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3" activeTab="7"/>
  </bookViews>
  <sheets>
    <sheet name="Bilanci" sheetId="1" r:id="rId1"/>
    <sheet name="PASH " sheetId="2" r:id="rId2"/>
    <sheet name="Kapitalet" sheetId="3" r:id="rId3"/>
    <sheet name="Cash Flowsh" sheetId="4" r:id="rId4"/>
    <sheet name="A.A. M." sheetId="5" r:id="rId5"/>
    <sheet name="Pasqyra .1,2" sheetId="6" r:id="rId6"/>
    <sheet name="Pasqyra 3" sheetId="7" r:id="rId7"/>
    <sheet name="Amortizimi 2013" sheetId="8" r:id="rId8"/>
    <sheet name="TVSH 2013" sheetId="9" r:id="rId9"/>
    <sheet name="Sheet1" sheetId="10" r:id="rId10"/>
  </sheets>
  <definedNames>
    <definedName name="_xlnm.Print_Area" localSheetId="4">'A.A. M.'!$A$1:$G$54</definedName>
    <definedName name="_xlnm.Print_Area" localSheetId="3">'Cash Flowsh'!$A$1:$E$32</definedName>
    <definedName name="_xlnm.Print_Area" localSheetId="5">'Pasqyra .1,2'!$A$1:$J$73</definedName>
    <definedName name="_xlnm.Print_Area" localSheetId="8">'TVSH 2013'!$A$1:$M$18</definedName>
  </definedNames>
  <calcPr fullCalcOnLoad="1"/>
</workbook>
</file>

<file path=xl/sharedStrings.xml><?xml version="1.0" encoding="utf-8"?>
<sst xmlns="http://schemas.openxmlformats.org/spreadsheetml/2006/main" count="561" uniqueCount="399">
  <si>
    <t>Zëri i Bilancit</t>
  </si>
  <si>
    <t>Shenime</t>
  </si>
  <si>
    <t>Viti Ushtrimor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</si>
  <si>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</si>
  <si>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</si>
  <si>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</si>
  <si>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</si>
  <si>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</si>
  <si>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</si>
  <si>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</si>
  <si>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a)</t>
  </si>
  <si>
    <t>Derivativët</t>
  </si>
  <si>
    <t>b)</t>
  </si>
  <si>
    <t>Aktivet e mbajtura për tregtim</t>
  </si>
  <si>
    <t>Totali</t>
  </si>
  <si>
    <t>Aktive të tjera financiare afatshkurtra</t>
  </si>
  <si>
    <t>Llogari / Kërkesa te arkëtueshme</t>
  </si>
  <si>
    <t>c)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</si>
  <si>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</si>
  <si>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</si>
  <si>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</si>
  <si>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</si>
  <si>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</si>
  <si>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</si>
  <si>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  Inventar I Imet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</si>
  <si>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</si>
  <si>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</si>
  <si>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</si>
  <si>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</si>
  <si>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</si>
  <si>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</si>
  <si>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</si>
  <si>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</si>
  <si>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</si>
  <si>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</si>
  <si>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</si>
  <si>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</si>
  <si>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</si>
  <si>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</si>
  <si>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</si>
  <si>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</si>
  <si>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</si>
  <si>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</si>
  <si>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</si>
  <si>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</si>
  <si>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</si>
  <si>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</si>
  <si>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</si>
  <si>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</si>
  <si>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</si>
  <si>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</si>
  <si>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</si>
  <si>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</si>
  <si>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</si>
  <si>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</si>
  <si>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</si>
  <si>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</si>
  <si>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</si>
  <si>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</si>
  <si>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</si>
  <si>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</si>
  <si>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</si>
  <si>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</si>
  <si>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</si>
  <si>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</si>
  <si>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</si>
  <si>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</si>
  <si>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</si>
  <si>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</si>
  <si>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</si>
  <si>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</si>
  <si>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</si>
  <si>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</si>
  <si>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</si>
  <si>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</si>
  <si>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</si>
  <si>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</si>
  <si>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</si>
  <si>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</si>
  <si>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</si>
  <si>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</si>
  <si>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 xml:space="preserve">Aksionet e pakicës </t>
  </si>
  <si>
    <t xml:space="preserve">Kapitali që i përket aksionerëve të shoqërise mëmë </t>
  </si>
  <si>
    <t>Kapitali aksionar</t>
  </si>
  <si>
    <t>Primi i aksionit</t>
  </si>
  <si>
    <t xml:space="preserve">Njësite ose aksionet e thesarit 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</si>
  <si>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</si>
  <si>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</si>
  <si>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</si>
  <si>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</si>
  <si>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</si>
  <si>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</si>
  <si>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</si>
  <si>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Pasqyrat Financiare lexohen se bashku me shenimet shpjeguese 1-40</t>
  </si>
  <si>
    <t xml:space="preserve">Shoqeria   A.E. DISTRIBUTION sh.p.k </t>
  </si>
  <si>
    <t>N.r.</t>
  </si>
  <si>
    <t>P Ë R SH K R I M I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</si>
  <si>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</si>
  <si>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</si>
  <si>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</si>
  <si>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</si>
  <si>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</si>
  <si>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</si>
  <si>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</si>
  <si>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</si>
  <si>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</si>
  <si>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</si>
  <si>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</si>
  <si>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</si>
  <si>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</si>
  <si>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</si>
  <si>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</si>
  <si>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</si>
  <si>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</si>
  <si>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</si>
  <si>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</si>
  <si>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</si>
  <si>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</si>
  <si>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</si>
  <si>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</si>
  <si>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</si>
  <si>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</si>
  <si>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</si>
  <si>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</si>
  <si>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</si>
  <si>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</si>
  <si>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 xml:space="preserve">Pasqyrat Financiare lexohen se bashku me shenimet shpjeguese </t>
  </si>
  <si>
    <t>N/R</t>
  </si>
  <si>
    <t>E M E R T I M I</t>
  </si>
  <si>
    <t>Amortizimi trasheg.</t>
  </si>
  <si>
    <t>Vlefta e Mbetur</t>
  </si>
  <si>
    <t>% e Amortizimit</t>
  </si>
  <si>
    <t>Amortizimi</t>
  </si>
  <si>
    <t>Totali Amo.</t>
  </si>
  <si>
    <t>Mjete  Transporti</t>
  </si>
  <si>
    <t>Shuma</t>
  </si>
  <si>
    <t>Llog. 481 Shp.te parapag.</t>
  </si>
  <si>
    <t>Makineri Pisje</t>
  </si>
  <si>
    <t>MUAJI</t>
  </si>
  <si>
    <t xml:space="preserve">              SHITJET</t>
  </si>
  <si>
    <t xml:space="preserve">             IMPORTE</t>
  </si>
  <si>
    <t xml:space="preserve">      Bl. Nga Vendi</t>
  </si>
  <si>
    <t>T/FITIMI</t>
  </si>
  <si>
    <t>PAGESA</t>
  </si>
  <si>
    <t>Vl,Tatushme</t>
  </si>
  <si>
    <t xml:space="preserve"> TVSH</t>
  </si>
  <si>
    <t>TVSH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</si>
  <si>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</si>
  <si>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</si>
  <si>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</si>
  <si>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</si>
  <si>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</si>
  <si>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</si>
  <si>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</si>
  <si>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</si>
  <si>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</si>
  <si>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</si>
  <si>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</si>
  <si>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</si>
  <si>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SHUMA</t>
  </si>
  <si>
    <t>Mirembajtje dhe riparime</t>
  </si>
  <si>
    <t>"A.E DISTRIBUTION "SH.P.K</t>
  </si>
  <si>
    <t>b) ne një pasqyrë të  pakonsoliduar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</si>
  <si>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</si>
  <si>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</si>
  <si>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</si>
  <si>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</si>
  <si>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</si>
  <si>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</si>
  <si>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</si>
  <si>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</si>
  <si>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</si>
  <si>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</si>
  <si>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</si>
  <si>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</si>
  <si>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</si>
  <si>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</si>
  <si>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</si>
  <si>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</si>
  <si>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t xml:space="preserve">``  A. E. DISTRIBUTION  `` sh.p.k.     </t>
  </si>
  <si>
    <r>
      <t xml:space="preserve">Sipas metodës direkte . </t>
    </r>
    <r>
      <rPr>
        <b/>
        <sz val="12"/>
        <color indexed="10"/>
        <rFont val="Book Antiqua"/>
        <family val="1"/>
      </rPr>
      <t>Direct method</t>
    </r>
  </si>
  <si>
    <t>ne leke</t>
  </si>
  <si>
    <t>Viti Para-ardhës</t>
  </si>
  <si>
    <t>Fluksi parave nga veprimtarite e shfrytezimit. Cash flows from operating activities</t>
  </si>
  <si>
    <t>Paratë e arkëtuara nga klientët</t>
  </si>
  <si>
    <t>Paratë e paguara ndaj furnitorëve dhe punonjësve</t>
  </si>
  <si>
    <t>Paratë e ardhura nga veprimtaritë</t>
  </si>
  <si>
    <t>Interesi i paguar -  Interest paid</t>
  </si>
  <si>
    <t>Tatim fitimi i paguar - Taxtion paid</t>
  </si>
  <si>
    <t>Paraja neto nga veprimtaritë e shfrytëzimit - Net cash flows from operating activities</t>
  </si>
  <si>
    <t>Fluksi i parave  nga veprimtarite e investuese -  Cash flows from investing activities</t>
  </si>
  <si>
    <t>Blerja e kompanise se kontrolluar X së kontrolluar  minus paratë e arkëtuara</t>
  </si>
  <si>
    <t>Blerja e  aktiveve afatgjata materiale -Payments for the acquisition of property, plant and equipment</t>
  </si>
  <si>
    <t>Të ardhura nga shitja e paisjeve . Receipts from sale of property, plant and equipment</t>
  </si>
  <si>
    <t>Interesi i arkëtuar - Interest received</t>
  </si>
  <si>
    <t>Dividendët e arkëtuar - Dividends received</t>
  </si>
  <si>
    <t>Paraja  neto,  e përdorur në aktivitetet e investuese -  Net cash flows used in investing activities</t>
  </si>
  <si>
    <t>C</t>
  </si>
  <si>
    <t>Fluksi i parave nga aktivitetet  financiare - Cash flows from financing activities</t>
  </si>
  <si>
    <t>Te ardhura nga emetimi i kapitalit aksionar - Proceeds from issue of share capital to minority</t>
  </si>
  <si>
    <t>Te ardhura nga huamarrje afatgjata - Proceeds from borrowing - net</t>
  </si>
  <si>
    <t>Pagesat e detyrimeve të qirasë financiare - Interest paid</t>
  </si>
  <si>
    <t>Dividendë të paguar - Dividends paid</t>
  </si>
  <si>
    <t>Para neto e përdorur në veprimtaritë financiare - Net cash flows used in financing activities</t>
  </si>
  <si>
    <t>Rritja / rënia neto e mjeteve monetare - Increase / decrease  in cash</t>
  </si>
  <si>
    <t>Mjete monetare ne fillim te periudhes kontabel - Cash  the beginning of the year</t>
  </si>
  <si>
    <t>Mjete monetare ne fund te periudhes kontabel - Cash  at the end of the year</t>
  </si>
  <si>
    <r>
      <t>Shoqeria__</t>
    </r>
    <r>
      <rPr>
        <b/>
        <i/>
        <u val="single"/>
        <sz val="12"/>
        <rFont val="Arial"/>
        <family val="2"/>
      </rPr>
      <t>A.E DISTRIBUTION</t>
    </r>
    <r>
      <rPr>
        <b/>
        <i/>
        <sz val="12"/>
        <rFont val="Arial"/>
        <family val="2"/>
      </rPr>
      <t>____________</t>
    </r>
  </si>
  <si>
    <r>
      <t>NIPTI__</t>
    </r>
    <r>
      <rPr>
        <b/>
        <i/>
        <u val="single"/>
        <sz val="10"/>
        <rFont val="Arial"/>
        <family val="2"/>
      </rPr>
      <t>K21915002R</t>
    </r>
    <r>
      <rPr>
        <b/>
        <i/>
        <sz val="10"/>
        <rFont val="Arial"/>
        <family val="2"/>
      </rPr>
      <t>_____________________</t>
    </r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</si>
  <si>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</si>
  <si>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</si>
  <si>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</si>
  <si>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</si>
  <si>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</si>
  <si>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</si>
  <si>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</si>
  <si>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</si>
  <si>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</si>
  <si>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</si>
  <si>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</si>
  <si>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</si>
  <si>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</si>
  <si>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</si>
  <si>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</si>
  <si>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</si>
  <si>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</si>
  <si>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</si>
  <si>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</si>
  <si>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</si>
  <si>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</si>
  <si>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</si>
  <si>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</si>
  <si>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</si>
  <si>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</si>
  <si>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</si>
  <si>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</si>
  <si>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</si>
  <si>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</si>
  <si>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</si>
  <si>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</si>
  <si>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</si>
  <si>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</si>
  <si>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</si>
  <si>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</si>
  <si>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</si>
  <si>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</si>
  <si>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</si>
  <si>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</si>
  <si>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</si>
  <si>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</si>
  <si>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</si>
  <si>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</si>
  <si>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</si>
  <si>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</si>
  <si>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</si>
  <si>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</si>
  <si>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</si>
  <si>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</si>
  <si>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</si>
  <si>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</si>
  <si>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</si>
  <si>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</si>
  <si>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</si>
  <si>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</si>
  <si>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</si>
  <si>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</si>
  <si>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</si>
  <si>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</si>
  <si>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</si>
  <si>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</si>
  <si>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</si>
  <si>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</si>
  <si>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</si>
  <si>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</si>
  <si>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</si>
  <si>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</si>
  <si>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</si>
  <si>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</si>
  <si>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</si>
  <si>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</si>
  <si>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</si>
  <si>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</si>
  <si>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</si>
  <si>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</si>
  <si>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</si>
  <si>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</si>
  <si>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</si>
  <si>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</si>
  <si>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</si>
  <si>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</si>
  <si>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</si>
  <si>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</si>
  <si>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</si>
  <si>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bankare, interesa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</si>
  <si>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</si>
  <si>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</si>
  <si>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</si>
  <si>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</si>
  <si>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</si>
  <si>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</si>
  <si>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</si>
  <si>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</si>
  <si>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</si>
  <si>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</si>
  <si>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</si>
  <si>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</si>
  <si>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</si>
  <si>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</si>
  <si>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</si>
  <si>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</si>
  <si>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</si>
  <si>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</si>
  <si>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</si>
  <si>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</si>
  <si>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</si>
  <si>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</si>
  <si>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</si>
  <si>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</si>
  <si>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</si>
  <si>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</si>
  <si>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</si>
  <si>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</si>
  <si>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</si>
  <si>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</si>
  <si>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</si>
  <si>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</si>
  <si>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</si>
  <si>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</si>
  <si>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</si>
  <si>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</si>
  <si>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</si>
  <si>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</si>
  <si>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</si>
  <si>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</si>
  <si>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</si>
  <si>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</si>
  <si>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</si>
  <si>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</si>
  <si>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</si>
  <si>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</si>
  <si>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</si>
  <si>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</si>
  <si>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</si>
  <si>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</si>
  <si>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</si>
  <si>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</si>
  <si>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</si>
  <si>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</si>
  <si>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</si>
  <si>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</si>
  <si>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</si>
  <si>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</si>
  <si>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</si>
  <si>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</si>
  <si>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</si>
  <si>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</si>
  <si>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</si>
  <si>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</si>
  <si>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</si>
  <si>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</si>
  <si>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</si>
  <si>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</si>
  <si>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</si>
  <si>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</si>
  <si>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</si>
  <si>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</si>
  <si>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Viti Para ardhes</t>
  </si>
  <si>
    <t>Shuma e Blerjeve</t>
  </si>
  <si>
    <t xml:space="preserve">Totali </t>
  </si>
  <si>
    <t>Makineri Paisje</t>
  </si>
  <si>
    <t>Shitje  te</t>
  </si>
  <si>
    <t>Pejashtuara</t>
  </si>
  <si>
    <t>Eksporte</t>
  </si>
  <si>
    <r>
      <t xml:space="preserve">Pozicioni më 31 dhjetor 2012 </t>
    </r>
    <r>
      <rPr>
        <sz val="12"/>
        <color indexed="10"/>
        <rFont val="Book Antiqua"/>
        <family val="1"/>
      </rPr>
      <t>At 31  December 2012</t>
    </r>
  </si>
  <si>
    <t>Viti 2012</t>
  </si>
  <si>
    <t>Teprica</t>
  </si>
  <si>
    <t>Gjendja 01.01.2013</t>
  </si>
  <si>
    <t>Blerjet  Viti 2013</t>
  </si>
  <si>
    <t>Shoqeria   A. E. Distribution    sh.p.k.  Pasqyra  e  Amortizimit  Viti  2013</t>
  </si>
  <si>
    <t>Shoqeria  A.E. Distribuition sh.p.k.  Tirane   Permbledhsja e TVSH per vitin 2013</t>
  </si>
  <si>
    <t>Bl.te perjashtuara</t>
  </si>
  <si>
    <t xml:space="preserve">2.  Pasqyra e të ardhurave dhe shpenzimeve. Periudha 1 Janar - 31 Dhjetor 2013     </t>
  </si>
  <si>
    <t xml:space="preserve">Bilanci Kontabël  31 Dhjetor  2013    </t>
  </si>
  <si>
    <t xml:space="preserve">Bilanci Kontabël  31 Dhjetor  2013  </t>
  </si>
  <si>
    <t>4.PASQYRA E NDRYSHIMEVE NË KAPITAL PËR VITIN QË MBYLLET MË  31 DHJETOR 2013 .</t>
  </si>
  <si>
    <t>4.FINANCIAL STATEMENT OF CHANGES IN SHAREHOLDERS`EQUITY FOR THE YEAR ENDED 31 DECEMBER 2013</t>
  </si>
  <si>
    <r>
      <t xml:space="preserve">Pozicioni më 31 dhjetor 2011  </t>
    </r>
    <r>
      <rPr>
        <sz val="12"/>
        <color indexed="10"/>
        <rFont val="Book Antiqua"/>
        <family val="1"/>
      </rPr>
      <t>At 31  December 2011</t>
    </r>
  </si>
  <si>
    <r>
      <t xml:space="preserve">Pozicioni më 31 dhjetor 2013 </t>
    </r>
    <r>
      <rPr>
        <sz val="12"/>
        <color indexed="10"/>
        <rFont val="Book Antiqua"/>
        <family val="1"/>
      </rPr>
      <t>At 31  December 2013</t>
    </r>
  </si>
  <si>
    <t xml:space="preserve">   3.a.  Pasqyra e  fluksit te parasë për vitin ushtrimor te mbyllur me 31 Dhjetor 2013. CASH FLOWS FOR THE YEAR ENDED 31 DECEMBER 2009</t>
  </si>
  <si>
    <t>Kontrolli</t>
  </si>
  <si>
    <t>Viti 2013</t>
  </si>
  <si>
    <t>Aktivet Afatgjata Materiale  me vlere fillestare   2013</t>
  </si>
  <si>
    <t>Amortizimi A.A.Materiale   2013</t>
  </si>
  <si>
    <t>Llogari / Kërkesa të tjera të arkëtueshme  + te klietet</t>
  </si>
  <si>
    <t>Vlera Kontabel Neto e A.A.Materiale  2013</t>
  </si>
  <si>
    <t>Te punesuar mesatarisht per vitin 2013:</t>
  </si>
  <si>
    <t>Klient</t>
  </si>
  <si>
    <t>421 - 442</t>
  </si>
  <si>
    <t>Dogana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</si>
</sst>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_-* #,##0.00_L_e_k_-;\-* #,##0.00_L_e_k_-;_-* &quot;-&quot;??_L_e_k_-;_-@_-"/>
    <numFmt numFmtId="176" formatCode="0.000"/>
    <numFmt numFmtId="177" formatCode="0.0"/>
    <numFmt numFmtId="178" formatCode="0.00000"/>
    <numFmt numFmtId="179" formatCode="0.0000"/>
    <numFmt numFmtId="180" formatCode="_(* #,##0.000_);_(* \(#,##0.000\);_(* &quot;-&quot;??_);_(@_)"/>
    <numFmt numFmtId="181" formatCode="0.00000000"/>
    <numFmt numFmtId="182" formatCode="0.0000000"/>
    <numFmt numFmtId="183" formatCode="0.000000"/>
    <numFmt numFmtId="184" formatCode="0.0%"/>
  </numFmts>
  <fonts count="57"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4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10"/>
      <name val="Arial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i/>
      <sz val="11"/>
      <color indexed="8"/>
      <name val="Book Antiqua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12"/>
      <color indexed="63"/>
      <name val="Book Antiqua"/>
      <family val="1"/>
    </font>
    <font>
      <b/>
      <sz val="12"/>
      <color indexed="10"/>
      <name val="Book Antiqua"/>
      <family val="1"/>
    </font>
    <font>
      <b/>
      <sz val="8"/>
      <color indexed="8"/>
      <name val="Book Antiqua"/>
      <family val="1"/>
    </font>
    <font>
      <sz val="8"/>
      <name val="Book Antiqua"/>
      <family val="1"/>
    </font>
    <font>
      <i/>
      <sz val="12"/>
      <name val="Book Antiqua"/>
      <family val="1"/>
    </font>
    <font>
      <sz val="8"/>
      <color indexed="8"/>
      <name val="Book Antiqua"/>
      <family val="1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1"/>
      <color indexed="8"/>
      <name val="Book Antiqua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4" borderId="7" applyNumberFormat="0" applyFont="0" applyAlignment="0" applyProtection="0"/>
    <xf numFmtId="0" fontId="9" fillId="16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4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Continuous"/>
    </xf>
    <xf numFmtId="0" fontId="24" fillId="0" borderId="15" xfId="0" applyFont="1" applyBorder="1" applyAlignment="1">
      <alignment horizontal="centerContinuous"/>
    </xf>
    <xf numFmtId="0" fontId="24" fillId="0" borderId="16" xfId="0" applyFont="1" applyBorder="1" applyAlignment="1">
      <alignment horizontal="center"/>
    </xf>
    <xf numFmtId="0" fontId="22" fillId="0" borderId="16" xfId="0" applyFont="1" applyBorder="1" applyAlignment="1">
      <alignment wrapText="1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18" xfId="0" applyFont="1" applyBorder="1" applyAlignment="1">
      <alignment wrapText="1"/>
    </xf>
    <xf numFmtId="0" fontId="24" fillId="0" borderId="15" xfId="0" applyFont="1" applyBorder="1" applyAlignment="1">
      <alignment horizontal="center"/>
    </xf>
    <xf numFmtId="3" fontId="22" fillId="0" borderId="19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19" xfId="0" applyFont="1" applyBorder="1" applyAlignment="1">
      <alignment/>
    </xf>
    <xf numFmtId="3" fontId="24" fillId="0" borderId="19" xfId="0" applyNumberFormat="1" applyFont="1" applyBorder="1" applyAlignment="1">
      <alignment/>
    </xf>
    <xf numFmtId="0" fontId="22" fillId="0" borderId="18" xfId="0" applyFont="1" applyBorder="1" applyAlignment="1">
      <alignment horizontal="center"/>
    </xf>
    <xf numFmtId="0" fontId="25" fillId="0" borderId="18" xfId="0" applyFont="1" applyBorder="1" applyAlignment="1">
      <alignment wrapText="1"/>
    </xf>
    <xf numFmtId="172" fontId="22" fillId="0" borderId="19" xfId="42" applyNumberFormat="1" applyFont="1" applyBorder="1" applyAlignment="1">
      <alignment/>
    </xf>
    <xf numFmtId="0" fontId="24" fillId="5" borderId="18" xfId="0" applyFont="1" applyFill="1" applyBorder="1" applyAlignment="1">
      <alignment horizontal="center"/>
    </xf>
    <xf numFmtId="0" fontId="24" fillId="5" borderId="18" xfId="0" applyFont="1" applyFill="1" applyBorder="1" applyAlignment="1">
      <alignment wrapText="1"/>
    </xf>
    <xf numFmtId="0" fontId="22" fillId="5" borderId="15" xfId="0" applyFont="1" applyFill="1" applyBorder="1" applyAlignment="1">
      <alignment/>
    </xf>
    <xf numFmtId="9" fontId="22" fillId="5" borderId="15" xfId="0" applyNumberFormat="1" applyFont="1" applyFill="1" applyBorder="1" applyAlignment="1">
      <alignment/>
    </xf>
    <xf numFmtId="9" fontId="22" fillId="0" borderId="15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172" fontId="24" fillId="0" borderId="20" xfId="42" applyNumberFormat="1" applyFont="1" applyBorder="1" applyAlignment="1">
      <alignment horizontal="center"/>
    </xf>
    <xf numFmtId="172" fontId="24" fillId="0" borderId="19" xfId="42" applyNumberFormat="1" applyFont="1" applyBorder="1" applyAlignment="1">
      <alignment horizontal="center"/>
    </xf>
    <xf numFmtId="172" fontId="22" fillId="5" borderId="19" xfId="42" applyNumberFormat="1" applyFont="1" applyFill="1" applyBorder="1" applyAlignment="1">
      <alignment/>
    </xf>
    <xf numFmtId="172" fontId="24" fillId="0" borderId="15" xfId="42" applyNumberFormat="1" applyFont="1" applyBorder="1" applyAlignment="1">
      <alignment/>
    </xf>
    <xf numFmtId="172" fontId="0" fillId="0" borderId="0" xfId="0" applyNumberFormat="1" applyAlignment="1">
      <alignment/>
    </xf>
    <xf numFmtId="0" fontId="27" fillId="0" borderId="0" xfId="0" applyFont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3" fontId="28" fillId="0" borderId="10" xfId="0" applyNumberFormat="1" applyFont="1" applyBorder="1" applyAlignment="1">
      <alignment wrapText="1"/>
    </xf>
    <xf numFmtId="172" fontId="28" fillId="0" borderId="10" xfId="42" applyNumberFormat="1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5" borderId="10" xfId="0" applyFont="1" applyFill="1" applyBorder="1" applyAlignment="1">
      <alignment horizontal="center" wrapText="1"/>
    </xf>
    <xf numFmtId="0" fontId="31" fillId="5" borderId="10" xfId="0" applyFont="1" applyFill="1" applyBorder="1" applyAlignment="1">
      <alignment wrapText="1"/>
    </xf>
    <xf numFmtId="0" fontId="28" fillId="5" borderId="10" xfId="0" applyFont="1" applyFill="1" applyBorder="1" applyAlignment="1">
      <alignment horizontal="center" wrapText="1"/>
    </xf>
    <xf numFmtId="172" fontId="28" fillId="5" borderId="10" xfId="42" applyNumberFormat="1" applyFont="1" applyFill="1" applyBorder="1" applyAlignment="1">
      <alignment wrapText="1"/>
    </xf>
    <xf numFmtId="0" fontId="32" fillId="5" borderId="10" xfId="0" applyFont="1" applyFill="1" applyBorder="1" applyAlignment="1">
      <alignment horizontal="center" wrapText="1"/>
    </xf>
    <xf numFmtId="3" fontId="27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29" fillId="5" borderId="10" xfId="0" applyFont="1" applyFill="1" applyBorder="1" applyAlignment="1">
      <alignment wrapText="1"/>
    </xf>
    <xf numFmtId="0" fontId="32" fillId="5" borderId="10" xfId="0" applyFont="1" applyFill="1" applyBorder="1" applyAlignment="1">
      <alignment wrapText="1"/>
    </xf>
    <xf numFmtId="172" fontId="28" fillId="5" borderId="10" xfId="0" applyNumberFormat="1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8" fillId="0" borderId="12" xfId="0" applyFont="1" applyBorder="1" applyAlignment="1">
      <alignment horizontal="centerContinuous" wrapText="1"/>
    </xf>
    <xf numFmtId="0" fontId="28" fillId="0" borderId="14" xfId="0" applyFont="1" applyBorder="1" applyAlignment="1">
      <alignment horizontal="centerContinuous" wrapText="1"/>
    </xf>
    <xf numFmtId="0" fontId="32" fillId="0" borderId="10" xfId="0" applyFont="1" applyBorder="1" applyAlignment="1">
      <alignment wrapText="1"/>
    </xf>
    <xf numFmtId="0" fontId="27" fillId="5" borderId="10" xfId="0" applyFont="1" applyFill="1" applyBorder="1" applyAlignment="1">
      <alignment wrapText="1"/>
    </xf>
    <xf numFmtId="0" fontId="28" fillId="5" borderId="10" xfId="0" applyFont="1" applyFill="1" applyBorder="1" applyAlignment="1">
      <alignment wrapText="1"/>
    </xf>
    <xf numFmtId="0" fontId="27" fillId="0" borderId="0" xfId="0" applyFont="1" applyAlignment="1">
      <alignment horizontal="centerContinuous" wrapText="1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2" fontId="0" fillId="0" borderId="0" xfId="42" applyNumberFormat="1" applyFont="1" applyAlignment="1">
      <alignment/>
    </xf>
    <xf numFmtId="3" fontId="27" fillId="0" borderId="10" xfId="0" applyNumberFormat="1" applyFont="1" applyFill="1" applyBorder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4" fillId="0" borderId="17" xfId="0" applyFont="1" applyBorder="1" applyAlignment="1">
      <alignment/>
    </xf>
    <xf numFmtId="0" fontId="37" fillId="0" borderId="20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4" fillId="0" borderId="15" xfId="0" applyFont="1" applyBorder="1" applyAlignment="1">
      <alignment wrapText="1"/>
    </xf>
    <xf numFmtId="3" fontId="24" fillId="0" borderId="21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0" fontId="37" fillId="0" borderId="15" xfId="0" applyFont="1" applyBorder="1" applyAlignment="1">
      <alignment wrapText="1"/>
    </xf>
    <xf numFmtId="0" fontId="22" fillId="0" borderId="26" xfId="0" applyFont="1" applyBorder="1" applyAlignment="1">
      <alignment/>
    </xf>
    <xf numFmtId="0" fontId="22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5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5" xfId="0" applyFont="1" applyBorder="1" applyAlignment="1">
      <alignment/>
    </xf>
    <xf numFmtId="3" fontId="37" fillId="0" borderId="15" xfId="0" applyNumberFormat="1" applyFont="1" applyBorder="1" applyAlignment="1">
      <alignment/>
    </xf>
    <xf numFmtId="0" fontId="40" fillId="0" borderId="19" xfId="0" applyFont="1" applyBorder="1" applyAlignment="1">
      <alignment/>
    </xf>
    <xf numFmtId="0" fontId="33" fillId="0" borderId="27" xfId="59" applyFont="1" applyBorder="1" applyAlignment="1">
      <alignment horizontal="left" wrapText="1"/>
      <protection/>
    </xf>
    <xf numFmtId="0" fontId="22" fillId="0" borderId="15" xfId="0" applyFont="1" applyBorder="1" applyAlignment="1">
      <alignment wrapText="1"/>
    </xf>
    <xf numFmtId="3" fontId="37" fillId="0" borderId="19" xfId="0" applyNumberFormat="1" applyFont="1" applyBorder="1" applyAlignment="1">
      <alignment/>
    </xf>
    <xf numFmtId="0" fontId="22" fillId="0" borderId="14" xfId="0" applyFont="1" applyBorder="1" applyAlignment="1">
      <alignment wrapText="1"/>
    </xf>
    <xf numFmtId="0" fontId="37" fillId="0" borderId="21" xfId="0" applyFont="1" applyBorder="1" applyAlignment="1">
      <alignment/>
    </xf>
    <xf numFmtId="0" fontId="37" fillId="0" borderId="14" xfId="0" applyFont="1" applyBorder="1" applyAlignment="1">
      <alignment/>
    </xf>
    <xf numFmtId="0" fontId="40" fillId="0" borderId="21" xfId="0" applyFont="1" applyBorder="1" applyAlignment="1">
      <alignment/>
    </xf>
    <xf numFmtId="0" fontId="24" fillId="0" borderId="17" xfId="0" applyFont="1" applyBorder="1" applyAlignment="1">
      <alignment wrapText="1"/>
    </xf>
    <xf numFmtId="172" fontId="24" fillId="0" borderId="26" xfId="42" applyNumberFormat="1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2" xfId="0" applyFont="1" applyBorder="1" applyAlignment="1">
      <alignment/>
    </xf>
    <xf numFmtId="172" fontId="24" fillId="0" borderId="13" xfId="42" applyNumberFormat="1" applyFont="1" applyBorder="1" applyAlignment="1">
      <alignment/>
    </xf>
    <xf numFmtId="172" fontId="24" fillId="0" borderId="17" xfId="42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39" fillId="0" borderId="15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0" fontId="36" fillId="0" borderId="17" xfId="0" applyNumberFormat="1" applyFont="1" applyBorder="1" applyAlignment="1">
      <alignment horizontal="center" vertical="justify" wrapText="1"/>
    </xf>
    <xf numFmtId="0" fontId="36" fillId="0" borderId="14" xfId="42" applyNumberFormat="1" applyFont="1" applyBorder="1" applyAlignment="1">
      <alignment horizontal="center" vertical="justify" wrapText="1"/>
    </xf>
    <xf numFmtId="0" fontId="36" fillId="0" borderId="0" xfId="0" applyNumberFormat="1" applyFont="1" applyFill="1" applyBorder="1" applyAlignment="1">
      <alignment horizontal="left" vertical="justify" wrapText="1"/>
    </xf>
    <xf numFmtId="0" fontId="43" fillId="0" borderId="28" xfId="42" applyNumberFormat="1" applyFont="1" applyBorder="1" applyAlignment="1">
      <alignment horizontal="left" vertical="justify" wrapText="1"/>
    </xf>
    <xf numFmtId="0" fontId="43" fillId="0" borderId="10" xfId="42" applyNumberFormat="1" applyFont="1" applyBorder="1" applyAlignment="1">
      <alignment horizontal="left" vertical="justify" wrapText="1"/>
    </xf>
    <xf numFmtId="0" fontId="37" fillId="0" borderId="29" xfId="42" applyNumberFormat="1" applyFont="1" applyBorder="1" applyAlignment="1">
      <alignment horizontal="center" vertical="justify" wrapText="1"/>
    </xf>
    <xf numFmtId="0" fontId="37" fillId="0" borderId="24" xfId="0" applyNumberFormat="1" applyFont="1" applyFill="1" applyBorder="1" applyAlignment="1">
      <alignment horizontal="left" vertical="justify" wrapText="1"/>
    </xf>
    <xf numFmtId="0" fontId="37" fillId="0" borderId="30" xfId="42" applyNumberFormat="1" applyFont="1" applyBorder="1" applyAlignment="1">
      <alignment horizontal="left" vertical="justify" wrapText="1"/>
    </xf>
    <xf numFmtId="172" fontId="37" fillId="0" borderId="10" xfId="42" applyNumberFormat="1" applyFont="1" applyFill="1" applyBorder="1" applyAlignment="1">
      <alignment horizontal="left" vertical="justify" wrapText="1"/>
    </xf>
    <xf numFmtId="172" fontId="38" fillId="0" borderId="10" xfId="42" applyNumberFormat="1" applyFont="1" applyFill="1" applyBorder="1" applyAlignment="1">
      <alignment horizontal="left" vertical="justify" wrapText="1"/>
    </xf>
    <xf numFmtId="0" fontId="37" fillId="0" borderId="31" xfId="42" applyNumberFormat="1" applyFont="1" applyBorder="1" applyAlignment="1">
      <alignment horizontal="center" vertical="justify" wrapText="1"/>
    </xf>
    <xf numFmtId="0" fontId="44" fillId="0" borderId="32" xfId="0" applyNumberFormat="1" applyFont="1" applyFill="1" applyBorder="1" applyAlignment="1">
      <alignment horizontal="left" vertical="justify" wrapText="1"/>
    </xf>
    <xf numFmtId="0" fontId="37" fillId="0" borderId="33" xfId="42" applyNumberFormat="1" applyFont="1" applyBorder="1" applyAlignment="1">
      <alignment horizontal="left" vertical="justify" wrapText="1"/>
    </xf>
    <xf numFmtId="172" fontId="37" fillId="5" borderId="10" xfId="42" applyNumberFormat="1" applyFont="1" applyFill="1" applyBorder="1" applyAlignment="1">
      <alignment horizontal="left" vertical="justify" wrapText="1"/>
    </xf>
    <xf numFmtId="0" fontId="37" fillId="0" borderId="28" xfId="42" applyNumberFormat="1" applyFont="1" applyBorder="1" applyAlignment="1">
      <alignment horizontal="left" vertical="justify" wrapText="1"/>
    </xf>
    <xf numFmtId="172" fontId="37" fillId="0" borderId="10" xfId="42" applyNumberFormat="1" applyFont="1" applyBorder="1" applyAlignment="1">
      <alignment horizontal="left" vertical="justify" wrapText="1"/>
    </xf>
    <xf numFmtId="0" fontId="44" fillId="0" borderId="0" xfId="0" applyNumberFormat="1" applyFont="1" applyFill="1" applyBorder="1" applyAlignment="1">
      <alignment horizontal="left" vertical="justify" wrapText="1"/>
    </xf>
    <xf numFmtId="0" fontId="37" fillId="0" borderId="31" xfId="42" applyNumberFormat="1" applyFont="1" applyBorder="1" applyAlignment="1">
      <alignment horizontal="left" vertical="justify" wrapText="1"/>
    </xf>
    <xf numFmtId="0" fontId="37" fillId="0" borderId="14" xfId="42" applyNumberFormat="1" applyFont="1" applyBorder="1" applyAlignment="1">
      <alignment horizontal="left" vertical="justify" wrapText="1"/>
    </xf>
    <xf numFmtId="0" fontId="43" fillId="0" borderId="15" xfId="42" applyNumberFormat="1" applyFont="1" applyBorder="1" applyAlignment="1">
      <alignment horizontal="left" vertical="justify" wrapText="1"/>
    </xf>
    <xf numFmtId="0" fontId="36" fillId="0" borderId="11" xfId="0" applyNumberFormat="1" applyFont="1" applyFill="1" applyBorder="1" applyAlignment="1">
      <alignment horizontal="left" vertical="justify" wrapText="1"/>
    </xf>
    <xf numFmtId="0" fontId="36" fillId="0" borderId="18" xfId="42" applyNumberFormat="1" applyFont="1" applyBorder="1" applyAlignment="1">
      <alignment horizontal="center" vertical="justify" wrapText="1"/>
    </xf>
    <xf numFmtId="0" fontId="43" fillId="0" borderId="0" xfId="42" applyNumberFormat="1" applyFont="1" applyBorder="1" applyAlignment="1">
      <alignment horizontal="left" vertical="justify" wrapText="1"/>
    </xf>
    <xf numFmtId="0" fontId="45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26" fillId="0" borderId="34" xfId="0" applyFont="1" applyBorder="1" applyAlignment="1">
      <alignment horizontal="center"/>
    </xf>
    <xf numFmtId="14" fontId="26" fillId="0" borderId="3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/>
    </xf>
    <xf numFmtId="3" fontId="26" fillId="0" borderId="10" xfId="45" applyNumberFormat="1" applyBorder="1" applyAlignment="1">
      <alignment/>
    </xf>
    <xf numFmtId="0" fontId="21" fillId="0" borderId="10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3" fontId="26" fillId="0" borderId="34" xfId="45" applyNumberFormat="1" applyBorder="1" applyAlignment="1">
      <alignment/>
    </xf>
    <xf numFmtId="0" fontId="26" fillId="0" borderId="36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0" borderId="37" xfId="0" applyFont="1" applyBorder="1" applyAlignment="1">
      <alignment horizontal="center" vertical="center"/>
    </xf>
    <xf numFmtId="3" fontId="51" fillId="0" borderId="37" xfId="45" applyNumberFormat="1" applyFont="1" applyBorder="1" applyAlignment="1">
      <alignment vertical="center"/>
    </xf>
    <xf numFmtId="3" fontId="51" fillId="0" borderId="38" xfId="45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6" fillId="0" borderId="0" xfId="45" applyNumberForma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33" fillId="0" borderId="34" xfId="59" applyFont="1" applyBorder="1" applyAlignment="1">
      <alignment horizontal="center"/>
      <protection/>
    </xf>
    <xf numFmtId="2" fontId="53" fillId="0" borderId="39" xfId="59" applyNumberFormat="1" applyFont="1" applyBorder="1" applyAlignment="1">
      <alignment horizontal="center" wrapText="1"/>
      <protection/>
    </xf>
    <xf numFmtId="0" fontId="54" fillId="0" borderId="40" xfId="59" applyFont="1" applyBorder="1" applyAlignment="1">
      <alignment horizontal="center" vertical="center" wrapText="1"/>
      <protection/>
    </xf>
    <xf numFmtId="0" fontId="33" fillId="0" borderId="41" xfId="59" applyFont="1" applyBorder="1" applyAlignment="1">
      <alignment horizontal="center"/>
      <protection/>
    </xf>
    <xf numFmtId="0" fontId="33" fillId="0" borderId="42" xfId="59" applyFont="1" applyBorder="1" applyAlignment="1">
      <alignment horizontal="left" wrapText="1"/>
      <protection/>
    </xf>
    <xf numFmtId="172" fontId="33" fillId="0" borderId="42" xfId="42" applyNumberFormat="1" applyFont="1" applyBorder="1" applyAlignment="1">
      <alignment horizontal="left"/>
    </xf>
    <xf numFmtId="0" fontId="26" fillId="0" borderId="43" xfId="59" applyFont="1" applyBorder="1" applyAlignment="1">
      <alignment horizontal="center"/>
      <protection/>
    </xf>
    <xf numFmtId="0" fontId="26" fillId="0" borderId="23" xfId="59" applyFont="1" applyBorder="1" applyAlignment="1">
      <alignment horizontal="left" wrapText="1"/>
      <protection/>
    </xf>
    <xf numFmtId="172" fontId="33" fillId="0" borderId="10" xfId="42" applyNumberFormat="1" applyFont="1" applyBorder="1" applyAlignment="1">
      <alignment horizontal="left"/>
    </xf>
    <xf numFmtId="0" fontId="26" fillId="0" borderId="44" xfId="59" applyFont="1" applyBorder="1" applyAlignment="1">
      <alignment horizontal="center"/>
      <protection/>
    </xf>
    <xf numFmtId="0" fontId="51" fillId="0" borderId="23" xfId="59" applyFont="1" applyBorder="1" applyAlignment="1">
      <alignment horizontal="left" wrapText="1"/>
      <protection/>
    </xf>
    <xf numFmtId="172" fontId="26" fillId="0" borderId="10" xfId="42" applyNumberFormat="1" applyFont="1" applyBorder="1" applyAlignment="1">
      <alignment horizontal="left"/>
    </xf>
    <xf numFmtId="0" fontId="33" fillId="0" borderId="45" xfId="59" applyFont="1" applyBorder="1" applyAlignment="1">
      <alignment horizontal="center"/>
      <protection/>
    </xf>
    <xf numFmtId="0" fontId="33" fillId="0" borderId="23" xfId="59" applyFont="1" applyBorder="1" applyAlignment="1">
      <alignment horizontal="left" wrapText="1"/>
      <protection/>
    </xf>
    <xf numFmtId="0" fontId="26" fillId="0" borderId="35" xfId="59" applyFont="1" applyBorder="1" applyAlignment="1">
      <alignment horizontal="left" wrapText="1"/>
      <protection/>
    </xf>
    <xf numFmtId="0" fontId="26" fillId="0" borderId="46" xfId="59" applyFont="1" applyBorder="1" applyAlignment="1">
      <alignment horizontal="center"/>
      <protection/>
    </xf>
    <xf numFmtId="0" fontId="26" fillId="0" borderId="47" xfId="59" applyFont="1" applyBorder="1" applyAlignment="1">
      <alignment horizontal="left" wrapText="1"/>
      <protection/>
    </xf>
    <xf numFmtId="0" fontId="33" fillId="0" borderId="45" xfId="59" applyFont="1" applyBorder="1" applyAlignment="1">
      <alignment horizontal="center" vertical="center"/>
      <protection/>
    </xf>
    <xf numFmtId="0" fontId="33" fillId="0" borderId="44" xfId="59" applyFont="1" applyBorder="1" applyAlignment="1">
      <alignment horizontal="center" vertical="center"/>
      <protection/>
    </xf>
    <xf numFmtId="0" fontId="26" fillId="0" borderId="23" xfId="59" applyFont="1" applyBorder="1" applyAlignment="1">
      <alignment horizontal="center" wrapText="1"/>
      <protection/>
    </xf>
    <xf numFmtId="0" fontId="33" fillId="0" borderId="43" xfId="59" applyFont="1" applyBorder="1" applyAlignment="1">
      <alignment horizontal="center"/>
      <protection/>
    </xf>
    <xf numFmtId="0" fontId="48" fillId="0" borderId="10" xfId="59" applyFont="1" applyBorder="1" applyAlignment="1">
      <alignment horizontal="left" wrapText="1"/>
      <protection/>
    </xf>
    <xf numFmtId="0" fontId="33" fillId="0" borderId="10" xfId="0" applyFont="1" applyBorder="1" applyAlignment="1">
      <alignment horizontal="left"/>
    </xf>
    <xf numFmtId="0" fontId="54" fillId="0" borderId="42" xfId="59" applyFont="1" applyBorder="1" applyAlignment="1">
      <alignment horizontal="left" wrapText="1"/>
      <protection/>
    </xf>
    <xf numFmtId="0" fontId="33" fillId="0" borderId="10" xfId="59" applyFont="1" applyBorder="1" applyAlignment="1">
      <alignment horizontal="left" wrapText="1"/>
      <protection/>
    </xf>
    <xf numFmtId="0" fontId="26" fillId="0" borderId="10" xfId="0" applyFont="1" applyBorder="1" applyAlignment="1">
      <alignment horizontal="left"/>
    </xf>
    <xf numFmtId="0" fontId="33" fillId="0" borderId="44" xfId="59" applyFont="1" applyBorder="1" applyAlignment="1">
      <alignment horizontal="center"/>
      <protection/>
    </xf>
    <xf numFmtId="0" fontId="33" fillId="0" borderId="46" xfId="59" applyFont="1" applyBorder="1" applyAlignment="1">
      <alignment horizontal="center"/>
      <protection/>
    </xf>
    <xf numFmtId="0" fontId="33" fillId="0" borderId="35" xfId="59" applyFont="1" applyBorder="1" applyAlignment="1">
      <alignment horizontal="left" wrapText="1"/>
      <protection/>
    </xf>
    <xf numFmtId="0" fontId="33" fillId="0" borderId="48" xfId="59" applyFont="1" applyBorder="1" applyAlignment="1">
      <alignment horizontal="center"/>
      <protection/>
    </xf>
    <xf numFmtId="172" fontId="33" fillId="0" borderId="27" xfId="42" applyNumberFormat="1" applyFont="1" applyBorder="1" applyAlignment="1">
      <alignment horizontal="left"/>
    </xf>
    <xf numFmtId="0" fontId="33" fillId="0" borderId="0" xfId="59" applyFont="1" applyBorder="1" applyAlignment="1">
      <alignment horizontal="center"/>
      <protection/>
    </xf>
    <xf numFmtId="0" fontId="33" fillId="0" borderId="0" xfId="59" applyFont="1" applyBorder="1" applyAlignment="1">
      <alignment horizontal="left" wrapText="1"/>
      <protection/>
    </xf>
    <xf numFmtId="0" fontId="33" fillId="0" borderId="0" xfId="59" applyFont="1" applyBorder="1" applyAlignment="1">
      <alignment horizontal="left"/>
      <protection/>
    </xf>
    <xf numFmtId="0" fontId="21" fillId="0" borderId="34" xfId="59" applyFont="1" applyBorder="1">
      <alignment/>
      <protection/>
    </xf>
    <xf numFmtId="2" fontId="53" fillId="0" borderId="34" xfId="59" applyNumberFormat="1" applyFont="1" applyBorder="1" applyAlignment="1">
      <alignment horizontal="center" wrapText="1"/>
      <protection/>
    </xf>
    <xf numFmtId="0" fontId="54" fillId="0" borderId="34" xfId="59" applyFont="1" applyBorder="1" applyAlignment="1">
      <alignment horizontal="center" vertical="center" wrapText="1"/>
      <protection/>
    </xf>
    <xf numFmtId="0" fontId="54" fillId="0" borderId="49" xfId="59" applyFont="1" applyBorder="1" applyAlignment="1">
      <alignment horizontal="center"/>
      <protection/>
    </xf>
    <xf numFmtId="172" fontId="54" fillId="0" borderId="42" xfId="42" applyNumberFormat="1" applyFont="1" applyBorder="1" applyAlignment="1">
      <alignment horizontal="left"/>
    </xf>
    <xf numFmtId="0" fontId="21" fillId="0" borderId="45" xfId="59" applyFont="1" applyBorder="1" applyAlignment="1">
      <alignment horizontal="left"/>
      <protection/>
    </xf>
    <xf numFmtId="0" fontId="21" fillId="0" borderId="10" xfId="60" applyFont="1" applyFill="1" applyBorder="1" applyAlignment="1">
      <alignment horizontal="left" wrapText="1"/>
      <protection/>
    </xf>
    <xf numFmtId="172" fontId="54" fillId="0" borderId="10" xfId="42" applyNumberFormat="1" applyFont="1" applyBorder="1" applyAlignment="1">
      <alignment horizontal="left"/>
    </xf>
    <xf numFmtId="0" fontId="21" fillId="0" borderId="10" xfId="59" applyFont="1" applyBorder="1" applyAlignment="1">
      <alignment horizontal="left" wrapText="1"/>
      <protection/>
    </xf>
    <xf numFmtId="172" fontId="21" fillId="0" borderId="10" xfId="42" applyNumberFormat="1" applyFont="1" applyBorder="1" applyAlignment="1">
      <alignment horizontal="left"/>
    </xf>
    <xf numFmtId="0" fontId="54" fillId="0" borderId="45" xfId="59" applyFont="1" applyBorder="1" applyAlignment="1">
      <alignment horizontal="center"/>
      <protection/>
    </xf>
    <xf numFmtId="0" fontId="54" fillId="0" borderId="10" xfId="59" applyFont="1" applyBorder="1" applyAlignment="1">
      <alignment horizontal="left" wrapText="1"/>
      <protection/>
    </xf>
    <xf numFmtId="0" fontId="21" fillId="0" borderId="45" xfId="59" applyFont="1" applyBorder="1" applyAlignment="1">
      <alignment horizontal="center"/>
      <protection/>
    </xf>
    <xf numFmtId="0" fontId="21" fillId="0" borderId="10" xfId="59" applyFont="1" applyBorder="1" applyAlignment="1">
      <alignment horizontal="left"/>
      <protection/>
    </xf>
    <xf numFmtId="172" fontId="21" fillId="0" borderId="10" xfId="42" applyNumberFormat="1" applyFont="1" applyBorder="1" applyAlignment="1">
      <alignment horizontal="left" wrapText="1"/>
    </xf>
    <xf numFmtId="0" fontId="21" fillId="0" borderId="45" xfId="59" applyFont="1" applyFill="1" applyBorder="1" applyAlignment="1">
      <alignment horizontal="center"/>
      <protection/>
    </xf>
    <xf numFmtId="0" fontId="54" fillId="0" borderId="10" xfId="59" applyFont="1" applyBorder="1" applyAlignment="1">
      <alignment horizontal="left"/>
      <protection/>
    </xf>
    <xf numFmtId="0" fontId="21" fillId="0" borderId="28" xfId="0" applyFont="1" applyBorder="1" applyAlignment="1">
      <alignment/>
    </xf>
    <xf numFmtId="0" fontId="5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54" fillId="0" borderId="35" xfId="59" applyFont="1" applyBorder="1" applyAlignment="1">
      <alignment horizontal="center" vertical="center" wrapText="1"/>
      <protection/>
    </xf>
    <xf numFmtId="0" fontId="54" fillId="0" borderId="50" xfId="59" applyFont="1" applyBorder="1" applyAlignment="1">
      <alignment horizontal="center" vertical="center" wrapText="1"/>
      <protection/>
    </xf>
    <xf numFmtId="0" fontId="54" fillId="0" borderId="45" xfId="59" applyFont="1" applyBorder="1">
      <alignment/>
      <protection/>
    </xf>
    <xf numFmtId="0" fontId="21" fillId="0" borderId="45" xfId="0" applyFont="1" applyBorder="1" applyAlignment="1">
      <alignment/>
    </xf>
    <xf numFmtId="0" fontId="21" fillId="0" borderId="45" xfId="59" applyFont="1" applyBorder="1">
      <alignment/>
      <protection/>
    </xf>
    <xf numFmtId="0" fontId="21" fillId="0" borderId="48" xfId="59" applyFont="1" applyBorder="1">
      <alignment/>
      <protection/>
    </xf>
    <xf numFmtId="0" fontId="54" fillId="0" borderId="27" xfId="59" applyFont="1" applyBorder="1" applyAlignment="1">
      <alignment horizontal="left"/>
      <protection/>
    </xf>
    <xf numFmtId="0" fontId="21" fillId="0" borderId="27" xfId="59" applyFont="1" applyBorder="1" applyAlignment="1">
      <alignment horizontal="left"/>
      <protection/>
    </xf>
    <xf numFmtId="172" fontId="54" fillId="0" borderId="27" xfId="42" applyNumberFormat="1" applyFont="1" applyBorder="1" applyAlignment="1">
      <alignment horizontal="left"/>
    </xf>
    <xf numFmtId="172" fontId="26" fillId="0" borderId="10" xfId="42" applyNumberFormat="1" applyFont="1" applyBorder="1" applyAlignment="1">
      <alignment/>
    </xf>
    <xf numFmtId="172" fontId="33" fillId="0" borderId="10" xfId="0" applyNumberFormat="1" applyFont="1" applyBorder="1" applyAlignment="1">
      <alignment/>
    </xf>
    <xf numFmtId="0" fontId="26" fillId="0" borderId="40" xfId="0" applyFont="1" applyFill="1" applyBorder="1" applyAlignment="1">
      <alignment/>
    </xf>
    <xf numFmtId="0" fontId="0" fillId="0" borderId="10" xfId="0" applyFill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3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26" fillId="0" borderId="34" xfId="0" applyFont="1" applyBorder="1" applyAlignment="1">
      <alignment/>
    </xf>
    <xf numFmtId="3" fontId="51" fillId="0" borderId="51" xfId="45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wrapText="1"/>
    </xf>
    <xf numFmtId="3" fontId="30" fillId="0" borderId="10" xfId="0" applyNumberFormat="1" applyFont="1" applyFill="1" applyBorder="1" applyAlignment="1">
      <alignment wrapText="1"/>
    </xf>
    <xf numFmtId="172" fontId="27" fillId="0" borderId="10" xfId="42" applyNumberFormat="1" applyFont="1" applyBorder="1" applyAlignment="1">
      <alignment wrapText="1"/>
    </xf>
    <xf numFmtId="0" fontId="20" fillId="0" borderId="0" xfId="0" applyFont="1" applyAlignment="1">
      <alignment/>
    </xf>
    <xf numFmtId="0" fontId="2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2" fontId="18" fillId="0" borderId="10" xfId="0" applyNumberFormat="1" applyFont="1" applyBorder="1" applyAlignment="1">
      <alignment/>
    </xf>
    <xf numFmtId="172" fontId="17" fillId="0" borderId="0" xfId="42" applyNumberFormat="1" applyFont="1" applyAlignment="1">
      <alignment/>
    </xf>
    <xf numFmtId="172" fontId="0" fillId="0" borderId="10" xfId="42" applyNumberFormat="1" applyFont="1" applyBorder="1" applyAlignment="1">
      <alignment/>
    </xf>
    <xf numFmtId="0" fontId="20" fillId="0" borderId="10" xfId="0" applyFont="1" applyBorder="1" applyAlignment="1">
      <alignment/>
    </xf>
    <xf numFmtId="3" fontId="17" fillId="0" borderId="0" xfId="0" applyNumberFormat="1" applyFont="1" applyAlignment="1">
      <alignment/>
    </xf>
    <xf numFmtId="172" fontId="20" fillId="0" borderId="10" xfId="42" applyNumberFormat="1" applyFont="1" applyBorder="1" applyAlignment="1">
      <alignment/>
    </xf>
    <xf numFmtId="172" fontId="34" fillId="0" borderId="0" xfId="42" applyNumberFormat="1" applyFont="1" applyAlignment="1">
      <alignment/>
    </xf>
    <xf numFmtId="172" fontId="56" fillId="5" borderId="10" xfId="42" applyNumberFormat="1" applyFont="1" applyFill="1" applyBorder="1" applyAlignment="1">
      <alignment wrapText="1"/>
    </xf>
    <xf numFmtId="180" fontId="0" fillId="0" borderId="0" xfId="42" applyNumberFormat="1" applyFont="1" applyAlignment="1">
      <alignment/>
    </xf>
    <xf numFmtId="172" fontId="27" fillId="0" borderId="10" xfId="42" applyNumberFormat="1" applyFont="1" applyFill="1" applyBorder="1" applyAlignment="1">
      <alignment wrapText="1"/>
    </xf>
    <xf numFmtId="3" fontId="22" fillId="0" borderId="15" xfId="0" applyNumberFormat="1" applyFont="1" applyFill="1" applyBorder="1" applyAlignment="1">
      <alignment/>
    </xf>
    <xf numFmtId="172" fontId="45" fillId="0" borderId="0" xfId="42" applyNumberFormat="1" applyFont="1" applyAlignment="1">
      <alignment horizontal="left" vertical="center"/>
    </xf>
    <xf numFmtId="172" fontId="26" fillId="0" borderId="10" xfId="42" applyNumberFormat="1" applyFont="1" applyBorder="1" applyAlignment="1">
      <alignment horizontal="left"/>
    </xf>
    <xf numFmtId="172" fontId="21" fillId="0" borderId="10" xfId="42" applyNumberFormat="1" applyFont="1" applyBorder="1" applyAlignment="1">
      <alignment horizontal="left"/>
    </xf>
    <xf numFmtId="0" fontId="33" fillId="0" borderId="23" xfId="0" applyFont="1" applyFill="1" applyBorder="1" applyAlignment="1">
      <alignment/>
    </xf>
    <xf numFmtId="172" fontId="54" fillId="0" borderId="10" xfId="42" applyNumberFormat="1" applyFont="1" applyFill="1" applyBorder="1" applyAlignment="1">
      <alignment horizontal="left"/>
    </xf>
    <xf numFmtId="172" fontId="34" fillId="0" borderId="0" xfId="0" applyNumberFormat="1" applyFont="1" applyAlignment="1">
      <alignment/>
    </xf>
    <xf numFmtId="172" fontId="17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172" fontId="19" fillId="0" borderId="10" xfId="42" applyNumberFormat="1" applyFont="1" applyBorder="1" applyAlignment="1">
      <alignment/>
    </xf>
    <xf numFmtId="9" fontId="19" fillId="0" borderId="1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9" fontId="20" fillId="0" borderId="10" xfId="0" applyNumberFormat="1" applyFont="1" applyBorder="1" applyAlignment="1">
      <alignment/>
    </xf>
    <xf numFmtId="172" fontId="20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172" fontId="19" fillId="0" borderId="10" xfId="42" applyNumberFormat="1" applyFont="1" applyFill="1" applyBorder="1" applyAlignment="1">
      <alignment/>
    </xf>
    <xf numFmtId="172" fontId="19" fillId="18" borderId="10" xfId="42" applyNumberFormat="1" applyFont="1" applyFill="1" applyBorder="1" applyAlignment="1">
      <alignment/>
    </xf>
    <xf numFmtId="0" fontId="34" fillId="0" borderId="0" xfId="0" applyFont="1" applyAlignment="1">
      <alignment/>
    </xf>
    <xf numFmtId="0" fontId="19" fillId="18" borderId="10" xfId="0" applyFont="1" applyFill="1" applyBorder="1" applyAlignment="1">
      <alignment/>
    </xf>
    <xf numFmtId="3" fontId="19" fillId="18" borderId="10" xfId="0" applyNumberFormat="1" applyFont="1" applyFill="1" applyBorder="1" applyAlignment="1">
      <alignment/>
    </xf>
    <xf numFmtId="0" fontId="34" fillId="0" borderId="0" xfId="0" applyFont="1" applyAlignment="1">
      <alignment horizontal="center"/>
    </xf>
    <xf numFmtId="172" fontId="26" fillId="0" borderId="10" xfId="42" applyNumberFormat="1" applyBorder="1" applyAlignment="1">
      <alignment/>
    </xf>
    <xf numFmtId="0" fontId="21" fillId="0" borderId="10" xfId="59" applyFont="1" applyFill="1" applyBorder="1" applyAlignment="1">
      <alignment horizontal="left"/>
      <protection/>
    </xf>
    <xf numFmtId="172" fontId="21" fillId="0" borderId="10" xfId="42" applyNumberFormat="1" applyFont="1" applyFill="1" applyBorder="1" applyAlignment="1">
      <alignment horizontal="left"/>
    </xf>
    <xf numFmtId="3" fontId="17" fillId="0" borderId="10" xfId="58" applyNumberFormat="1" applyFont="1" applyBorder="1">
      <alignment/>
      <protection/>
    </xf>
    <xf numFmtId="3" fontId="19" fillId="0" borderId="10" xfId="58" applyNumberFormat="1" applyFont="1" applyFill="1" applyBorder="1">
      <alignment/>
      <protection/>
    </xf>
    <xf numFmtId="172" fontId="34" fillId="0" borderId="0" xfId="42" applyNumberFormat="1" applyFont="1" applyFill="1" applyAlignment="1">
      <alignment/>
    </xf>
    <xf numFmtId="184" fontId="34" fillId="0" borderId="0" xfId="42" applyNumberFormat="1" applyFont="1" applyFill="1" applyAlignment="1">
      <alignment horizontal="center"/>
    </xf>
    <xf numFmtId="184" fontId="34" fillId="0" borderId="0" xfId="63" applyNumberFormat="1" applyFont="1" applyFill="1" applyAlignment="1">
      <alignment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72" fontId="21" fillId="0" borderId="10" xfId="42" applyNumberFormat="1" applyFont="1" applyFill="1" applyBorder="1" applyAlignment="1">
      <alignment horizontal="left"/>
    </xf>
    <xf numFmtId="172" fontId="21" fillId="0" borderId="10" xfId="42" applyNumberFormat="1" applyFont="1" applyFill="1" applyBorder="1" applyAlignment="1">
      <alignment horizontal="left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6" xfId="0" applyNumberFormat="1" applyFont="1" applyFill="1" applyBorder="1" applyAlignment="1">
      <alignment horizontal="left" vertical="justify" wrapText="1"/>
    </xf>
    <xf numFmtId="0" fontId="36" fillId="0" borderId="25" xfId="0" applyNumberFormat="1" applyFont="1" applyFill="1" applyBorder="1" applyAlignment="1">
      <alignment horizontal="left" vertical="justify" wrapText="1"/>
    </xf>
    <xf numFmtId="0" fontId="36" fillId="0" borderId="20" xfId="0" applyNumberFormat="1" applyFont="1" applyFill="1" applyBorder="1" applyAlignment="1">
      <alignment horizontal="left" vertical="justify" wrapText="1"/>
    </xf>
    <xf numFmtId="0" fontId="36" fillId="0" borderId="16" xfId="0" applyNumberFormat="1" applyFont="1" applyBorder="1" applyAlignment="1">
      <alignment horizontal="left" vertical="justify" wrapText="1"/>
    </xf>
    <xf numFmtId="0" fontId="36" fillId="0" borderId="25" xfId="0" applyNumberFormat="1" applyFont="1" applyBorder="1" applyAlignment="1">
      <alignment horizontal="left" vertical="justify" wrapText="1"/>
    </xf>
    <xf numFmtId="0" fontId="36" fillId="0" borderId="20" xfId="0" applyNumberFormat="1" applyFont="1" applyBorder="1" applyAlignment="1">
      <alignment horizontal="left" vertical="justify" wrapText="1"/>
    </xf>
    <xf numFmtId="0" fontId="42" fillId="0" borderId="12" xfId="0" applyNumberFormat="1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42" fillId="0" borderId="26" xfId="0" applyNumberFormat="1" applyFont="1" applyBorder="1" applyAlignment="1">
      <alignment horizontal="center" vertical="center"/>
    </xf>
    <xf numFmtId="0" fontId="42" fillId="0" borderId="2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3" fillId="0" borderId="24" xfId="59" applyFont="1" applyBorder="1" applyAlignment="1">
      <alignment horizontal="left" wrapText="1"/>
      <protection/>
    </xf>
    <xf numFmtId="0" fontId="33" fillId="0" borderId="23" xfId="59" applyFont="1" applyBorder="1" applyAlignment="1">
      <alignment horizontal="left" wrapText="1"/>
      <protection/>
    </xf>
    <xf numFmtId="0" fontId="26" fillId="0" borderId="24" xfId="59" applyFont="1" applyBorder="1" applyAlignment="1">
      <alignment horizontal="left" wrapText="1"/>
      <protection/>
    </xf>
    <xf numFmtId="0" fontId="26" fillId="0" borderId="23" xfId="59" applyFont="1" applyBorder="1" applyAlignment="1">
      <alignment horizontal="left" wrapText="1"/>
      <protection/>
    </xf>
    <xf numFmtId="2" fontId="33" fillId="0" borderId="22" xfId="59" applyNumberFormat="1" applyFont="1" applyBorder="1" applyAlignment="1">
      <alignment horizontal="center" wrapText="1"/>
      <protection/>
    </xf>
    <xf numFmtId="2" fontId="33" fillId="0" borderId="24" xfId="59" applyNumberFormat="1" applyFont="1" applyBorder="1" applyAlignment="1">
      <alignment horizontal="center" wrapText="1"/>
      <protection/>
    </xf>
    <xf numFmtId="2" fontId="33" fillId="0" borderId="23" xfId="59" applyNumberFormat="1" applyFont="1" applyBorder="1" applyAlignment="1">
      <alignment horizontal="center" wrapText="1"/>
      <protection/>
    </xf>
    <xf numFmtId="2" fontId="53" fillId="0" borderId="0" xfId="59" applyNumberFormat="1" applyFont="1" applyBorder="1" applyAlignment="1">
      <alignment horizontal="center" wrapText="1"/>
      <protection/>
    </xf>
    <xf numFmtId="2" fontId="53" fillId="0" borderId="39" xfId="59" applyNumberFormat="1" applyFont="1" applyBorder="1" applyAlignment="1">
      <alignment horizontal="center" wrapText="1"/>
      <protection/>
    </xf>
    <xf numFmtId="0" fontId="33" fillId="0" borderId="52" xfId="59" applyFont="1" applyBorder="1" applyAlignment="1">
      <alignment horizontal="left" wrapText="1"/>
      <protection/>
    </xf>
    <xf numFmtId="0" fontId="33" fillId="0" borderId="42" xfId="59" applyFont="1" applyBorder="1" applyAlignment="1">
      <alignment horizontal="left" wrapText="1"/>
      <protection/>
    </xf>
    <xf numFmtId="0" fontId="21" fillId="0" borderId="10" xfId="60" applyFont="1" applyFill="1" applyBorder="1" applyAlignment="1">
      <alignment horizontal="left" wrapText="1"/>
      <protection/>
    </xf>
    <xf numFmtId="0" fontId="26" fillId="0" borderId="24" xfId="59" applyFont="1" applyBorder="1" applyAlignment="1">
      <alignment horizontal="center" wrapText="1"/>
      <protection/>
    </xf>
    <xf numFmtId="0" fontId="26" fillId="0" borderId="23" xfId="59" applyFont="1" applyBorder="1" applyAlignment="1">
      <alignment horizontal="center" wrapText="1"/>
      <protection/>
    </xf>
    <xf numFmtId="0" fontId="51" fillId="0" borderId="23" xfId="59" applyFont="1" applyBorder="1" applyAlignment="1">
      <alignment horizontal="left" wrapText="1"/>
      <protection/>
    </xf>
    <xf numFmtId="0" fontId="51" fillId="0" borderId="10" xfId="59" applyFont="1" applyBorder="1" applyAlignment="1">
      <alignment horizontal="left" wrapText="1"/>
      <protection/>
    </xf>
    <xf numFmtId="0" fontId="33" fillId="0" borderId="10" xfId="59" applyFont="1" applyBorder="1" applyAlignment="1">
      <alignment horizontal="left" wrapText="1"/>
      <protection/>
    </xf>
    <xf numFmtId="0" fontId="33" fillId="0" borderId="27" xfId="59" applyFont="1" applyBorder="1" applyAlignment="1">
      <alignment horizontal="left" wrapText="1"/>
      <protection/>
    </xf>
    <xf numFmtId="0" fontId="53" fillId="0" borderId="53" xfId="59" applyFont="1" applyBorder="1" applyAlignment="1">
      <alignment horizontal="center" wrapText="1"/>
      <protection/>
    </xf>
    <xf numFmtId="0" fontId="53" fillId="0" borderId="54" xfId="59" applyFont="1" applyBorder="1" applyAlignment="1">
      <alignment horizontal="center" wrapText="1"/>
      <protection/>
    </xf>
    <xf numFmtId="0" fontId="53" fillId="0" borderId="55" xfId="59" applyFont="1" applyBorder="1" applyAlignment="1">
      <alignment horizontal="center" wrapText="1"/>
      <protection/>
    </xf>
    <xf numFmtId="0" fontId="54" fillId="0" borderId="52" xfId="59" applyFont="1" applyBorder="1" applyAlignment="1">
      <alignment horizontal="left" wrapText="1"/>
      <protection/>
    </xf>
    <xf numFmtId="0" fontId="54" fillId="0" borderId="42" xfId="59" applyFont="1" applyBorder="1" applyAlignment="1">
      <alignment horizontal="left" wrapText="1"/>
      <protection/>
    </xf>
    <xf numFmtId="0" fontId="21" fillId="0" borderId="10" xfId="59" applyFont="1" applyBorder="1" applyAlignment="1">
      <alignment horizontal="left"/>
      <protection/>
    </xf>
    <xf numFmtId="0" fontId="54" fillId="0" borderId="10" xfId="60" applyFont="1" applyFill="1" applyBorder="1" applyAlignment="1">
      <alignment horizontal="left" wrapText="1"/>
      <protection/>
    </xf>
    <xf numFmtId="0" fontId="54" fillId="0" borderId="10" xfId="59" applyFont="1" applyBorder="1" applyAlignment="1">
      <alignment horizontal="left" wrapText="1"/>
      <protection/>
    </xf>
    <xf numFmtId="0" fontId="21" fillId="0" borderId="10" xfId="59" applyFont="1" applyBorder="1" applyAlignment="1">
      <alignment horizontal="left" wrapText="1"/>
      <protection/>
    </xf>
    <xf numFmtId="0" fontId="21" fillId="0" borderId="10" xfId="59" applyFont="1" applyFill="1" applyBorder="1" applyAlignment="1">
      <alignment horizontal="left"/>
      <protection/>
    </xf>
    <xf numFmtId="0" fontId="55" fillId="0" borderId="10" xfId="60" applyFont="1" applyFill="1" applyBorder="1" applyAlignment="1">
      <alignment horizontal="left" wrapText="1"/>
      <protection/>
    </xf>
    <xf numFmtId="0" fontId="55" fillId="0" borderId="27" xfId="59" applyFont="1" applyBorder="1" applyAlignment="1">
      <alignment horizontal="left"/>
      <protection/>
    </xf>
    <xf numFmtId="0" fontId="54" fillId="0" borderId="10" xfId="59" applyFont="1" applyBorder="1" applyAlignment="1">
      <alignment horizontal="left"/>
      <protection/>
    </xf>
    <xf numFmtId="0" fontId="55" fillId="0" borderId="10" xfId="59" applyFont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21.Aktivet Afatgjata Materiale  09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asn_2009 Propozimet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8"/>
  <sheetViews>
    <sheetView zoomScalePageLayoutView="0" workbookViewId="0" topLeftCell="A97">
      <selection activeCell="G109" sqref="G109"/>
    </sheetView>
  </sheetViews>
  <sheetFormatPr defaultColWidth="9.140625" defaultRowHeight="12.75"/>
  <cols>
    <col min="1" max="1" width="7.421875" style="0" customWidth="1"/>
    <col min="2" max="2" width="52.8515625" style="0" customWidth="1"/>
    <col min="3" max="3" width="10.421875" style="0" customWidth="1"/>
    <col min="4" max="4" width="18.00390625" style="0" customWidth="1"/>
    <col min="5" max="5" width="18.7109375" style="0" customWidth="1"/>
    <col min="6" max="6" width="15.7109375" style="0" customWidth="1"/>
  </cols>
  <sheetData>
    <row r="3" spans="2:3" ht="18.75">
      <c r="B3" s="7" t="s">
        <v>94</v>
      </c>
      <c r="C3" s="8"/>
    </row>
    <row r="4" spans="1:5" ht="20.25" customHeight="1" thickBot="1">
      <c r="A4" s="44"/>
      <c r="B4" s="45" t="s">
        <v>382</v>
      </c>
      <c r="C4" s="45"/>
      <c r="D4" s="45"/>
      <c r="E4" s="45"/>
    </row>
    <row r="5" spans="1:5" ht="15">
      <c r="A5" s="46"/>
      <c r="B5" s="47" t="s">
        <v>0</v>
      </c>
      <c r="C5" s="47" t="s">
        <v>1</v>
      </c>
      <c r="D5" s="47" t="s">
        <v>2</v>
      </c>
      <c r="E5" s="47" t="s">
        <v>3</v>
      </c>
    </row>
    <row r="6" spans="1:5" ht="15">
      <c r="A6" s="48"/>
      <c r="B6" s="47"/>
      <c r="C6" s="47"/>
      <c r="D6" s="47"/>
      <c r="E6" s="47"/>
    </row>
    <row r="7" spans="1:5" ht="15">
      <c r="A7" s="49" t="s">
        <v>4</v>
      </c>
      <c r="B7" s="50" t="s">
        <v>5</v>
      </c>
      <c r="C7" s="51"/>
      <c r="D7" s="52"/>
      <c r="E7" s="52">
        <v>375830718</v>
      </c>
    </row>
    <row r="8" spans="1:5" ht="16.5">
      <c r="A8" s="49"/>
      <c r="B8" s="54"/>
      <c r="C8" s="51"/>
      <c r="D8" s="51"/>
      <c r="E8" s="51"/>
    </row>
    <row r="9" spans="1:5" ht="15">
      <c r="A9" s="49" t="s">
        <v>6</v>
      </c>
      <c r="B9" s="55" t="s">
        <v>7</v>
      </c>
      <c r="C9" s="51"/>
      <c r="D9" s="51"/>
      <c r="E9" s="51"/>
    </row>
    <row r="10" spans="1:5" ht="16.5">
      <c r="A10" s="49"/>
      <c r="B10" s="54"/>
      <c r="C10" s="51"/>
      <c r="D10" s="51"/>
      <c r="E10" s="51"/>
    </row>
    <row r="11" spans="1:5" ht="15">
      <c r="A11" s="49">
        <v>1</v>
      </c>
      <c r="B11" s="55" t="s">
        <v>8</v>
      </c>
      <c r="C11" s="49">
        <v>9</v>
      </c>
      <c r="D11" s="312">
        <v>6191934</v>
      </c>
      <c r="E11" s="52">
        <v>2772868</v>
      </c>
    </row>
    <row r="12" spans="1:5" ht="30">
      <c r="A12" s="49">
        <v>2</v>
      </c>
      <c r="B12" s="55" t="s">
        <v>9</v>
      </c>
      <c r="C12" s="49">
        <v>10</v>
      </c>
      <c r="D12" s="51"/>
      <c r="E12" s="51"/>
    </row>
    <row r="13" spans="1:5" ht="16.5">
      <c r="A13" s="56" t="s">
        <v>10</v>
      </c>
      <c r="B13" s="54" t="s">
        <v>11</v>
      </c>
      <c r="C13" s="49"/>
      <c r="D13" s="57"/>
      <c r="E13" s="57"/>
    </row>
    <row r="14" spans="1:5" ht="16.5">
      <c r="A14" s="56" t="s">
        <v>12</v>
      </c>
      <c r="B14" s="54" t="s">
        <v>13</v>
      </c>
      <c r="C14" s="49"/>
      <c r="D14" s="57"/>
      <c r="E14" s="57"/>
    </row>
    <row r="15" spans="1:5" ht="16.5">
      <c r="A15" s="58"/>
      <c r="B15" s="59" t="s">
        <v>14</v>
      </c>
      <c r="C15" s="60"/>
      <c r="D15" s="61">
        <f>SUM(D11:D14)</f>
        <v>6191934</v>
      </c>
      <c r="E15" s="61">
        <f>SUM(E11:E14)</f>
        <v>2772868</v>
      </c>
    </row>
    <row r="16" spans="1:5" ht="15">
      <c r="A16" s="49">
        <v>3</v>
      </c>
      <c r="B16" s="55" t="s">
        <v>15</v>
      </c>
      <c r="C16" s="49">
        <v>11</v>
      </c>
      <c r="D16" s="51"/>
      <c r="E16" s="51"/>
    </row>
    <row r="17" spans="1:5" ht="16.5">
      <c r="A17" s="56" t="s">
        <v>10</v>
      </c>
      <c r="B17" s="54" t="s">
        <v>16</v>
      </c>
      <c r="C17" s="49"/>
      <c r="D17" s="63">
        <v>88178598</v>
      </c>
      <c r="E17" s="63">
        <v>126818511</v>
      </c>
    </row>
    <row r="18" spans="1:5" ht="16.5">
      <c r="A18" s="56" t="s">
        <v>12</v>
      </c>
      <c r="B18" s="54" t="s">
        <v>393</v>
      </c>
      <c r="C18" s="313"/>
      <c r="D18" s="281"/>
      <c r="E18" s="265">
        <v>2123464</v>
      </c>
    </row>
    <row r="19" spans="1:5" ht="16.5">
      <c r="A19" s="56" t="s">
        <v>17</v>
      </c>
      <c r="B19" s="54" t="s">
        <v>18</v>
      </c>
      <c r="C19" s="49"/>
      <c r="D19" s="281"/>
      <c r="E19" s="281"/>
    </row>
    <row r="20" spans="1:5" ht="16.5">
      <c r="A20" s="56" t="s">
        <v>19</v>
      </c>
      <c r="B20" s="54" t="s">
        <v>20</v>
      </c>
      <c r="C20" s="49"/>
      <c r="D20" s="281"/>
      <c r="E20" s="265">
        <v>20823973</v>
      </c>
    </row>
    <row r="21" spans="1:5" ht="15">
      <c r="A21" s="62"/>
      <c r="B21" s="59" t="s">
        <v>14</v>
      </c>
      <c r="C21" s="60"/>
      <c r="D21" s="61">
        <f>SUM(D17:D20)</f>
        <v>88178598</v>
      </c>
      <c r="E21" s="61">
        <f>SUM(E17:E20)</f>
        <v>149765948</v>
      </c>
    </row>
    <row r="22" spans="1:5" ht="15">
      <c r="A22" s="49">
        <v>4</v>
      </c>
      <c r="B22" s="55" t="s">
        <v>21</v>
      </c>
      <c r="C22" s="49">
        <v>12</v>
      </c>
      <c r="D22" s="51"/>
      <c r="E22" s="51"/>
    </row>
    <row r="23" spans="1:5" ht="16.5">
      <c r="A23" s="56" t="s">
        <v>10</v>
      </c>
      <c r="B23" s="54" t="s">
        <v>22</v>
      </c>
      <c r="C23" s="49"/>
      <c r="D23" s="63">
        <v>141467634</v>
      </c>
      <c r="E23" s="63">
        <v>127581131</v>
      </c>
    </row>
    <row r="24" spans="1:5" ht="16.5">
      <c r="A24" s="56" t="s">
        <v>12</v>
      </c>
      <c r="B24" s="54" t="s">
        <v>23</v>
      </c>
      <c r="C24" s="49"/>
      <c r="D24" s="57"/>
      <c r="E24" s="57"/>
    </row>
    <row r="25" spans="1:5" ht="16.5">
      <c r="A25" s="56" t="s">
        <v>17</v>
      </c>
      <c r="B25" s="54" t="s">
        <v>24</v>
      </c>
      <c r="C25" s="49"/>
      <c r="D25" s="63">
        <v>8934976</v>
      </c>
      <c r="E25" s="63">
        <v>8934977</v>
      </c>
    </row>
    <row r="26" spans="1:5" ht="16.5">
      <c r="A26" s="56" t="s">
        <v>19</v>
      </c>
      <c r="B26" s="54" t="s">
        <v>25</v>
      </c>
      <c r="C26" s="49"/>
      <c r="D26" s="63"/>
      <c r="E26" s="63"/>
    </row>
    <row r="27" spans="1:5" ht="16.5">
      <c r="A27" s="64" t="s">
        <v>26</v>
      </c>
      <c r="B27" s="54" t="s">
        <v>27</v>
      </c>
      <c r="C27" s="49"/>
      <c r="D27" s="265"/>
      <c r="E27" s="265">
        <v>18139500</v>
      </c>
    </row>
    <row r="28" spans="1:5" ht="15">
      <c r="A28" s="62"/>
      <c r="B28" s="59" t="s">
        <v>14</v>
      </c>
      <c r="C28" s="60"/>
      <c r="D28" s="61">
        <f>SUM(D23:D27)</f>
        <v>150402610</v>
      </c>
      <c r="E28" s="61">
        <f>SUM(E23:E27)</f>
        <v>154655608</v>
      </c>
    </row>
    <row r="29" spans="1:5" ht="15">
      <c r="A29" s="49">
        <v>5</v>
      </c>
      <c r="B29" s="55" t="s">
        <v>28</v>
      </c>
      <c r="C29" s="49">
        <v>13</v>
      </c>
      <c r="D29" s="51"/>
      <c r="E29" s="51"/>
    </row>
    <row r="30" spans="1:5" ht="15">
      <c r="A30" s="49">
        <v>6</v>
      </c>
      <c r="B30" s="55" t="s">
        <v>29</v>
      </c>
      <c r="C30" s="49">
        <v>14</v>
      </c>
      <c r="D30" s="51"/>
      <c r="E30" s="51"/>
    </row>
    <row r="31" spans="1:5" ht="15">
      <c r="A31" s="49">
        <v>7</v>
      </c>
      <c r="B31" s="55" t="s">
        <v>30</v>
      </c>
      <c r="C31" s="49">
        <v>15</v>
      </c>
      <c r="D31" s="52">
        <v>27117038</v>
      </c>
      <c r="E31" s="52">
        <v>32464110</v>
      </c>
    </row>
    <row r="32" spans="1:6" ht="15">
      <c r="A32" s="60"/>
      <c r="B32" s="65" t="s">
        <v>31</v>
      </c>
      <c r="C32" s="60"/>
      <c r="D32" s="61">
        <f>D15+D21+D28+D31</f>
        <v>271890180</v>
      </c>
      <c r="E32" s="61">
        <f>E15+E21+E28+E31</f>
        <v>339658534</v>
      </c>
      <c r="F32" s="43"/>
    </row>
    <row r="33" spans="1:5" ht="16.5">
      <c r="A33" s="56"/>
      <c r="B33" s="54"/>
      <c r="C33" s="49"/>
      <c r="D33" s="57"/>
      <c r="E33" s="57"/>
    </row>
    <row r="34" spans="1:5" ht="16.5">
      <c r="A34" s="49" t="s">
        <v>32</v>
      </c>
      <c r="B34" s="55" t="s">
        <v>33</v>
      </c>
      <c r="C34" s="49"/>
      <c r="D34" s="57"/>
      <c r="E34" s="57"/>
    </row>
    <row r="35" spans="1:5" ht="16.5">
      <c r="A35" s="56"/>
      <c r="B35" s="54"/>
      <c r="C35" s="49"/>
      <c r="D35" s="57"/>
      <c r="E35" s="57"/>
    </row>
    <row r="36" spans="1:5" ht="15">
      <c r="A36" s="49">
        <v>1</v>
      </c>
      <c r="B36" s="55" t="s">
        <v>34</v>
      </c>
      <c r="C36" s="49">
        <v>16</v>
      </c>
      <c r="D36" s="51"/>
      <c r="E36" s="51"/>
    </row>
    <row r="37" spans="1:5" ht="49.5">
      <c r="A37" s="56" t="s">
        <v>10</v>
      </c>
      <c r="B37" s="54" t="s">
        <v>35</v>
      </c>
      <c r="C37" s="49"/>
      <c r="D37" s="57"/>
      <c r="E37" s="57"/>
    </row>
    <row r="38" spans="1:5" ht="16.5">
      <c r="A38" s="56" t="s">
        <v>12</v>
      </c>
      <c r="B38" s="54" t="s">
        <v>36</v>
      </c>
      <c r="C38" s="49"/>
      <c r="D38" s="57"/>
      <c r="E38" s="57"/>
    </row>
    <row r="39" spans="1:5" ht="16.5">
      <c r="A39" s="56" t="s">
        <v>17</v>
      </c>
      <c r="B39" s="54" t="s">
        <v>37</v>
      </c>
      <c r="C39" s="49"/>
      <c r="D39" s="57"/>
      <c r="E39" s="57"/>
    </row>
    <row r="40" spans="1:5" ht="16.5">
      <c r="A40" s="64" t="s">
        <v>19</v>
      </c>
      <c r="B40" s="54" t="s">
        <v>38</v>
      </c>
      <c r="C40" s="49"/>
      <c r="D40" s="57"/>
      <c r="E40" s="57"/>
    </row>
    <row r="41" spans="1:5" ht="15">
      <c r="A41" s="62"/>
      <c r="B41" s="59" t="s">
        <v>14</v>
      </c>
      <c r="C41" s="60"/>
      <c r="D41" s="66"/>
      <c r="E41" s="66"/>
    </row>
    <row r="42" spans="1:5" ht="15">
      <c r="A42" s="49">
        <v>2</v>
      </c>
      <c r="B42" s="55" t="s">
        <v>39</v>
      </c>
      <c r="C42" s="49">
        <v>17</v>
      </c>
      <c r="D42" s="51"/>
      <c r="E42" s="51"/>
    </row>
    <row r="43" spans="1:5" ht="16.5">
      <c r="A43" s="56" t="s">
        <v>10</v>
      </c>
      <c r="B43" s="54" t="s">
        <v>40</v>
      </c>
      <c r="C43" s="49"/>
      <c r="D43" s="57"/>
      <c r="E43" s="57"/>
    </row>
    <row r="44" spans="1:5" ht="16.5">
      <c r="A44" s="56" t="s">
        <v>12</v>
      </c>
      <c r="B44" s="54" t="s">
        <v>41</v>
      </c>
      <c r="C44" s="49"/>
      <c r="D44" s="63"/>
      <c r="E44" s="63"/>
    </row>
    <row r="45" spans="1:5" ht="16.5">
      <c r="A45" s="56" t="s">
        <v>17</v>
      </c>
      <c r="B45" s="54" t="s">
        <v>42</v>
      </c>
      <c r="C45" s="49"/>
      <c r="D45" s="63">
        <v>20000401</v>
      </c>
      <c r="E45" s="63">
        <v>16764748</v>
      </c>
    </row>
    <row r="46" spans="1:5" ht="19.5" customHeight="1">
      <c r="A46" s="64" t="s">
        <v>19</v>
      </c>
      <c r="B46" s="54" t="s">
        <v>43</v>
      </c>
      <c r="C46" s="49"/>
      <c r="D46" s="63">
        <v>14985253</v>
      </c>
      <c r="E46" s="63">
        <v>19407436</v>
      </c>
    </row>
    <row r="47" spans="1:5" ht="15">
      <c r="A47" s="62"/>
      <c r="B47" s="59" t="s">
        <v>14</v>
      </c>
      <c r="C47" s="60"/>
      <c r="D47" s="279">
        <f>SUM(D45:D46)</f>
        <v>34985654</v>
      </c>
      <c r="E47" s="279">
        <f>SUM(E44:E46)</f>
        <v>36172184</v>
      </c>
    </row>
    <row r="48" spans="1:6" ht="15">
      <c r="A48" s="49">
        <v>3</v>
      </c>
      <c r="B48" s="55" t="s">
        <v>44</v>
      </c>
      <c r="C48" s="49">
        <v>18</v>
      </c>
      <c r="D48" s="51"/>
      <c r="E48" s="51"/>
      <c r="F48" s="83"/>
    </row>
    <row r="49" spans="1:6" ht="15">
      <c r="A49" s="49">
        <v>4</v>
      </c>
      <c r="B49" s="55" t="s">
        <v>45</v>
      </c>
      <c r="C49" s="49">
        <v>19</v>
      </c>
      <c r="D49" s="51"/>
      <c r="E49" s="51"/>
      <c r="F49" s="83"/>
    </row>
    <row r="50" spans="1:5" ht="16.5">
      <c r="A50" s="56" t="s">
        <v>10</v>
      </c>
      <c r="B50" s="54" t="s">
        <v>46</v>
      </c>
      <c r="C50" s="49"/>
      <c r="D50" s="57"/>
      <c r="E50" s="57"/>
    </row>
    <row r="51" spans="1:5" ht="16.5">
      <c r="A51" s="56" t="s">
        <v>12</v>
      </c>
      <c r="B51" s="54" t="s">
        <v>47</v>
      </c>
      <c r="C51" s="49"/>
      <c r="D51" s="57"/>
      <c r="E51" s="57"/>
    </row>
    <row r="52" spans="1:5" ht="16.5">
      <c r="A52" s="56" t="s">
        <v>17</v>
      </c>
      <c r="B52" s="54" t="s">
        <v>48</v>
      </c>
      <c r="C52" s="49"/>
      <c r="D52" s="57"/>
      <c r="E52" s="57"/>
    </row>
    <row r="53" spans="1:5" ht="15">
      <c r="A53" s="62"/>
      <c r="B53" s="59" t="s">
        <v>14</v>
      </c>
      <c r="C53" s="60"/>
      <c r="D53" s="66"/>
      <c r="E53" s="66"/>
    </row>
    <row r="54" spans="1:5" ht="15">
      <c r="A54" s="49">
        <v>5</v>
      </c>
      <c r="B54" s="55" t="s">
        <v>49</v>
      </c>
      <c r="C54" s="49">
        <v>20</v>
      </c>
      <c r="D54" s="51"/>
      <c r="E54" s="51"/>
    </row>
    <row r="55" spans="1:5" ht="15">
      <c r="A55" s="49">
        <v>6</v>
      </c>
      <c r="B55" s="55" t="s">
        <v>50</v>
      </c>
      <c r="C55" s="49">
        <v>21</v>
      </c>
      <c r="D55" s="51"/>
      <c r="E55" s="51"/>
    </row>
    <row r="56" spans="1:5" ht="16.5">
      <c r="A56" s="56"/>
      <c r="B56" s="54"/>
      <c r="C56" s="49"/>
      <c r="D56" s="57"/>
      <c r="E56" s="57"/>
    </row>
    <row r="57" spans="1:5" ht="15">
      <c r="A57" s="60"/>
      <c r="B57" s="65" t="s">
        <v>51</v>
      </c>
      <c r="C57" s="60"/>
      <c r="D57" s="61">
        <f>SUM(D47:D56)</f>
        <v>34985654</v>
      </c>
      <c r="E57" s="61">
        <f>SUM(E47:E56)</f>
        <v>36172184</v>
      </c>
    </row>
    <row r="58" spans="1:5" ht="16.5">
      <c r="A58" s="56"/>
      <c r="B58" s="54"/>
      <c r="C58" s="49"/>
      <c r="D58" s="57"/>
      <c r="E58" s="57"/>
    </row>
    <row r="59" spans="1:5" ht="15">
      <c r="A59" s="60"/>
      <c r="B59" s="65" t="s">
        <v>52</v>
      </c>
      <c r="C59" s="60"/>
      <c r="D59" s="67">
        <f>D32+D57</f>
        <v>306875834</v>
      </c>
      <c r="E59" s="67">
        <f>E32+E57</f>
        <v>375830718</v>
      </c>
    </row>
    <row r="60" spans="1:5" ht="16.5">
      <c r="A60" s="56"/>
      <c r="B60" s="54"/>
      <c r="C60" s="49"/>
      <c r="D60" s="57"/>
      <c r="E60" s="57"/>
    </row>
    <row r="61" spans="1:5" ht="31.5" customHeight="1" thickBot="1">
      <c r="A61" s="44"/>
      <c r="B61" s="68" t="s">
        <v>383</v>
      </c>
      <c r="C61" s="45"/>
      <c r="D61" s="45"/>
      <c r="E61" s="45"/>
    </row>
    <row r="62" spans="1:5" ht="15">
      <c r="A62" s="69"/>
      <c r="B62" s="69" t="s">
        <v>0</v>
      </c>
      <c r="C62" s="69" t="s">
        <v>1</v>
      </c>
      <c r="D62" s="69" t="s">
        <v>2</v>
      </c>
      <c r="E62" s="69" t="s">
        <v>3</v>
      </c>
    </row>
    <row r="63" spans="1:5" ht="15">
      <c r="A63" s="70"/>
      <c r="B63" s="70"/>
      <c r="C63" s="70"/>
      <c r="D63" s="70"/>
      <c r="E63" s="70"/>
    </row>
    <row r="64" spans="1:5" ht="15">
      <c r="A64" s="49" t="s">
        <v>53</v>
      </c>
      <c r="B64" s="51" t="s">
        <v>54</v>
      </c>
      <c r="C64" s="49"/>
      <c r="D64" s="52"/>
      <c r="E64" s="52">
        <v>375830718</v>
      </c>
    </row>
    <row r="65" spans="1:5" ht="15">
      <c r="A65" s="49"/>
      <c r="B65" s="51"/>
      <c r="C65" s="49"/>
      <c r="D65" s="51"/>
      <c r="E65" s="51"/>
    </row>
    <row r="66" spans="1:5" ht="15">
      <c r="A66" s="49" t="s">
        <v>6</v>
      </c>
      <c r="B66" s="51" t="s">
        <v>55</v>
      </c>
      <c r="C66" s="49"/>
      <c r="D66" s="51"/>
      <c r="E66" s="51"/>
    </row>
    <row r="67" spans="1:5" ht="15">
      <c r="A67" s="49"/>
      <c r="B67" s="51"/>
      <c r="C67" s="49"/>
      <c r="D67" s="51"/>
      <c r="E67" s="51"/>
    </row>
    <row r="68" spans="1:5" ht="15">
      <c r="A68" s="49">
        <v>1</v>
      </c>
      <c r="B68" s="51" t="s">
        <v>56</v>
      </c>
      <c r="C68" s="49">
        <v>22</v>
      </c>
      <c r="D68" s="51"/>
      <c r="E68" s="51"/>
    </row>
    <row r="69" spans="1:5" ht="15">
      <c r="A69" s="49">
        <v>2</v>
      </c>
      <c r="B69" s="51" t="s">
        <v>57</v>
      </c>
      <c r="C69" s="49">
        <v>23</v>
      </c>
      <c r="D69" s="52"/>
      <c r="E69" s="52"/>
    </row>
    <row r="70" spans="1:5" ht="16.5">
      <c r="A70" s="56" t="s">
        <v>10</v>
      </c>
      <c r="B70" s="71" t="s">
        <v>58</v>
      </c>
      <c r="C70" s="49"/>
      <c r="D70" s="87">
        <v>58322439</v>
      </c>
      <c r="E70" s="87">
        <v>88089906</v>
      </c>
    </row>
    <row r="71" spans="1:5" ht="16.5">
      <c r="A71" s="56" t="s">
        <v>12</v>
      </c>
      <c r="B71" s="71" t="s">
        <v>59</v>
      </c>
      <c r="C71" s="49"/>
      <c r="D71" s="57"/>
      <c r="E71" s="57"/>
    </row>
    <row r="72" spans="1:5" ht="16.5">
      <c r="A72" s="56" t="s">
        <v>17</v>
      </c>
      <c r="B72" s="71" t="s">
        <v>60</v>
      </c>
      <c r="C72" s="49"/>
      <c r="D72" s="57"/>
      <c r="E72" s="57"/>
    </row>
    <row r="73" spans="1:5" ht="16.5">
      <c r="A73" s="58"/>
      <c r="B73" s="72" t="s">
        <v>14</v>
      </c>
      <c r="C73" s="60"/>
      <c r="D73" s="61">
        <f>SUM(D70:D72)</f>
        <v>58322439</v>
      </c>
      <c r="E73" s="61">
        <f>SUM(E70:E72)</f>
        <v>88089906</v>
      </c>
    </row>
    <row r="74" spans="1:5" ht="15">
      <c r="A74" s="49">
        <v>3</v>
      </c>
      <c r="B74" s="51" t="s">
        <v>61</v>
      </c>
      <c r="C74" s="49">
        <v>24</v>
      </c>
      <c r="D74" s="51"/>
      <c r="E74" s="51"/>
    </row>
    <row r="75" spans="1:5" ht="16.5">
      <c r="A75" s="56" t="s">
        <v>10</v>
      </c>
      <c r="B75" s="71" t="s">
        <v>62</v>
      </c>
      <c r="C75" s="49"/>
      <c r="D75" s="63">
        <v>50428119</v>
      </c>
      <c r="E75" s="63">
        <v>129338885</v>
      </c>
    </row>
    <row r="76" spans="1:5" ht="16.5">
      <c r="A76" s="56" t="s">
        <v>12</v>
      </c>
      <c r="B76" s="71" t="s">
        <v>63</v>
      </c>
      <c r="C76" s="49"/>
      <c r="D76" s="63">
        <v>796077</v>
      </c>
      <c r="E76" s="63">
        <v>3319221</v>
      </c>
    </row>
    <row r="77" spans="1:5" ht="16.5">
      <c r="A77" s="56" t="s">
        <v>17</v>
      </c>
      <c r="B77" s="71" t="s">
        <v>64</v>
      </c>
      <c r="C77" s="49"/>
      <c r="D77" s="63">
        <v>480218</v>
      </c>
      <c r="E77" s="63">
        <v>2277373</v>
      </c>
    </row>
    <row r="78" spans="1:5" ht="16.5">
      <c r="A78" s="56" t="s">
        <v>19</v>
      </c>
      <c r="B78" s="71" t="s">
        <v>65</v>
      </c>
      <c r="C78" s="263"/>
      <c r="D78" s="264"/>
      <c r="E78" s="264"/>
    </row>
    <row r="79" spans="1:5" ht="16.5">
      <c r="A79" s="56" t="s">
        <v>26</v>
      </c>
      <c r="B79" s="71" t="s">
        <v>66</v>
      </c>
      <c r="C79" s="49"/>
      <c r="D79" s="63"/>
      <c r="E79" s="63"/>
    </row>
    <row r="80" spans="1:5" ht="15">
      <c r="A80" s="62"/>
      <c r="B80" s="66" t="s">
        <v>14</v>
      </c>
      <c r="C80" s="60"/>
      <c r="D80" s="279">
        <f>SUM(D75:D79)</f>
        <v>51704414</v>
      </c>
      <c r="E80" s="279">
        <f>SUM(E75:E79)</f>
        <v>134935479</v>
      </c>
    </row>
    <row r="81" spans="1:5" ht="15">
      <c r="A81" s="49">
        <v>4</v>
      </c>
      <c r="B81" s="51" t="s">
        <v>67</v>
      </c>
      <c r="C81" s="49">
        <v>25</v>
      </c>
      <c r="D81" s="51"/>
      <c r="E81" s="51"/>
    </row>
    <row r="82" spans="1:5" ht="15">
      <c r="A82" s="49">
        <v>5</v>
      </c>
      <c r="B82" s="51" t="s">
        <v>68</v>
      </c>
      <c r="C82" s="49">
        <v>26</v>
      </c>
      <c r="D82" s="51"/>
      <c r="E82" s="51"/>
    </row>
    <row r="83" spans="1:5" ht="16.5">
      <c r="A83" s="56"/>
      <c r="B83" s="71"/>
      <c r="C83" s="49"/>
      <c r="D83" s="57"/>
      <c r="E83" s="57"/>
    </row>
    <row r="84" spans="1:6" ht="15">
      <c r="A84" s="60"/>
      <c r="B84" s="73" t="s">
        <v>69</v>
      </c>
      <c r="C84" s="60"/>
      <c r="D84" s="61">
        <f>D73+D80</f>
        <v>110026853</v>
      </c>
      <c r="E84" s="61">
        <f>E73+E80</f>
        <v>223025385</v>
      </c>
      <c r="F84" s="43"/>
    </row>
    <row r="85" spans="1:5" ht="16.5">
      <c r="A85" s="56"/>
      <c r="B85" s="71"/>
      <c r="C85" s="49"/>
      <c r="D85" s="57"/>
      <c r="E85" s="57"/>
    </row>
    <row r="86" spans="1:5" ht="16.5">
      <c r="A86" s="49" t="s">
        <v>32</v>
      </c>
      <c r="B86" s="51" t="s">
        <v>70</v>
      </c>
      <c r="C86" s="49"/>
      <c r="D86" s="57"/>
      <c r="E86" s="57"/>
    </row>
    <row r="87" spans="1:5" ht="16.5">
      <c r="A87" s="56"/>
      <c r="B87" s="57"/>
      <c r="C87" s="49"/>
      <c r="D87" s="57"/>
      <c r="E87" s="57"/>
    </row>
    <row r="88" spans="1:5" ht="15">
      <c r="A88" s="49">
        <v>1</v>
      </c>
      <c r="B88" s="51" t="s">
        <v>71</v>
      </c>
      <c r="C88" s="49">
        <v>27</v>
      </c>
      <c r="D88" s="51"/>
      <c r="E88" s="51"/>
    </row>
    <row r="89" spans="1:5" ht="16.5">
      <c r="A89" s="56" t="s">
        <v>10</v>
      </c>
      <c r="B89" s="71" t="s">
        <v>72</v>
      </c>
      <c r="C89" s="49"/>
      <c r="D89" s="87">
        <v>97239902</v>
      </c>
      <c r="E89" s="63">
        <v>60169452</v>
      </c>
    </row>
    <row r="90" spans="1:5" ht="16.5">
      <c r="A90" s="56" t="s">
        <v>12</v>
      </c>
      <c r="B90" s="71" t="s">
        <v>73</v>
      </c>
      <c r="C90" s="49"/>
      <c r="D90" s="57"/>
      <c r="E90" s="57"/>
    </row>
    <row r="91" spans="1:5" ht="15">
      <c r="A91" s="62"/>
      <c r="B91" s="66" t="s">
        <v>14</v>
      </c>
      <c r="C91" s="60"/>
      <c r="D91" s="279">
        <f>SUM(D89:D90)</f>
        <v>97239902</v>
      </c>
      <c r="E91" s="279">
        <f>SUM(E89:E90)</f>
        <v>60169452</v>
      </c>
    </row>
    <row r="92" spans="1:5" ht="15">
      <c r="A92" s="49">
        <v>2</v>
      </c>
      <c r="B92" s="51" t="s">
        <v>74</v>
      </c>
      <c r="C92" s="49">
        <v>28</v>
      </c>
      <c r="D92" s="52"/>
      <c r="E92" s="52">
        <v>4442756</v>
      </c>
    </row>
    <row r="93" spans="1:5" ht="15">
      <c r="A93" s="49">
        <v>3</v>
      </c>
      <c r="B93" s="51" t="s">
        <v>75</v>
      </c>
      <c r="C93" s="49">
        <v>29</v>
      </c>
      <c r="D93" s="51"/>
      <c r="E93" s="51"/>
    </row>
    <row r="94" spans="1:5" ht="15">
      <c r="A94" s="49">
        <v>4</v>
      </c>
      <c r="B94" s="51" t="s">
        <v>76</v>
      </c>
      <c r="C94" s="49">
        <v>30</v>
      </c>
      <c r="D94" s="51"/>
      <c r="E94" s="51"/>
    </row>
    <row r="95" spans="1:5" ht="16.5">
      <c r="A95" s="56"/>
      <c r="B95" s="71"/>
      <c r="C95" s="49"/>
      <c r="D95" s="57"/>
      <c r="E95" s="57"/>
    </row>
    <row r="96" spans="1:5" ht="15">
      <c r="A96" s="60"/>
      <c r="B96" s="73" t="s">
        <v>77</v>
      </c>
      <c r="C96" s="60"/>
      <c r="D96" s="61">
        <f>SUM(D91:D95)</f>
        <v>97239902</v>
      </c>
      <c r="E96" s="61">
        <f>SUM(E91:E95)</f>
        <v>64612208</v>
      </c>
    </row>
    <row r="97" spans="1:5" ht="16.5">
      <c r="A97" s="56"/>
      <c r="B97" s="71"/>
      <c r="C97" s="49"/>
      <c r="D97" s="57"/>
      <c r="E97" s="57"/>
    </row>
    <row r="98" spans="1:6" ht="15">
      <c r="A98" s="60"/>
      <c r="B98" s="73" t="s">
        <v>78</v>
      </c>
      <c r="C98" s="60"/>
      <c r="D98" s="61">
        <f>D84+D96</f>
        <v>207266755</v>
      </c>
      <c r="E98" s="61">
        <f>E84+E96</f>
        <v>287637593</v>
      </c>
      <c r="F98" s="43"/>
    </row>
    <row r="99" spans="1:5" ht="16.5">
      <c r="A99" s="56"/>
      <c r="B99" s="71"/>
      <c r="C99" s="49"/>
      <c r="D99" s="57"/>
      <c r="E99" s="57"/>
    </row>
    <row r="100" spans="1:5" ht="16.5">
      <c r="A100" s="49" t="s">
        <v>79</v>
      </c>
      <c r="B100" s="51" t="s">
        <v>80</v>
      </c>
      <c r="C100" s="49"/>
      <c r="D100" s="57"/>
      <c r="E100" s="57"/>
    </row>
    <row r="101" spans="1:5" ht="16.5">
      <c r="A101" s="56"/>
      <c r="B101" s="57"/>
      <c r="C101" s="49"/>
      <c r="D101" s="57"/>
      <c r="E101" s="57"/>
    </row>
    <row r="102" spans="1:5" ht="15">
      <c r="A102" s="49">
        <v>1</v>
      </c>
      <c r="B102" s="51" t="s">
        <v>81</v>
      </c>
      <c r="C102" s="49">
        <v>31</v>
      </c>
      <c r="D102" s="51"/>
      <c r="E102" s="51"/>
    </row>
    <row r="103" spans="1:5" ht="30">
      <c r="A103" s="49">
        <v>2</v>
      </c>
      <c r="B103" s="51" t="s">
        <v>82</v>
      </c>
      <c r="C103" s="49">
        <v>32</v>
      </c>
      <c r="D103" s="51"/>
      <c r="E103" s="51"/>
    </row>
    <row r="104" spans="1:5" ht="15">
      <c r="A104" s="49">
        <v>3</v>
      </c>
      <c r="B104" s="51" t="s">
        <v>83</v>
      </c>
      <c r="C104" s="49">
        <v>33</v>
      </c>
      <c r="D104" s="52">
        <v>100000</v>
      </c>
      <c r="E104" s="52">
        <v>100000</v>
      </c>
    </row>
    <row r="105" spans="1:5" ht="15">
      <c r="A105" s="49">
        <v>4</v>
      </c>
      <c r="B105" s="51" t="s">
        <v>84</v>
      </c>
      <c r="C105" s="49">
        <v>34</v>
      </c>
      <c r="D105" s="51"/>
      <c r="E105" s="51"/>
    </row>
    <row r="106" spans="1:5" ht="15">
      <c r="A106" s="49">
        <v>5</v>
      </c>
      <c r="B106" s="51" t="s">
        <v>85</v>
      </c>
      <c r="C106" s="49">
        <v>35</v>
      </c>
      <c r="D106" s="51"/>
      <c r="E106" s="51"/>
    </row>
    <row r="107" spans="1:5" ht="15">
      <c r="A107" s="49">
        <v>6</v>
      </c>
      <c r="B107" s="51" t="s">
        <v>86</v>
      </c>
      <c r="C107" s="49">
        <v>36</v>
      </c>
      <c r="D107" s="51"/>
      <c r="E107" s="51"/>
    </row>
    <row r="108" spans="1:5" ht="15">
      <c r="A108" s="49">
        <v>7</v>
      </c>
      <c r="B108" s="51" t="s">
        <v>87</v>
      </c>
      <c r="C108" s="49">
        <v>37</v>
      </c>
      <c r="D108" s="52">
        <v>5702000</v>
      </c>
      <c r="E108" s="52">
        <v>4702000</v>
      </c>
    </row>
    <row r="109" spans="1:5" ht="15">
      <c r="A109" s="49">
        <v>8</v>
      </c>
      <c r="B109" s="51" t="s">
        <v>88</v>
      </c>
      <c r="C109" s="49">
        <v>38</v>
      </c>
      <c r="D109" s="52">
        <v>82391125</v>
      </c>
      <c r="E109" s="52">
        <v>72090237</v>
      </c>
    </row>
    <row r="110" spans="1:5" ht="15">
      <c r="A110" s="49">
        <v>9</v>
      </c>
      <c r="B110" s="51" t="s">
        <v>89</v>
      </c>
      <c r="C110" s="49">
        <v>39</v>
      </c>
      <c r="D110" s="53"/>
      <c r="E110" s="53"/>
    </row>
    <row r="111" spans="1:5" ht="15">
      <c r="A111" s="49">
        <v>10</v>
      </c>
      <c r="B111" s="51" t="s">
        <v>90</v>
      </c>
      <c r="C111" s="49">
        <v>40</v>
      </c>
      <c r="D111" s="52">
        <v>11415954</v>
      </c>
      <c r="E111" s="52">
        <v>11300888</v>
      </c>
    </row>
    <row r="112" spans="1:5" ht="16.5">
      <c r="A112" s="56"/>
      <c r="B112" s="57"/>
      <c r="C112" s="49"/>
      <c r="D112" s="57"/>
      <c r="E112" s="57"/>
    </row>
    <row r="113" spans="1:6" ht="15">
      <c r="A113" s="60"/>
      <c r="B113" s="73" t="s">
        <v>91</v>
      </c>
      <c r="C113" s="60"/>
      <c r="D113" s="61">
        <f>SUM(D104:D112)</f>
        <v>99609079</v>
      </c>
      <c r="E113" s="61">
        <f>SUM(E104:E112)</f>
        <v>88193125</v>
      </c>
      <c r="F113" s="43"/>
    </row>
    <row r="114" spans="1:5" ht="16.5">
      <c r="A114" s="56"/>
      <c r="B114" s="57"/>
      <c r="C114" s="49"/>
      <c r="D114" s="57"/>
      <c r="E114" s="57"/>
    </row>
    <row r="115" spans="1:5" ht="15">
      <c r="A115" s="60"/>
      <c r="B115" s="73" t="s">
        <v>92</v>
      </c>
      <c r="C115" s="60"/>
      <c r="D115" s="61">
        <f>D98+D113</f>
        <v>306875834</v>
      </c>
      <c r="E115" s="61">
        <f>E98+E113</f>
        <v>375830718</v>
      </c>
    </row>
    <row r="116" spans="1:5" ht="16.5">
      <c r="A116" s="44"/>
      <c r="B116" s="44"/>
      <c r="C116" s="44"/>
      <c r="D116" s="44"/>
      <c r="E116" s="44"/>
    </row>
    <row r="117" spans="1:5" ht="16.5">
      <c r="A117" s="44"/>
      <c r="B117" s="74" t="s">
        <v>93</v>
      </c>
      <c r="C117" s="74"/>
      <c r="D117" s="74"/>
      <c r="E117" s="44"/>
    </row>
    <row r="118" spans="4:5" ht="12.75">
      <c r="D118" s="43">
        <f>D115-D59</f>
        <v>0</v>
      </c>
      <c r="E118" s="43">
        <f>E115-E59</f>
        <v>0</v>
      </c>
    </row>
  </sheetData>
  <sheetProtection/>
  <printOptions/>
  <pageMargins left="0.75" right="0.25" top="0.5" bottom="0.43" header="0.5" footer="0.5"/>
  <pageSetup horizontalDpi="600" verticalDpi="600" orientation="portrait" scale="74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N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1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4.00390625" style="0" customWidth="1"/>
    <col min="3" max="3" width="11.421875" style="0" customWidth="1"/>
    <col min="4" max="4" width="16.8515625" style="0" customWidth="1"/>
    <col min="5" max="5" width="15.28125" style="0" customWidth="1"/>
    <col min="6" max="6" width="10.28125" style="0" customWidth="1"/>
    <col min="7" max="7" width="8.28125" style="0" customWidth="1"/>
  </cols>
  <sheetData>
    <row r="3" spans="1:5" ht="18.75">
      <c r="A3" s="6"/>
      <c r="B3" s="7" t="s">
        <v>94</v>
      </c>
      <c r="C3" s="8"/>
      <c r="D3" s="8"/>
      <c r="E3" s="9"/>
    </row>
    <row r="4" spans="1:5" ht="16.5">
      <c r="A4" s="6"/>
      <c r="B4" s="6"/>
      <c r="C4" s="8"/>
      <c r="D4" s="8"/>
      <c r="E4" s="8"/>
    </row>
    <row r="5" spans="1:5" ht="17.25" thickBot="1">
      <c r="A5" s="10" t="s">
        <v>381</v>
      </c>
      <c r="B5" s="10"/>
      <c r="C5" s="10"/>
      <c r="D5" s="10"/>
      <c r="E5" s="10"/>
    </row>
    <row r="6" spans="1:7" ht="16.5">
      <c r="A6" s="11" t="s">
        <v>95</v>
      </c>
      <c r="B6" s="12" t="s">
        <v>96</v>
      </c>
      <c r="C6" s="13" t="s">
        <v>1</v>
      </c>
      <c r="D6" s="14" t="s">
        <v>2</v>
      </c>
      <c r="E6" s="14" t="s">
        <v>366</v>
      </c>
      <c r="F6" s="303"/>
      <c r="G6" s="303"/>
    </row>
    <row r="7" spans="1:5" ht="19.5" thickBot="1">
      <c r="A7" s="15"/>
      <c r="B7" s="9"/>
      <c r="C7" s="16"/>
      <c r="D7" s="38"/>
      <c r="E7" s="17"/>
    </row>
    <row r="8" spans="1:5" ht="17.25" thickBot="1">
      <c r="A8" s="18">
        <v>1</v>
      </c>
      <c r="B8" s="19" t="s">
        <v>97</v>
      </c>
      <c r="C8" s="20">
        <v>3</v>
      </c>
      <c r="D8" s="39">
        <v>346431033</v>
      </c>
      <c r="E8" s="39">
        <v>388919837</v>
      </c>
    </row>
    <row r="9" spans="1:7" ht="33" thickBot="1">
      <c r="A9" s="21">
        <v>2</v>
      </c>
      <c r="B9" s="22" t="s">
        <v>98</v>
      </c>
      <c r="C9" s="23">
        <v>3</v>
      </c>
      <c r="D9" s="40">
        <v>114828184</v>
      </c>
      <c r="E9" s="40">
        <v>33176592</v>
      </c>
      <c r="F9" s="86"/>
      <c r="G9" s="86"/>
    </row>
    <row r="10" spans="1:7" ht="33" thickBot="1">
      <c r="A10" s="21">
        <v>3</v>
      </c>
      <c r="B10" s="22" t="s">
        <v>99</v>
      </c>
      <c r="C10" s="25"/>
      <c r="D10" s="31"/>
      <c r="E10" s="31"/>
      <c r="F10" s="288"/>
      <c r="G10" s="83"/>
    </row>
    <row r="11" spans="1:5" ht="48.75" thickBot="1">
      <c r="A11" s="21">
        <v>4</v>
      </c>
      <c r="B11" s="22" t="s">
        <v>100</v>
      </c>
      <c r="C11" s="25"/>
      <c r="D11" s="31"/>
      <c r="E11" s="31"/>
    </row>
    <row r="12" spans="1:5" ht="17.25" thickBot="1">
      <c r="A12" s="21">
        <v>5</v>
      </c>
      <c r="B12" s="22" t="s">
        <v>101</v>
      </c>
      <c r="C12" s="25"/>
      <c r="D12" s="31">
        <v>-243764271</v>
      </c>
      <c r="E12" s="31">
        <v>-218798851</v>
      </c>
    </row>
    <row r="13" spans="1:5" ht="33" thickBot="1">
      <c r="A13" s="21">
        <v>6</v>
      </c>
      <c r="B13" s="22" t="s">
        <v>102</v>
      </c>
      <c r="C13" s="25"/>
      <c r="D13" s="31">
        <v>-138856901</v>
      </c>
      <c r="E13" s="31">
        <v>-123474703</v>
      </c>
    </row>
    <row r="14" spans="1:5" ht="17.25" thickBot="1">
      <c r="A14" s="21">
        <v>7</v>
      </c>
      <c r="B14" s="22" t="s">
        <v>103</v>
      </c>
      <c r="C14" s="25"/>
      <c r="D14" s="31">
        <f>D15+D16</f>
        <v>-49132495</v>
      </c>
      <c r="E14" s="31">
        <f>E15+E16</f>
        <v>-47958887</v>
      </c>
    </row>
    <row r="15" spans="1:5" ht="16.5" thickBot="1">
      <c r="A15" s="29" t="s">
        <v>10</v>
      </c>
      <c r="B15" s="30" t="s">
        <v>104</v>
      </c>
      <c r="C15" s="25"/>
      <c r="D15" s="31">
        <v>-44103948</v>
      </c>
      <c r="E15" s="31">
        <v>-43072675</v>
      </c>
    </row>
    <row r="16" spans="1:5" ht="16.5" thickBot="1">
      <c r="A16" s="29" t="s">
        <v>12</v>
      </c>
      <c r="B16" s="30" t="s">
        <v>105</v>
      </c>
      <c r="C16" s="25"/>
      <c r="D16" s="31">
        <v>-5028547</v>
      </c>
      <c r="E16" s="31">
        <v>-4886212</v>
      </c>
    </row>
    <row r="17" spans="1:5" ht="16.5" thickBot="1">
      <c r="A17" s="29" t="s">
        <v>17</v>
      </c>
      <c r="B17" s="30" t="s">
        <v>106</v>
      </c>
      <c r="C17" s="25"/>
      <c r="D17" s="31"/>
      <c r="E17" s="31"/>
    </row>
    <row r="18" spans="1:5" ht="33" thickBot="1">
      <c r="A18" s="21">
        <v>8</v>
      </c>
      <c r="B18" s="22" t="s">
        <v>107</v>
      </c>
      <c r="C18" s="25"/>
      <c r="D18" s="31">
        <v>-13131240</v>
      </c>
      <c r="E18" s="31">
        <v>-6679100</v>
      </c>
    </row>
    <row r="19" spans="1:5" ht="33.75" thickBot="1">
      <c r="A19" s="32"/>
      <c r="B19" s="33" t="s">
        <v>108</v>
      </c>
      <c r="C19" s="34"/>
      <c r="D19" s="41">
        <f>D8+D9+D12+D13+D14+D18</f>
        <v>16374310</v>
      </c>
      <c r="E19" s="41">
        <f>E8+E9+E12+E13+E14+E18</f>
        <v>25184888</v>
      </c>
    </row>
    <row r="20" spans="1:5" ht="16.5" thickBot="1">
      <c r="A20" s="29"/>
      <c r="B20" s="22"/>
      <c r="C20" s="25"/>
      <c r="D20" s="31"/>
      <c r="E20" s="31"/>
    </row>
    <row r="21" spans="1:5" ht="33" thickBot="1">
      <c r="A21" s="21">
        <v>1</v>
      </c>
      <c r="B21" s="22" t="s">
        <v>109</v>
      </c>
      <c r="C21" s="25"/>
      <c r="D21" s="31"/>
      <c r="E21" s="31"/>
    </row>
    <row r="22" spans="1:5" ht="33" thickBot="1">
      <c r="A22" s="21">
        <v>2</v>
      </c>
      <c r="B22" s="22" t="s">
        <v>110</v>
      </c>
      <c r="C22" s="25"/>
      <c r="D22" s="31"/>
      <c r="E22" s="31"/>
    </row>
    <row r="23" spans="1:6" ht="17.25" thickBot="1">
      <c r="A23" s="21">
        <v>3</v>
      </c>
      <c r="B23" s="22" t="s">
        <v>111</v>
      </c>
      <c r="C23" s="25"/>
      <c r="D23" s="31">
        <f>D25+D26</f>
        <v>-3689917</v>
      </c>
      <c r="E23" s="31">
        <f>E25+E26</f>
        <v>-12628346</v>
      </c>
      <c r="F23" s="43"/>
    </row>
    <row r="24" spans="1:5" ht="32.25" thickBot="1">
      <c r="A24" s="29" t="s">
        <v>112</v>
      </c>
      <c r="B24" s="30" t="s">
        <v>113</v>
      </c>
      <c r="C24" s="25"/>
      <c r="D24" s="31"/>
      <c r="E24" s="31"/>
    </row>
    <row r="25" spans="1:5" ht="16.5" thickBot="1">
      <c r="A25" s="29" t="s">
        <v>114</v>
      </c>
      <c r="B25" s="30" t="s">
        <v>115</v>
      </c>
      <c r="C25" s="25"/>
      <c r="D25" s="31">
        <v>-3693602</v>
      </c>
      <c r="E25" s="31">
        <v>-12862516</v>
      </c>
    </row>
    <row r="26" spans="1:5" ht="16.5" thickBot="1">
      <c r="A26" s="29" t="s">
        <v>116</v>
      </c>
      <c r="B26" s="30" t="s">
        <v>117</v>
      </c>
      <c r="C26" s="25"/>
      <c r="D26" s="31">
        <v>3685</v>
      </c>
      <c r="E26" s="31">
        <v>234170</v>
      </c>
    </row>
    <row r="27" spans="1:5" ht="16.5" thickBot="1">
      <c r="A27" s="29" t="s">
        <v>118</v>
      </c>
      <c r="B27" s="30" t="s">
        <v>119</v>
      </c>
      <c r="C27" s="25"/>
      <c r="D27" s="31"/>
      <c r="E27" s="31"/>
    </row>
    <row r="28" spans="1:5" ht="33" thickBot="1">
      <c r="A28" s="21"/>
      <c r="B28" s="22" t="s">
        <v>120</v>
      </c>
      <c r="C28" s="25"/>
      <c r="D28" s="31"/>
      <c r="E28" s="31"/>
    </row>
    <row r="29" spans="1:5" ht="17.25" thickBot="1">
      <c r="A29" s="29"/>
      <c r="B29" s="22"/>
      <c r="C29" s="42"/>
      <c r="D29" s="31"/>
      <c r="E29" s="31"/>
    </row>
    <row r="30" spans="1:7" ht="17.25" thickBot="1">
      <c r="A30" s="32"/>
      <c r="B30" s="33" t="s">
        <v>121</v>
      </c>
      <c r="C30" s="35"/>
      <c r="D30" s="41">
        <f>D19+D23</f>
        <v>12684393</v>
      </c>
      <c r="E30" s="41">
        <f>E19+E23</f>
        <v>12556542</v>
      </c>
      <c r="F30" s="310">
        <f>D30/D8</f>
        <v>0.03661448251375332</v>
      </c>
      <c r="G30" s="311">
        <f>E30/E8</f>
        <v>0.032285681534932865</v>
      </c>
    </row>
    <row r="31" spans="1:7" ht="16.5" thickBot="1">
      <c r="A31" s="29"/>
      <c r="B31" s="22"/>
      <c r="C31" s="25"/>
      <c r="D31" s="31"/>
      <c r="E31" s="31"/>
      <c r="F31" s="309"/>
      <c r="G31" s="290"/>
    </row>
    <row r="32" spans="1:7" ht="16.5" thickBot="1">
      <c r="A32" s="29"/>
      <c r="B32" s="22" t="s">
        <v>122</v>
      </c>
      <c r="C32" s="36">
        <v>0.1</v>
      </c>
      <c r="D32" s="31">
        <f>D30*C32</f>
        <v>1268439.3</v>
      </c>
      <c r="E32" s="31">
        <f>E30*0.1</f>
        <v>1255654.2</v>
      </c>
      <c r="F32" s="280"/>
      <c r="G32" s="280"/>
    </row>
    <row r="33" spans="1:5" ht="16.5" thickBot="1">
      <c r="A33" s="29"/>
      <c r="B33" s="22"/>
      <c r="C33" s="25"/>
      <c r="D33" s="31"/>
      <c r="E33" s="31"/>
    </row>
    <row r="34" spans="1:5" ht="17.25" thickBot="1">
      <c r="A34" s="32"/>
      <c r="B34" s="33" t="s">
        <v>123</v>
      </c>
      <c r="C34" s="34"/>
      <c r="D34" s="41">
        <f>D30-D32</f>
        <v>11415953.7</v>
      </c>
      <c r="E34" s="41">
        <f>E30-E32</f>
        <v>11300887.8</v>
      </c>
    </row>
    <row r="35" spans="1:5" ht="16.5" thickBot="1">
      <c r="A35" s="29"/>
      <c r="B35" s="22"/>
      <c r="C35" s="25"/>
      <c r="D35" s="31"/>
      <c r="E35" s="27"/>
    </row>
    <row r="36" spans="1:5" ht="32.25" thickBot="1">
      <c r="A36" s="29"/>
      <c r="B36" s="22" t="s">
        <v>124</v>
      </c>
      <c r="C36" s="25"/>
      <c r="D36" s="31"/>
      <c r="E36" s="27"/>
    </row>
    <row r="37" spans="1:5" ht="32.25" thickBot="1">
      <c r="A37" s="29"/>
      <c r="B37" s="22" t="s">
        <v>125</v>
      </c>
      <c r="C37" s="25"/>
      <c r="D37" s="31"/>
      <c r="E37" s="27"/>
    </row>
    <row r="38" spans="1:5" ht="16.5" thickBot="1">
      <c r="A38" s="29"/>
      <c r="B38" s="22"/>
      <c r="C38" s="25"/>
      <c r="D38" s="31"/>
      <c r="E38" s="27"/>
    </row>
    <row r="39" spans="1:5" ht="15.75">
      <c r="A39" s="6"/>
      <c r="B39" s="37" t="s">
        <v>126</v>
      </c>
      <c r="C39" s="37"/>
      <c r="D39" s="37"/>
      <c r="E39" s="37"/>
    </row>
    <row r="41" ht="12.75">
      <c r="D41" s="43"/>
    </row>
  </sheetData>
  <sheetProtection/>
  <printOptions/>
  <pageMargins left="0.75" right="1.17" top="0.5" bottom="0.43" header="0.5" footer="0.39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="60" zoomScalePageLayoutView="0" workbookViewId="0" topLeftCell="A1">
      <selection activeCell="J17" sqref="J17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3" spans="1:4" ht="18.75">
      <c r="A3" s="88" t="s">
        <v>161</v>
      </c>
      <c r="B3" s="89"/>
      <c r="C3" s="89"/>
      <c r="D3" s="89"/>
    </row>
    <row r="4" spans="1:7" ht="16.5">
      <c r="A4" s="316" t="s">
        <v>384</v>
      </c>
      <c r="B4" s="316"/>
      <c r="C4" s="316"/>
      <c r="D4" s="316"/>
      <c r="E4" s="316"/>
      <c r="F4" s="316"/>
      <c r="G4" s="90"/>
    </row>
    <row r="5" spans="1:7" ht="15.75">
      <c r="A5" s="317" t="s">
        <v>162</v>
      </c>
      <c r="B5" s="317"/>
      <c r="C5" s="90"/>
      <c r="D5" s="90"/>
      <c r="E5" s="90"/>
      <c r="F5" s="90"/>
      <c r="G5" s="90"/>
    </row>
    <row r="6" spans="1:7" ht="15.75">
      <c r="A6" s="318" t="s">
        <v>385</v>
      </c>
      <c r="B6" s="318"/>
      <c r="C6" s="318"/>
      <c r="D6" s="318"/>
      <c r="E6" s="318"/>
      <c r="F6" s="91"/>
      <c r="G6" s="90"/>
    </row>
    <row r="7" spans="1:7" ht="17.25" thickBot="1">
      <c r="A7" s="90"/>
      <c r="B7" s="90"/>
      <c r="C7" s="90"/>
      <c r="D7" s="90"/>
      <c r="E7" s="90"/>
      <c r="F7" s="89" t="s">
        <v>163</v>
      </c>
      <c r="G7" s="89"/>
    </row>
    <row r="8" spans="1:7" ht="64.5" thickBot="1">
      <c r="A8" s="92"/>
      <c r="B8" s="93" t="s">
        <v>164</v>
      </c>
      <c r="C8" s="94" t="s">
        <v>165</v>
      </c>
      <c r="D8" s="95" t="s">
        <v>166</v>
      </c>
      <c r="E8" s="96" t="s">
        <v>167</v>
      </c>
      <c r="F8" s="97" t="s">
        <v>168</v>
      </c>
      <c r="G8" s="98" t="s">
        <v>169</v>
      </c>
    </row>
    <row r="9" spans="1:7" ht="17.25" thickBot="1">
      <c r="A9" s="99" t="s">
        <v>386</v>
      </c>
      <c r="B9" s="100">
        <v>100000</v>
      </c>
      <c r="C9" s="8"/>
      <c r="D9" s="101"/>
      <c r="E9" s="102">
        <v>53778213</v>
      </c>
      <c r="F9" s="103">
        <v>23014024</v>
      </c>
      <c r="G9" s="28">
        <f>SUM(B9:F9)</f>
        <v>76892237</v>
      </c>
    </row>
    <row r="10" spans="1:7" ht="17.25" thickBot="1">
      <c r="A10" s="104" t="s">
        <v>170</v>
      </c>
      <c r="B10" s="105"/>
      <c r="C10" s="37"/>
      <c r="D10" s="106"/>
      <c r="E10" s="37"/>
      <c r="F10" s="107"/>
      <c r="G10" s="108"/>
    </row>
    <row r="11" spans="1:7" ht="17.25" thickBot="1">
      <c r="A11" s="99" t="s">
        <v>171</v>
      </c>
      <c r="B11" s="109"/>
      <c r="C11" s="110"/>
      <c r="D11" s="92"/>
      <c r="E11" s="110"/>
      <c r="F11" s="92"/>
      <c r="G11" s="109"/>
    </row>
    <row r="12" spans="1:7" ht="17.25" thickBot="1">
      <c r="A12" s="104" t="s">
        <v>172</v>
      </c>
      <c r="B12" s="111"/>
      <c r="C12" s="112"/>
      <c r="D12" s="113"/>
      <c r="E12" s="112"/>
      <c r="F12" s="114">
        <v>11300888</v>
      </c>
      <c r="G12" s="115"/>
    </row>
    <row r="13" spans="1:7" ht="17.25" thickBot="1">
      <c r="A13" s="104" t="s">
        <v>173</v>
      </c>
      <c r="B13" s="111"/>
      <c r="C13" s="112"/>
      <c r="D13" s="113"/>
      <c r="E13" s="112"/>
      <c r="F13" s="113"/>
      <c r="G13" s="115"/>
    </row>
    <row r="14" spans="1:7" ht="17.25" thickBot="1">
      <c r="A14" s="117" t="s">
        <v>174</v>
      </c>
      <c r="B14" s="111"/>
      <c r="C14" s="112"/>
      <c r="D14" s="113"/>
      <c r="E14" s="118">
        <v>23014024</v>
      </c>
      <c r="F14" s="24">
        <v>-23014024</v>
      </c>
      <c r="G14" s="115"/>
    </row>
    <row r="15" spans="1:7" ht="17.25" thickBot="1">
      <c r="A15" s="119" t="s">
        <v>175</v>
      </c>
      <c r="B15" s="120"/>
      <c r="C15" s="90"/>
      <c r="D15" s="121"/>
      <c r="E15" s="90"/>
      <c r="F15" s="121"/>
      <c r="G15" s="122"/>
    </row>
    <row r="16" spans="1:7" ht="17.25" thickBot="1">
      <c r="A16" s="123" t="s">
        <v>373</v>
      </c>
      <c r="B16" s="124">
        <v>100000</v>
      </c>
      <c r="C16" s="125"/>
      <c r="D16" s="126"/>
      <c r="E16" s="127">
        <f>SUM(E9:E15)</f>
        <v>76792237</v>
      </c>
      <c r="F16" s="128">
        <f>SUM(F9:F15)</f>
        <v>11300888</v>
      </c>
      <c r="G16" s="129">
        <f>SUM(B16:F16)</f>
        <v>88193125</v>
      </c>
    </row>
    <row r="17" spans="1:7" ht="33" thickBot="1">
      <c r="A17" s="117" t="s">
        <v>176</v>
      </c>
      <c r="B17" s="130"/>
      <c r="C17" s="131"/>
      <c r="D17" s="132"/>
      <c r="E17" s="131"/>
      <c r="F17" s="282">
        <v>11415954</v>
      </c>
      <c r="G17" s="109"/>
    </row>
    <row r="18" spans="1:7" ht="17.25" thickBot="1">
      <c r="A18" s="117" t="s">
        <v>177</v>
      </c>
      <c r="B18" s="27"/>
      <c r="C18" s="133"/>
      <c r="D18" s="25"/>
      <c r="E18" s="133"/>
      <c r="F18" s="134"/>
      <c r="G18" s="26"/>
    </row>
    <row r="19" spans="1:7" ht="17.25" thickBot="1">
      <c r="A19" s="117" t="s">
        <v>174</v>
      </c>
      <c r="B19" s="27"/>
      <c r="C19" s="133"/>
      <c r="D19" s="25"/>
      <c r="E19" s="128">
        <v>11300888</v>
      </c>
      <c r="F19" s="135">
        <v>-11300888</v>
      </c>
      <c r="G19" s="26"/>
    </row>
    <row r="20" spans="1:7" ht="17.25" thickBot="1">
      <c r="A20" s="119" t="s">
        <v>178</v>
      </c>
      <c r="B20" s="27"/>
      <c r="C20" s="133"/>
      <c r="D20" s="25"/>
      <c r="E20" s="133"/>
      <c r="F20" s="25"/>
      <c r="G20" s="26"/>
    </row>
    <row r="21" spans="1:7" ht="17.25" thickBot="1">
      <c r="A21" s="123" t="s">
        <v>387</v>
      </c>
      <c r="B21" s="28">
        <v>100000</v>
      </c>
      <c r="C21" s="10"/>
      <c r="D21" s="136"/>
      <c r="E21" s="137">
        <f>SUM(E16:E20)</f>
        <v>88093125</v>
      </c>
      <c r="F21" s="138">
        <f>SUM(F16:F20)</f>
        <v>11415954</v>
      </c>
      <c r="G21" s="28">
        <f>SUM(B21:F21)</f>
        <v>99609079</v>
      </c>
    </row>
    <row r="22" spans="1:7" ht="17.25" thickBot="1">
      <c r="A22" s="25"/>
      <c r="B22" s="27"/>
      <c r="C22" s="133"/>
      <c r="D22" s="25"/>
      <c r="E22" s="133"/>
      <c r="F22" s="25"/>
      <c r="G22" s="26"/>
    </row>
    <row r="23" spans="1:7" ht="15">
      <c r="A23" s="84"/>
      <c r="B23" s="84"/>
      <c r="C23" s="84"/>
      <c r="D23" s="84"/>
      <c r="E23" s="84"/>
      <c r="F23" s="84"/>
      <c r="G23" s="84"/>
    </row>
  </sheetData>
  <sheetProtection/>
  <mergeCells count="3">
    <mergeCell ref="A4:F4"/>
    <mergeCell ref="A5:B5"/>
    <mergeCell ref="A6:E6"/>
  </mergeCells>
  <printOptions/>
  <pageMargins left="0.75" right="0.75" top="1" bottom="1" header="0.5" footer="0.5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8"/>
  <sheetViews>
    <sheetView view="pageBreakPreview" zoomScale="60" zoomScalePageLayoutView="0" workbookViewId="0" topLeftCell="A1">
      <selection activeCell="G40" sqref="G40"/>
    </sheetView>
  </sheetViews>
  <sheetFormatPr defaultColWidth="9.140625" defaultRowHeight="12.75"/>
  <cols>
    <col min="2" max="2" width="57.421875" style="0" customWidth="1"/>
    <col min="4" max="4" width="18.421875" style="0" customWidth="1"/>
    <col min="5" max="5" width="19.28125" style="0" customWidth="1"/>
  </cols>
  <sheetData>
    <row r="1" ht="13.5" thickBot="1"/>
    <row r="2" spans="1:5" ht="17.25" thickBot="1">
      <c r="A2" s="319" t="s">
        <v>179</v>
      </c>
      <c r="B2" s="320"/>
      <c r="C2" s="320"/>
      <c r="D2" s="320"/>
      <c r="E2" s="321"/>
    </row>
    <row r="3" spans="1:5" ht="17.25" thickBot="1">
      <c r="A3" s="322" t="s">
        <v>388</v>
      </c>
      <c r="B3" s="323"/>
      <c r="C3" s="323"/>
      <c r="D3" s="323"/>
      <c r="E3" s="324"/>
    </row>
    <row r="4" spans="1:5" ht="17.25" thickBot="1">
      <c r="A4" s="322" t="s">
        <v>180</v>
      </c>
      <c r="B4" s="323"/>
      <c r="C4" s="323"/>
      <c r="D4" s="324"/>
      <c r="E4" s="139" t="s">
        <v>181</v>
      </c>
    </row>
    <row r="5" spans="1:5" ht="12.75">
      <c r="A5" s="325" t="s">
        <v>95</v>
      </c>
      <c r="B5" s="325" t="s">
        <v>96</v>
      </c>
      <c r="C5" s="325" t="s">
        <v>1</v>
      </c>
      <c r="D5" s="325" t="s">
        <v>2</v>
      </c>
      <c r="E5" s="328" t="s">
        <v>182</v>
      </c>
    </row>
    <row r="6" spans="1:5" ht="13.5" thickBot="1">
      <c r="A6" s="326"/>
      <c r="B6" s="326"/>
      <c r="C6" s="326"/>
      <c r="D6" s="327"/>
      <c r="E6" s="329"/>
    </row>
    <row r="7" spans="1:5" ht="33">
      <c r="A7" s="140" t="s">
        <v>4</v>
      </c>
      <c r="B7" s="141" t="s">
        <v>183</v>
      </c>
      <c r="C7" s="142"/>
      <c r="D7" s="143"/>
      <c r="E7" s="143"/>
    </row>
    <row r="8" spans="1:5" ht="15.75">
      <c r="A8" s="144">
        <v>1</v>
      </c>
      <c r="B8" s="145" t="s">
        <v>184</v>
      </c>
      <c r="C8" s="146"/>
      <c r="D8" s="273">
        <v>560312891</v>
      </c>
      <c r="E8" s="147">
        <v>553667433</v>
      </c>
    </row>
    <row r="9" spans="1:5" ht="15.75">
      <c r="A9" s="144">
        <v>2</v>
      </c>
      <c r="B9" s="145" t="s">
        <v>185</v>
      </c>
      <c r="C9" s="146"/>
      <c r="D9" s="147">
        <v>-550233326</v>
      </c>
      <c r="E9" s="147">
        <v>-489975606</v>
      </c>
    </row>
    <row r="10" spans="1:5" ht="15.75">
      <c r="A10" s="144">
        <v>3</v>
      </c>
      <c r="B10" s="145" t="s">
        <v>186</v>
      </c>
      <c r="C10" s="146"/>
      <c r="D10" s="148"/>
      <c r="E10" s="148"/>
    </row>
    <row r="11" spans="1:5" ht="15.75">
      <c r="A11" s="144">
        <v>4</v>
      </c>
      <c r="B11" s="145" t="s">
        <v>187</v>
      </c>
      <c r="C11" s="146"/>
      <c r="D11" s="147">
        <v>-42475297</v>
      </c>
      <c r="E11" s="147">
        <v>-112862515</v>
      </c>
    </row>
    <row r="12" spans="1:5" ht="15.75">
      <c r="A12" s="144">
        <v>5</v>
      </c>
      <c r="B12" s="145" t="s">
        <v>188</v>
      </c>
      <c r="C12" s="146"/>
      <c r="D12" s="147">
        <v>-1255652</v>
      </c>
      <c r="E12" s="147">
        <v>-2557112</v>
      </c>
    </row>
    <row r="13" spans="1:5" ht="31.5">
      <c r="A13" s="149"/>
      <c r="B13" s="150" t="s">
        <v>189</v>
      </c>
      <c r="C13" s="151"/>
      <c r="D13" s="152">
        <f>SUM(D8:D12)</f>
        <v>-33651384</v>
      </c>
      <c r="E13" s="152">
        <f>SUM(E8:E12)</f>
        <v>-51727800</v>
      </c>
    </row>
    <row r="14" spans="1:5" ht="33">
      <c r="A14" s="140" t="s">
        <v>53</v>
      </c>
      <c r="B14" s="141" t="s">
        <v>190</v>
      </c>
      <c r="C14" s="153"/>
      <c r="D14" s="154"/>
      <c r="E14" s="154"/>
    </row>
    <row r="15" spans="1:5" ht="31.5">
      <c r="A15" s="144">
        <v>1</v>
      </c>
      <c r="B15" s="145" t="s">
        <v>191</v>
      </c>
      <c r="C15" s="146"/>
      <c r="D15" s="147"/>
      <c r="E15" s="147"/>
    </row>
    <row r="16" spans="1:5" ht="31.5">
      <c r="A16" s="144">
        <v>2</v>
      </c>
      <c r="B16" s="145" t="s">
        <v>192</v>
      </c>
      <c r="C16" s="146"/>
      <c r="D16" s="147"/>
      <c r="E16" s="147"/>
    </row>
    <row r="17" spans="1:5" ht="31.5">
      <c r="A17" s="144">
        <v>3</v>
      </c>
      <c r="B17" s="145" t="s">
        <v>193</v>
      </c>
      <c r="C17" s="146"/>
      <c r="D17" s="147"/>
      <c r="E17" s="147"/>
    </row>
    <row r="18" spans="1:5" ht="15.75">
      <c r="A18" s="144">
        <v>4</v>
      </c>
      <c r="B18" s="145" t="s">
        <v>194</v>
      </c>
      <c r="C18" s="146"/>
      <c r="D18" s="147"/>
      <c r="E18" s="147"/>
    </row>
    <row r="19" spans="1:5" ht="15.75">
      <c r="A19" s="144">
        <v>5</v>
      </c>
      <c r="B19" s="145" t="s">
        <v>195</v>
      </c>
      <c r="C19" s="146"/>
      <c r="D19" s="147"/>
      <c r="E19" s="147"/>
    </row>
    <row r="20" spans="1:5" ht="31.5">
      <c r="A20" s="149"/>
      <c r="B20" s="155" t="s">
        <v>196</v>
      </c>
      <c r="C20" s="151"/>
      <c r="D20" s="152"/>
      <c r="E20" s="152"/>
    </row>
    <row r="21" spans="1:5" ht="33">
      <c r="A21" s="140" t="s">
        <v>197</v>
      </c>
      <c r="B21" s="141" t="s">
        <v>198</v>
      </c>
      <c r="C21" s="153"/>
      <c r="D21" s="154"/>
      <c r="E21" s="154"/>
    </row>
    <row r="22" spans="1:5" ht="31.5">
      <c r="A22" s="144">
        <v>1</v>
      </c>
      <c r="B22" s="145" t="s">
        <v>199</v>
      </c>
      <c r="C22" s="146"/>
      <c r="D22" s="147"/>
      <c r="E22" s="147"/>
    </row>
    <row r="23" spans="1:5" ht="31.5">
      <c r="A23" s="144">
        <v>2</v>
      </c>
      <c r="B23" s="145" t="s">
        <v>200</v>
      </c>
      <c r="C23" s="146"/>
      <c r="D23" s="147">
        <v>37070450</v>
      </c>
      <c r="E23" s="147">
        <v>45775360</v>
      </c>
    </row>
    <row r="24" spans="1:5" ht="31.5">
      <c r="A24" s="144">
        <v>3</v>
      </c>
      <c r="B24" s="145" t="s">
        <v>201</v>
      </c>
      <c r="C24" s="146"/>
      <c r="D24" s="147"/>
      <c r="E24" s="147"/>
    </row>
    <row r="25" spans="1:5" ht="15.75">
      <c r="A25" s="144">
        <v>4</v>
      </c>
      <c r="B25" s="145" t="s">
        <v>202</v>
      </c>
      <c r="C25" s="146"/>
      <c r="D25" s="147"/>
      <c r="E25" s="147"/>
    </row>
    <row r="26" spans="1:5" ht="31.5">
      <c r="A26" s="156"/>
      <c r="B26" s="150" t="s">
        <v>203</v>
      </c>
      <c r="C26" s="151"/>
      <c r="D26" s="152">
        <f>SUM(D23:D25)</f>
        <v>37070450</v>
      </c>
      <c r="E26" s="152">
        <f>SUM(E23:E25)</f>
        <v>45775360</v>
      </c>
    </row>
    <row r="27" spans="1:5" ht="33">
      <c r="A27" s="157"/>
      <c r="B27" s="141" t="s">
        <v>204</v>
      </c>
      <c r="C27" s="153"/>
      <c r="D27" s="147">
        <f>D13+D26</f>
        <v>3419066</v>
      </c>
      <c r="E27" s="147">
        <f>E13+E26</f>
        <v>-5952440</v>
      </c>
    </row>
    <row r="28" spans="1:5" ht="33">
      <c r="A28" s="157"/>
      <c r="B28" s="141" t="s">
        <v>205</v>
      </c>
      <c r="C28" s="153"/>
      <c r="D28" s="147">
        <v>2772868</v>
      </c>
      <c r="E28" s="147">
        <v>8725308</v>
      </c>
    </row>
    <row r="29" spans="1:5" ht="33.75" thickBot="1">
      <c r="A29" s="158"/>
      <c r="B29" s="159" t="s">
        <v>206</v>
      </c>
      <c r="C29" s="160">
        <v>9</v>
      </c>
      <c r="D29" s="152">
        <f>SUM(D27:D28)</f>
        <v>6191934</v>
      </c>
      <c r="E29" s="152">
        <f>SUM(E27:E28)</f>
        <v>2772868</v>
      </c>
    </row>
    <row r="30" spans="1:5" ht="12.75">
      <c r="A30" s="161"/>
      <c r="B30" s="162" t="s">
        <v>93</v>
      </c>
      <c r="C30" s="162"/>
      <c r="D30" s="283"/>
      <c r="E30" s="161"/>
    </row>
    <row r="31" spans="4:6" ht="12.75">
      <c r="D31" s="86"/>
      <c r="E31" s="86"/>
      <c r="F31" s="86"/>
    </row>
    <row r="32" spans="4:6" ht="12.75">
      <c r="D32" s="86"/>
      <c r="E32" s="86"/>
      <c r="F32" s="86"/>
    </row>
    <row r="33" spans="4:6" ht="12.75">
      <c r="D33" s="86"/>
      <c r="E33" s="86"/>
      <c r="F33" s="86"/>
    </row>
    <row r="34" spans="4:6" ht="12.75">
      <c r="D34" s="278" t="s">
        <v>396</v>
      </c>
      <c r="E34" s="278">
        <v>167747978</v>
      </c>
      <c r="F34" s="86"/>
    </row>
    <row r="35" spans="4:6" ht="12.75">
      <c r="D35" s="278"/>
      <c r="E35" s="86"/>
      <c r="F35" s="86"/>
    </row>
    <row r="36" spans="4:6" ht="12.75">
      <c r="D36" s="300">
        <v>401</v>
      </c>
      <c r="E36" s="86">
        <v>477376463</v>
      </c>
      <c r="F36" s="86"/>
    </row>
    <row r="37" spans="4:6" ht="12.75">
      <c r="D37" s="300" t="s">
        <v>397</v>
      </c>
      <c r="E37" s="86">
        <v>52134049</v>
      </c>
      <c r="F37" s="86"/>
    </row>
    <row r="38" spans="4:6" ht="12.75">
      <c r="D38" s="300" t="s">
        <v>398</v>
      </c>
      <c r="E38" s="86">
        <v>17696498</v>
      </c>
      <c r="F38" s="86"/>
    </row>
    <row r="39" spans="4:6" ht="12.75">
      <c r="D39" s="300"/>
      <c r="E39" s="86"/>
      <c r="F39" s="86"/>
    </row>
    <row r="40" spans="4:6" ht="12.75">
      <c r="D40" s="300"/>
      <c r="E40" s="278">
        <f>SUM(E36:E39)</f>
        <v>547207010</v>
      </c>
      <c r="F40" s="86"/>
    </row>
    <row r="41" spans="4:6" ht="12.75">
      <c r="D41" s="300"/>
      <c r="E41" s="86"/>
      <c r="F41" s="86"/>
    </row>
    <row r="42" spans="5:6" ht="12.75">
      <c r="E42" s="86"/>
      <c r="F42" s="86"/>
    </row>
    <row r="43" spans="5:6" ht="12.75">
      <c r="E43" s="86"/>
      <c r="F43" s="86"/>
    </row>
    <row r="44" spans="5:6" ht="12.75">
      <c r="E44" s="86"/>
      <c r="F44" s="86"/>
    </row>
    <row r="45" spans="5:6" ht="12.75">
      <c r="E45" s="86"/>
      <c r="F45" s="86"/>
    </row>
    <row r="46" spans="5:6" ht="12.75">
      <c r="E46" s="86"/>
      <c r="F46" s="86"/>
    </row>
    <row r="47" spans="5:6" ht="12.75">
      <c r="E47" s="86"/>
      <c r="F47" s="86"/>
    </row>
    <row r="48" spans="5:6" ht="12.75">
      <c r="E48" s="86"/>
      <c r="F48" s="86"/>
    </row>
  </sheetData>
  <sheetProtection/>
  <mergeCells count="8">
    <mergeCell ref="A2:E2"/>
    <mergeCell ref="A3:E3"/>
    <mergeCell ref="A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I50" sqref="I5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14.8515625" style="0" customWidth="1"/>
    <col min="9" max="9" width="12.57421875" style="0" customWidth="1"/>
  </cols>
  <sheetData>
    <row r="2" ht="15">
      <c r="B2" s="163" t="s">
        <v>207</v>
      </c>
    </row>
    <row r="3" ht="12.75">
      <c r="B3" s="164" t="s">
        <v>208</v>
      </c>
    </row>
    <row r="4" ht="12.75">
      <c r="B4" s="164"/>
    </row>
    <row r="5" spans="2:7" ht="15.75">
      <c r="B5" s="330" t="s">
        <v>391</v>
      </c>
      <c r="C5" s="330"/>
      <c r="D5" s="330"/>
      <c r="E5" s="330"/>
      <c r="F5" s="330"/>
      <c r="G5" s="330"/>
    </row>
    <row r="7" spans="1:7" ht="12.75">
      <c r="A7" s="331" t="s">
        <v>209</v>
      </c>
      <c r="B7" s="333" t="s">
        <v>210</v>
      </c>
      <c r="C7" s="331" t="s">
        <v>211</v>
      </c>
      <c r="D7" s="165" t="s">
        <v>212</v>
      </c>
      <c r="E7" s="331" t="s">
        <v>213</v>
      </c>
      <c r="F7" s="331" t="s">
        <v>214</v>
      </c>
      <c r="G7" s="165" t="s">
        <v>212</v>
      </c>
    </row>
    <row r="8" spans="1:7" ht="12.75">
      <c r="A8" s="332"/>
      <c r="B8" s="334"/>
      <c r="C8" s="332"/>
      <c r="D8" s="166">
        <v>41275</v>
      </c>
      <c r="E8" s="332"/>
      <c r="F8" s="332"/>
      <c r="G8" s="166">
        <v>41639</v>
      </c>
    </row>
    <row r="9" spans="1:7" ht="12.75">
      <c r="A9" s="167">
        <v>1</v>
      </c>
      <c r="B9" s="168" t="s">
        <v>40</v>
      </c>
      <c r="C9" s="167"/>
      <c r="D9" s="169"/>
      <c r="E9" s="169"/>
      <c r="F9" s="169"/>
      <c r="G9" s="169">
        <f aca="true" t="shared" si="0" ref="G9:G17">D9+E9-F9</f>
        <v>0</v>
      </c>
    </row>
    <row r="10" spans="1:7" ht="12.75">
      <c r="A10" s="167">
        <v>2</v>
      </c>
      <c r="B10" s="168" t="s">
        <v>215</v>
      </c>
      <c r="C10" s="167"/>
      <c r="D10" s="169"/>
      <c r="E10" s="169"/>
      <c r="F10" s="169"/>
      <c r="G10" s="169">
        <f t="shared" si="0"/>
        <v>0</v>
      </c>
    </row>
    <row r="11" spans="1:9" ht="12.75">
      <c r="A11" s="167">
        <v>3</v>
      </c>
      <c r="B11" s="170" t="s">
        <v>216</v>
      </c>
      <c r="C11" s="167"/>
      <c r="D11" s="169">
        <v>26427022</v>
      </c>
      <c r="E11" s="169">
        <v>6588572</v>
      </c>
      <c r="F11" s="169">
        <v>11120250</v>
      </c>
      <c r="G11" s="169">
        <f t="shared" si="0"/>
        <v>21895344</v>
      </c>
      <c r="H11" s="83"/>
      <c r="I11" s="83"/>
    </row>
    <row r="12" spans="1:9" ht="12.75">
      <c r="A12" s="167">
        <v>4</v>
      </c>
      <c r="B12" s="170" t="s">
        <v>217</v>
      </c>
      <c r="C12" s="167"/>
      <c r="D12" s="169">
        <v>30220295</v>
      </c>
      <c r="E12" s="169">
        <v>129068</v>
      </c>
      <c r="F12" s="169">
        <v>1048534</v>
      </c>
      <c r="G12" s="169">
        <f t="shared" si="0"/>
        <v>29300829</v>
      </c>
      <c r="H12" s="83"/>
      <c r="I12" s="83"/>
    </row>
    <row r="13" spans="1:7" ht="12.75">
      <c r="A13" s="167">
        <v>5</v>
      </c>
      <c r="B13" s="170" t="s">
        <v>218</v>
      </c>
      <c r="C13" s="167"/>
      <c r="D13" s="169"/>
      <c r="E13" s="76"/>
      <c r="F13" s="169"/>
      <c r="G13" s="169">
        <f t="shared" si="0"/>
        <v>0</v>
      </c>
    </row>
    <row r="14" spans="1:7" ht="12.75">
      <c r="A14" s="167">
        <v>1</v>
      </c>
      <c r="B14" s="170" t="s">
        <v>219</v>
      </c>
      <c r="C14" s="167"/>
      <c r="D14" s="169"/>
      <c r="E14" s="169"/>
      <c r="F14" s="169"/>
      <c r="G14" s="169">
        <f t="shared" si="0"/>
        <v>0</v>
      </c>
    </row>
    <row r="15" spans="1:7" ht="12.75">
      <c r="A15" s="167">
        <v>2</v>
      </c>
      <c r="B15" s="82"/>
      <c r="C15" s="167"/>
      <c r="D15" s="169"/>
      <c r="E15" s="169"/>
      <c r="F15" s="169"/>
      <c r="G15" s="169">
        <f t="shared" si="0"/>
        <v>0</v>
      </c>
    </row>
    <row r="16" spans="1:7" ht="12.75">
      <c r="A16" s="167">
        <v>3</v>
      </c>
      <c r="B16" s="82"/>
      <c r="C16" s="167"/>
      <c r="D16" s="169"/>
      <c r="E16" s="169"/>
      <c r="F16" s="169"/>
      <c r="G16" s="169">
        <f t="shared" si="0"/>
        <v>0</v>
      </c>
    </row>
    <row r="17" spans="1:7" ht="13.5" thickBot="1">
      <c r="A17" s="171">
        <v>4</v>
      </c>
      <c r="B17" s="172"/>
      <c r="C17" s="171"/>
      <c r="D17" s="173"/>
      <c r="E17" s="173"/>
      <c r="F17" s="173"/>
      <c r="G17" s="173">
        <f t="shared" si="0"/>
        <v>0</v>
      </c>
    </row>
    <row r="18" spans="1:7" ht="13.5" thickBot="1">
      <c r="A18" s="174"/>
      <c r="B18" s="175" t="s">
        <v>220</v>
      </c>
      <c r="C18" s="176"/>
      <c r="D18" s="177">
        <f>SUM(D9:D17)</f>
        <v>56647317</v>
      </c>
      <c r="E18" s="177">
        <f>SUM(E9:E17)</f>
        <v>6717640</v>
      </c>
      <c r="F18" s="177">
        <f>SUM(F9:F17)</f>
        <v>12168784</v>
      </c>
      <c r="G18" s="178">
        <f>SUM(G9:G17)</f>
        <v>51196173</v>
      </c>
    </row>
    <row r="20" spans="5:6" ht="12.75">
      <c r="E20" s="83"/>
      <c r="F20" s="83"/>
    </row>
    <row r="21" spans="2:7" ht="15.75">
      <c r="B21" s="330" t="s">
        <v>392</v>
      </c>
      <c r="C21" s="330"/>
      <c r="D21" s="330"/>
      <c r="E21" s="330"/>
      <c r="F21" s="330"/>
      <c r="G21" s="330"/>
    </row>
    <row r="23" spans="1:7" ht="12.75">
      <c r="A23" s="331" t="s">
        <v>209</v>
      </c>
      <c r="B23" s="333" t="s">
        <v>210</v>
      </c>
      <c r="C23" s="331" t="s">
        <v>211</v>
      </c>
      <c r="D23" s="165" t="s">
        <v>212</v>
      </c>
      <c r="E23" s="331" t="s">
        <v>213</v>
      </c>
      <c r="F23" s="331" t="s">
        <v>214</v>
      </c>
      <c r="G23" s="165" t="s">
        <v>212</v>
      </c>
    </row>
    <row r="24" spans="1:7" ht="12.75">
      <c r="A24" s="332"/>
      <c r="B24" s="334"/>
      <c r="C24" s="332"/>
      <c r="D24" s="166">
        <v>41275</v>
      </c>
      <c r="E24" s="332"/>
      <c r="F24" s="332"/>
      <c r="G24" s="166">
        <v>41639</v>
      </c>
    </row>
    <row r="25" spans="1:7" ht="12.75">
      <c r="A25" s="167">
        <v>1</v>
      </c>
      <c r="B25" s="168" t="s">
        <v>40</v>
      </c>
      <c r="C25" s="167"/>
      <c r="D25" s="169">
        <v>0</v>
      </c>
      <c r="E25" s="169">
        <v>0</v>
      </c>
      <c r="F25" s="169"/>
      <c r="G25" s="169">
        <f>D25+E25</f>
        <v>0</v>
      </c>
    </row>
    <row r="26" spans="1:7" ht="12.75">
      <c r="A26" s="167">
        <v>2</v>
      </c>
      <c r="B26" s="168" t="s">
        <v>215</v>
      </c>
      <c r="C26" s="167"/>
      <c r="D26" s="169"/>
      <c r="E26" s="169"/>
      <c r="F26" s="169"/>
      <c r="G26" s="169">
        <f>D26+E26</f>
        <v>0</v>
      </c>
    </row>
    <row r="27" spans="1:9" ht="12.75">
      <c r="A27" s="167">
        <v>3</v>
      </c>
      <c r="B27" s="170" t="s">
        <v>221</v>
      </c>
      <c r="C27" s="167"/>
      <c r="D27" s="169">
        <v>9662273</v>
      </c>
      <c r="E27" s="274">
        <v>3352950</v>
      </c>
      <c r="F27" s="169">
        <v>11120250</v>
      </c>
      <c r="G27" s="169">
        <f>D27+E27-F27</f>
        <v>1894973</v>
      </c>
      <c r="I27" s="83"/>
    </row>
    <row r="28" spans="1:9" ht="12.75">
      <c r="A28" s="167">
        <v>4</v>
      </c>
      <c r="B28" s="170" t="s">
        <v>217</v>
      </c>
      <c r="C28" s="167"/>
      <c r="D28" s="169">
        <v>10812860</v>
      </c>
      <c r="E28" s="304">
        <v>3976187</v>
      </c>
      <c r="F28" s="169">
        <v>473503</v>
      </c>
      <c r="G28" s="169">
        <f>D28+E28-F28</f>
        <v>14315544</v>
      </c>
      <c r="I28" s="83"/>
    </row>
    <row r="29" spans="1:9" ht="12.75">
      <c r="A29" s="167">
        <v>5</v>
      </c>
      <c r="B29" s="170" t="s">
        <v>218</v>
      </c>
      <c r="C29" s="167"/>
      <c r="D29" s="169"/>
      <c r="E29" s="274"/>
      <c r="F29" s="169"/>
      <c r="G29" s="169">
        <f>D29+E29-F29</f>
        <v>0</v>
      </c>
      <c r="I29" s="83"/>
    </row>
    <row r="30" spans="1:7" ht="12.75">
      <c r="A30" s="167">
        <v>1</v>
      </c>
      <c r="B30" s="170" t="s">
        <v>219</v>
      </c>
      <c r="C30" s="167"/>
      <c r="D30" s="169"/>
      <c r="E30" s="169"/>
      <c r="F30" s="169"/>
      <c r="G30" s="169"/>
    </row>
    <row r="31" spans="1:7" ht="12.75">
      <c r="A31" s="167">
        <v>2</v>
      </c>
      <c r="B31" s="82"/>
      <c r="C31" s="167"/>
      <c r="D31" s="169"/>
      <c r="E31" s="169"/>
      <c r="F31" s="169"/>
      <c r="G31" s="169">
        <f>D31+E31-F31</f>
        <v>0</v>
      </c>
    </row>
    <row r="32" spans="1:7" ht="12.75">
      <c r="A32" s="167">
        <v>3</v>
      </c>
      <c r="B32" s="82"/>
      <c r="C32" s="167"/>
      <c r="D32" s="169"/>
      <c r="E32" s="169"/>
      <c r="F32" s="169"/>
      <c r="G32" s="169">
        <f>D32+E32-F32</f>
        <v>0</v>
      </c>
    </row>
    <row r="33" spans="1:7" ht="13.5" thickBot="1">
      <c r="A33" s="171">
        <v>4</v>
      </c>
      <c r="B33" s="172"/>
      <c r="C33" s="171"/>
      <c r="D33" s="173"/>
      <c r="E33" s="173"/>
      <c r="F33" s="173"/>
      <c r="G33" s="173">
        <f>D33+E33-F33</f>
        <v>0</v>
      </c>
    </row>
    <row r="34" spans="1:8" ht="13.5" thickBot="1">
      <c r="A34" s="174"/>
      <c r="B34" s="175" t="s">
        <v>220</v>
      </c>
      <c r="C34" s="176"/>
      <c r="D34" s="177">
        <f>SUM(D25:D33)</f>
        <v>20475133</v>
      </c>
      <c r="E34" s="177">
        <f>SUM(E25:E33)</f>
        <v>7329137</v>
      </c>
      <c r="F34" s="177">
        <f>SUM(F25:F33)</f>
        <v>11593753</v>
      </c>
      <c r="G34" s="178">
        <f>SUM(G25:G33)</f>
        <v>16210517</v>
      </c>
      <c r="H34" s="260"/>
    </row>
    <row r="35" ht="12.75">
      <c r="G35" s="179"/>
    </row>
    <row r="37" spans="2:7" ht="15.75">
      <c r="B37" s="330" t="s">
        <v>394</v>
      </c>
      <c r="C37" s="330"/>
      <c r="D37" s="330"/>
      <c r="E37" s="330"/>
      <c r="F37" s="330"/>
      <c r="G37" s="330"/>
    </row>
    <row r="39" spans="1:8" ht="12.75">
      <c r="A39" s="331" t="s">
        <v>209</v>
      </c>
      <c r="B39" s="333" t="s">
        <v>210</v>
      </c>
      <c r="C39" s="331" t="s">
        <v>211</v>
      </c>
      <c r="D39" s="165" t="s">
        <v>212</v>
      </c>
      <c r="E39" s="331" t="s">
        <v>213</v>
      </c>
      <c r="F39" s="331" t="s">
        <v>214</v>
      </c>
      <c r="G39" s="165" t="s">
        <v>212</v>
      </c>
      <c r="H39" s="86"/>
    </row>
    <row r="40" spans="1:8" ht="12.75">
      <c r="A40" s="332"/>
      <c r="B40" s="334"/>
      <c r="C40" s="332"/>
      <c r="D40" s="166">
        <v>41275</v>
      </c>
      <c r="E40" s="332"/>
      <c r="F40" s="332"/>
      <c r="G40" s="166">
        <v>41639</v>
      </c>
      <c r="H40" s="86"/>
    </row>
    <row r="41" spans="1:8" ht="12.75">
      <c r="A41" s="167">
        <v>1</v>
      </c>
      <c r="B41" s="168" t="s">
        <v>40</v>
      </c>
      <c r="C41" s="167"/>
      <c r="D41" s="169">
        <v>0</v>
      </c>
      <c r="E41" s="169"/>
      <c r="F41" s="169">
        <v>0</v>
      </c>
      <c r="G41" s="169">
        <f aca="true" t="shared" si="1" ref="G41:G49">D41+E41-F41</f>
        <v>0</v>
      </c>
      <c r="H41" s="86"/>
    </row>
    <row r="42" spans="1:8" ht="12.75">
      <c r="A42" s="167">
        <v>2</v>
      </c>
      <c r="B42" s="170" t="s">
        <v>215</v>
      </c>
      <c r="C42" s="167"/>
      <c r="D42" s="169"/>
      <c r="E42" s="169"/>
      <c r="F42" s="169"/>
      <c r="G42" s="169">
        <f t="shared" si="1"/>
        <v>0</v>
      </c>
      <c r="H42" s="86"/>
    </row>
    <row r="43" spans="1:9" ht="12.75">
      <c r="A43" s="167">
        <v>3</v>
      </c>
      <c r="B43" s="170" t="s">
        <v>221</v>
      </c>
      <c r="C43" s="167"/>
      <c r="D43" s="169">
        <v>16764749</v>
      </c>
      <c r="E43" s="169">
        <v>6588572</v>
      </c>
      <c r="F43" s="274">
        <v>6382133</v>
      </c>
      <c r="G43" s="169">
        <f t="shared" si="1"/>
        <v>16971188</v>
      </c>
      <c r="H43" s="86"/>
      <c r="I43" s="43"/>
    </row>
    <row r="44" spans="1:9" ht="12.75">
      <c r="A44" s="167">
        <v>4</v>
      </c>
      <c r="B44" s="170" t="s">
        <v>217</v>
      </c>
      <c r="C44" s="167"/>
      <c r="D44" s="169">
        <v>19407435</v>
      </c>
      <c r="E44" s="169">
        <v>129068</v>
      </c>
      <c r="F44" s="304">
        <v>1522037</v>
      </c>
      <c r="G44" s="169">
        <f t="shared" si="1"/>
        <v>18014466</v>
      </c>
      <c r="H44" s="86"/>
      <c r="I44" s="43"/>
    </row>
    <row r="45" spans="1:8" ht="12.75">
      <c r="A45" s="167">
        <v>5</v>
      </c>
      <c r="B45" s="170" t="s">
        <v>218</v>
      </c>
      <c r="C45" s="167"/>
      <c r="D45" s="169"/>
      <c r="E45" s="169"/>
      <c r="F45" s="169"/>
      <c r="G45" s="169">
        <f t="shared" si="1"/>
        <v>0</v>
      </c>
      <c r="H45" s="86"/>
    </row>
    <row r="46" spans="1:8" ht="12.75">
      <c r="A46" s="167">
        <v>1</v>
      </c>
      <c r="B46" s="170" t="s">
        <v>219</v>
      </c>
      <c r="C46" s="167"/>
      <c r="D46" s="169"/>
      <c r="E46" s="169"/>
      <c r="F46" s="169"/>
      <c r="G46" s="169">
        <f t="shared" si="1"/>
        <v>0</v>
      </c>
      <c r="H46" s="86"/>
    </row>
    <row r="47" spans="1:8" ht="12.75">
      <c r="A47" s="167">
        <v>2</v>
      </c>
      <c r="B47" s="170"/>
      <c r="C47" s="167"/>
      <c r="D47" s="169"/>
      <c r="E47" s="169"/>
      <c r="F47" s="169"/>
      <c r="G47" s="169">
        <f t="shared" si="1"/>
        <v>0</v>
      </c>
      <c r="H47" s="86"/>
    </row>
    <row r="48" spans="1:8" ht="12.75">
      <c r="A48" s="167">
        <v>3</v>
      </c>
      <c r="B48" s="82"/>
      <c r="C48" s="167"/>
      <c r="D48" s="169"/>
      <c r="E48" s="169"/>
      <c r="F48" s="169"/>
      <c r="G48" s="169">
        <f t="shared" si="1"/>
        <v>0</v>
      </c>
      <c r="H48" s="86"/>
    </row>
    <row r="49" spans="1:8" ht="13.5" thickBot="1">
      <c r="A49" s="171">
        <v>4</v>
      </c>
      <c r="B49" s="172"/>
      <c r="C49" s="171"/>
      <c r="D49" s="173"/>
      <c r="E49" s="173"/>
      <c r="F49" s="173"/>
      <c r="G49" s="173">
        <f t="shared" si="1"/>
        <v>0</v>
      </c>
      <c r="H49" s="86"/>
    </row>
    <row r="50" spans="1:8" ht="13.5" thickBot="1">
      <c r="A50" s="174"/>
      <c r="B50" s="175" t="s">
        <v>220</v>
      </c>
      <c r="C50" s="176"/>
      <c r="D50" s="177">
        <f>SUM(D41:D49)</f>
        <v>36172184</v>
      </c>
      <c r="E50" s="177">
        <f>SUM(E41:E49)</f>
        <v>6717640</v>
      </c>
      <c r="F50" s="177">
        <f>SUM(F41:F49)</f>
        <v>7904170</v>
      </c>
      <c r="G50" s="178">
        <f>SUM(G41:G49)</f>
        <v>34985654</v>
      </c>
      <c r="H50" s="86"/>
    </row>
    <row r="51" spans="1:7" ht="12.75">
      <c r="A51" s="180"/>
      <c r="B51" s="180"/>
      <c r="C51" s="180"/>
      <c r="D51" s="180"/>
      <c r="E51" s="180"/>
      <c r="F51" s="181"/>
      <c r="G51" s="182"/>
    </row>
    <row r="52" spans="4:8" ht="12.75">
      <c r="D52" s="83"/>
      <c r="E52" s="86"/>
      <c r="G52" s="83"/>
      <c r="H52" s="43"/>
    </row>
    <row r="53" spans="4:7" ht="12.75">
      <c r="D53" s="83"/>
      <c r="G53" s="83"/>
    </row>
    <row r="54" spans="5:7" ht="15.75">
      <c r="E54" s="335" t="s">
        <v>222</v>
      </c>
      <c r="F54" s="335"/>
      <c r="G54" s="335"/>
    </row>
  </sheetData>
  <sheetProtection/>
  <mergeCells count="19">
    <mergeCell ref="E54:G54"/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3"/>
  <sheetViews>
    <sheetView zoomScalePageLayoutView="0" workbookViewId="0" topLeftCell="A25">
      <selection activeCell="L28" sqref="L28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5.2812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2" spans="1:10" ht="15">
      <c r="A2" s="183"/>
      <c r="B2" s="163" t="s">
        <v>207</v>
      </c>
      <c r="F2" s="183"/>
      <c r="G2" s="183"/>
      <c r="H2" s="183"/>
      <c r="I2" s="183"/>
      <c r="J2" s="183"/>
    </row>
    <row r="3" spans="1:10" ht="12.75">
      <c r="A3" s="183"/>
      <c r="B3" s="164" t="s">
        <v>208</v>
      </c>
      <c r="F3" s="183"/>
      <c r="G3" s="183"/>
      <c r="H3" s="183"/>
      <c r="I3" s="183"/>
      <c r="J3" s="183"/>
    </row>
    <row r="4" spans="1:10" ht="12.75">
      <c r="A4" s="183"/>
      <c r="B4" s="75"/>
      <c r="C4" s="183"/>
      <c r="D4" s="183"/>
      <c r="E4" s="183"/>
      <c r="F4" s="183"/>
      <c r="G4" s="183"/>
      <c r="H4" s="183"/>
      <c r="I4" s="75" t="s">
        <v>223</v>
      </c>
      <c r="J4" s="183"/>
    </row>
    <row r="5" spans="1:10" ht="12.75">
      <c r="A5" s="183"/>
      <c r="B5" s="75"/>
      <c r="C5" s="183"/>
      <c r="D5" s="183"/>
      <c r="E5" s="183"/>
      <c r="F5" s="183"/>
      <c r="G5" s="183"/>
      <c r="H5" s="183"/>
      <c r="I5" s="183"/>
      <c r="J5" s="183"/>
    </row>
    <row r="6" spans="1:10" ht="12.75">
      <c r="A6" s="184"/>
      <c r="B6" s="184"/>
      <c r="C6" s="184"/>
      <c r="D6" s="184"/>
      <c r="E6" s="184"/>
      <c r="F6" s="184"/>
      <c r="G6" s="184"/>
      <c r="H6" s="184"/>
      <c r="I6" s="185"/>
      <c r="J6" s="186" t="s">
        <v>224</v>
      </c>
    </row>
    <row r="7" spans="1:10" ht="12.75">
      <c r="A7" s="340" t="s">
        <v>225</v>
      </c>
      <c r="B7" s="341"/>
      <c r="C7" s="341"/>
      <c r="D7" s="341"/>
      <c r="E7" s="341"/>
      <c r="F7" s="341"/>
      <c r="G7" s="341"/>
      <c r="H7" s="341"/>
      <c r="I7" s="341"/>
      <c r="J7" s="342"/>
    </row>
    <row r="8" spans="1:10" ht="22.5" thickBot="1">
      <c r="A8" s="187"/>
      <c r="B8" s="343" t="s">
        <v>226</v>
      </c>
      <c r="C8" s="343"/>
      <c r="D8" s="343"/>
      <c r="E8" s="343"/>
      <c r="F8" s="344"/>
      <c r="G8" s="188" t="s">
        <v>227</v>
      </c>
      <c r="H8" s="188" t="s">
        <v>228</v>
      </c>
      <c r="I8" s="189" t="s">
        <v>390</v>
      </c>
      <c r="J8" s="189" t="s">
        <v>374</v>
      </c>
    </row>
    <row r="9" spans="1:10" ht="12.75">
      <c r="A9" s="190">
        <v>1</v>
      </c>
      <c r="B9" s="345" t="s">
        <v>229</v>
      </c>
      <c r="C9" s="346"/>
      <c r="D9" s="346"/>
      <c r="E9" s="346"/>
      <c r="F9" s="346"/>
      <c r="G9" s="191">
        <v>70</v>
      </c>
      <c r="H9" s="191">
        <v>11100</v>
      </c>
      <c r="I9" s="192">
        <v>461259</v>
      </c>
      <c r="J9" s="192">
        <f>J11+J12</f>
        <v>388919</v>
      </c>
    </row>
    <row r="10" spans="1:10" ht="25.5">
      <c r="A10" s="193" t="s">
        <v>10</v>
      </c>
      <c r="B10" s="338" t="s">
        <v>230</v>
      </c>
      <c r="C10" s="338"/>
      <c r="D10" s="338"/>
      <c r="E10" s="338"/>
      <c r="F10" s="339"/>
      <c r="G10" s="194" t="s">
        <v>231</v>
      </c>
      <c r="H10" s="194">
        <v>11101</v>
      </c>
      <c r="I10" s="195"/>
      <c r="J10" s="195"/>
    </row>
    <row r="11" spans="1:10" ht="12.75">
      <c r="A11" s="196" t="s">
        <v>232</v>
      </c>
      <c r="B11" s="338" t="s">
        <v>233</v>
      </c>
      <c r="C11" s="338"/>
      <c r="D11" s="338"/>
      <c r="E11" s="338"/>
      <c r="F11" s="339"/>
      <c r="G11" s="194">
        <v>704</v>
      </c>
      <c r="H11" s="194">
        <v>11102</v>
      </c>
      <c r="I11" s="284">
        <v>135366</v>
      </c>
      <c r="J11" s="284">
        <v>116674</v>
      </c>
    </row>
    <row r="12" spans="1:10" ht="12.75">
      <c r="A12" s="196" t="s">
        <v>234</v>
      </c>
      <c r="B12" s="338" t="s">
        <v>235</v>
      </c>
      <c r="C12" s="338"/>
      <c r="D12" s="338"/>
      <c r="E12" s="338"/>
      <c r="F12" s="339"/>
      <c r="G12" s="197">
        <v>705</v>
      </c>
      <c r="H12" s="194">
        <v>11103</v>
      </c>
      <c r="I12" s="198">
        <v>325778</v>
      </c>
      <c r="J12" s="284">
        <v>272245</v>
      </c>
    </row>
    <row r="13" spans="1:10" ht="12.75">
      <c r="A13" s="199">
        <v>2</v>
      </c>
      <c r="B13" s="336" t="s">
        <v>236</v>
      </c>
      <c r="C13" s="336"/>
      <c r="D13" s="336"/>
      <c r="E13" s="336"/>
      <c r="F13" s="337"/>
      <c r="G13" s="200">
        <v>708</v>
      </c>
      <c r="H13" s="201">
        <v>11104</v>
      </c>
      <c r="I13" s="195"/>
      <c r="J13" s="195"/>
    </row>
    <row r="14" spans="1:10" ht="12.75">
      <c r="A14" s="202" t="s">
        <v>10</v>
      </c>
      <c r="B14" s="338" t="s">
        <v>237</v>
      </c>
      <c r="C14" s="338"/>
      <c r="D14" s="338"/>
      <c r="E14" s="338"/>
      <c r="F14" s="339"/>
      <c r="G14" s="194">
        <v>7081</v>
      </c>
      <c r="H14" s="203">
        <v>111041</v>
      </c>
      <c r="I14" s="195"/>
      <c r="J14" s="195"/>
    </row>
    <row r="15" spans="1:10" ht="12.75">
      <c r="A15" s="202" t="s">
        <v>12</v>
      </c>
      <c r="B15" s="338" t="s">
        <v>238</v>
      </c>
      <c r="C15" s="338"/>
      <c r="D15" s="338"/>
      <c r="E15" s="338"/>
      <c r="F15" s="339"/>
      <c r="G15" s="194">
        <v>7082</v>
      </c>
      <c r="H15" s="203">
        <v>111042</v>
      </c>
      <c r="I15" s="195"/>
      <c r="J15" s="195"/>
    </row>
    <row r="16" spans="1:10" ht="12.75">
      <c r="A16" s="202" t="s">
        <v>17</v>
      </c>
      <c r="B16" s="338" t="s">
        <v>239</v>
      </c>
      <c r="C16" s="338"/>
      <c r="D16" s="338"/>
      <c r="E16" s="338"/>
      <c r="F16" s="339"/>
      <c r="G16" s="194">
        <v>7083</v>
      </c>
      <c r="H16" s="203">
        <v>111043</v>
      </c>
      <c r="I16" s="195"/>
      <c r="J16" s="195"/>
    </row>
    <row r="17" spans="1:10" ht="12.75">
      <c r="A17" s="204">
        <v>3</v>
      </c>
      <c r="B17" s="336" t="s">
        <v>240</v>
      </c>
      <c r="C17" s="336"/>
      <c r="D17" s="336"/>
      <c r="E17" s="336"/>
      <c r="F17" s="337"/>
      <c r="G17" s="200">
        <v>71</v>
      </c>
      <c r="H17" s="201">
        <v>11201</v>
      </c>
      <c r="I17" s="195"/>
      <c r="J17" s="195"/>
    </row>
    <row r="18" spans="1:10" ht="12.75">
      <c r="A18" s="205"/>
      <c r="B18" s="348" t="s">
        <v>241</v>
      </c>
      <c r="C18" s="348"/>
      <c r="D18" s="348"/>
      <c r="E18" s="348"/>
      <c r="F18" s="349"/>
      <c r="G18" s="206"/>
      <c r="H18" s="194">
        <v>112011</v>
      </c>
      <c r="I18" s="195"/>
      <c r="J18" s="195"/>
    </row>
    <row r="19" spans="1:10" ht="12.75">
      <c r="A19" s="205"/>
      <c r="B19" s="348" t="s">
        <v>242</v>
      </c>
      <c r="C19" s="348"/>
      <c r="D19" s="348"/>
      <c r="E19" s="348"/>
      <c r="F19" s="349"/>
      <c r="G19" s="206"/>
      <c r="H19" s="194">
        <v>112012</v>
      </c>
      <c r="I19" s="195"/>
      <c r="J19" s="195"/>
    </row>
    <row r="20" spans="1:10" ht="12.75">
      <c r="A20" s="207">
        <v>4</v>
      </c>
      <c r="B20" s="336" t="s">
        <v>243</v>
      </c>
      <c r="C20" s="336"/>
      <c r="D20" s="336"/>
      <c r="E20" s="336"/>
      <c r="F20" s="337"/>
      <c r="G20" s="208">
        <v>72</v>
      </c>
      <c r="H20" s="209">
        <v>11300</v>
      </c>
      <c r="I20" s="195"/>
      <c r="J20" s="195"/>
    </row>
    <row r="21" spans="1:10" ht="12.75">
      <c r="A21" s="196"/>
      <c r="B21" s="350" t="s">
        <v>244</v>
      </c>
      <c r="C21" s="351"/>
      <c r="D21" s="351"/>
      <c r="E21" s="351"/>
      <c r="F21" s="351"/>
      <c r="G21" s="76"/>
      <c r="H21" s="212">
        <v>11301</v>
      </c>
      <c r="I21" s="195"/>
      <c r="J21" s="195"/>
    </row>
    <row r="22" spans="1:10" ht="12.75">
      <c r="A22" s="213">
        <v>5</v>
      </c>
      <c r="B22" s="337" t="s">
        <v>245</v>
      </c>
      <c r="C22" s="352"/>
      <c r="D22" s="352"/>
      <c r="E22" s="352"/>
      <c r="F22" s="352"/>
      <c r="G22" s="211">
        <v>73</v>
      </c>
      <c r="H22" s="211">
        <v>11400</v>
      </c>
      <c r="I22" s="195"/>
      <c r="J22" s="195"/>
    </row>
    <row r="23" spans="1:10" ht="12.75">
      <c r="A23" s="214">
        <v>6</v>
      </c>
      <c r="B23" s="337" t="s">
        <v>246</v>
      </c>
      <c r="C23" s="352"/>
      <c r="D23" s="352"/>
      <c r="E23" s="352"/>
      <c r="F23" s="352"/>
      <c r="G23" s="211">
        <v>75</v>
      </c>
      <c r="H23" s="215">
        <v>11500</v>
      </c>
      <c r="I23" s="195">
        <v>14</v>
      </c>
      <c r="J23" s="195"/>
    </row>
    <row r="24" spans="1:10" ht="12.75">
      <c r="A24" s="213">
        <v>7</v>
      </c>
      <c r="B24" s="336" t="s">
        <v>247</v>
      </c>
      <c r="C24" s="336"/>
      <c r="D24" s="336"/>
      <c r="E24" s="336"/>
      <c r="F24" s="337"/>
      <c r="G24" s="200">
        <v>77</v>
      </c>
      <c r="H24" s="200">
        <v>11600</v>
      </c>
      <c r="I24" s="195">
        <v>100</v>
      </c>
      <c r="J24" s="195"/>
    </row>
    <row r="25" spans="1:10" ht="13.5" thickBot="1">
      <c r="A25" s="216" t="s">
        <v>248</v>
      </c>
      <c r="B25" s="353" t="s">
        <v>249</v>
      </c>
      <c r="C25" s="353"/>
      <c r="D25" s="353"/>
      <c r="E25" s="353"/>
      <c r="F25" s="353"/>
      <c r="G25" s="116"/>
      <c r="H25" s="116">
        <v>11800</v>
      </c>
      <c r="I25" s="217">
        <f>SUM(I11:I24)</f>
        <v>461258</v>
      </c>
      <c r="J25" s="217">
        <f>SUM(J11:J24)</f>
        <v>388919</v>
      </c>
    </row>
    <row r="26" spans="1:10" ht="12.75">
      <c r="A26" s="218"/>
      <c r="B26" s="219"/>
      <c r="C26" s="219"/>
      <c r="D26" s="219"/>
      <c r="E26" s="219"/>
      <c r="F26" s="219"/>
      <c r="G26" s="219"/>
      <c r="H26" s="219"/>
      <c r="I26" s="220"/>
      <c r="J26" s="220"/>
    </row>
    <row r="27" spans="1:10" ht="12.75">
      <c r="A27" s="218"/>
      <c r="B27" s="219"/>
      <c r="C27" s="219"/>
      <c r="D27" s="219"/>
      <c r="E27" s="219"/>
      <c r="F27" s="219"/>
      <c r="G27" s="219"/>
      <c r="H27" s="219"/>
      <c r="I27" s="220"/>
      <c r="J27" s="220"/>
    </row>
    <row r="28" spans="1:10" ht="12.75">
      <c r="A28" s="218"/>
      <c r="B28" s="219"/>
      <c r="C28" s="219"/>
      <c r="D28" s="219"/>
      <c r="E28" s="219"/>
      <c r="F28" s="219"/>
      <c r="G28" s="219"/>
      <c r="H28" s="219"/>
      <c r="I28" s="220" t="s">
        <v>222</v>
      </c>
      <c r="J28" s="220"/>
    </row>
    <row r="29" spans="1:10" ht="15">
      <c r="A29" s="183"/>
      <c r="B29" s="163" t="s">
        <v>207</v>
      </c>
      <c r="F29" s="183"/>
      <c r="G29" s="183"/>
      <c r="H29" s="183"/>
      <c r="I29" s="183"/>
      <c r="J29" s="183"/>
    </row>
    <row r="30" spans="1:10" ht="12.75">
      <c r="A30" s="183"/>
      <c r="B30" s="164" t="s">
        <v>208</v>
      </c>
      <c r="F30" s="183"/>
      <c r="G30" s="183"/>
      <c r="H30" s="183"/>
      <c r="I30" s="183"/>
      <c r="J30" s="183"/>
    </row>
    <row r="31" spans="1:10" ht="12.75">
      <c r="A31" s="183"/>
      <c r="B31" s="75"/>
      <c r="C31" s="183"/>
      <c r="D31" s="183"/>
      <c r="E31" s="183"/>
      <c r="F31" s="183"/>
      <c r="G31" s="183"/>
      <c r="H31" s="183"/>
      <c r="I31" s="75" t="s">
        <v>250</v>
      </c>
      <c r="J31" s="183"/>
    </row>
    <row r="32" spans="1:10" ht="12.75">
      <c r="A32" s="184"/>
      <c r="B32" s="184"/>
      <c r="C32" s="184"/>
      <c r="D32" s="184"/>
      <c r="E32" s="184"/>
      <c r="F32" s="184"/>
      <c r="G32" s="184"/>
      <c r="H32" s="184"/>
      <c r="I32" s="185"/>
      <c r="J32" s="186" t="s">
        <v>224</v>
      </c>
    </row>
    <row r="33" spans="1:10" ht="12.75">
      <c r="A33" s="340" t="s">
        <v>225</v>
      </c>
      <c r="B33" s="341"/>
      <c r="C33" s="341"/>
      <c r="D33" s="341"/>
      <c r="E33" s="341"/>
      <c r="F33" s="341"/>
      <c r="G33" s="341"/>
      <c r="H33" s="341"/>
      <c r="I33" s="341"/>
      <c r="J33" s="342"/>
    </row>
    <row r="34" spans="1:10" ht="22.5" thickBot="1">
      <c r="A34" s="221"/>
      <c r="B34" s="354" t="s">
        <v>251</v>
      </c>
      <c r="C34" s="355"/>
      <c r="D34" s="355"/>
      <c r="E34" s="355"/>
      <c r="F34" s="356"/>
      <c r="G34" s="222" t="s">
        <v>227</v>
      </c>
      <c r="H34" s="222" t="s">
        <v>228</v>
      </c>
      <c r="I34" s="223" t="s">
        <v>390</v>
      </c>
      <c r="J34" s="223" t="s">
        <v>374</v>
      </c>
    </row>
    <row r="35" spans="1:10" ht="12.75">
      <c r="A35" s="224">
        <v>1</v>
      </c>
      <c r="B35" s="357" t="s">
        <v>252</v>
      </c>
      <c r="C35" s="358"/>
      <c r="D35" s="358"/>
      <c r="E35" s="358"/>
      <c r="F35" s="358"/>
      <c r="G35" s="210">
        <v>60</v>
      </c>
      <c r="H35" s="210">
        <v>12100</v>
      </c>
      <c r="I35" s="225">
        <f>I36+I37+I38</f>
        <v>243336</v>
      </c>
      <c r="J35" s="225">
        <f>J36+J37+J38+J39</f>
        <v>218799</v>
      </c>
    </row>
    <row r="36" spans="1:10" ht="12.75">
      <c r="A36" s="226" t="s">
        <v>253</v>
      </c>
      <c r="B36" s="347" t="s">
        <v>254</v>
      </c>
      <c r="C36" s="347" t="s">
        <v>255</v>
      </c>
      <c r="D36" s="347"/>
      <c r="E36" s="347"/>
      <c r="F36" s="347"/>
      <c r="G36" s="227" t="s">
        <v>256</v>
      </c>
      <c r="H36" s="227">
        <v>12101</v>
      </c>
      <c r="I36" s="285">
        <v>47303</v>
      </c>
      <c r="J36" s="285">
        <v>85573</v>
      </c>
    </row>
    <row r="37" spans="1:10" ht="12.75">
      <c r="A37" s="226" t="s">
        <v>232</v>
      </c>
      <c r="B37" s="347" t="s">
        <v>257</v>
      </c>
      <c r="C37" s="347" t="s">
        <v>255</v>
      </c>
      <c r="D37" s="347"/>
      <c r="E37" s="347"/>
      <c r="F37" s="347"/>
      <c r="G37" s="227"/>
      <c r="H37" s="229">
        <v>12102</v>
      </c>
      <c r="I37" s="285">
        <v>-13854</v>
      </c>
      <c r="J37" s="285">
        <v>-2882</v>
      </c>
    </row>
    <row r="38" spans="1:10" ht="12.75">
      <c r="A38" s="226" t="s">
        <v>234</v>
      </c>
      <c r="B38" s="347" t="s">
        <v>258</v>
      </c>
      <c r="C38" s="347" t="s">
        <v>255</v>
      </c>
      <c r="D38" s="347"/>
      <c r="E38" s="347"/>
      <c r="F38" s="347"/>
      <c r="G38" s="227" t="s">
        <v>259</v>
      </c>
      <c r="H38" s="227">
        <v>12103</v>
      </c>
      <c r="I38" s="230">
        <v>209887</v>
      </c>
      <c r="J38" s="285">
        <v>159101</v>
      </c>
    </row>
    <row r="39" spans="1:10" ht="12.75">
      <c r="A39" s="226" t="s">
        <v>260</v>
      </c>
      <c r="B39" s="360" t="s">
        <v>261</v>
      </c>
      <c r="C39" s="347" t="s">
        <v>255</v>
      </c>
      <c r="D39" s="347"/>
      <c r="E39" s="347"/>
      <c r="F39" s="347"/>
      <c r="G39" s="227"/>
      <c r="H39" s="229">
        <v>12104</v>
      </c>
      <c r="I39" s="230"/>
      <c r="J39" s="285">
        <v>-22993</v>
      </c>
    </row>
    <row r="40" spans="1:10" ht="12.75">
      <c r="A40" s="226" t="s">
        <v>262</v>
      </c>
      <c r="B40" s="347" t="s">
        <v>263</v>
      </c>
      <c r="C40" s="347" t="s">
        <v>255</v>
      </c>
      <c r="D40" s="347"/>
      <c r="E40" s="347"/>
      <c r="F40" s="347"/>
      <c r="G40" s="227" t="s">
        <v>264</v>
      </c>
      <c r="H40" s="229">
        <v>12105</v>
      </c>
      <c r="I40" s="228"/>
      <c r="J40" s="228"/>
    </row>
    <row r="41" spans="1:10" ht="12.75">
      <c r="A41" s="231">
        <v>2</v>
      </c>
      <c r="B41" s="361" t="s">
        <v>265</v>
      </c>
      <c r="C41" s="361"/>
      <c r="D41" s="361"/>
      <c r="E41" s="361"/>
      <c r="F41" s="361"/>
      <c r="G41" s="232">
        <v>64</v>
      </c>
      <c r="H41" s="232">
        <v>12200</v>
      </c>
      <c r="I41" s="228">
        <f>I42+I43</f>
        <v>49133</v>
      </c>
      <c r="J41" s="228">
        <f>J42+J43</f>
        <v>47959</v>
      </c>
    </row>
    <row r="42" spans="1:10" ht="12.75">
      <c r="A42" s="233" t="s">
        <v>266</v>
      </c>
      <c r="B42" s="361" t="s">
        <v>267</v>
      </c>
      <c r="C42" s="362"/>
      <c r="D42" s="362"/>
      <c r="E42" s="362"/>
      <c r="F42" s="362"/>
      <c r="G42" s="229">
        <v>641</v>
      </c>
      <c r="H42" s="229">
        <v>12201</v>
      </c>
      <c r="I42" s="230">
        <v>44104</v>
      </c>
      <c r="J42" s="285">
        <v>43073</v>
      </c>
    </row>
    <row r="43" spans="1:10" ht="12.75">
      <c r="A43" s="233" t="s">
        <v>268</v>
      </c>
      <c r="B43" s="362" t="s">
        <v>269</v>
      </c>
      <c r="C43" s="362"/>
      <c r="D43" s="362"/>
      <c r="E43" s="362"/>
      <c r="F43" s="362"/>
      <c r="G43" s="229">
        <v>644</v>
      </c>
      <c r="H43" s="229">
        <v>12202</v>
      </c>
      <c r="I43" s="230">
        <v>5029</v>
      </c>
      <c r="J43" s="285">
        <v>4886</v>
      </c>
    </row>
    <row r="44" spans="1:10" ht="12.75">
      <c r="A44" s="231">
        <v>3</v>
      </c>
      <c r="B44" s="361" t="s">
        <v>270</v>
      </c>
      <c r="C44" s="361"/>
      <c r="D44" s="361"/>
      <c r="E44" s="361"/>
      <c r="F44" s="361"/>
      <c r="G44" s="232">
        <v>68</v>
      </c>
      <c r="H44" s="232">
        <v>12300</v>
      </c>
      <c r="I44" s="228">
        <v>13131</v>
      </c>
      <c r="J44" s="228">
        <v>6679</v>
      </c>
    </row>
    <row r="45" spans="1:10" ht="12.75">
      <c r="A45" s="231">
        <v>4</v>
      </c>
      <c r="B45" s="361" t="s">
        <v>271</v>
      </c>
      <c r="C45" s="361"/>
      <c r="D45" s="361"/>
      <c r="E45" s="361"/>
      <c r="F45" s="361"/>
      <c r="G45" s="232">
        <v>61</v>
      </c>
      <c r="H45" s="232">
        <v>12400</v>
      </c>
      <c r="I45" s="228">
        <f>I46+I48+I52+I54+I56+I57+I60+I62+I64+I65</f>
        <v>142978</v>
      </c>
      <c r="J45" s="228">
        <v>136337</v>
      </c>
    </row>
    <row r="46" spans="1:10" s="290" customFormat="1" ht="12.75">
      <c r="A46" s="236" t="s">
        <v>10</v>
      </c>
      <c r="B46" s="363" t="s">
        <v>272</v>
      </c>
      <c r="C46" s="363"/>
      <c r="D46" s="363"/>
      <c r="E46" s="363"/>
      <c r="F46" s="363"/>
      <c r="G46" s="227"/>
      <c r="H46" s="227">
        <v>12401</v>
      </c>
      <c r="I46" s="306">
        <v>14785</v>
      </c>
      <c r="J46" s="314">
        <v>20705</v>
      </c>
    </row>
    <row r="47" spans="1:10" ht="12.75">
      <c r="A47" s="233" t="s">
        <v>12</v>
      </c>
      <c r="B47" s="359" t="s">
        <v>273</v>
      </c>
      <c r="C47" s="359"/>
      <c r="D47" s="359"/>
      <c r="E47" s="359"/>
      <c r="F47" s="359"/>
      <c r="G47" s="234">
        <v>611</v>
      </c>
      <c r="H47" s="227">
        <v>12402</v>
      </c>
      <c r="I47" s="230"/>
      <c r="J47" s="314"/>
    </row>
    <row r="48" spans="1:10" ht="12.75">
      <c r="A48" s="233" t="s">
        <v>17</v>
      </c>
      <c r="B48" s="359" t="s">
        <v>274</v>
      </c>
      <c r="C48" s="359"/>
      <c r="D48" s="359"/>
      <c r="E48" s="359"/>
      <c r="F48" s="359"/>
      <c r="G48" s="227">
        <v>613</v>
      </c>
      <c r="H48" s="227">
        <v>12403</v>
      </c>
      <c r="I48" s="230">
        <v>12704</v>
      </c>
      <c r="J48" s="314">
        <v>11465</v>
      </c>
    </row>
    <row r="49" spans="1:10" ht="12.75">
      <c r="A49" s="233" t="s">
        <v>19</v>
      </c>
      <c r="B49" s="359" t="s">
        <v>160</v>
      </c>
      <c r="C49" s="359"/>
      <c r="D49" s="359"/>
      <c r="E49" s="359"/>
      <c r="F49" s="359"/>
      <c r="G49" s="234">
        <v>615</v>
      </c>
      <c r="H49" s="227">
        <v>12404</v>
      </c>
      <c r="I49" s="235"/>
      <c r="J49" s="315"/>
    </row>
    <row r="50" spans="1:10" ht="12.75">
      <c r="A50" s="233" t="s">
        <v>26</v>
      </c>
      <c r="B50" s="359" t="s">
        <v>275</v>
      </c>
      <c r="C50" s="359"/>
      <c r="D50" s="359"/>
      <c r="E50" s="359"/>
      <c r="F50" s="359"/>
      <c r="G50" s="234">
        <v>616</v>
      </c>
      <c r="H50" s="227">
        <v>12405</v>
      </c>
      <c r="I50" s="230"/>
      <c r="J50" s="314"/>
    </row>
    <row r="51" spans="1:10" ht="12.75">
      <c r="A51" s="233" t="s">
        <v>276</v>
      </c>
      <c r="B51" s="359" t="s">
        <v>277</v>
      </c>
      <c r="C51" s="359"/>
      <c r="D51" s="359"/>
      <c r="E51" s="359"/>
      <c r="F51" s="359"/>
      <c r="G51" s="234">
        <v>617</v>
      </c>
      <c r="H51" s="227">
        <v>12406</v>
      </c>
      <c r="I51" s="230"/>
      <c r="J51" s="314"/>
    </row>
    <row r="52" spans="1:10" s="290" customFormat="1" ht="12.75">
      <c r="A52" s="236" t="s">
        <v>278</v>
      </c>
      <c r="B52" s="347" t="s">
        <v>279</v>
      </c>
      <c r="C52" s="347" t="s">
        <v>255</v>
      </c>
      <c r="D52" s="347"/>
      <c r="E52" s="347"/>
      <c r="F52" s="347"/>
      <c r="G52" s="305">
        <v>618</v>
      </c>
      <c r="H52" s="227">
        <v>12407</v>
      </c>
      <c r="I52" s="306">
        <v>23592</v>
      </c>
      <c r="J52" s="314">
        <v>17748</v>
      </c>
    </row>
    <row r="53" spans="1:10" ht="12.75">
      <c r="A53" s="233" t="s">
        <v>280</v>
      </c>
      <c r="B53" s="347" t="s">
        <v>281</v>
      </c>
      <c r="C53" s="347"/>
      <c r="D53" s="347"/>
      <c r="E53" s="347"/>
      <c r="F53" s="347"/>
      <c r="G53" s="234">
        <v>623</v>
      </c>
      <c r="H53" s="227">
        <v>12408</v>
      </c>
      <c r="I53" s="230"/>
      <c r="J53" s="314"/>
    </row>
    <row r="54" spans="1:10" ht="12.75">
      <c r="A54" s="233" t="s">
        <v>282</v>
      </c>
      <c r="B54" s="347" t="s">
        <v>283</v>
      </c>
      <c r="C54" s="347"/>
      <c r="D54" s="347"/>
      <c r="E54" s="347"/>
      <c r="F54" s="347"/>
      <c r="G54" s="234">
        <v>624</v>
      </c>
      <c r="H54" s="227">
        <v>12409</v>
      </c>
      <c r="I54" s="230">
        <v>738</v>
      </c>
      <c r="J54" s="314">
        <v>1688</v>
      </c>
    </row>
    <row r="55" spans="1:10" ht="12.75">
      <c r="A55" s="233" t="s">
        <v>284</v>
      </c>
      <c r="B55" s="347" t="s">
        <v>285</v>
      </c>
      <c r="C55" s="347"/>
      <c r="D55" s="347"/>
      <c r="E55" s="347"/>
      <c r="F55" s="347"/>
      <c r="G55" s="234">
        <v>625</v>
      </c>
      <c r="H55" s="227">
        <v>12410</v>
      </c>
      <c r="I55" s="230">
        <v>31</v>
      </c>
      <c r="J55" s="285"/>
    </row>
    <row r="56" spans="1:10" ht="12.75">
      <c r="A56" s="233" t="s">
        <v>286</v>
      </c>
      <c r="B56" s="347" t="s">
        <v>287</v>
      </c>
      <c r="C56" s="347"/>
      <c r="D56" s="347"/>
      <c r="E56" s="347"/>
      <c r="F56" s="347"/>
      <c r="G56" s="234">
        <v>626</v>
      </c>
      <c r="H56" s="227">
        <v>12411</v>
      </c>
      <c r="I56" s="230">
        <v>26931</v>
      </c>
      <c r="J56" s="285">
        <v>26717</v>
      </c>
    </row>
    <row r="57" spans="1:10" ht="12.75">
      <c r="A57" s="236" t="s">
        <v>288</v>
      </c>
      <c r="B57" s="347" t="s">
        <v>289</v>
      </c>
      <c r="C57" s="347"/>
      <c r="D57" s="347"/>
      <c r="E57" s="347"/>
      <c r="F57" s="347"/>
      <c r="G57" s="234">
        <v>627</v>
      </c>
      <c r="H57" s="227">
        <v>12412</v>
      </c>
      <c r="I57" s="230">
        <v>50317</v>
      </c>
      <c r="J57" s="285">
        <v>45151</v>
      </c>
    </row>
    <row r="58" spans="1:10" ht="12.75">
      <c r="A58" s="233"/>
      <c r="B58" s="364" t="s">
        <v>290</v>
      </c>
      <c r="C58" s="364"/>
      <c r="D58" s="364"/>
      <c r="E58" s="364"/>
      <c r="F58" s="364"/>
      <c r="G58" s="234">
        <v>6271</v>
      </c>
      <c r="H58" s="234">
        <v>124121</v>
      </c>
      <c r="I58" s="230"/>
      <c r="J58" s="285"/>
    </row>
    <row r="59" spans="1:10" ht="12.75">
      <c r="A59" s="233"/>
      <c r="B59" s="364" t="s">
        <v>291</v>
      </c>
      <c r="C59" s="364"/>
      <c r="D59" s="364"/>
      <c r="E59" s="364"/>
      <c r="F59" s="364"/>
      <c r="G59" s="234">
        <v>6272</v>
      </c>
      <c r="H59" s="234">
        <v>124122</v>
      </c>
      <c r="I59" s="230"/>
      <c r="J59" s="285"/>
    </row>
    <row r="60" spans="1:10" ht="12.75">
      <c r="A60" s="233" t="s">
        <v>292</v>
      </c>
      <c r="B60" s="347" t="s">
        <v>293</v>
      </c>
      <c r="C60" s="347"/>
      <c r="D60" s="347"/>
      <c r="E60" s="347"/>
      <c r="F60" s="347"/>
      <c r="G60" s="234">
        <v>628</v>
      </c>
      <c r="H60" s="234">
        <v>12413</v>
      </c>
      <c r="I60" s="230">
        <v>12706</v>
      </c>
      <c r="J60" s="285">
        <v>12863</v>
      </c>
    </row>
    <row r="61" spans="1:10" ht="12.75">
      <c r="A61" s="231">
        <v>5</v>
      </c>
      <c r="B61" s="360" t="s">
        <v>294</v>
      </c>
      <c r="C61" s="347"/>
      <c r="D61" s="347"/>
      <c r="E61" s="347"/>
      <c r="F61" s="347"/>
      <c r="G61" s="237">
        <v>63</v>
      </c>
      <c r="H61" s="237">
        <v>12500</v>
      </c>
      <c r="I61" s="230"/>
      <c r="J61" s="285"/>
    </row>
    <row r="62" spans="1:10" ht="12.75">
      <c r="A62" s="233" t="s">
        <v>10</v>
      </c>
      <c r="B62" s="347" t="s">
        <v>295</v>
      </c>
      <c r="C62" s="347"/>
      <c r="D62" s="347"/>
      <c r="E62" s="347"/>
      <c r="F62" s="347"/>
      <c r="G62" s="234">
        <v>632</v>
      </c>
      <c r="H62" s="234">
        <v>12501</v>
      </c>
      <c r="I62" s="230">
        <v>15</v>
      </c>
      <c r="J62" s="285"/>
    </row>
    <row r="63" spans="1:10" ht="12.75">
      <c r="A63" s="233" t="s">
        <v>12</v>
      </c>
      <c r="B63" s="347" t="s">
        <v>296</v>
      </c>
      <c r="C63" s="347"/>
      <c r="D63" s="347"/>
      <c r="E63" s="347"/>
      <c r="F63" s="347"/>
      <c r="G63" s="234">
        <v>633</v>
      </c>
      <c r="H63" s="234">
        <v>12502</v>
      </c>
      <c r="I63" s="230"/>
      <c r="J63" s="285"/>
    </row>
    <row r="64" spans="1:10" ht="12.75">
      <c r="A64" s="233" t="s">
        <v>17</v>
      </c>
      <c r="B64" s="347" t="s">
        <v>297</v>
      </c>
      <c r="C64" s="347"/>
      <c r="D64" s="347"/>
      <c r="E64" s="347"/>
      <c r="F64" s="347"/>
      <c r="G64" s="234">
        <v>634</v>
      </c>
      <c r="H64" s="234">
        <v>12503</v>
      </c>
      <c r="I64" s="230"/>
      <c r="J64" s="285"/>
    </row>
    <row r="65" spans="1:10" ht="12.75">
      <c r="A65" s="233" t="s">
        <v>19</v>
      </c>
      <c r="B65" s="347" t="s">
        <v>298</v>
      </c>
      <c r="C65" s="347"/>
      <c r="D65" s="347"/>
      <c r="E65" s="347"/>
      <c r="F65" s="347"/>
      <c r="G65" s="234" t="s">
        <v>299</v>
      </c>
      <c r="H65" s="234">
        <v>12504</v>
      </c>
      <c r="I65" s="228">
        <v>1190</v>
      </c>
      <c r="J65" s="228"/>
    </row>
    <row r="66" spans="1:13" ht="12.75">
      <c r="A66" s="231" t="s">
        <v>300</v>
      </c>
      <c r="B66" s="361" t="s">
        <v>301</v>
      </c>
      <c r="C66" s="361"/>
      <c r="D66" s="361"/>
      <c r="E66" s="361"/>
      <c r="F66" s="361"/>
      <c r="G66" s="234"/>
      <c r="H66" s="234">
        <v>12600</v>
      </c>
      <c r="I66" s="228">
        <f>I35+I41+I44+I45</f>
        <v>448578</v>
      </c>
      <c r="J66" s="228">
        <f>J35+J41+J44+J45</f>
        <v>409774</v>
      </c>
      <c r="M66" s="43"/>
    </row>
    <row r="67" spans="1:10" ht="12.75">
      <c r="A67" s="238"/>
      <c r="B67" s="239" t="s">
        <v>302</v>
      </c>
      <c r="C67" s="240"/>
      <c r="D67" s="240"/>
      <c r="E67" s="240"/>
      <c r="F67" s="240"/>
      <c r="G67" s="240"/>
      <c r="H67" s="240"/>
      <c r="I67" s="241" t="s">
        <v>390</v>
      </c>
      <c r="J67" s="242" t="s">
        <v>374</v>
      </c>
    </row>
    <row r="68" spans="1:10" ht="12.75">
      <c r="A68" s="243">
        <v>1</v>
      </c>
      <c r="B68" s="366" t="s">
        <v>303</v>
      </c>
      <c r="C68" s="366"/>
      <c r="D68" s="366"/>
      <c r="E68" s="366"/>
      <c r="F68" s="366"/>
      <c r="G68" s="237"/>
      <c r="H68" s="237">
        <v>14000</v>
      </c>
      <c r="I68" s="287">
        <v>103</v>
      </c>
      <c r="J68" s="287">
        <v>117</v>
      </c>
    </row>
    <row r="69" spans="1:10" ht="12.75">
      <c r="A69" s="243">
        <v>2</v>
      </c>
      <c r="B69" s="366" t="s">
        <v>304</v>
      </c>
      <c r="C69" s="366"/>
      <c r="D69" s="366"/>
      <c r="E69" s="366"/>
      <c r="F69" s="366"/>
      <c r="G69" s="237"/>
      <c r="H69" s="237">
        <v>15000</v>
      </c>
      <c r="I69" s="228">
        <v>6717</v>
      </c>
      <c r="J69" s="228">
        <v>10081</v>
      </c>
    </row>
    <row r="70" spans="1:10" ht="12.75">
      <c r="A70" s="244" t="s">
        <v>10</v>
      </c>
      <c r="B70" s="359" t="s">
        <v>305</v>
      </c>
      <c r="C70" s="359"/>
      <c r="D70" s="359"/>
      <c r="E70" s="359"/>
      <c r="F70" s="359"/>
      <c r="G70" s="237"/>
      <c r="H70" s="234">
        <v>15001</v>
      </c>
      <c r="I70" s="228">
        <v>6717</v>
      </c>
      <c r="J70" s="228">
        <v>10081</v>
      </c>
    </row>
    <row r="71" spans="1:10" ht="12.75">
      <c r="A71" s="244"/>
      <c r="B71" s="367" t="s">
        <v>306</v>
      </c>
      <c r="C71" s="367"/>
      <c r="D71" s="367"/>
      <c r="E71" s="367"/>
      <c r="F71" s="367"/>
      <c r="G71" s="237"/>
      <c r="H71" s="234">
        <v>150011</v>
      </c>
      <c r="I71" s="228">
        <v>6717</v>
      </c>
      <c r="J71" s="228">
        <v>10081</v>
      </c>
    </row>
    <row r="72" spans="1:10" ht="12.75">
      <c r="A72" s="245" t="s">
        <v>12</v>
      </c>
      <c r="B72" s="359" t="s">
        <v>307</v>
      </c>
      <c r="C72" s="359"/>
      <c r="D72" s="359"/>
      <c r="E72" s="359"/>
      <c r="F72" s="359"/>
      <c r="G72" s="237"/>
      <c r="H72" s="234">
        <v>15002</v>
      </c>
      <c r="I72" s="228"/>
      <c r="J72" s="228">
        <v>245</v>
      </c>
    </row>
    <row r="73" spans="1:10" ht="13.5" thickBot="1">
      <c r="A73" s="246"/>
      <c r="B73" s="365" t="s">
        <v>308</v>
      </c>
      <c r="C73" s="365"/>
      <c r="D73" s="365"/>
      <c r="E73" s="365"/>
      <c r="F73" s="365"/>
      <c r="G73" s="247"/>
      <c r="H73" s="248">
        <v>150021</v>
      </c>
      <c r="I73" s="249"/>
      <c r="J73" s="249"/>
    </row>
  </sheetData>
  <sheetProtection/>
  <mergeCells count="59">
    <mergeCell ref="B73:F73"/>
    <mergeCell ref="B66:F66"/>
    <mergeCell ref="B68:F68"/>
    <mergeCell ref="B69:F69"/>
    <mergeCell ref="B70:F70"/>
    <mergeCell ref="B71:F71"/>
    <mergeCell ref="B72:F72"/>
    <mergeCell ref="B62:F62"/>
    <mergeCell ref="B63:F63"/>
    <mergeCell ref="B64:F64"/>
    <mergeCell ref="B65:F65"/>
    <mergeCell ref="B56:F56"/>
    <mergeCell ref="B57:F57"/>
    <mergeCell ref="B58:F58"/>
    <mergeCell ref="B59:F59"/>
    <mergeCell ref="B46:F46"/>
    <mergeCell ref="B47:F47"/>
    <mergeCell ref="B60:F60"/>
    <mergeCell ref="B61:F61"/>
    <mergeCell ref="B50:F50"/>
    <mergeCell ref="B51:F51"/>
    <mergeCell ref="B52:F52"/>
    <mergeCell ref="B53:F53"/>
    <mergeCell ref="B54:F54"/>
    <mergeCell ref="B55:F55"/>
    <mergeCell ref="B48:F48"/>
    <mergeCell ref="B49:F49"/>
    <mergeCell ref="B38:F38"/>
    <mergeCell ref="B39:F39"/>
    <mergeCell ref="B40:F40"/>
    <mergeCell ref="B41:F41"/>
    <mergeCell ref="B42:F42"/>
    <mergeCell ref="B43:F43"/>
    <mergeCell ref="B44:F44"/>
    <mergeCell ref="B45:F45"/>
    <mergeCell ref="B34:F34"/>
    <mergeCell ref="B35:F35"/>
    <mergeCell ref="B15:F15"/>
    <mergeCell ref="B16:F16"/>
    <mergeCell ref="B17:F17"/>
    <mergeCell ref="B18:F18"/>
    <mergeCell ref="B36:F36"/>
    <mergeCell ref="B37:F37"/>
    <mergeCell ref="B19:F19"/>
    <mergeCell ref="B20:F20"/>
    <mergeCell ref="B21:F21"/>
    <mergeCell ref="B22:F22"/>
    <mergeCell ref="B23:F23"/>
    <mergeCell ref="B24:F24"/>
    <mergeCell ref="B25:F25"/>
    <mergeCell ref="A33:J33"/>
    <mergeCell ref="B13:F13"/>
    <mergeCell ref="B14:F14"/>
    <mergeCell ref="A7:J7"/>
    <mergeCell ref="B8:F8"/>
    <mergeCell ref="B9:F9"/>
    <mergeCell ref="B10:F10"/>
    <mergeCell ref="B11:F11"/>
    <mergeCell ref="B12:F12"/>
  </mergeCells>
  <printOptions/>
  <pageMargins left="0.75" right="0.75" top="1" bottom="1" header="0.5" footer="0.5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  <col min="5" max="5" width="14.8515625" style="0" customWidth="1"/>
  </cols>
  <sheetData>
    <row r="2" ht="15">
      <c r="B2" s="163" t="s">
        <v>207</v>
      </c>
    </row>
    <row r="3" ht="12.75">
      <c r="B3" s="164" t="s">
        <v>208</v>
      </c>
    </row>
    <row r="4" spans="2:4" ht="12.75">
      <c r="B4" s="164"/>
      <c r="D4" s="75" t="s">
        <v>309</v>
      </c>
    </row>
    <row r="5" ht="12.75">
      <c r="D5" s="75" t="s">
        <v>181</v>
      </c>
    </row>
    <row r="6" spans="1:4" ht="12.75">
      <c r="A6" s="82"/>
      <c r="B6" s="82"/>
      <c r="C6" s="76" t="s">
        <v>310</v>
      </c>
      <c r="D6" s="76" t="s">
        <v>311</v>
      </c>
    </row>
    <row r="7" spans="1:4" ht="12.75">
      <c r="A7" s="82">
        <v>1</v>
      </c>
      <c r="B7" s="76" t="s">
        <v>312</v>
      </c>
      <c r="C7" s="81" t="s">
        <v>313</v>
      </c>
      <c r="D7" s="81"/>
    </row>
    <row r="8" spans="1:4" ht="12.75">
      <c r="A8" s="82">
        <v>2</v>
      </c>
      <c r="B8" s="76" t="s">
        <v>312</v>
      </c>
      <c r="C8" s="81" t="s">
        <v>314</v>
      </c>
      <c r="D8" s="82"/>
    </row>
    <row r="9" spans="1:4" ht="12.75">
      <c r="A9" s="82">
        <v>3</v>
      </c>
      <c r="B9" s="76" t="s">
        <v>312</v>
      </c>
      <c r="C9" s="81" t="s">
        <v>315</v>
      </c>
      <c r="D9" s="82"/>
    </row>
    <row r="10" spans="1:4" ht="12.75">
      <c r="A10" s="82">
        <v>4</v>
      </c>
      <c r="B10" s="76" t="s">
        <v>312</v>
      </c>
      <c r="C10" s="81" t="s">
        <v>316</v>
      </c>
      <c r="D10" s="82"/>
    </row>
    <row r="11" spans="1:4" ht="12.75">
      <c r="A11" s="82">
        <v>5</v>
      </c>
      <c r="B11" s="76" t="s">
        <v>312</v>
      </c>
      <c r="C11" s="81" t="s">
        <v>317</v>
      </c>
      <c r="D11" s="82"/>
    </row>
    <row r="12" spans="1:4" ht="12.75">
      <c r="A12" s="82">
        <v>6</v>
      </c>
      <c r="B12" s="76" t="s">
        <v>312</v>
      </c>
      <c r="C12" s="81" t="s">
        <v>318</v>
      </c>
      <c r="D12" s="82"/>
    </row>
    <row r="13" spans="1:4" ht="12.75">
      <c r="A13" s="82">
        <v>7</v>
      </c>
      <c r="B13" s="76" t="s">
        <v>312</v>
      </c>
      <c r="C13" s="81" t="s">
        <v>319</v>
      </c>
      <c r="D13" s="82"/>
    </row>
    <row r="14" spans="1:4" ht="12.75">
      <c r="A14" s="82">
        <v>8</v>
      </c>
      <c r="B14" s="76" t="s">
        <v>312</v>
      </c>
      <c r="C14" s="81" t="s">
        <v>320</v>
      </c>
      <c r="D14" s="250">
        <v>325848470</v>
      </c>
    </row>
    <row r="15" spans="1:4" ht="12.75">
      <c r="A15" s="76" t="s">
        <v>6</v>
      </c>
      <c r="B15" s="76"/>
      <c r="C15" s="76" t="s">
        <v>321</v>
      </c>
      <c r="D15" s="251">
        <f>SUM(D14)</f>
        <v>325848470</v>
      </c>
    </row>
    <row r="16" spans="1:4" ht="12.75">
      <c r="A16" s="82">
        <v>9</v>
      </c>
      <c r="B16" s="76" t="s">
        <v>322</v>
      </c>
      <c r="C16" s="81" t="s">
        <v>323</v>
      </c>
      <c r="D16" s="82"/>
    </row>
    <row r="17" spans="1:4" ht="12.75">
      <c r="A17" s="82">
        <v>10</v>
      </c>
      <c r="B17" s="76" t="s">
        <v>322</v>
      </c>
      <c r="C17" s="81" t="s">
        <v>324</v>
      </c>
      <c r="D17" s="81"/>
    </row>
    <row r="18" spans="1:4" ht="12.75">
      <c r="A18" s="82">
        <v>11</v>
      </c>
      <c r="B18" s="76" t="s">
        <v>322</v>
      </c>
      <c r="C18" s="81" t="s">
        <v>325</v>
      </c>
      <c r="D18" s="82"/>
    </row>
    <row r="19" spans="1:4" ht="12.75">
      <c r="A19" s="76" t="s">
        <v>32</v>
      </c>
      <c r="B19" s="76"/>
      <c r="C19" s="76" t="s">
        <v>326</v>
      </c>
      <c r="D19" s="76"/>
    </row>
    <row r="20" spans="1:4" ht="12.75">
      <c r="A20" s="82">
        <v>12</v>
      </c>
      <c r="B20" s="76" t="s">
        <v>327</v>
      </c>
      <c r="C20" s="81" t="s">
        <v>328</v>
      </c>
      <c r="D20" s="82"/>
    </row>
    <row r="21" spans="1:4" ht="12.75">
      <c r="A21" s="82">
        <v>13</v>
      </c>
      <c r="B21" s="76" t="s">
        <v>327</v>
      </c>
      <c r="C21" s="76" t="s">
        <v>329</v>
      </c>
      <c r="D21" s="82"/>
    </row>
    <row r="22" spans="1:4" ht="12.75">
      <c r="A22" s="82">
        <v>14</v>
      </c>
      <c r="B22" s="76" t="s">
        <v>327</v>
      </c>
      <c r="C22" s="81" t="s">
        <v>330</v>
      </c>
      <c r="D22" s="82"/>
    </row>
    <row r="23" spans="1:4" ht="12.75">
      <c r="A23" s="82">
        <v>15</v>
      </c>
      <c r="B23" s="76" t="s">
        <v>327</v>
      </c>
      <c r="C23" s="81" t="s">
        <v>331</v>
      </c>
      <c r="D23" s="82"/>
    </row>
    <row r="24" spans="1:4" ht="12.75">
      <c r="A24" s="82">
        <v>16</v>
      </c>
      <c r="B24" s="76" t="s">
        <v>327</v>
      </c>
      <c r="C24" s="81" t="s">
        <v>332</v>
      </c>
      <c r="D24" s="82"/>
    </row>
    <row r="25" spans="1:4" ht="12.75">
      <c r="A25" s="82">
        <v>17</v>
      </c>
      <c r="B25" s="76" t="s">
        <v>327</v>
      </c>
      <c r="C25" s="81" t="s">
        <v>333</v>
      </c>
      <c r="D25" s="82"/>
    </row>
    <row r="26" spans="1:4" ht="12.75">
      <c r="A26" s="82">
        <v>18</v>
      </c>
      <c r="B26" s="76" t="s">
        <v>327</v>
      </c>
      <c r="C26" s="81" t="s">
        <v>334</v>
      </c>
      <c r="D26" s="82"/>
    </row>
    <row r="27" spans="1:4" ht="12.75">
      <c r="A27" s="82">
        <v>19</v>
      </c>
      <c r="B27" s="76" t="s">
        <v>327</v>
      </c>
      <c r="C27" s="81" t="s">
        <v>335</v>
      </c>
      <c r="D27" s="82"/>
    </row>
    <row r="28" spans="1:4" ht="12.75">
      <c r="A28" s="76" t="s">
        <v>79</v>
      </c>
      <c r="B28" s="76"/>
      <c r="C28" s="76" t="s">
        <v>336</v>
      </c>
      <c r="D28" s="82"/>
    </row>
    <row r="29" spans="1:4" ht="12.75">
      <c r="A29" s="82">
        <v>20</v>
      </c>
      <c r="B29" s="76" t="s">
        <v>337</v>
      </c>
      <c r="C29" s="81" t="s">
        <v>338</v>
      </c>
      <c r="D29" s="82"/>
    </row>
    <row r="30" spans="1:4" ht="12.75">
      <c r="A30" s="82">
        <v>21</v>
      </c>
      <c r="B30" s="76" t="s">
        <v>337</v>
      </c>
      <c r="C30" s="81" t="s">
        <v>339</v>
      </c>
      <c r="D30" s="81"/>
    </row>
    <row r="31" spans="1:4" ht="12.75">
      <c r="A31" s="82">
        <v>22</v>
      </c>
      <c r="B31" s="76" t="s">
        <v>337</v>
      </c>
      <c r="C31" s="81" t="s">
        <v>340</v>
      </c>
      <c r="D31" s="81"/>
    </row>
    <row r="32" spans="1:4" ht="12.75">
      <c r="A32" s="82">
        <v>23</v>
      </c>
      <c r="B32" s="76" t="s">
        <v>337</v>
      </c>
      <c r="C32" s="81" t="s">
        <v>341</v>
      </c>
      <c r="D32" s="82"/>
    </row>
    <row r="33" spans="1:4" ht="12.75">
      <c r="A33" s="76" t="s">
        <v>342</v>
      </c>
      <c r="B33" s="76"/>
      <c r="C33" s="76" t="s">
        <v>343</v>
      </c>
      <c r="D33" s="82"/>
    </row>
    <row r="34" spans="1:4" ht="12.75">
      <c r="A34" s="82">
        <v>24</v>
      </c>
      <c r="B34" s="76" t="s">
        <v>344</v>
      </c>
      <c r="C34" s="81" t="s">
        <v>345</v>
      </c>
      <c r="D34" s="82"/>
    </row>
    <row r="35" spans="1:4" ht="12.75">
      <c r="A35" s="82">
        <v>25</v>
      </c>
      <c r="B35" s="76" t="s">
        <v>344</v>
      </c>
      <c r="C35" s="81" t="s">
        <v>346</v>
      </c>
      <c r="D35" s="82"/>
    </row>
    <row r="36" spans="1:4" ht="12.75">
      <c r="A36" s="82">
        <v>26</v>
      </c>
      <c r="B36" s="76" t="s">
        <v>344</v>
      </c>
      <c r="C36" s="81" t="s">
        <v>347</v>
      </c>
      <c r="D36" s="82"/>
    </row>
    <row r="37" spans="1:4" ht="12.75">
      <c r="A37" s="82">
        <v>27</v>
      </c>
      <c r="B37" s="76" t="s">
        <v>344</v>
      </c>
      <c r="C37" s="81" t="s">
        <v>348</v>
      </c>
      <c r="D37" s="82"/>
    </row>
    <row r="38" spans="1:4" ht="12.75">
      <c r="A38" s="82">
        <v>28</v>
      </c>
      <c r="B38" s="76" t="s">
        <v>344</v>
      </c>
      <c r="C38" s="81" t="s">
        <v>349</v>
      </c>
      <c r="D38" s="81"/>
    </row>
    <row r="39" spans="1:4" ht="12.75">
      <c r="A39" s="82">
        <v>29</v>
      </c>
      <c r="B39" s="76" t="s">
        <v>344</v>
      </c>
      <c r="C39" s="252" t="s">
        <v>350</v>
      </c>
      <c r="D39" s="82"/>
    </row>
    <row r="40" spans="1:4" ht="12.75">
      <c r="A40" s="82">
        <v>30</v>
      </c>
      <c r="B40" s="76" t="s">
        <v>344</v>
      </c>
      <c r="C40" s="81" t="s">
        <v>351</v>
      </c>
      <c r="D40" s="82"/>
    </row>
    <row r="41" spans="1:4" ht="12.75">
      <c r="A41" s="82">
        <v>31</v>
      </c>
      <c r="B41" s="76" t="s">
        <v>344</v>
      </c>
      <c r="C41" s="81" t="s">
        <v>352</v>
      </c>
      <c r="D41" s="82"/>
    </row>
    <row r="42" spans="1:4" ht="12.75">
      <c r="A42" s="82">
        <v>32</v>
      </c>
      <c r="B42" s="76" t="s">
        <v>344</v>
      </c>
      <c r="C42" s="81" t="s">
        <v>353</v>
      </c>
      <c r="D42" s="82"/>
    </row>
    <row r="43" spans="1:4" ht="12.75">
      <c r="A43" s="82">
        <v>33</v>
      </c>
      <c r="B43" s="76" t="s">
        <v>344</v>
      </c>
      <c r="C43" s="81" t="s">
        <v>354</v>
      </c>
      <c r="D43" s="82"/>
    </row>
    <row r="44" spans="1:4" ht="12.75">
      <c r="A44" s="253">
        <v>34</v>
      </c>
      <c r="B44" s="76" t="s">
        <v>344</v>
      </c>
      <c r="C44" s="81" t="s">
        <v>355</v>
      </c>
      <c r="D44" s="82">
        <v>135410747</v>
      </c>
    </row>
    <row r="45" spans="1:4" ht="12.75">
      <c r="A45" s="76" t="s">
        <v>356</v>
      </c>
      <c r="B45" s="82"/>
      <c r="C45" s="76" t="s">
        <v>357</v>
      </c>
      <c r="D45" s="76"/>
    </row>
    <row r="46" spans="1:4" ht="12.75">
      <c r="A46" s="82"/>
      <c r="B46" s="82"/>
      <c r="C46" s="76" t="s">
        <v>358</v>
      </c>
      <c r="D46" s="254">
        <f>SUM(D15:D45)</f>
        <v>461259217</v>
      </c>
    </row>
    <row r="47" spans="4:5" ht="12.75">
      <c r="D47" s="83"/>
      <c r="E47" s="83"/>
    </row>
    <row r="49" spans="2:4" ht="12.75">
      <c r="B49" s="255" t="s">
        <v>395</v>
      </c>
      <c r="C49" s="172"/>
      <c r="D49" s="76" t="s">
        <v>359</v>
      </c>
    </row>
    <row r="50" spans="2:4" ht="12.75">
      <c r="B50" s="256"/>
      <c r="C50" s="257"/>
      <c r="D50" s="257"/>
    </row>
    <row r="51" spans="2:4" ht="12.75">
      <c r="B51" s="258" t="s">
        <v>360</v>
      </c>
      <c r="C51" s="258"/>
      <c r="D51" s="253"/>
    </row>
    <row r="52" spans="2:4" ht="12.75">
      <c r="B52" s="82" t="s">
        <v>361</v>
      </c>
      <c r="C52" s="82"/>
      <c r="D52" s="253">
        <v>88</v>
      </c>
    </row>
    <row r="53" spans="2:4" ht="12.75">
      <c r="B53" s="82" t="s">
        <v>362</v>
      </c>
      <c r="C53" s="82"/>
      <c r="D53" s="253">
        <v>11</v>
      </c>
    </row>
    <row r="54" spans="2:4" ht="12.75">
      <c r="B54" s="82" t="s">
        <v>363</v>
      </c>
      <c r="C54" s="82"/>
      <c r="D54" s="253">
        <v>3</v>
      </c>
    </row>
    <row r="55" spans="2:4" ht="12.75">
      <c r="B55" s="259" t="s">
        <v>364</v>
      </c>
      <c r="C55" s="172"/>
      <c r="D55" s="253">
        <v>1</v>
      </c>
    </row>
    <row r="56" spans="2:4" ht="12.75">
      <c r="B56" s="77"/>
      <c r="C56" s="78" t="s">
        <v>14</v>
      </c>
      <c r="D56" s="286">
        <f>SUM(D52:D55)</f>
        <v>103</v>
      </c>
    </row>
    <row r="58" ht="12.75">
      <c r="D58" s="75" t="s">
        <v>222</v>
      </c>
    </row>
    <row r="60" ht="12.75">
      <c r="B60" s="75" t="s">
        <v>365</v>
      </c>
    </row>
  </sheetData>
  <sheetProtection/>
  <printOptions/>
  <pageMargins left="0.75" right="0.75" top="1" bottom="1" header="0.5" footer="0.5"/>
  <pageSetup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1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6.8515625" style="0" customWidth="1"/>
    <col min="2" max="2" width="30.28125" style="0" customWidth="1"/>
    <col min="3" max="3" width="22.140625" style="0" customWidth="1"/>
    <col min="4" max="4" width="22.421875" style="0" customWidth="1"/>
    <col min="5" max="5" width="17.7109375" style="0" customWidth="1"/>
    <col min="6" max="6" width="16.140625" style="0" customWidth="1"/>
    <col min="7" max="7" width="16.00390625" style="0" customWidth="1"/>
    <col min="8" max="8" width="14.140625" style="0" customWidth="1"/>
  </cols>
  <sheetData>
    <row r="3" spans="1:8" ht="15.75">
      <c r="A3" s="84"/>
      <c r="B3" s="266" t="s">
        <v>378</v>
      </c>
      <c r="C3" s="85"/>
      <c r="D3" s="85"/>
      <c r="E3" s="85"/>
      <c r="F3" s="85"/>
      <c r="G3" s="85"/>
      <c r="H3" s="84"/>
    </row>
    <row r="4" spans="1:8" ht="15">
      <c r="A4" s="84"/>
      <c r="B4" s="84"/>
      <c r="C4" s="84"/>
      <c r="D4" s="84"/>
      <c r="E4" s="84"/>
      <c r="F4" s="84"/>
      <c r="G4" s="84"/>
      <c r="H4" s="84"/>
    </row>
    <row r="5" spans="1:8" ht="33" customHeight="1">
      <c r="A5" s="275" t="s">
        <v>127</v>
      </c>
      <c r="B5" s="275" t="s">
        <v>128</v>
      </c>
      <c r="C5" s="275" t="s">
        <v>376</v>
      </c>
      <c r="D5" s="275" t="s">
        <v>129</v>
      </c>
      <c r="E5" s="275" t="s">
        <v>130</v>
      </c>
      <c r="F5" s="275" t="s">
        <v>131</v>
      </c>
      <c r="G5" s="275" t="s">
        <v>132</v>
      </c>
      <c r="H5" s="275" t="s">
        <v>133</v>
      </c>
    </row>
    <row r="6" spans="1:8" ht="15.75">
      <c r="A6" s="275"/>
      <c r="B6" s="275"/>
      <c r="C6" s="268"/>
      <c r="D6" s="268"/>
      <c r="E6" s="4"/>
      <c r="F6" s="268"/>
      <c r="G6" s="268"/>
      <c r="H6" s="268"/>
    </row>
    <row r="7" spans="1:8" ht="15.75">
      <c r="A7" s="275">
        <v>1</v>
      </c>
      <c r="B7" s="275" t="s">
        <v>369</v>
      </c>
      <c r="C7" s="4">
        <v>26427021</v>
      </c>
      <c r="D7" s="4">
        <v>9662273</v>
      </c>
      <c r="E7" s="4">
        <f>C7-D7</f>
        <v>16764748</v>
      </c>
      <c r="F7" s="292">
        <v>0.2</v>
      </c>
      <c r="G7" s="291">
        <f>E7*F7</f>
        <v>3352949.6</v>
      </c>
      <c r="H7" s="293">
        <f>D7+G7</f>
        <v>13015222.6</v>
      </c>
    </row>
    <row r="8" spans="1:8" ht="15.75">
      <c r="A8" s="275"/>
      <c r="B8" s="275"/>
      <c r="C8" s="268"/>
      <c r="D8" s="268"/>
      <c r="E8" s="4">
        <f>C8-D8</f>
        <v>0</v>
      </c>
      <c r="F8" s="268"/>
      <c r="G8" s="291">
        <f>E8*F8</f>
        <v>0</v>
      </c>
      <c r="H8" s="293">
        <f>D8+G8</f>
        <v>0</v>
      </c>
    </row>
    <row r="9" spans="1:8" ht="15.75">
      <c r="A9" s="275">
        <v>2</v>
      </c>
      <c r="B9" s="275" t="s">
        <v>134</v>
      </c>
      <c r="C9" s="4">
        <v>30220295</v>
      </c>
      <c r="D9" s="4">
        <v>10339357</v>
      </c>
      <c r="E9" s="4">
        <f>C9-D9</f>
        <v>19880938</v>
      </c>
      <c r="F9" s="292">
        <v>0.2</v>
      </c>
      <c r="G9" s="291">
        <f>E9*F9</f>
        <v>3976187.6</v>
      </c>
      <c r="H9" s="293">
        <f>D9+G9</f>
        <v>14315544.6</v>
      </c>
    </row>
    <row r="10" spans="1:8" ht="15.75">
      <c r="A10" s="275"/>
      <c r="B10" s="275"/>
      <c r="C10" s="4"/>
      <c r="D10" s="4"/>
      <c r="E10" s="4">
        <f>C10-D10</f>
        <v>0</v>
      </c>
      <c r="F10" s="292"/>
      <c r="G10" s="291">
        <f>E10*F10</f>
        <v>0</v>
      </c>
      <c r="H10" s="293">
        <f>D10+G10</f>
        <v>0</v>
      </c>
    </row>
    <row r="11" spans="1:8" ht="15.75">
      <c r="A11" s="275"/>
      <c r="B11" s="275" t="s">
        <v>135</v>
      </c>
      <c r="C11" s="5">
        <f>SUM(C7:C10)</f>
        <v>56647316</v>
      </c>
      <c r="D11" s="5">
        <f>SUM(D7:D10)</f>
        <v>20001630</v>
      </c>
      <c r="E11" s="5">
        <f>C11-D11</f>
        <v>36645686</v>
      </c>
      <c r="F11" s="294"/>
      <c r="G11" s="277">
        <f>SUM(G7:G10)</f>
        <v>7329137.2</v>
      </c>
      <c r="H11" s="295">
        <f>SUM(H7:H10)</f>
        <v>27330767.2</v>
      </c>
    </row>
    <row r="12" spans="1:8" ht="15.75">
      <c r="A12" s="275"/>
      <c r="B12" s="275"/>
      <c r="C12" s="5"/>
      <c r="D12" s="5"/>
      <c r="E12" s="5"/>
      <c r="F12" s="275"/>
      <c r="G12" s="295"/>
      <c r="H12" s="295"/>
    </row>
    <row r="13" spans="1:8" ht="15.75">
      <c r="A13" s="275"/>
      <c r="B13" s="275" t="s">
        <v>377</v>
      </c>
      <c r="C13" s="268"/>
      <c r="D13" s="268"/>
      <c r="E13" s="268"/>
      <c r="F13" s="268"/>
      <c r="G13" s="268"/>
      <c r="H13" s="293"/>
    </row>
    <row r="14" spans="1:8" ht="15.75">
      <c r="A14" s="275">
        <v>1</v>
      </c>
      <c r="B14" s="275" t="s">
        <v>137</v>
      </c>
      <c r="C14" s="4"/>
      <c r="D14" s="268"/>
      <c r="E14" s="268"/>
      <c r="F14" s="292"/>
      <c r="G14" s="268"/>
      <c r="H14" s="293"/>
    </row>
    <row r="15" spans="1:8" ht="15.75">
      <c r="A15" s="275">
        <v>2</v>
      </c>
      <c r="B15" s="275" t="s">
        <v>217</v>
      </c>
      <c r="C15" s="4"/>
      <c r="D15" s="268"/>
      <c r="E15" s="268"/>
      <c r="F15" s="296"/>
      <c r="G15" s="4"/>
      <c r="H15" s="293"/>
    </row>
    <row r="16" spans="1:8" ht="15.75">
      <c r="A16" s="275"/>
      <c r="B16" s="275" t="s">
        <v>367</v>
      </c>
      <c r="C16" s="5">
        <f>SUM(C14:C15)</f>
        <v>0</v>
      </c>
      <c r="D16" s="268"/>
      <c r="E16" s="4"/>
      <c r="F16" s="296"/>
      <c r="G16" s="4"/>
      <c r="H16" s="293"/>
    </row>
    <row r="17" spans="1:8" ht="15.75">
      <c r="A17" s="275"/>
      <c r="B17" s="275" t="s">
        <v>368</v>
      </c>
      <c r="C17" s="5">
        <f>C11+C16</f>
        <v>56647316</v>
      </c>
      <c r="D17" s="5"/>
      <c r="E17" s="5"/>
      <c r="F17" s="275"/>
      <c r="G17" s="295"/>
      <c r="H17" s="295"/>
    </row>
    <row r="18" spans="1:8" ht="15.75">
      <c r="A18" s="275"/>
      <c r="B18" s="275" t="s">
        <v>136</v>
      </c>
      <c r="C18" s="277">
        <v>32464109</v>
      </c>
      <c r="D18" s="275"/>
      <c r="E18" s="275"/>
      <c r="F18" s="294">
        <v>0.15</v>
      </c>
      <c r="G18" s="277">
        <f>C18*F18</f>
        <v>4869616.35</v>
      </c>
      <c r="H18" s="295"/>
    </row>
    <row r="19" spans="1:8" ht="15.75">
      <c r="A19" s="2"/>
      <c r="B19" s="2" t="s">
        <v>368</v>
      </c>
      <c r="C19" s="2"/>
      <c r="D19" s="2"/>
      <c r="E19" s="2"/>
      <c r="F19" s="2"/>
      <c r="G19" s="272">
        <f>SUM(G11:G18)</f>
        <v>12198753.55</v>
      </c>
      <c r="H19" s="2"/>
    </row>
    <row r="20" spans="1:8" ht="15">
      <c r="A20" s="271"/>
      <c r="B20" s="271"/>
      <c r="C20" s="276"/>
      <c r="D20" s="271"/>
      <c r="E20" s="271"/>
      <c r="F20" s="271"/>
      <c r="G20" s="271"/>
      <c r="H20" s="271"/>
    </row>
    <row r="21" spans="1:8" ht="15">
      <c r="A21" s="271"/>
      <c r="B21" s="271"/>
      <c r="C21" s="276"/>
      <c r="D21" s="271"/>
      <c r="E21" s="271"/>
      <c r="F21" s="271"/>
      <c r="G21" s="271"/>
      <c r="H21" s="271"/>
    </row>
  </sheetData>
  <sheetProtection/>
  <printOptions/>
  <pageMargins left="0.75" right="0.75" top="1" bottom="1" header="0.5" footer="0.5"/>
  <pageSetup horizontalDpi="600" verticalDpi="6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7">
      <selection activeCell="D33" sqref="D33"/>
    </sheetView>
  </sheetViews>
  <sheetFormatPr defaultColWidth="9.140625" defaultRowHeight="12.75"/>
  <cols>
    <col min="1" max="1" width="14.28125" style="0" customWidth="1"/>
    <col min="2" max="2" width="18.00390625" style="0" customWidth="1"/>
    <col min="3" max="3" width="8.57421875" style="0" customWidth="1"/>
    <col min="4" max="4" width="16.57421875" style="0" customWidth="1"/>
    <col min="5" max="5" width="14.421875" style="0" customWidth="1"/>
    <col min="6" max="6" width="17.140625" style="0" customWidth="1"/>
    <col min="7" max="7" width="13.8515625" style="0" customWidth="1"/>
    <col min="8" max="8" width="14.7109375" style="0" customWidth="1"/>
    <col min="9" max="9" width="15.8515625" style="0" customWidth="1"/>
    <col min="10" max="10" width="13.8515625" style="0" customWidth="1"/>
    <col min="11" max="11" width="11.7109375" style="0" customWidth="1"/>
    <col min="12" max="12" width="14.140625" style="0" customWidth="1"/>
    <col min="13" max="13" width="9.57421875" style="0" bestFit="1" customWidth="1"/>
  </cols>
  <sheetData>
    <row r="2" spans="1:15" ht="25.5" customHeight="1">
      <c r="A2" s="270"/>
      <c r="B2" s="270" t="s">
        <v>379</v>
      </c>
      <c r="C2" s="270"/>
      <c r="D2" s="270"/>
      <c r="E2" s="270"/>
      <c r="F2" s="270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5.75">
      <c r="A3" s="76" t="s">
        <v>138</v>
      </c>
      <c r="B3" s="77" t="s">
        <v>370</v>
      </c>
      <c r="C3" s="77"/>
      <c r="D3" s="77" t="s">
        <v>139</v>
      </c>
      <c r="E3" s="78"/>
      <c r="F3" s="79"/>
      <c r="G3" s="77" t="s">
        <v>140</v>
      </c>
      <c r="H3" s="78"/>
      <c r="I3" s="79" t="s">
        <v>141</v>
      </c>
      <c r="J3" s="78"/>
      <c r="K3" s="79" t="s">
        <v>142</v>
      </c>
      <c r="L3" s="76" t="s">
        <v>143</v>
      </c>
      <c r="M3" s="297" t="s">
        <v>375</v>
      </c>
      <c r="N3" s="271"/>
      <c r="O3" s="271"/>
    </row>
    <row r="4" spans="1:15" ht="15">
      <c r="A4" s="267"/>
      <c r="B4" s="267" t="s">
        <v>371</v>
      </c>
      <c r="C4" s="267" t="s">
        <v>372</v>
      </c>
      <c r="D4" s="76" t="s">
        <v>144</v>
      </c>
      <c r="E4" s="76" t="s">
        <v>145</v>
      </c>
      <c r="F4" s="76" t="s">
        <v>380</v>
      </c>
      <c r="G4" s="76" t="s">
        <v>144</v>
      </c>
      <c r="H4" s="76" t="s">
        <v>145</v>
      </c>
      <c r="I4" s="76" t="s">
        <v>144</v>
      </c>
      <c r="J4" s="76" t="s">
        <v>145</v>
      </c>
      <c r="K4" s="76"/>
      <c r="L4" s="80" t="s">
        <v>146</v>
      </c>
      <c r="M4" s="1"/>
      <c r="N4" s="271"/>
      <c r="O4" s="271"/>
    </row>
    <row r="5" spans="1:15" ht="15">
      <c r="A5" s="268" t="s">
        <v>147</v>
      </c>
      <c r="B5" s="291">
        <v>7150450</v>
      </c>
      <c r="C5" s="291"/>
      <c r="D5" s="3">
        <v>28777420</v>
      </c>
      <c r="E5" s="3">
        <f>D5*0.2</f>
        <v>5755484</v>
      </c>
      <c r="F5" s="3">
        <v>7263091</v>
      </c>
      <c r="G5" s="3">
        <v>7439245</v>
      </c>
      <c r="H5" s="3">
        <f>G5*0.2</f>
        <v>1487849</v>
      </c>
      <c r="I5" s="3">
        <v>14179723</v>
      </c>
      <c r="J5" s="3">
        <f>I5*0.2</f>
        <v>2835944.6</v>
      </c>
      <c r="K5" s="307">
        <v>213093</v>
      </c>
      <c r="L5" s="3">
        <f>J5+H5-E5</f>
        <v>-1431690.4000000004</v>
      </c>
      <c r="M5" s="268"/>
      <c r="N5" s="271"/>
      <c r="O5" s="271"/>
    </row>
    <row r="6" spans="1:15" ht="15">
      <c r="A6" s="268" t="s">
        <v>148</v>
      </c>
      <c r="B6" s="291">
        <v>4070175</v>
      </c>
      <c r="C6" s="289"/>
      <c r="D6" s="3">
        <v>30960389</v>
      </c>
      <c r="E6" s="3">
        <f aca="true" t="shared" si="0" ref="E6:E17">D6*0.2</f>
        <v>6192077.800000001</v>
      </c>
      <c r="F6" s="3">
        <v>3453603</v>
      </c>
      <c r="G6" s="3">
        <v>11403193</v>
      </c>
      <c r="H6" s="3">
        <f aca="true" t="shared" si="1" ref="H6:H16">G6*0.2</f>
        <v>2280638.6</v>
      </c>
      <c r="I6" s="3">
        <v>12758130</v>
      </c>
      <c r="J6" s="3">
        <f aca="true" t="shared" si="2" ref="J6:J16">I6*0.2</f>
        <v>2551626</v>
      </c>
      <c r="K6" s="307">
        <v>213093</v>
      </c>
      <c r="L6" s="3">
        <f>J6+H6-E6</f>
        <v>-1359813.2000000011</v>
      </c>
      <c r="M6" s="262"/>
      <c r="N6" s="271"/>
      <c r="O6" s="271"/>
    </row>
    <row r="7" spans="1:15" ht="15">
      <c r="A7" s="268" t="s">
        <v>149</v>
      </c>
      <c r="B7" s="291">
        <v>4153250</v>
      </c>
      <c r="C7" s="291"/>
      <c r="D7" s="3">
        <v>22339864</v>
      </c>
      <c r="E7" s="3">
        <f t="shared" si="0"/>
        <v>4467972.8</v>
      </c>
      <c r="F7" s="3">
        <v>5173487</v>
      </c>
      <c r="G7" s="3">
        <v>6748295</v>
      </c>
      <c r="H7" s="3">
        <f t="shared" si="1"/>
        <v>1349659</v>
      </c>
      <c r="I7" s="3">
        <v>10385826</v>
      </c>
      <c r="J7" s="3">
        <f t="shared" si="2"/>
        <v>2077165.2000000002</v>
      </c>
      <c r="K7" s="307">
        <v>213093</v>
      </c>
      <c r="L7" s="3">
        <f>J7+H7-E7</f>
        <v>-1041148.5999999996</v>
      </c>
      <c r="M7" s="4"/>
      <c r="N7" s="271"/>
      <c r="O7" s="271"/>
    </row>
    <row r="8" spans="1:15" ht="15">
      <c r="A8" s="269" t="s">
        <v>150</v>
      </c>
      <c r="B8" s="298">
        <v>7106050</v>
      </c>
      <c r="C8" s="298"/>
      <c r="D8" s="261">
        <v>35060617</v>
      </c>
      <c r="E8" s="3">
        <f t="shared" si="0"/>
        <v>7012123.4</v>
      </c>
      <c r="F8" s="3">
        <v>8180906</v>
      </c>
      <c r="G8" s="261">
        <v>1747915</v>
      </c>
      <c r="H8" s="3">
        <f t="shared" si="1"/>
        <v>349583</v>
      </c>
      <c r="I8" s="3">
        <v>21826267</v>
      </c>
      <c r="J8" s="3">
        <f t="shared" si="2"/>
        <v>4365253.4</v>
      </c>
      <c r="K8" s="308">
        <v>213093</v>
      </c>
      <c r="L8" s="3">
        <f>J8+H8-E8</f>
        <v>-2297287</v>
      </c>
      <c r="M8" s="261"/>
      <c r="N8" s="271"/>
      <c r="O8" s="271"/>
    </row>
    <row r="9" spans="1:15" ht="15">
      <c r="A9" s="268" t="s">
        <v>151</v>
      </c>
      <c r="B9" s="291">
        <v>11232986</v>
      </c>
      <c r="C9" s="298"/>
      <c r="D9" s="3">
        <v>23834133</v>
      </c>
      <c r="E9" s="3">
        <f t="shared" si="0"/>
        <v>4766826.600000001</v>
      </c>
      <c r="F9" s="3">
        <v>11954015</v>
      </c>
      <c r="G9" s="3">
        <v>324515</v>
      </c>
      <c r="H9" s="3">
        <f t="shared" si="1"/>
        <v>64903</v>
      </c>
      <c r="I9" s="3">
        <v>15408286</v>
      </c>
      <c r="J9" s="3">
        <f t="shared" si="2"/>
        <v>3081657.2</v>
      </c>
      <c r="K9" s="307">
        <v>50410</v>
      </c>
      <c r="L9" s="261">
        <f>J9+H9-E9</f>
        <v>-1620266.4000000004</v>
      </c>
      <c r="M9" s="262"/>
      <c r="N9" s="271"/>
      <c r="O9" s="271"/>
    </row>
    <row r="10" spans="1:15" ht="15">
      <c r="A10" s="268" t="s">
        <v>152</v>
      </c>
      <c r="B10" s="291">
        <v>9137850</v>
      </c>
      <c r="C10" s="289"/>
      <c r="D10" s="3">
        <v>11953503</v>
      </c>
      <c r="E10" s="3">
        <f t="shared" si="0"/>
        <v>2390700.6</v>
      </c>
      <c r="F10" s="3">
        <v>9342817</v>
      </c>
      <c r="G10" s="3">
        <v>9770510</v>
      </c>
      <c r="H10" s="3">
        <f t="shared" si="1"/>
        <v>1954102</v>
      </c>
      <c r="I10" s="3">
        <v>3485970</v>
      </c>
      <c r="J10" s="3">
        <f t="shared" si="2"/>
        <v>697194</v>
      </c>
      <c r="K10" s="307">
        <v>50410</v>
      </c>
      <c r="L10" s="261"/>
      <c r="M10" s="262">
        <v>260595</v>
      </c>
      <c r="N10" s="271"/>
      <c r="O10" s="271"/>
    </row>
    <row r="11" spans="1:15" ht="15">
      <c r="A11" s="268" t="s">
        <v>153</v>
      </c>
      <c r="B11" s="291">
        <v>9036000</v>
      </c>
      <c r="C11" s="298"/>
      <c r="D11" s="3">
        <v>15280626</v>
      </c>
      <c r="E11" s="3">
        <f t="shared" si="0"/>
        <v>3056125.2</v>
      </c>
      <c r="F11" s="3">
        <v>11364175</v>
      </c>
      <c r="G11" s="3">
        <v>572940</v>
      </c>
      <c r="H11" s="3">
        <f t="shared" si="1"/>
        <v>114588</v>
      </c>
      <c r="I11" s="3">
        <v>8093175</v>
      </c>
      <c r="J11" s="3">
        <f t="shared" si="2"/>
        <v>1618635</v>
      </c>
      <c r="K11" s="307">
        <v>50410</v>
      </c>
      <c r="L11" s="261">
        <v>-1062307</v>
      </c>
      <c r="M11" s="262"/>
      <c r="N11" s="271"/>
      <c r="O11" s="271"/>
    </row>
    <row r="12" spans="1:15" ht="15">
      <c r="A12" s="268" t="s">
        <v>154</v>
      </c>
      <c r="B12" s="291">
        <v>13197820</v>
      </c>
      <c r="C12" s="291"/>
      <c r="D12" s="4">
        <v>17741610</v>
      </c>
      <c r="E12" s="3">
        <f t="shared" si="0"/>
        <v>3548322</v>
      </c>
      <c r="F12" s="3">
        <v>13366071</v>
      </c>
      <c r="G12" s="4">
        <v>392205</v>
      </c>
      <c r="H12" s="3">
        <f t="shared" si="1"/>
        <v>78441</v>
      </c>
      <c r="I12" s="4">
        <v>9100342</v>
      </c>
      <c r="J12" s="3">
        <f t="shared" si="2"/>
        <v>1820068.4000000001</v>
      </c>
      <c r="K12" s="307">
        <v>50410</v>
      </c>
      <c r="L12" s="261">
        <f>J12+H12-E12</f>
        <v>-1649812.5999999999</v>
      </c>
      <c r="M12" s="262"/>
      <c r="N12" s="271"/>
      <c r="O12" s="271"/>
    </row>
    <row r="13" spans="1:15" ht="15">
      <c r="A13" s="268" t="s">
        <v>155</v>
      </c>
      <c r="B13" s="291">
        <v>11061050</v>
      </c>
      <c r="C13" s="291"/>
      <c r="D13" s="4">
        <v>29732274</v>
      </c>
      <c r="E13" s="3">
        <f t="shared" si="0"/>
        <v>5946454.800000001</v>
      </c>
      <c r="F13" s="3">
        <v>11931722</v>
      </c>
      <c r="G13" s="4">
        <v>4889775</v>
      </c>
      <c r="H13" s="3">
        <f t="shared" si="1"/>
        <v>977955</v>
      </c>
      <c r="I13" s="4">
        <v>15636502</v>
      </c>
      <c r="J13" s="3">
        <f t="shared" si="2"/>
        <v>3127300.4000000004</v>
      </c>
      <c r="K13" s="307">
        <v>50410</v>
      </c>
      <c r="L13" s="261">
        <f>J13+H13-E13</f>
        <v>-1841199.4000000004</v>
      </c>
      <c r="M13" s="4"/>
      <c r="N13" s="271"/>
      <c r="O13" s="271"/>
    </row>
    <row r="14" spans="1:15" ht="15">
      <c r="A14" s="268" t="s">
        <v>156</v>
      </c>
      <c r="B14" s="291">
        <v>11362883</v>
      </c>
      <c r="C14" s="291"/>
      <c r="D14" s="4">
        <v>48134309</v>
      </c>
      <c r="E14" s="3">
        <f t="shared" si="0"/>
        <v>9626861.8</v>
      </c>
      <c r="F14" s="3">
        <v>13851037</v>
      </c>
      <c r="G14" s="4">
        <v>18957705</v>
      </c>
      <c r="H14" s="3">
        <f t="shared" si="1"/>
        <v>3791541</v>
      </c>
      <c r="I14" s="4">
        <v>19117843</v>
      </c>
      <c r="J14" s="3">
        <f t="shared" si="2"/>
        <v>3823568.6</v>
      </c>
      <c r="K14" s="307">
        <v>50410</v>
      </c>
      <c r="L14" s="261">
        <f>J14+H14-E14</f>
        <v>-2011752.2000000011</v>
      </c>
      <c r="M14" s="4"/>
      <c r="N14" s="271"/>
      <c r="O14" s="271"/>
    </row>
    <row r="15" spans="1:15" ht="15">
      <c r="A15" s="268" t="s">
        <v>157</v>
      </c>
      <c r="B15" s="299">
        <v>11863525</v>
      </c>
      <c r="C15" s="291"/>
      <c r="D15" s="4">
        <v>28841925</v>
      </c>
      <c r="E15" s="3">
        <f t="shared" si="0"/>
        <v>5768385</v>
      </c>
      <c r="F15" s="3">
        <v>12952343</v>
      </c>
      <c r="G15" s="4">
        <v>2132490</v>
      </c>
      <c r="H15" s="3">
        <f t="shared" si="1"/>
        <v>426498</v>
      </c>
      <c r="I15" s="4">
        <v>17662653</v>
      </c>
      <c r="J15" s="3">
        <f t="shared" si="2"/>
        <v>3532530.6</v>
      </c>
      <c r="K15" s="307">
        <v>50410</v>
      </c>
      <c r="L15" s="261">
        <f>J15+H15-E15</f>
        <v>-1809356.4</v>
      </c>
      <c r="M15" s="4"/>
      <c r="N15" s="271"/>
      <c r="O15" s="271"/>
    </row>
    <row r="16" spans="1:15" ht="15">
      <c r="A16" s="268" t="s">
        <v>158</v>
      </c>
      <c r="B16" s="291">
        <v>15456145</v>
      </c>
      <c r="C16" s="291"/>
      <c r="D16" s="4">
        <v>53158403</v>
      </c>
      <c r="E16" s="3">
        <f t="shared" si="0"/>
        <v>10631680.600000001</v>
      </c>
      <c r="F16" s="3">
        <v>16717729</v>
      </c>
      <c r="G16" s="4">
        <v>23570310</v>
      </c>
      <c r="H16" s="3">
        <f t="shared" si="1"/>
        <v>4714062</v>
      </c>
      <c r="I16" s="4">
        <v>21625255</v>
      </c>
      <c r="J16" s="3">
        <f t="shared" si="2"/>
        <v>4325051</v>
      </c>
      <c r="K16" s="307">
        <v>50410</v>
      </c>
      <c r="L16" s="261">
        <f>J16+H16-E16</f>
        <v>-1592567.6000000015</v>
      </c>
      <c r="M16" s="4"/>
      <c r="N16" s="271"/>
      <c r="O16" s="271"/>
    </row>
    <row r="17" spans="1:15" ht="15">
      <c r="A17" s="301" t="s">
        <v>389</v>
      </c>
      <c r="B17" s="299"/>
      <c r="C17" s="299"/>
      <c r="D17" s="302">
        <v>615960</v>
      </c>
      <c r="E17" s="302">
        <f t="shared" si="0"/>
        <v>123192</v>
      </c>
      <c r="F17" s="4"/>
      <c r="G17" s="4"/>
      <c r="H17" s="4"/>
      <c r="I17" s="4"/>
      <c r="J17" s="4"/>
      <c r="K17" s="4"/>
      <c r="L17" s="4"/>
      <c r="M17" s="4"/>
      <c r="N17" s="271"/>
      <c r="O17" s="271"/>
    </row>
    <row r="18" spans="1:15" ht="15.75">
      <c r="A18" s="275" t="s">
        <v>159</v>
      </c>
      <c r="B18" s="277">
        <f>SUM(B5:B17)</f>
        <v>114828184</v>
      </c>
      <c r="C18" s="277">
        <f>SUM(C5:C17)</f>
        <v>0</v>
      </c>
      <c r="D18" s="5">
        <f aca="true" t="shared" si="3" ref="D18:L18">SUM(D5:D17)</f>
        <v>346431033</v>
      </c>
      <c r="E18" s="5">
        <f t="shared" si="3"/>
        <v>69286206.6</v>
      </c>
      <c r="F18" s="5">
        <f>SUM(F5:F17)</f>
        <v>125550996</v>
      </c>
      <c r="G18" s="5">
        <f>SUM(G5:G17)</f>
        <v>87949098</v>
      </c>
      <c r="H18" s="5">
        <f>SUM(H5:H17)</f>
        <v>17589819.6</v>
      </c>
      <c r="I18" s="5">
        <f t="shared" si="3"/>
        <v>169279972</v>
      </c>
      <c r="J18" s="5">
        <f t="shared" si="3"/>
        <v>33855994.4</v>
      </c>
      <c r="K18" s="5">
        <f t="shared" si="3"/>
        <v>1255652</v>
      </c>
      <c r="L18" s="5">
        <f t="shared" si="3"/>
        <v>-17717200.800000004</v>
      </c>
      <c r="M18" s="5"/>
      <c r="N18" s="271"/>
      <c r="O18" s="271"/>
    </row>
  </sheetData>
  <sheetProtection/>
  <printOptions/>
  <pageMargins left="0.7" right="0.7" top="0.75" bottom="0.75" header="0.3" footer="0.3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2014-03-31T11:02:32Z</cp:lastPrinted>
  <dcterms:created xsi:type="dcterms:W3CDTF">2012-03-09T21:27:51Z</dcterms:created>
  <dcterms:modified xsi:type="dcterms:W3CDTF">2014-03-31T16:55:36Z</dcterms:modified>
  <cp:category/>
  <cp:version/>
  <cp:contentType/>
  <cp:contentStatus/>
</cp:coreProperties>
</file>