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2"/>
  </bookViews>
  <sheets>
    <sheet name="Kop." sheetId="1" r:id="rId1"/>
    <sheet name="Aktivet" sheetId="2" r:id="rId2"/>
    <sheet name="Pasivet" sheetId="3" r:id="rId3"/>
    <sheet name="Rez.1" sheetId="4" r:id="rId4"/>
    <sheet name="Shenimet" sheetId="5" r:id="rId5"/>
  </sheets>
  <definedNames>
    <definedName name="_xlfn.CUBEKPIMEMBER" hidden="1">#NAME?</definedName>
  </definedNames>
  <calcPr fullCalcOnLoad="1"/>
</workbook>
</file>

<file path=xl/sharedStrings.xml><?xml version="1.0" encoding="utf-8"?>
<sst xmlns="http://schemas.openxmlformats.org/spreadsheetml/2006/main" count="171" uniqueCount="120">
  <si>
    <t>Data e krijimit</t>
  </si>
  <si>
    <t>Nr. i  Regjistrit  Tregetar</t>
  </si>
  <si>
    <t>Nr</t>
  </si>
  <si>
    <t>I</t>
  </si>
  <si>
    <t>II</t>
  </si>
  <si>
    <t>Ndertesa</t>
  </si>
  <si>
    <t>Adresa e Selise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</si>
  <si>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</si>
  <si>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</si>
  <si>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</si>
  <si>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</si>
  <si>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</si>
  <si>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</si>
  <si>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</si>
  <si>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</si>
  <si>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</si>
  <si>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</si>
  <si>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</si>
  <si>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</si>
  <si>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Veprimtaria  Kryesore</t>
  </si>
  <si>
    <t>Huat  afatgjata</t>
  </si>
  <si>
    <t>Huamarje te tjera afatgjata</t>
  </si>
  <si>
    <t>III</t>
  </si>
  <si>
    <t xml:space="preserve">K A P I T A L I </t>
  </si>
  <si>
    <t>Fitimi (Humbja) e vitit financiar</t>
  </si>
  <si>
    <t>T O T A L I     A K T I V E V E   ( I + II )</t>
  </si>
  <si>
    <t>Rezervat</t>
  </si>
  <si>
    <t>S H E N I M E T          S P J E G U E S 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</si>
  <si>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</si>
  <si>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</si>
  <si>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</si>
  <si>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</si>
  <si>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</si>
  <si>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</si>
  <si>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 xml:space="preserve">  Periudha  Kontabel e Pasqyrave Financiare</t>
  </si>
  <si>
    <t>&gt;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</si>
  <si>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</si>
  <si>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</si>
  <si>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</si>
  <si>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</si>
  <si>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</si>
  <si>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Pagat e personelit</t>
  </si>
  <si>
    <t>Shpenzimet per sigurime shoqerore e shendetesore</t>
  </si>
  <si>
    <t>(  Bazuar ne klasifikimin e Shpenzimeve sipas Natyres  )</t>
  </si>
  <si>
    <t>Pershkrimi  i  Elementeve</t>
  </si>
  <si>
    <t>Periudha</t>
  </si>
  <si>
    <t>Raportuese</t>
  </si>
  <si>
    <t>Aktive te tjera financiare afatshkurtra</t>
  </si>
  <si>
    <t>Produkte te gatshme</t>
  </si>
  <si>
    <t>Te pagueshme ndaj furnitoreve</t>
  </si>
  <si>
    <t>Te pagueshme ndaj punonjesve</t>
  </si>
  <si>
    <t>A</t>
  </si>
  <si>
    <t>B</t>
  </si>
  <si>
    <t>Para ardhese</t>
  </si>
  <si>
    <t>A K T I V E T    A F A T S H K U R T R A</t>
  </si>
  <si>
    <t>Llogari k/arketimi afatshkurtra-klienta/AAM</t>
  </si>
  <si>
    <t>Debitore dhe Kreditore te tjere(teprice kreditore)</t>
  </si>
  <si>
    <t>Parapagime te arketuara</t>
  </si>
  <si>
    <t>TIRANE</t>
  </si>
  <si>
    <t>LEKE</t>
  </si>
  <si>
    <t>Mjete monetare ne arke</t>
  </si>
  <si>
    <t>Mjete monetare ne banke</t>
  </si>
  <si>
    <t>Emertimi MIKRONJESISE</t>
  </si>
  <si>
    <t xml:space="preserve">PASQYRAT     FINANCIARE   </t>
  </si>
  <si>
    <t>(  Ne zbarim te Standartit Kombetar te Kontabilitetit Nr.15 )</t>
  </si>
  <si>
    <t>Instrumenta te jtera financiare dhe borxhi</t>
  </si>
  <si>
    <t>A  K  T  I  V  E  T</t>
  </si>
  <si>
    <t>PASIVET   DHE  KAPITALI</t>
  </si>
  <si>
    <t>P A S I V E T    A F A T S H K U R T R A</t>
  </si>
  <si>
    <t>Huamarrje afat shkurtra</t>
  </si>
  <si>
    <t>Detyrimet tregetare</t>
  </si>
  <si>
    <t>P A S I V E T      A F A T G J A T A</t>
  </si>
  <si>
    <t>Kapitali i Pronarit</t>
  </si>
  <si>
    <t>Totali I Pasiveve</t>
  </si>
  <si>
    <t>TE ARDHURAT</t>
  </si>
  <si>
    <t>Shpenzimet per materiale</t>
  </si>
  <si>
    <t>Inventar ne celje</t>
  </si>
  <si>
    <t>Shpenzimet per mallrat e prodhuara</t>
  </si>
  <si>
    <t>Inventari ne fund te vitit</t>
  </si>
  <si>
    <t>Shpenzime personeli</t>
  </si>
  <si>
    <t>Amortizimi I Aktiveve Afatgjata</t>
  </si>
  <si>
    <t>Te tjera</t>
  </si>
  <si>
    <t>Energji, uje, fax, telefon, internet</t>
  </si>
  <si>
    <t>Shpenzime te qarkullimit te mallit e transportit</t>
  </si>
  <si>
    <t>Benzine/nafte/gaz</t>
  </si>
  <si>
    <t>Qera ambjenti</t>
  </si>
  <si>
    <t>Pagesa</t>
  </si>
  <si>
    <t>Taksat Doganore e Bashkiake</t>
  </si>
  <si>
    <t>Shpenzime administrative, mirembajtje dhe te tjera</t>
  </si>
  <si>
    <t>Shpenzime finaciare</t>
  </si>
  <si>
    <t>Interesa te paguara dhe komisione bankare</t>
  </si>
  <si>
    <t>Fitimi para tatimeve</t>
  </si>
  <si>
    <t>Tatimi mbi fitimin</t>
  </si>
  <si>
    <t>Fitimi pas tatimit</t>
  </si>
  <si>
    <t>SHPENZIMET = 1+2+3+4+6</t>
  </si>
  <si>
    <t>Per Drejtimin  e Mikronjesise</t>
  </si>
  <si>
    <t>Detyrime tatimore per Tatimin ne Burim (Tatim Qeraje)</t>
  </si>
  <si>
    <t>Llogari k/tjera te arketueshme (saldo debitore)(tatim I thjeshtuar mbi fitimin)</t>
  </si>
  <si>
    <t>" ORION ZAVALANI " Person Fizik</t>
  </si>
  <si>
    <t>K81512042B</t>
  </si>
  <si>
    <t xml:space="preserve">Rr." DERVISH HIMA " </t>
  </si>
  <si>
    <t>" SHERBIME  NE FUSHEN E INXHINIERISE  ELEKTRIKE"</t>
  </si>
  <si>
    <t>Dorezim punimesh e sherbimesh</t>
  </si>
  <si>
    <t>Te ardhura nga konvertimi</t>
  </si>
  <si>
    <t>Interesa bankare</t>
  </si>
  <si>
    <t>Aktive tjera afat gjata materiale (Automjet)</t>
  </si>
  <si>
    <t>(  ORION ZAVALANII  )</t>
  </si>
  <si>
    <t>Fitimi (Humbja) e mbartur</t>
  </si>
  <si>
    <t>Humbje nga Konvertimi</t>
  </si>
  <si>
    <t>Makineri dhe paisje(Pajisje zyre &amp; informatike, Mobilje orendi)</t>
  </si>
  <si>
    <t>Viti   2012</t>
  </si>
  <si>
    <t>01.01.2012</t>
  </si>
  <si>
    <t>31.12.2012</t>
  </si>
  <si>
    <t xml:space="preserve">    20 Mars 2013</t>
  </si>
  <si>
    <t>Pasqyrat    Financiare    te    Vitit   2012</t>
  </si>
  <si>
    <t>Pasqyra   e   te   Ardhurave   dhe   Shpenzimeve     2012</t>
  </si>
  <si>
    <t xml:space="preserve">Subjekti "Orion Zavalani" Person Fizik gjate vitit ushtrimor 2012 ka realizuar nje fitim bruto  ne shumen =152.479 leke. </t>
  </si>
  <si>
    <t>Per vitin 2012 ka paguar takse vendore te Biznesit te vogel shumen prej 6.333 leke. Me fitimin e realizuar tatim fitimi i</t>
  </si>
  <si>
    <t>e cila do te paguhet me dorezimin e Formularit te Deklarimit dhe Pageses se TAP Bv te vitit 2012 ne banke.</t>
  </si>
  <si>
    <t>llogaritur eshte =15.248 leke, pra subjekti del me nje  tatim fitimi te thjeshtuar per te paguar ne shumen 8.915 leke, shume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</si>
</sst>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[$-409]dddd\,\ mmmm\ dd\,\ yyyy"/>
    <numFmt numFmtId="182" formatCode="#\ ???/???"/>
    <numFmt numFmtId="183" formatCode="_-* #,##0.0_L_e_k_-;\-* #,##0.0_L_e_k_-;_-* &quot;-&quot;??_L_e_k_-;_-@_-"/>
    <numFmt numFmtId="184" formatCode="_-* #,##0_L_e_k_-;\-* #,##0_L_e_k_-;_-* &quot;-&quot;??_L_e_k_-;_-@_-"/>
    <numFmt numFmtId="185" formatCode="[$-409]h:mm:ss\ AM/PM"/>
    <numFmt numFmtId="186" formatCode="&quot;$&quot;#,##0.00"/>
  </numFmts>
  <fonts count="61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20"/>
      <name val="Arial Narrow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 Black"/>
      <family val="2"/>
    </font>
    <font>
      <b/>
      <sz val="16"/>
      <name val="Arial Black"/>
      <family val="2"/>
    </font>
    <font>
      <b/>
      <i/>
      <u val="double"/>
      <sz val="14"/>
      <name val="Arial"/>
      <family val="2"/>
    </font>
    <font>
      <b/>
      <sz val="10"/>
      <name val="Arial Black"/>
      <family val="2"/>
    </font>
    <font>
      <b/>
      <u val="single"/>
      <sz val="12"/>
      <name val="Arial"/>
      <family val="2"/>
    </font>
    <font>
      <b/>
      <u val="doub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3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14" fontId="13" fillId="0" borderId="2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84" fontId="0" fillId="0" borderId="12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3" fontId="0" fillId="0" borderId="24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84" fontId="16" fillId="0" borderId="23" xfId="42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184" fontId="0" fillId="0" borderId="12" xfId="42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184" fontId="0" fillId="0" borderId="12" xfId="42" applyNumberFormat="1" applyFont="1" applyBorder="1" applyAlignment="1">
      <alignment vertical="center"/>
    </xf>
    <xf numFmtId="184" fontId="0" fillId="0" borderId="12" xfId="42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84" fontId="0" fillId="0" borderId="23" xfId="0" applyNumberFormat="1" applyFont="1" applyBorder="1" applyAlignment="1">
      <alignment vertical="center"/>
    </xf>
    <xf numFmtId="184" fontId="0" fillId="0" borderId="11" xfId="0" applyNumberFormat="1" applyFont="1" applyBorder="1" applyAlignment="1">
      <alignment vertical="center"/>
    </xf>
    <xf numFmtId="184" fontId="0" fillId="0" borderId="12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3" fontId="13" fillId="0" borderId="33" xfId="0" applyNumberFormat="1" applyFont="1" applyBorder="1" applyAlignment="1">
      <alignment horizontal="center" vertical="center"/>
    </xf>
    <xf numFmtId="3" fontId="13" fillId="0" borderId="3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24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4" fillId="0" borderId="2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3" fillId="0" borderId="3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184" fontId="0" fillId="0" borderId="11" xfId="42" applyNumberFormat="1" applyFont="1" applyBorder="1" applyAlignment="1">
      <alignment horizontal="center" vertical="center"/>
    </xf>
    <xf numFmtId="184" fontId="0" fillId="0" borderId="21" xfId="42" applyNumberFormat="1" applyFont="1" applyBorder="1" applyAlignment="1">
      <alignment horizontal="center" vertical="center"/>
    </xf>
    <xf numFmtId="184" fontId="0" fillId="0" borderId="38" xfId="42" applyNumberFormat="1" applyFont="1" applyBorder="1" applyAlignment="1">
      <alignment horizontal="center" vertical="center"/>
    </xf>
    <xf numFmtId="184" fontId="7" fillId="0" borderId="23" xfId="42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4" fillId="0" borderId="18" xfId="0" applyFont="1" applyBorder="1" applyAlignment="1">
      <alignment horizontal="left" vertical="center"/>
    </xf>
    <xf numFmtId="0" fontId="14" fillId="0" borderId="37" xfId="0" applyFont="1" applyBorder="1" applyAlignment="1">
      <alignment horizontal="left"/>
    </xf>
    <xf numFmtId="184" fontId="7" fillId="0" borderId="23" xfId="42" applyNumberFormat="1" applyFont="1" applyFill="1" applyBorder="1" applyAlignment="1">
      <alignment horizontal="center" vertical="center"/>
    </xf>
    <xf numFmtId="184" fontId="16" fillId="0" borderId="21" xfId="42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13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184" fontId="0" fillId="0" borderId="11" xfId="42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4" fontId="7" fillId="0" borderId="23" xfId="42" applyNumberFormat="1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84" fontId="0" fillId="0" borderId="21" xfId="42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84" fontId="16" fillId="0" borderId="23" xfId="42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184" fontId="7" fillId="0" borderId="23" xfId="0" applyNumberFormat="1" applyFont="1" applyBorder="1" applyAlignment="1">
      <alignment horizontal="center" vertical="center"/>
    </xf>
    <xf numFmtId="184" fontId="7" fillId="0" borderId="11" xfId="42" applyNumberFormat="1" applyFont="1" applyBorder="1" applyAlignment="1">
      <alignment horizontal="center" vertical="center"/>
    </xf>
    <xf numFmtId="184" fontId="0" fillId="0" borderId="11" xfId="42" applyNumberFormat="1" applyFont="1" applyBorder="1" applyAlignment="1">
      <alignment horizontal="center" vertical="center"/>
    </xf>
    <xf numFmtId="184" fontId="0" fillId="0" borderId="12" xfId="42" applyNumberFormat="1" applyFont="1" applyBorder="1" applyAlignment="1">
      <alignment horizontal="center" vertical="center"/>
    </xf>
    <xf numFmtId="184" fontId="0" fillId="0" borderId="21" xfId="42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1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3" fillId="0" borderId="18" xfId="0" applyFont="1" applyBorder="1" applyAlignment="1">
      <alignment horizontal="left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184" fontId="7" fillId="0" borderId="47" xfId="42" applyNumberFormat="1" applyFont="1" applyBorder="1" applyAlignment="1">
      <alignment horizontal="center" vertical="center"/>
    </xf>
    <xf numFmtId="184" fontId="0" fillId="0" borderId="27" xfId="42" applyNumberFormat="1" applyFont="1" applyBorder="1" applyAlignment="1">
      <alignment horizontal="center" vertical="center"/>
    </xf>
    <xf numFmtId="184" fontId="0" fillId="0" borderId="48" xfId="42" applyNumberFormat="1" applyFont="1" applyBorder="1" applyAlignment="1">
      <alignment horizontal="center" vertical="center"/>
    </xf>
    <xf numFmtId="184" fontId="7" fillId="0" borderId="47" xfId="42" applyNumberFormat="1" applyFont="1" applyFill="1" applyBorder="1" applyAlignment="1">
      <alignment horizontal="center" vertical="center"/>
    </xf>
    <xf numFmtId="184" fontId="0" fillId="0" borderId="49" xfId="42" applyNumberFormat="1" applyFont="1" applyBorder="1" applyAlignment="1">
      <alignment horizontal="center" vertical="center"/>
    </xf>
    <xf numFmtId="184" fontId="0" fillId="0" borderId="30" xfId="42" applyNumberFormat="1" applyFont="1" applyBorder="1" applyAlignment="1">
      <alignment horizontal="center" vertical="center"/>
    </xf>
    <xf numFmtId="184" fontId="16" fillId="0" borderId="48" xfId="42" applyNumberFormat="1" applyFont="1" applyBorder="1" applyAlignment="1">
      <alignment horizontal="center" vertical="center"/>
    </xf>
    <xf numFmtId="184" fontId="7" fillId="0" borderId="49" xfId="42" applyNumberFormat="1" applyFont="1" applyBorder="1" applyAlignment="1">
      <alignment horizontal="center" vertical="center"/>
    </xf>
    <xf numFmtId="184" fontId="0" fillId="0" borderId="30" xfId="42" applyNumberFormat="1" applyFont="1" applyBorder="1" applyAlignment="1">
      <alignment horizontal="center" vertical="center"/>
    </xf>
    <xf numFmtId="184" fontId="0" fillId="0" borderId="48" xfId="42" applyNumberFormat="1" applyFont="1" applyBorder="1" applyAlignment="1">
      <alignment horizontal="center" vertical="center"/>
    </xf>
    <xf numFmtId="184" fontId="0" fillId="0" borderId="49" xfId="42" applyNumberFormat="1" applyFont="1" applyBorder="1" applyAlignment="1">
      <alignment horizontal="center" vertical="center"/>
    </xf>
    <xf numFmtId="184" fontId="0" fillId="0" borderId="30" xfId="42" applyNumberFormat="1" applyFont="1" applyBorder="1" applyAlignment="1">
      <alignment horizontal="center" vertical="center"/>
    </xf>
    <xf numFmtId="184" fontId="0" fillId="0" borderId="48" xfId="42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48" xfId="0" applyNumberFormat="1" applyFont="1" applyBorder="1" applyAlignment="1">
      <alignment horizontal="center" vertical="center"/>
    </xf>
    <xf numFmtId="184" fontId="7" fillId="0" borderId="47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 horizontal="center" vertical="center"/>
    </xf>
    <xf numFmtId="184" fontId="16" fillId="0" borderId="47" xfId="42" applyNumberFormat="1" applyFont="1" applyBorder="1" applyAlignment="1">
      <alignment horizontal="center" vertical="center"/>
    </xf>
    <xf numFmtId="184" fontId="7" fillId="0" borderId="47" xfId="42" applyNumberFormat="1" applyFont="1" applyBorder="1" applyAlignment="1">
      <alignment vertical="center"/>
    </xf>
    <xf numFmtId="184" fontId="0" fillId="0" borderId="47" xfId="0" applyNumberFormat="1" applyFont="1" applyBorder="1" applyAlignment="1">
      <alignment vertical="center"/>
    </xf>
    <xf numFmtId="3" fontId="0" fillId="0" borderId="49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vertical="center"/>
    </xf>
    <xf numFmtId="184" fontId="0" fillId="0" borderId="49" xfId="42" applyNumberFormat="1" applyFont="1" applyBorder="1" applyAlignment="1">
      <alignment vertical="center"/>
    </xf>
    <xf numFmtId="184" fontId="0" fillId="0" borderId="30" xfId="42" applyNumberFormat="1" applyFont="1" applyBorder="1" applyAlignment="1">
      <alignment vertical="center"/>
    </xf>
    <xf numFmtId="184" fontId="0" fillId="0" borderId="49" xfId="0" applyNumberFormat="1" applyFont="1" applyBorder="1" applyAlignment="1">
      <alignment vertical="center"/>
    </xf>
    <xf numFmtId="184" fontId="0" fillId="0" borderId="30" xfId="0" applyNumberFormat="1" applyFont="1" applyBorder="1" applyAlignment="1">
      <alignment vertical="center"/>
    </xf>
    <xf numFmtId="3" fontId="0" fillId="0" borderId="48" xfId="0" applyNumberFormat="1" applyFont="1" applyBorder="1" applyAlignment="1">
      <alignment vertical="center"/>
    </xf>
    <xf numFmtId="184" fontId="16" fillId="0" borderId="47" xfId="42" applyNumberFormat="1" applyFont="1" applyBorder="1" applyAlignment="1">
      <alignment vertical="center"/>
    </xf>
    <xf numFmtId="184" fontId="0" fillId="0" borderId="30" xfId="42" applyNumberFormat="1" applyFont="1" applyBorder="1" applyAlignment="1">
      <alignment vertical="center"/>
    </xf>
    <xf numFmtId="0" fontId="15" fillId="0" borderId="4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19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49"/>
  <sheetViews>
    <sheetView zoomScalePageLayoutView="0" workbookViewId="0" topLeftCell="A34">
      <selection activeCell="G38" sqref="G38"/>
    </sheetView>
  </sheetViews>
  <sheetFormatPr defaultColWidth="9.140625" defaultRowHeight="12.75"/>
  <cols>
    <col min="1" max="1" width="4.00390625" style="11" customWidth="1"/>
    <col min="2" max="2" width="6.57421875" style="11" customWidth="1"/>
    <col min="3" max="3" width="9.140625" style="11" customWidth="1"/>
    <col min="4" max="4" width="9.28125" style="11" customWidth="1"/>
    <col min="5" max="5" width="11.421875" style="11" customWidth="1"/>
    <col min="6" max="6" width="12.8515625" style="11" customWidth="1"/>
    <col min="7" max="7" width="5.421875" style="11" customWidth="1"/>
    <col min="8" max="9" width="9.140625" style="11" customWidth="1"/>
    <col min="10" max="10" width="5.140625" style="11" customWidth="1"/>
    <col min="11" max="11" width="9.421875" style="11" customWidth="1"/>
    <col min="12" max="12" width="12.7109375" style="11" customWidth="1"/>
    <col min="13" max="16384" width="9.140625" style="11" customWidth="1"/>
  </cols>
  <sheetData>
    <row r="1" s="7" customFormat="1" ht="6.75" customHeight="1" thickBot="1"/>
    <row r="2" spans="2:11" s="7" customFormat="1" ht="12.75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8" customFormat="1" ht="13.5" customHeight="1">
      <c r="B3" s="228"/>
      <c r="C3" s="80" t="s">
        <v>62</v>
      </c>
      <c r="D3" s="80"/>
      <c r="E3" s="80"/>
      <c r="F3" s="81" t="s">
        <v>98</v>
      </c>
      <c r="G3" s="82"/>
      <c r="H3" s="83"/>
      <c r="I3" s="81"/>
      <c r="J3" s="80"/>
      <c r="K3" s="229"/>
    </row>
    <row r="4" spans="2:11" s="8" customFormat="1" ht="13.5" customHeight="1">
      <c r="B4" s="228"/>
      <c r="C4" s="80" t="s">
        <v>28</v>
      </c>
      <c r="D4" s="80"/>
      <c r="E4" s="80"/>
      <c r="F4" s="81" t="s">
        <v>99</v>
      </c>
      <c r="G4" s="84"/>
      <c r="H4" s="85"/>
      <c r="I4" s="86"/>
      <c r="J4" s="86"/>
      <c r="K4" s="229"/>
    </row>
    <row r="5" spans="2:11" s="8" customFormat="1" ht="13.5" customHeight="1">
      <c r="B5" s="228"/>
      <c r="C5" s="80" t="s">
        <v>6</v>
      </c>
      <c r="D5" s="80"/>
      <c r="E5" s="80"/>
      <c r="F5" s="87" t="s">
        <v>100</v>
      </c>
      <c r="G5" s="81"/>
      <c r="H5" s="81"/>
      <c r="I5" s="81"/>
      <c r="J5" s="81"/>
      <c r="K5" s="229"/>
    </row>
    <row r="6" spans="2:11" s="8" customFormat="1" ht="13.5" customHeight="1">
      <c r="B6" s="228"/>
      <c r="C6" s="80"/>
      <c r="D6" s="80"/>
      <c r="E6" s="80"/>
      <c r="F6" s="80"/>
      <c r="G6" s="80"/>
      <c r="H6" s="88" t="s">
        <v>58</v>
      </c>
      <c r="I6" s="88"/>
      <c r="J6" s="86"/>
      <c r="K6" s="229"/>
    </row>
    <row r="7" spans="2:11" s="8" customFormat="1" ht="13.5" customHeight="1">
      <c r="B7" s="228"/>
      <c r="C7" s="80" t="s">
        <v>0</v>
      </c>
      <c r="D7" s="80"/>
      <c r="E7" s="80"/>
      <c r="F7" s="89"/>
      <c r="G7" s="90"/>
      <c r="H7" s="80"/>
      <c r="I7" s="80"/>
      <c r="J7" s="80"/>
      <c r="K7" s="229"/>
    </row>
    <row r="8" spans="2:11" s="8" customFormat="1" ht="13.5" customHeight="1">
      <c r="B8" s="228"/>
      <c r="C8" s="80" t="s">
        <v>1</v>
      </c>
      <c r="D8" s="80"/>
      <c r="E8" s="80"/>
      <c r="F8" s="87"/>
      <c r="G8" s="91"/>
      <c r="H8" s="80"/>
      <c r="I8" s="80"/>
      <c r="J8" s="80"/>
      <c r="K8" s="229"/>
    </row>
    <row r="9" spans="2:11" s="8" customFormat="1" ht="13.5" customHeight="1">
      <c r="B9" s="228"/>
      <c r="C9" s="80"/>
      <c r="D9" s="80"/>
      <c r="E9" s="80"/>
      <c r="F9" s="80"/>
      <c r="G9" s="80"/>
      <c r="H9" s="80"/>
      <c r="I9" s="80"/>
      <c r="J9" s="80"/>
      <c r="K9" s="229"/>
    </row>
    <row r="10" spans="2:11" s="8" customFormat="1" ht="13.5" customHeight="1">
      <c r="B10" s="228"/>
      <c r="C10" s="80" t="s">
        <v>19</v>
      </c>
      <c r="D10" s="80"/>
      <c r="E10" s="80"/>
      <c r="F10" s="81" t="s">
        <v>101</v>
      </c>
      <c r="G10" s="81"/>
      <c r="H10" s="81"/>
      <c r="I10" s="81"/>
      <c r="J10" s="81"/>
      <c r="K10" s="230"/>
    </row>
    <row r="11" spans="2:11" s="8" customFormat="1" ht="13.5" customHeight="1">
      <c r="B11" s="228"/>
      <c r="C11" s="80"/>
      <c r="D11" s="80"/>
      <c r="E11" s="80"/>
      <c r="F11" s="80"/>
      <c r="G11" s="80"/>
      <c r="H11" s="80"/>
      <c r="I11" s="80"/>
      <c r="J11" s="80"/>
      <c r="K11" s="229"/>
    </row>
    <row r="12" spans="2:11" s="8" customFormat="1" ht="13.5" customHeight="1">
      <c r="B12" s="228"/>
      <c r="C12" s="80"/>
      <c r="D12" s="80"/>
      <c r="E12" s="80"/>
      <c r="F12" s="80"/>
      <c r="G12" s="80"/>
      <c r="H12" s="80"/>
      <c r="I12" s="80"/>
      <c r="J12" s="80"/>
      <c r="K12" s="229"/>
    </row>
    <row r="13" spans="2:11" s="9" customFormat="1" ht="12.75">
      <c r="B13" s="231"/>
      <c r="C13" s="13"/>
      <c r="D13" s="13"/>
      <c r="E13" s="13"/>
      <c r="F13" s="13"/>
      <c r="G13" s="13"/>
      <c r="H13" s="13"/>
      <c r="I13" s="13"/>
      <c r="J13" s="13"/>
      <c r="K13" s="232"/>
    </row>
    <row r="14" spans="2:11" s="9" customFormat="1" ht="12.75">
      <c r="B14" s="231"/>
      <c r="C14" s="13"/>
      <c r="D14" s="13"/>
      <c r="E14" s="13"/>
      <c r="F14" s="13"/>
      <c r="G14" s="13"/>
      <c r="H14" s="13"/>
      <c r="I14" s="13"/>
      <c r="J14" s="13"/>
      <c r="K14" s="232"/>
    </row>
    <row r="15" spans="2:11" s="9" customFormat="1" ht="12.75">
      <c r="B15" s="231"/>
      <c r="C15" s="13"/>
      <c r="D15" s="13"/>
      <c r="E15" s="13"/>
      <c r="F15" s="13"/>
      <c r="G15" s="13"/>
      <c r="H15" s="13"/>
      <c r="I15" s="13"/>
      <c r="J15" s="13"/>
      <c r="K15" s="232"/>
    </row>
    <row r="16" spans="2:11" s="9" customFormat="1" ht="12.75">
      <c r="B16" s="231"/>
      <c r="C16" s="13"/>
      <c r="D16" s="13"/>
      <c r="E16" s="13"/>
      <c r="F16" s="13"/>
      <c r="G16" s="13"/>
      <c r="H16" s="13"/>
      <c r="I16" s="13"/>
      <c r="J16" s="13"/>
      <c r="K16" s="232"/>
    </row>
    <row r="17" spans="2:11" s="9" customFormat="1" ht="12.75">
      <c r="B17" s="231"/>
      <c r="C17" s="13"/>
      <c r="D17" s="13"/>
      <c r="E17" s="13"/>
      <c r="F17" s="13"/>
      <c r="G17" s="13"/>
      <c r="H17" s="13"/>
      <c r="I17" s="13"/>
      <c r="J17" s="13"/>
      <c r="K17" s="232"/>
    </row>
    <row r="18" spans="2:11" s="9" customFormat="1" ht="12.75">
      <c r="B18" s="231"/>
      <c r="C18" s="13"/>
      <c r="D18" s="13"/>
      <c r="E18" s="13"/>
      <c r="F18" s="13"/>
      <c r="G18" s="13"/>
      <c r="H18" s="13"/>
      <c r="I18" s="13"/>
      <c r="J18" s="13"/>
      <c r="K18" s="232"/>
    </row>
    <row r="19" spans="2:11" s="9" customFormat="1" ht="12.75">
      <c r="B19" s="231"/>
      <c r="C19" s="13"/>
      <c r="D19" s="13"/>
      <c r="E19" s="13"/>
      <c r="F19" s="13"/>
      <c r="G19" s="13"/>
      <c r="H19" s="13"/>
      <c r="I19" s="13"/>
      <c r="J19" s="13"/>
      <c r="K19" s="232"/>
    </row>
    <row r="20" spans="2:11" s="9" customFormat="1" ht="12.75">
      <c r="B20" s="231"/>
      <c r="C20" s="13"/>
      <c r="D20" s="13"/>
      <c r="E20" s="13"/>
      <c r="F20" s="13"/>
      <c r="G20" s="13"/>
      <c r="H20" s="13"/>
      <c r="I20" s="13"/>
      <c r="J20" s="13"/>
      <c r="K20" s="232"/>
    </row>
    <row r="21" spans="2:11" s="9" customFormat="1" ht="12.75">
      <c r="B21" s="231"/>
      <c r="C21" s="13"/>
      <c r="D21" s="13"/>
      <c r="E21" s="13"/>
      <c r="F21" s="13"/>
      <c r="G21" s="13"/>
      <c r="H21" s="13"/>
      <c r="I21" s="13"/>
      <c r="J21" s="13"/>
      <c r="K21" s="232"/>
    </row>
    <row r="22" spans="2:11" s="9" customFormat="1" ht="12.75">
      <c r="B22" s="231"/>
      <c r="C22" s="13"/>
      <c r="D22" s="13"/>
      <c r="E22" s="13"/>
      <c r="F22" s="13"/>
      <c r="G22" s="13"/>
      <c r="H22" s="13"/>
      <c r="I22" s="13"/>
      <c r="J22" s="13"/>
      <c r="K22" s="232"/>
    </row>
    <row r="23" spans="1:11" s="14" customFormat="1" ht="25.5">
      <c r="A23" s="9"/>
      <c r="B23" s="274" t="s">
        <v>63</v>
      </c>
      <c r="C23" s="275"/>
      <c r="D23" s="275"/>
      <c r="E23" s="275"/>
      <c r="F23" s="275"/>
      <c r="G23" s="275"/>
      <c r="H23" s="275"/>
      <c r="I23" s="275"/>
      <c r="J23" s="275"/>
      <c r="K23" s="276"/>
    </row>
    <row r="24" spans="1:11" s="14" customFormat="1" ht="25.5">
      <c r="A24" s="9"/>
      <c r="B24" s="233"/>
      <c r="C24" s="132"/>
      <c r="D24" s="132"/>
      <c r="E24" s="132"/>
      <c r="F24" s="132"/>
      <c r="G24" s="132"/>
      <c r="H24" s="132"/>
      <c r="I24" s="132"/>
      <c r="J24" s="132"/>
      <c r="K24" s="234"/>
    </row>
    <row r="25" spans="1:11" s="9" customFormat="1" ht="12.75">
      <c r="A25" s="14"/>
      <c r="B25" s="235"/>
      <c r="C25" s="277" t="s">
        <v>64</v>
      </c>
      <c r="D25" s="277"/>
      <c r="E25" s="277"/>
      <c r="F25" s="277"/>
      <c r="G25" s="277"/>
      <c r="H25" s="277"/>
      <c r="I25" s="277"/>
      <c r="J25" s="277"/>
      <c r="K25" s="232"/>
    </row>
    <row r="26" spans="2:11" s="9" customFormat="1" ht="12.75">
      <c r="B26" s="231"/>
      <c r="C26" s="277"/>
      <c r="D26" s="277"/>
      <c r="E26" s="277"/>
      <c r="F26" s="277"/>
      <c r="G26" s="277"/>
      <c r="H26" s="277"/>
      <c r="I26" s="277"/>
      <c r="J26" s="277"/>
      <c r="K26" s="232"/>
    </row>
    <row r="27" spans="2:11" s="9" customFormat="1" ht="12.75">
      <c r="B27" s="231"/>
      <c r="C27" s="13"/>
      <c r="D27" s="13"/>
      <c r="E27" s="13"/>
      <c r="F27" s="13"/>
      <c r="G27" s="13"/>
      <c r="H27" s="13"/>
      <c r="I27" s="13"/>
      <c r="J27" s="13"/>
      <c r="K27" s="232"/>
    </row>
    <row r="28" spans="2:11" s="9" customFormat="1" ht="12.75">
      <c r="B28" s="231"/>
      <c r="C28" s="13"/>
      <c r="D28" s="13"/>
      <c r="E28" s="13"/>
      <c r="F28" s="13"/>
      <c r="G28" s="13"/>
      <c r="H28" s="13"/>
      <c r="I28" s="13"/>
      <c r="J28" s="13"/>
      <c r="K28" s="232"/>
    </row>
    <row r="29" spans="1:11" s="16" customFormat="1" ht="31.5" customHeight="1">
      <c r="A29" s="9"/>
      <c r="B29" s="231"/>
      <c r="C29" s="13"/>
      <c r="D29" s="13"/>
      <c r="E29" s="278" t="s">
        <v>110</v>
      </c>
      <c r="F29" s="278"/>
      <c r="G29" s="278"/>
      <c r="H29" s="278"/>
      <c r="I29" s="15"/>
      <c r="J29" s="15"/>
      <c r="K29" s="236"/>
    </row>
    <row r="30" spans="2:11" s="16" customFormat="1" ht="12.75">
      <c r="B30" s="237"/>
      <c r="C30" s="15"/>
      <c r="D30" s="15"/>
      <c r="E30" s="15"/>
      <c r="F30" s="15"/>
      <c r="G30" s="15"/>
      <c r="H30" s="15"/>
      <c r="I30" s="15"/>
      <c r="J30" s="15"/>
      <c r="K30" s="236"/>
    </row>
    <row r="31" spans="2:11" s="16" customFormat="1" ht="12.75">
      <c r="B31" s="237"/>
      <c r="C31" s="15"/>
      <c r="D31" s="15"/>
      <c r="E31" s="15"/>
      <c r="F31" s="15"/>
      <c r="G31" s="15"/>
      <c r="H31" s="15"/>
      <c r="I31" s="15"/>
      <c r="J31" s="15"/>
      <c r="K31" s="236"/>
    </row>
    <row r="32" spans="2:11" s="16" customFormat="1" ht="12.75">
      <c r="B32" s="237"/>
      <c r="C32" s="15"/>
      <c r="D32" s="15"/>
      <c r="E32" s="15"/>
      <c r="F32" s="15"/>
      <c r="G32" s="15"/>
      <c r="H32" s="15"/>
      <c r="I32" s="15"/>
      <c r="J32" s="15"/>
      <c r="K32" s="236"/>
    </row>
    <row r="33" spans="2:11" s="16" customFormat="1" ht="12.75">
      <c r="B33" s="237"/>
      <c r="C33" s="15"/>
      <c r="D33" s="15"/>
      <c r="E33" s="15"/>
      <c r="F33" s="15"/>
      <c r="G33" s="15"/>
      <c r="H33" s="15"/>
      <c r="I33" s="15"/>
      <c r="J33" s="15"/>
      <c r="K33" s="236"/>
    </row>
    <row r="34" spans="2:11" s="16" customFormat="1" ht="12.75">
      <c r="B34" s="237"/>
      <c r="C34" s="15"/>
      <c r="D34" s="15"/>
      <c r="E34" s="15"/>
      <c r="F34" s="15"/>
      <c r="G34" s="15"/>
      <c r="H34" s="15"/>
      <c r="I34" s="15"/>
      <c r="J34" s="15"/>
      <c r="K34" s="236"/>
    </row>
    <row r="35" spans="2:11" s="16" customFormat="1" ht="12.75">
      <c r="B35" s="237"/>
      <c r="C35" s="15"/>
      <c r="D35" s="15"/>
      <c r="E35" s="15"/>
      <c r="F35" s="15"/>
      <c r="G35" s="15"/>
      <c r="H35" s="15"/>
      <c r="I35" s="15"/>
      <c r="J35" s="15"/>
      <c r="K35" s="236"/>
    </row>
    <row r="36" spans="2:11" s="16" customFormat="1" ht="12.75">
      <c r="B36" s="237"/>
      <c r="C36" s="15"/>
      <c r="D36" s="15"/>
      <c r="E36" s="15"/>
      <c r="F36" s="15"/>
      <c r="G36" s="15"/>
      <c r="H36" s="15"/>
      <c r="I36" s="15"/>
      <c r="J36" s="15"/>
      <c r="K36" s="236"/>
    </row>
    <row r="37" spans="2:11" s="16" customFormat="1" ht="9" customHeight="1">
      <c r="B37" s="237"/>
      <c r="C37" s="15"/>
      <c r="D37" s="15"/>
      <c r="E37" s="15"/>
      <c r="F37" s="15"/>
      <c r="G37" s="15"/>
      <c r="H37" s="15"/>
      <c r="I37" s="15"/>
      <c r="J37" s="15"/>
      <c r="K37" s="236"/>
    </row>
    <row r="38" spans="2:11" s="16" customFormat="1" ht="12.75">
      <c r="B38" s="237"/>
      <c r="C38" s="15"/>
      <c r="D38" s="15"/>
      <c r="E38" s="15"/>
      <c r="F38" s="15"/>
      <c r="G38" s="15"/>
      <c r="H38" s="15"/>
      <c r="I38" s="15"/>
      <c r="J38" s="15"/>
      <c r="K38" s="236"/>
    </row>
    <row r="39" spans="2:11" s="16" customFormat="1" ht="12.75">
      <c r="B39" s="237"/>
      <c r="C39" s="15"/>
      <c r="D39" s="15"/>
      <c r="E39" s="15"/>
      <c r="F39" s="15"/>
      <c r="G39" s="15"/>
      <c r="H39" s="15"/>
      <c r="I39" s="15"/>
      <c r="J39" s="15"/>
      <c r="K39" s="236"/>
    </row>
    <row r="40" spans="2:11" s="8" customFormat="1" ht="12.75" customHeight="1">
      <c r="B40" s="228"/>
      <c r="C40" s="12"/>
      <c r="D40" s="12"/>
      <c r="E40" s="12"/>
      <c r="F40" s="12"/>
      <c r="G40" s="12"/>
      <c r="H40" s="277"/>
      <c r="I40" s="277"/>
      <c r="J40" s="12"/>
      <c r="K40" s="229"/>
    </row>
    <row r="41" spans="2:11" s="8" customFormat="1" ht="12.75" customHeight="1">
      <c r="B41" s="228"/>
      <c r="C41" s="12"/>
      <c r="D41" s="12"/>
      <c r="E41" s="12"/>
      <c r="F41" s="12"/>
      <c r="G41" s="12"/>
      <c r="H41" s="277"/>
      <c r="I41" s="277"/>
      <c r="J41" s="12"/>
      <c r="K41" s="229"/>
    </row>
    <row r="42" spans="2:11" s="8" customFormat="1" ht="12.75" customHeight="1">
      <c r="B42" s="228"/>
      <c r="C42" s="77" t="s">
        <v>29</v>
      </c>
      <c r="D42" s="77"/>
      <c r="E42" s="77"/>
      <c r="F42" s="77"/>
      <c r="G42" s="77"/>
      <c r="H42" s="281" t="s">
        <v>59</v>
      </c>
      <c r="I42" s="281"/>
      <c r="J42" s="12"/>
      <c r="K42" s="229"/>
    </row>
    <row r="43" spans="2:11" s="8" customFormat="1" ht="12.75" customHeight="1">
      <c r="B43" s="228"/>
      <c r="C43" s="77" t="s">
        <v>30</v>
      </c>
      <c r="D43" s="77"/>
      <c r="E43" s="77"/>
      <c r="F43" s="77"/>
      <c r="G43" s="77"/>
      <c r="H43" s="282"/>
      <c r="I43" s="282"/>
      <c r="J43" s="12"/>
      <c r="K43" s="229"/>
    </row>
    <row r="44" spans="2:11" s="9" customFormat="1" ht="12.75">
      <c r="B44" s="231"/>
      <c r="C44" s="80"/>
      <c r="D44" s="80"/>
      <c r="E44" s="80"/>
      <c r="F44" s="80"/>
      <c r="G44" s="80"/>
      <c r="H44" s="80"/>
      <c r="I44" s="80"/>
      <c r="J44" s="13"/>
      <c r="K44" s="232"/>
    </row>
    <row r="45" spans="2:11" s="10" customFormat="1" ht="12.75" customHeight="1">
      <c r="B45" s="238"/>
      <c r="C45" s="77" t="s">
        <v>34</v>
      </c>
      <c r="D45" s="77"/>
      <c r="E45" s="77"/>
      <c r="F45" s="77"/>
      <c r="G45" s="79" t="s">
        <v>31</v>
      </c>
      <c r="H45" s="283" t="s">
        <v>111</v>
      </c>
      <c r="I45" s="280"/>
      <c r="J45" s="17"/>
      <c r="K45" s="239"/>
    </row>
    <row r="46" spans="2:11" s="10" customFormat="1" ht="12.75" customHeight="1">
      <c r="B46" s="238"/>
      <c r="C46" s="77"/>
      <c r="D46" s="77"/>
      <c r="E46" s="77"/>
      <c r="F46" s="77"/>
      <c r="G46" s="79" t="s">
        <v>32</v>
      </c>
      <c r="H46" s="279" t="s">
        <v>112</v>
      </c>
      <c r="I46" s="280"/>
      <c r="J46" s="17"/>
      <c r="K46" s="239"/>
    </row>
    <row r="47" spans="2:11" s="10" customFormat="1" ht="7.5" customHeight="1">
      <c r="B47" s="238"/>
      <c r="C47" s="77"/>
      <c r="D47" s="77"/>
      <c r="E47" s="77"/>
      <c r="F47" s="77"/>
      <c r="G47" s="79"/>
      <c r="H47" s="79"/>
      <c r="I47" s="79"/>
      <c r="J47" s="17"/>
      <c r="K47" s="239"/>
    </row>
    <row r="48" spans="2:11" s="10" customFormat="1" ht="12.75" customHeight="1">
      <c r="B48" s="238"/>
      <c r="C48" s="77" t="s">
        <v>33</v>
      </c>
      <c r="D48" s="77"/>
      <c r="E48" s="77"/>
      <c r="F48" s="79"/>
      <c r="G48" s="77"/>
      <c r="H48" s="78" t="s">
        <v>113</v>
      </c>
      <c r="I48" s="78"/>
      <c r="J48" s="17"/>
      <c r="K48" s="239"/>
    </row>
    <row r="49" spans="2:11" ht="17.25" customHeight="1" thickBot="1">
      <c r="B49" s="240"/>
      <c r="C49" s="241"/>
      <c r="D49" s="241"/>
      <c r="E49" s="241"/>
      <c r="F49" s="241"/>
      <c r="G49" s="241"/>
      <c r="H49" s="241"/>
      <c r="I49" s="241"/>
      <c r="J49" s="241"/>
      <c r="K49" s="242"/>
    </row>
    <row r="50" ht="6.75" customHeight="1"/>
  </sheetData>
  <sheetProtection/>
  <mergeCells count="10">
    <mergeCell ref="B23:K23"/>
    <mergeCell ref="C25:J25"/>
    <mergeCell ref="C26:J26"/>
    <mergeCell ref="H40:I40"/>
    <mergeCell ref="E29:H29"/>
    <mergeCell ref="H46:I46"/>
    <mergeCell ref="H41:I41"/>
    <mergeCell ref="H42:I42"/>
    <mergeCell ref="H43:I43"/>
    <mergeCell ref="H45:I45"/>
  </mergeCells>
  <printOptions horizontalCentered="1" verticalCentered="1"/>
  <pageMargins left="0" right="0" top="0" bottom="0" header="0.4" footer="0.3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3"/>
  <sheetViews>
    <sheetView zoomScalePageLayoutView="0" workbookViewId="0" topLeftCell="F1">
      <selection activeCell="L7" sqref="L7"/>
    </sheetView>
  </sheetViews>
  <sheetFormatPr defaultColWidth="9.140625" defaultRowHeight="12.75"/>
  <cols>
    <col min="1" max="1" width="13.28125" style="45" hidden="1" customWidth="1"/>
    <col min="2" max="2" width="3.7109375" style="46" customWidth="1"/>
    <col min="3" max="3" width="2.7109375" style="46" customWidth="1"/>
    <col min="4" max="4" width="4.00390625" style="46" customWidth="1"/>
    <col min="5" max="5" width="46.421875" style="45" customWidth="1"/>
    <col min="6" max="6" width="8.28125" style="45" customWidth="1"/>
    <col min="7" max="7" width="16.8515625" style="47" customWidth="1"/>
    <col min="8" max="8" width="17.421875" style="47" customWidth="1"/>
    <col min="9" max="9" width="4.28125" style="45" customWidth="1"/>
    <col min="10" max="10" width="9.140625" style="45" customWidth="1"/>
    <col min="11" max="11" width="11.140625" style="45" customWidth="1"/>
    <col min="12" max="16384" width="9.140625" style="45" customWidth="1"/>
  </cols>
  <sheetData>
    <row r="1" spans="2:8" s="21" customFormat="1" ht="18">
      <c r="B1" s="18"/>
      <c r="C1" s="19"/>
      <c r="D1" s="19"/>
      <c r="E1" s="20"/>
      <c r="G1" s="287"/>
      <c r="H1" s="287"/>
    </row>
    <row r="2" spans="2:8" s="21" customFormat="1" ht="13.5" customHeight="1">
      <c r="B2" s="18"/>
      <c r="C2" s="19"/>
      <c r="D2" s="19"/>
      <c r="E2" s="20"/>
      <c r="G2" s="22"/>
      <c r="H2" s="22"/>
    </row>
    <row r="3" spans="2:8" s="23" customFormat="1" ht="22.5" customHeight="1">
      <c r="B3" s="288" t="s">
        <v>114</v>
      </c>
      <c r="C3" s="288"/>
      <c r="D3" s="288"/>
      <c r="E3" s="288"/>
      <c r="F3" s="288"/>
      <c r="G3" s="288"/>
      <c r="H3" s="288"/>
    </row>
    <row r="4" spans="2:8" s="11" customFormat="1" ht="23.25" customHeight="1" thickBot="1">
      <c r="B4" s="24"/>
      <c r="C4" s="24"/>
      <c r="D4" s="24"/>
      <c r="G4" s="25"/>
      <c r="H4" s="25"/>
    </row>
    <row r="5" spans="2:8" s="11" customFormat="1" ht="12" customHeight="1">
      <c r="B5" s="300" t="s">
        <v>2</v>
      </c>
      <c r="C5" s="294" t="s">
        <v>66</v>
      </c>
      <c r="D5" s="295"/>
      <c r="E5" s="296"/>
      <c r="F5" s="292" t="s">
        <v>7</v>
      </c>
      <c r="G5" s="108" t="s">
        <v>45</v>
      </c>
      <c r="H5" s="109" t="s">
        <v>45</v>
      </c>
    </row>
    <row r="6" spans="2:8" s="11" customFormat="1" ht="12" customHeight="1" thickBot="1">
      <c r="B6" s="301"/>
      <c r="C6" s="297"/>
      <c r="D6" s="298"/>
      <c r="E6" s="299"/>
      <c r="F6" s="293"/>
      <c r="G6" s="104" t="s">
        <v>46</v>
      </c>
      <c r="H6" s="110" t="s">
        <v>53</v>
      </c>
    </row>
    <row r="7" spans="2:8" s="29" customFormat="1" ht="24.75" customHeight="1" thickBot="1">
      <c r="B7" s="105" t="s">
        <v>3</v>
      </c>
      <c r="C7" s="284" t="s">
        <v>54</v>
      </c>
      <c r="D7" s="285"/>
      <c r="E7" s="286"/>
      <c r="F7" s="100"/>
      <c r="G7" s="169">
        <f>SUM(G8+G11+G20)</f>
        <v>2787965</v>
      </c>
      <c r="H7" s="243">
        <f>SUM(H8+H11+H20)</f>
        <v>2333058</v>
      </c>
    </row>
    <row r="8" spans="2:15" s="29" customFormat="1" ht="16.5" customHeight="1">
      <c r="B8" s="111"/>
      <c r="C8" s="51">
        <v>1</v>
      </c>
      <c r="D8" s="103" t="s">
        <v>8</v>
      </c>
      <c r="E8" s="66"/>
      <c r="F8" s="27"/>
      <c r="G8" s="200">
        <f>SUM(G9:G10)</f>
        <v>2787965</v>
      </c>
      <c r="H8" s="250">
        <f>SUM(H9:H10)</f>
        <v>1753244</v>
      </c>
      <c r="K8" s="350"/>
      <c r="L8" s="43"/>
      <c r="M8" s="43"/>
      <c r="N8" s="43"/>
      <c r="O8" s="43"/>
    </row>
    <row r="9" spans="2:15" s="29" customFormat="1" ht="16.5" customHeight="1">
      <c r="B9" s="112"/>
      <c r="C9" s="26"/>
      <c r="D9" s="30"/>
      <c r="E9" s="94" t="s">
        <v>60</v>
      </c>
      <c r="F9" s="32"/>
      <c r="G9" s="96">
        <f>78042</f>
        <v>78042</v>
      </c>
      <c r="H9" s="251">
        <f>2700</f>
        <v>2700</v>
      </c>
      <c r="K9" s="43"/>
      <c r="L9" s="43"/>
      <c r="M9" s="43"/>
      <c r="N9" s="43"/>
      <c r="O9" s="43"/>
    </row>
    <row r="10" spans="2:15" s="29" customFormat="1" ht="16.5" customHeight="1" thickBot="1">
      <c r="B10" s="116"/>
      <c r="C10" s="76"/>
      <c r="D10" s="102"/>
      <c r="E10" s="192" t="s">
        <v>61</v>
      </c>
      <c r="F10" s="97"/>
      <c r="G10" s="193">
        <f>1055646+1654277</f>
        <v>2709923</v>
      </c>
      <c r="H10" s="252">
        <f>1750544</f>
        <v>1750544</v>
      </c>
      <c r="K10" s="43"/>
      <c r="L10" s="43"/>
      <c r="M10" s="43"/>
      <c r="N10" s="43"/>
      <c r="O10" s="43"/>
    </row>
    <row r="11" spans="2:15" s="37" customFormat="1" ht="16.5" customHeight="1" thickBot="1">
      <c r="B11" s="188"/>
      <c r="C11" s="163">
        <v>2</v>
      </c>
      <c r="D11" s="180" t="s">
        <v>47</v>
      </c>
      <c r="E11" s="181"/>
      <c r="F11" s="100"/>
      <c r="G11" s="169">
        <f>SUM(G12:G19)</f>
        <v>0</v>
      </c>
      <c r="H11" s="243">
        <f>SUM(H12:H19)</f>
        <v>579814</v>
      </c>
      <c r="K11" s="256"/>
      <c r="L11" s="256"/>
      <c r="M11" s="256"/>
      <c r="N11" s="256"/>
      <c r="O11" s="256"/>
    </row>
    <row r="12" spans="2:15" s="29" customFormat="1" ht="16.5" customHeight="1">
      <c r="B12" s="191"/>
      <c r="C12" s="164"/>
      <c r="D12" s="194" t="s">
        <v>35</v>
      </c>
      <c r="E12" s="177" t="s">
        <v>55</v>
      </c>
      <c r="F12" s="178"/>
      <c r="G12" s="201">
        <v>0</v>
      </c>
      <c r="H12" s="253">
        <f>575000</f>
        <v>575000</v>
      </c>
      <c r="K12" s="351"/>
      <c r="L12" s="43"/>
      <c r="M12" s="43"/>
      <c r="N12" s="43"/>
      <c r="O12" s="43"/>
    </row>
    <row r="13" spans="2:15" s="29" customFormat="1" ht="26.25" customHeight="1">
      <c r="B13" s="114"/>
      <c r="C13" s="38"/>
      <c r="D13" s="95" t="s">
        <v>35</v>
      </c>
      <c r="E13" s="190" t="s">
        <v>97</v>
      </c>
      <c r="F13" s="35"/>
      <c r="G13" s="202">
        <v>0</v>
      </c>
      <c r="H13" s="254">
        <f>4814</f>
        <v>4814</v>
      </c>
      <c r="K13" s="352"/>
      <c r="L13" s="353"/>
      <c r="M13" s="353"/>
      <c r="N13" s="43"/>
      <c r="O13" s="43"/>
    </row>
    <row r="14" spans="2:15" s="37" customFormat="1" ht="16.5" customHeight="1">
      <c r="B14" s="114"/>
      <c r="C14" s="39"/>
      <c r="D14" s="40" t="s">
        <v>35</v>
      </c>
      <c r="E14" s="34" t="s">
        <v>65</v>
      </c>
      <c r="F14" s="35"/>
      <c r="G14" s="202"/>
      <c r="H14" s="254"/>
      <c r="K14" s="351"/>
      <c r="L14" s="256"/>
      <c r="M14" s="256"/>
      <c r="N14" s="256"/>
      <c r="O14" s="256"/>
    </row>
    <row r="15" spans="2:15" s="37" customFormat="1" ht="16.5" customHeight="1">
      <c r="B15" s="114"/>
      <c r="C15" s="39"/>
      <c r="D15" s="40" t="s">
        <v>35</v>
      </c>
      <c r="E15" s="34"/>
      <c r="F15" s="35"/>
      <c r="G15" s="202"/>
      <c r="H15" s="254"/>
      <c r="K15" s="351"/>
      <c r="L15" s="256"/>
      <c r="M15" s="256"/>
      <c r="N15" s="256"/>
      <c r="O15" s="256"/>
    </row>
    <row r="16" spans="2:15" s="37" customFormat="1" ht="16.5" customHeight="1">
      <c r="B16" s="114"/>
      <c r="C16" s="39"/>
      <c r="D16" s="40" t="s">
        <v>35</v>
      </c>
      <c r="E16" s="34"/>
      <c r="F16" s="35"/>
      <c r="G16" s="202"/>
      <c r="H16" s="254"/>
      <c r="K16" s="351"/>
      <c r="L16" s="256"/>
      <c r="M16" s="256"/>
      <c r="N16" s="256"/>
      <c r="O16" s="256"/>
    </row>
    <row r="17" spans="2:15" s="37" customFormat="1" ht="16.5" customHeight="1">
      <c r="B17" s="114"/>
      <c r="C17" s="39"/>
      <c r="D17" s="40" t="s">
        <v>35</v>
      </c>
      <c r="E17" s="34"/>
      <c r="F17" s="35"/>
      <c r="G17" s="202"/>
      <c r="H17" s="254"/>
      <c r="K17" s="351"/>
      <c r="L17" s="256"/>
      <c r="M17" s="256"/>
      <c r="N17" s="256"/>
      <c r="O17" s="256"/>
    </row>
    <row r="18" spans="2:15" s="37" customFormat="1" ht="16.5" customHeight="1">
      <c r="B18" s="114"/>
      <c r="C18" s="39"/>
      <c r="D18" s="40" t="s">
        <v>35</v>
      </c>
      <c r="E18" s="34"/>
      <c r="F18" s="35"/>
      <c r="G18" s="202"/>
      <c r="H18" s="254"/>
      <c r="K18" s="351"/>
      <c r="L18" s="256"/>
      <c r="M18" s="256"/>
      <c r="N18" s="256"/>
      <c r="O18" s="256"/>
    </row>
    <row r="19" spans="2:15" s="37" customFormat="1" ht="16.5" customHeight="1" thickBot="1">
      <c r="B19" s="182"/>
      <c r="C19" s="183"/>
      <c r="D19" s="74" t="s">
        <v>35</v>
      </c>
      <c r="E19" s="73"/>
      <c r="F19" s="185"/>
      <c r="G19" s="203"/>
      <c r="H19" s="255"/>
      <c r="K19" s="351"/>
      <c r="L19" s="256"/>
      <c r="M19" s="256"/>
      <c r="N19" s="256"/>
      <c r="O19" s="256"/>
    </row>
    <row r="20" spans="2:15" s="37" customFormat="1" ht="16.5" customHeight="1" thickBot="1">
      <c r="B20" s="188"/>
      <c r="C20" s="163">
        <v>3</v>
      </c>
      <c r="D20" s="180" t="s">
        <v>9</v>
      </c>
      <c r="E20" s="181"/>
      <c r="F20" s="100"/>
      <c r="G20" s="169">
        <f>SUM(G21:G28)</f>
        <v>0</v>
      </c>
      <c r="H20" s="243">
        <f>SUM(H21:H28)</f>
        <v>0</v>
      </c>
      <c r="K20" s="256"/>
      <c r="L20" s="256"/>
      <c r="M20" s="256"/>
      <c r="N20" s="256"/>
      <c r="O20" s="256"/>
    </row>
    <row r="21" spans="2:15" s="37" customFormat="1" ht="16.5" customHeight="1">
      <c r="B21" s="191"/>
      <c r="C21" s="164"/>
      <c r="D21" s="176" t="s">
        <v>35</v>
      </c>
      <c r="E21" s="177" t="s">
        <v>10</v>
      </c>
      <c r="F21" s="178"/>
      <c r="G21" s="201"/>
      <c r="H21" s="253"/>
      <c r="K21" s="351"/>
      <c r="L21" s="256"/>
      <c r="M21" s="256"/>
      <c r="N21" s="256"/>
      <c r="O21" s="256"/>
    </row>
    <row r="22" spans="2:15" s="37" customFormat="1" ht="16.5" customHeight="1">
      <c r="B22" s="114"/>
      <c r="C22" s="39"/>
      <c r="D22" s="40" t="s">
        <v>35</v>
      </c>
      <c r="E22" s="34" t="s">
        <v>11</v>
      </c>
      <c r="F22" s="35"/>
      <c r="G22" s="202"/>
      <c r="H22" s="254"/>
      <c r="K22" s="351"/>
      <c r="L22" s="354"/>
      <c r="M22" s="161"/>
      <c r="N22" s="256"/>
      <c r="O22" s="256"/>
    </row>
    <row r="23" spans="2:15" s="29" customFormat="1" ht="16.5" customHeight="1">
      <c r="B23" s="112"/>
      <c r="C23" s="39"/>
      <c r="D23" s="40" t="s">
        <v>35</v>
      </c>
      <c r="E23" s="34" t="s">
        <v>48</v>
      </c>
      <c r="F23" s="35"/>
      <c r="G23" s="202"/>
      <c r="H23" s="254"/>
      <c r="K23" s="351"/>
      <c r="L23" s="43"/>
      <c r="M23" s="352"/>
      <c r="N23" s="353"/>
      <c r="O23" s="353"/>
    </row>
    <row r="24" spans="2:15" s="37" customFormat="1" ht="16.5" customHeight="1">
      <c r="B24" s="114"/>
      <c r="C24" s="39"/>
      <c r="D24" s="40" t="s">
        <v>35</v>
      </c>
      <c r="E24" s="34" t="s">
        <v>12</v>
      </c>
      <c r="F24" s="35"/>
      <c r="G24" s="202"/>
      <c r="H24" s="254"/>
      <c r="K24" s="351"/>
      <c r="L24" s="256"/>
      <c r="M24" s="256"/>
      <c r="N24" s="256"/>
      <c r="O24" s="256"/>
    </row>
    <row r="25" spans="2:15" s="37" customFormat="1" ht="16.5" customHeight="1">
      <c r="B25" s="114"/>
      <c r="C25" s="39"/>
      <c r="D25" s="40" t="s">
        <v>35</v>
      </c>
      <c r="E25" s="34" t="s">
        <v>13</v>
      </c>
      <c r="F25" s="35"/>
      <c r="G25" s="202"/>
      <c r="H25" s="254"/>
      <c r="K25" s="351"/>
      <c r="L25" s="256"/>
      <c r="M25" s="256"/>
      <c r="N25" s="256"/>
      <c r="O25" s="256"/>
    </row>
    <row r="26" spans="2:15" s="37" customFormat="1" ht="16.5" customHeight="1">
      <c r="B26" s="114"/>
      <c r="C26" s="39"/>
      <c r="D26" s="40" t="s">
        <v>35</v>
      </c>
      <c r="E26" s="256"/>
      <c r="F26" s="35"/>
      <c r="G26" s="202"/>
      <c r="H26" s="254"/>
      <c r="K26" s="351"/>
      <c r="L26" s="256"/>
      <c r="M26" s="256"/>
      <c r="N26" s="256"/>
      <c r="O26" s="256"/>
    </row>
    <row r="27" spans="2:15" s="37" customFormat="1" ht="16.5" customHeight="1">
      <c r="B27" s="114"/>
      <c r="C27" s="26"/>
      <c r="D27" s="133" t="s">
        <v>35</v>
      </c>
      <c r="E27" s="134"/>
      <c r="F27" s="32"/>
      <c r="G27" s="197"/>
      <c r="H27" s="257"/>
      <c r="K27" s="350"/>
      <c r="L27" s="256"/>
      <c r="M27" s="256"/>
      <c r="N27" s="256"/>
      <c r="O27" s="256"/>
    </row>
    <row r="28" spans="2:15" s="37" customFormat="1" ht="16.5" customHeight="1" thickBot="1">
      <c r="B28" s="116"/>
      <c r="C28" s="76"/>
      <c r="D28" s="75"/>
      <c r="E28" s="67"/>
      <c r="F28" s="97"/>
      <c r="G28" s="165"/>
      <c r="H28" s="258"/>
      <c r="K28" s="350"/>
      <c r="L28" s="256"/>
      <c r="M28" s="256"/>
      <c r="N28" s="256"/>
      <c r="O28" s="256"/>
    </row>
    <row r="29" spans="2:15" s="29" customFormat="1" ht="16.5" customHeight="1" thickBot="1">
      <c r="B29" s="101" t="s">
        <v>4</v>
      </c>
      <c r="C29" s="284" t="s">
        <v>14</v>
      </c>
      <c r="D29" s="285"/>
      <c r="E29" s="286"/>
      <c r="F29" s="100"/>
      <c r="G29" s="199">
        <f>SUM(G30+G35)</f>
        <v>693439</v>
      </c>
      <c r="H29" s="259">
        <f>SUM(H30+H35)</f>
        <v>873236</v>
      </c>
      <c r="K29" s="43"/>
      <c r="L29" s="43"/>
      <c r="M29" s="43"/>
      <c r="N29" s="43"/>
      <c r="O29" s="43"/>
    </row>
    <row r="30" spans="2:15" s="29" customFormat="1" ht="16.5" customHeight="1">
      <c r="B30" s="118"/>
      <c r="C30" s="26">
        <v>4</v>
      </c>
      <c r="D30" s="30" t="s">
        <v>15</v>
      </c>
      <c r="E30" s="41"/>
      <c r="F30" s="32"/>
      <c r="G30" s="204">
        <f>SUM(G31:G34)</f>
        <v>693439</v>
      </c>
      <c r="H30" s="260">
        <f>SUM(H31:H34)</f>
        <v>873236</v>
      </c>
      <c r="K30" s="43"/>
      <c r="L30" s="350"/>
      <c r="M30" s="44"/>
      <c r="N30" s="43"/>
      <c r="O30" s="43"/>
    </row>
    <row r="31" spans="2:15" s="29" customFormat="1" ht="16.5" customHeight="1">
      <c r="B31" s="112"/>
      <c r="C31" s="38"/>
      <c r="D31" s="33" t="s">
        <v>35</v>
      </c>
      <c r="E31" s="34" t="s">
        <v>17</v>
      </c>
      <c r="F31" s="35"/>
      <c r="G31" s="198"/>
      <c r="H31" s="261"/>
      <c r="K31" s="256"/>
      <c r="L31" s="351"/>
      <c r="M31" s="162"/>
      <c r="N31" s="43"/>
      <c r="O31" s="43"/>
    </row>
    <row r="32" spans="2:15" s="29" customFormat="1" ht="16.5" customHeight="1">
      <c r="B32" s="112"/>
      <c r="C32" s="39"/>
      <c r="D32" s="40" t="s">
        <v>35</v>
      </c>
      <c r="E32" s="34" t="s">
        <v>5</v>
      </c>
      <c r="F32" s="35"/>
      <c r="G32" s="198"/>
      <c r="H32" s="261"/>
      <c r="K32" s="256"/>
      <c r="L32" s="351"/>
      <c r="M32" s="162"/>
      <c r="N32" s="43"/>
      <c r="O32" s="43"/>
    </row>
    <row r="33" spans="2:15" s="29" customFormat="1" ht="21.75" customHeight="1">
      <c r="B33" s="112"/>
      <c r="C33" s="39"/>
      <c r="D33" s="40" t="s">
        <v>35</v>
      </c>
      <c r="E33" s="135" t="s">
        <v>109</v>
      </c>
      <c r="F33" s="35"/>
      <c r="G33" s="198">
        <f>151720+7900-2844-74473</f>
        <v>82303</v>
      </c>
      <c r="H33" s="261">
        <f>109316</f>
        <v>109316</v>
      </c>
      <c r="K33" s="256"/>
      <c r="L33" s="351"/>
      <c r="M33" s="162"/>
      <c r="N33" s="43"/>
      <c r="O33" s="43"/>
    </row>
    <row r="34" spans="2:15" s="29" customFormat="1" ht="21" customHeight="1">
      <c r="B34" s="112"/>
      <c r="C34" s="39"/>
      <c r="D34" s="40" t="s">
        <v>35</v>
      </c>
      <c r="E34" s="135" t="s">
        <v>105</v>
      </c>
      <c r="F34" s="35"/>
      <c r="G34" s="198">
        <f>1492031-880895</f>
        <v>611136</v>
      </c>
      <c r="H34" s="261">
        <f>763920</f>
        <v>763920</v>
      </c>
      <c r="K34" s="355"/>
      <c r="L34" s="355"/>
      <c r="M34" s="355"/>
      <c r="N34" s="43"/>
      <c r="O34" s="43"/>
    </row>
    <row r="35" spans="2:15" s="37" customFormat="1" ht="16.5" customHeight="1" thickBot="1">
      <c r="B35" s="116"/>
      <c r="C35" s="76">
        <v>5</v>
      </c>
      <c r="D35" s="102" t="s">
        <v>16</v>
      </c>
      <c r="E35" s="67"/>
      <c r="F35" s="97"/>
      <c r="G35" s="165"/>
      <c r="H35" s="258"/>
      <c r="K35" s="43"/>
      <c r="L35" s="350"/>
      <c r="M35" s="44"/>
      <c r="N35" s="256"/>
      <c r="O35" s="256"/>
    </row>
    <row r="36" spans="2:15" s="37" customFormat="1" ht="21" customHeight="1" thickBot="1">
      <c r="B36" s="99"/>
      <c r="C36" s="289" t="s">
        <v>25</v>
      </c>
      <c r="D36" s="290"/>
      <c r="E36" s="291"/>
      <c r="F36" s="100"/>
      <c r="G36" s="196">
        <f>SUM(G7+G29)</f>
        <v>3481404</v>
      </c>
      <c r="H36" s="262">
        <f>SUM(H7+H29)</f>
        <v>3206294</v>
      </c>
      <c r="K36" s="256"/>
      <c r="L36" s="256"/>
      <c r="M36" s="256"/>
      <c r="N36" s="256"/>
      <c r="O36" s="256"/>
    </row>
    <row r="37" spans="2:8" s="29" customFormat="1" ht="16.5" customHeight="1">
      <c r="B37" s="42"/>
      <c r="C37" s="42"/>
      <c r="D37" s="42"/>
      <c r="E37" s="42"/>
      <c r="F37" s="43"/>
      <c r="G37" s="44"/>
      <c r="H37" s="44"/>
    </row>
    <row r="38" spans="2:8" s="29" customFormat="1" ht="16.5" customHeight="1">
      <c r="B38" s="43"/>
      <c r="C38" s="42"/>
      <c r="D38" s="42"/>
      <c r="E38" s="42"/>
      <c r="F38" s="43"/>
      <c r="G38" s="44"/>
      <c r="H38" s="44"/>
    </row>
    <row r="39" spans="2:8" s="29" customFormat="1" ht="16.5" customHeight="1">
      <c r="B39" s="42"/>
      <c r="C39" s="46"/>
      <c r="D39" s="46"/>
      <c r="E39" s="45"/>
      <c r="F39" s="45"/>
      <c r="G39" s="47"/>
      <c r="H39" s="47"/>
    </row>
    <row r="40" spans="2:8" s="29" customFormat="1" ht="16.5" customHeight="1">
      <c r="B40" s="42"/>
      <c r="C40" s="46"/>
      <c r="D40" s="46"/>
      <c r="E40" s="45"/>
      <c r="F40" s="45"/>
      <c r="G40" s="47"/>
      <c r="H40" s="47"/>
    </row>
    <row r="41" spans="2:8" s="29" customFormat="1" ht="30" customHeight="1">
      <c r="B41" s="46"/>
      <c r="C41" s="46"/>
      <c r="D41" s="46"/>
      <c r="E41" s="45"/>
      <c r="F41" s="45"/>
      <c r="G41" s="47"/>
      <c r="H41" s="47"/>
    </row>
    <row r="42" spans="2:8" s="29" customFormat="1" ht="9.75" customHeight="1">
      <c r="B42" s="46"/>
      <c r="C42" s="46"/>
      <c r="D42" s="46"/>
      <c r="E42" s="45"/>
      <c r="F42" s="45"/>
      <c r="G42" s="47"/>
      <c r="H42" s="47"/>
    </row>
    <row r="43" spans="2:8" s="29" customFormat="1" ht="15.75" customHeight="1">
      <c r="B43" s="46"/>
      <c r="C43" s="46"/>
      <c r="D43" s="46"/>
      <c r="E43" s="45"/>
      <c r="F43" s="45"/>
      <c r="G43" s="47"/>
      <c r="H43" s="47"/>
    </row>
  </sheetData>
  <sheetProtection/>
  <mergeCells count="11">
    <mergeCell ref="K13:M13"/>
    <mergeCell ref="K34:M34"/>
    <mergeCell ref="C29:E29"/>
    <mergeCell ref="M23:O23"/>
    <mergeCell ref="B5:B6"/>
    <mergeCell ref="C7:E7"/>
    <mergeCell ref="G1:H1"/>
    <mergeCell ref="B3:H3"/>
    <mergeCell ref="C36:E36"/>
    <mergeCell ref="F5:F6"/>
    <mergeCell ref="C5:E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PageLayoutView="0" workbookViewId="0" topLeftCell="F1">
      <selection activeCell="L7" sqref="L7:N34"/>
    </sheetView>
  </sheetViews>
  <sheetFormatPr defaultColWidth="9.140625" defaultRowHeight="12.75"/>
  <cols>
    <col min="1" max="1" width="1.8515625" style="45" customWidth="1"/>
    <col min="2" max="2" width="3.7109375" style="46" customWidth="1"/>
    <col min="3" max="3" width="2.7109375" style="46" customWidth="1"/>
    <col min="4" max="4" width="4.00390625" style="46" customWidth="1"/>
    <col min="5" max="5" width="46.57421875" style="45" customWidth="1"/>
    <col min="6" max="6" width="9.00390625" style="45" customWidth="1"/>
    <col min="7" max="7" width="16.57421875" style="47" customWidth="1"/>
    <col min="8" max="8" width="15.140625" style="47" customWidth="1"/>
    <col min="9" max="9" width="1.421875" style="45" customWidth="1"/>
    <col min="10" max="16384" width="9.140625" style="45" customWidth="1"/>
  </cols>
  <sheetData>
    <row r="1" spans="2:8" s="21" customFormat="1" ht="18" customHeight="1">
      <c r="B1" s="18"/>
      <c r="C1" s="19"/>
      <c r="D1" s="19"/>
      <c r="E1" s="20"/>
      <c r="G1" s="22"/>
      <c r="H1" s="22"/>
    </row>
    <row r="2" spans="2:8" s="48" customFormat="1" ht="18" customHeight="1">
      <c r="B2" s="288" t="s">
        <v>114</v>
      </c>
      <c r="C2" s="288"/>
      <c r="D2" s="288"/>
      <c r="E2" s="288"/>
      <c r="F2" s="288"/>
      <c r="G2" s="288"/>
      <c r="H2" s="288"/>
    </row>
    <row r="3" spans="2:8" s="9" customFormat="1" ht="15.75" customHeight="1" thickBot="1">
      <c r="B3" s="49"/>
      <c r="C3" s="49"/>
      <c r="D3" s="49"/>
      <c r="G3" s="50"/>
      <c r="H3" s="50"/>
    </row>
    <row r="4" spans="2:8" s="48" customFormat="1" ht="15.75" customHeight="1">
      <c r="B4" s="308" t="s">
        <v>2</v>
      </c>
      <c r="C4" s="310" t="s">
        <v>67</v>
      </c>
      <c r="D4" s="311"/>
      <c r="E4" s="312"/>
      <c r="F4" s="303" t="s">
        <v>7</v>
      </c>
      <c r="G4" s="122" t="s">
        <v>45</v>
      </c>
      <c r="H4" s="123" t="s">
        <v>45</v>
      </c>
    </row>
    <row r="5" spans="2:8" s="48" customFormat="1" ht="19.5" customHeight="1" thickBot="1">
      <c r="B5" s="309"/>
      <c r="C5" s="313"/>
      <c r="D5" s="314"/>
      <c r="E5" s="315"/>
      <c r="F5" s="304"/>
      <c r="G5" s="119" t="s">
        <v>46</v>
      </c>
      <c r="H5" s="124" t="s">
        <v>53</v>
      </c>
    </row>
    <row r="6" spans="2:8" s="29" customFormat="1" ht="24.75" customHeight="1" thickBot="1">
      <c r="B6" s="105" t="s">
        <v>3</v>
      </c>
      <c r="C6" s="302" t="s">
        <v>68</v>
      </c>
      <c r="D6" s="285"/>
      <c r="E6" s="286"/>
      <c r="F6" s="100"/>
      <c r="G6" s="189">
        <f>SUM(G7+G10)</f>
        <v>84394</v>
      </c>
      <c r="H6" s="263">
        <f>SUM(H7+H10)</f>
        <v>71517</v>
      </c>
    </row>
    <row r="7" spans="2:14" s="29" customFormat="1" ht="15.75" customHeight="1" thickBot="1">
      <c r="B7" s="99"/>
      <c r="C7" s="163">
        <v>1</v>
      </c>
      <c r="D7" s="180" t="s">
        <v>18</v>
      </c>
      <c r="E7" s="181"/>
      <c r="F7" s="100"/>
      <c r="G7" s="136">
        <f>SUM(G8:G9)</f>
        <v>0</v>
      </c>
      <c r="H7" s="264">
        <f>SUM(H8:H9)</f>
        <v>0</v>
      </c>
      <c r="L7" s="44"/>
      <c r="M7" s="43"/>
      <c r="N7" s="43"/>
    </row>
    <row r="8" spans="2:14" s="37" customFormat="1" ht="15.75" customHeight="1">
      <c r="B8" s="111"/>
      <c r="C8" s="164"/>
      <c r="D8" s="176" t="s">
        <v>35</v>
      </c>
      <c r="E8" s="177" t="s">
        <v>36</v>
      </c>
      <c r="F8" s="178"/>
      <c r="G8" s="179"/>
      <c r="H8" s="265"/>
      <c r="L8" s="162"/>
      <c r="M8" s="256"/>
      <c r="N8" s="256"/>
    </row>
    <row r="9" spans="2:14" s="37" customFormat="1" ht="15.75" customHeight="1" thickBot="1">
      <c r="B9" s="182"/>
      <c r="C9" s="183"/>
      <c r="D9" s="74" t="s">
        <v>35</v>
      </c>
      <c r="E9" s="184" t="s">
        <v>69</v>
      </c>
      <c r="F9" s="185"/>
      <c r="G9" s="186"/>
      <c r="H9" s="266"/>
      <c r="L9" s="162"/>
      <c r="M9" s="256"/>
      <c r="N9" s="256"/>
    </row>
    <row r="10" spans="2:14" s="29" customFormat="1" ht="15.75" customHeight="1" thickBot="1">
      <c r="B10" s="188"/>
      <c r="C10" s="163">
        <v>2</v>
      </c>
      <c r="D10" s="316" t="s">
        <v>70</v>
      </c>
      <c r="E10" s="317"/>
      <c r="F10" s="100"/>
      <c r="G10" s="189">
        <f>SUM(G11:G22)</f>
        <v>84394</v>
      </c>
      <c r="H10" s="263">
        <f>SUM(H11:H22)</f>
        <v>71517</v>
      </c>
      <c r="L10" s="44"/>
      <c r="M10" s="43"/>
      <c r="N10" s="43"/>
    </row>
    <row r="11" spans="2:14" s="37" customFormat="1" ht="15.75" customHeight="1">
      <c r="B11" s="111"/>
      <c r="C11" s="164"/>
      <c r="D11" s="176" t="s">
        <v>35</v>
      </c>
      <c r="E11" s="177" t="s">
        <v>49</v>
      </c>
      <c r="F11" s="178"/>
      <c r="G11" s="187">
        <f>6500</f>
        <v>6500</v>
      </c>
      <c r="H11" s="267">
        <v>0</v>
      </c>
      <c r="L11" s="162"/>
      <c r="M11" s="256"/>
      <c r="N11" s="256"/>
    </row>
    <row r="12" spans="2:14" s="37" customFormat="1" ht="15.75" customHeight="1">
      <c r="B12" s="114"/>
      <c r="C12" s="39"/>
      <c r="D12" s="40" t="s">
        <v>35</v>
      </c>
      <c r="E12" s="34" t="s">
        <v>50</v>
      </c>
      <c r="F12" s="35"/>
      <c r="G12" s="125"/>
      <c r="H12" s="268"/>
      <c r="L12" s="162"/>
      <c r="M12" s="256"/>
      <c r="N12" s="256"/>
    </row>
    <row r="13" spans="2:14" s="37" customFormat="1" ht="15.75" customHeight="1">
      <c r="B13" s="114"/>
      <c r="C13" s="39"/>
      <c r="D13" s="40" t="s">
        <v>35</v>
      </c>
      <c r="E13" s="34" t="s">
        <v>37</v>
      </c>
      <c r="F13" s="35"/>
      <c r="G13" s="125"/>
      <c r="H13" s="268"/>
      <c r="L13" s="162"/>
      <c r="M13" s="256"/>
      <c r="N13" s="256"/>
    </row>
    <row r="14" spans="2:14" s="37" customFormat="1" ht="15.75" customHeight="1">
      <c r="B14" s="114"/>
      <c r="C14" s="39"/>
      <c r="D14" s="40" t="s">
        <v>35</v>
      </c>
      <c r="E14" s="34" t="s">
        <v>38</v>
      </c>
      <c r="F14" s="35"/>
      <c r="G14" s="125"/>
      <c r="H14" s="268"/>
      <c r="L14" s="162"/>
      <c r="M14" s="256"/>
      <c r="N14" s="256"/>
    </row>
    <row r="15" spans="2:14" s="37" customFormat="1" ht="15.75" customHeight="1">
      <c r="B15" s="114"/>
      <c r="C15" s="39"/>
      <c r="D15" s="40" t="s">
        <v>35</v>
      </c>
      <c r="E15" s="34" t="s">
        <v>39</v>
      </c>
      <c r="F15" s="35"/>
      <c r="G15" s="125">
        <f>10434</f>
        <v>10434</v>
      </c>
      <c r="H15" s="268">
        <v>0</v>
      </c>
      <c r="L15" s="162"/>
      <c r="M15" s="256"/>
      <c r="N15" s="256"/>
    </row>
    <row r="16" spans="2:14" s="37" customFormat="1" ht="15.75" customHeight="1">
      <c r="B16" s="114"/>
      <c r="C16" s="39"/>
      <c r="D16" s="40" t="s">
        <v>35</v>
      </c>
      <c r="E16" s="34" t="s">
        <v>40</v>
      </c>
      <c r="F16" s="35"/>
      <c r="G16" s="125">
        <f>124013-56553</f>
        <v>67460</v>
      </c>
      <c r="H16" s="268">
        <f>71517</f>
        <v>71517</v>
      </c>
      <c r="L16" s="356"/>
      <c r="M16" s="256"/>
      <c r="N16" s="256"/>
    </row>
    <row r="17" spans="2:14" s="37" customFormat="1" ht="15.75" customHeight="1">
      <c r="B17" s="114"/>
      <c r="C17" s="39"/>
      <c r="D17" s="40" t="s">
        <v>35</v>
      </c>
      <c r="E17" s="135" t="s">
        <v>96</v>
      </c>
      <c r="F17" s="35"/>
      <c r="G17" s="125"/>
      <c r="H17" s="268"/>
      <c r="L17" s="162"/>
      <c r="M17" s="256"/>
      <c r="N17" s="256"/>
    </row>
    <row r="18" spans="2:14" s="37" customFormat="1" ht="15.75" customHeight="1">
      <c r="B18" s="114"/>
      <c r="C18" s="39"/>
      <c r="D18" s="40" t="s">
        <v>35</v>
      </c>
      <c r="E18" s="34" t="s">
        <v>56</v>
      </c>
      <c r="F18" s="35"/>
      <c r="G18" s="125"/>
      <c r="H18" s="268"/>
      <c r="L18" s="162"/>
      <c r="M18" s="256"/>
      <c r="N18" s="256"/>
    </row>
    <row r="19" spans="2:14" s="37" customFormat="1" ht="15.75" customHeight="1">
      <c r="B19" s="114"/>
      <c r="C19" s="39"/>
      <c r="D19" s="40" t="s">
        <v>35</v>
      </c>
      <c r="E19" s="34" t="s">
        <v>57</v>
      </c>
      <c r="F19" s="35"/>
      <c r="G19" s="36"/>
      <c r="H19" s="115"/>
      <c r="L19" s="162"/>
      <c r="M19" s="256"/>
      <c r="N19" s="256"/>
    </row>
    <row r="20" spans="2:14" s="37" customFormat="1" ht="15.75" customHeight="1">
      <c r="B20" s="114"/>
      <c r="C20" s="39"/>
      <c r="D20" s="40" t="s">
        <v>35</v>
      </c>
      <c r="E20" s="34"/>
      <c r="F20" s="35"/>
      <c r="G20" s="36"/>
      <c r="H20" s="115"/>
      <c r="L20" s="162"/>
      <c r="M20" s="256"/>
      <c r="N20" s="256"/>
    </row>
    <row r="21" spans="2:14" s="37" customFormat="1" ht="15.75" customHeight="1">
      <c r="B21" s="114"/>
      <c r="C21" s="39"/>
      <c r="D21" s="40" t="s">
        <v>35</v>
      </c>
      <c r="E21" s="68"/>
      <c r="F21" s="35"/>
      <c r="G21" s="36"/>
      <c r="H21" s="115"/>
      <c r="L21" s="162"/>
      <c r="M21" s="256"/>
      <c r="N21" s="256"/>
    </row>
    <row r="22" spans="2:14" s="37" customFormat="1" ht="15.75" customHeight="1" thickBot="1">
      <c r="B22" s="114"/>
      <c r="C22" s="39"/>
      <c r="D22" s="40" t="s">
        <v>35</v>
      </c>
      <c r="E22" s="256"/>
      <c r="F22" s="35"/>
      <c r="G22" s="36"/>
      <c r="H22" s="115"/>
      <c r="L22" s="162"/>
      <c r="M22" s="256"/>
      <c r="N22" s="256"/>
    </row>
    <row r="23" spans="2:14" s="29" customFormat="1" ht="24.75" customHeight="1" thickBot="1">
      <c r="B23" s="105" t="s">
        <v>4</v>
      </c>
      <c r="C23" s="302" t="s">
        <v>71</v>
      </c>
      <c r="D23" s="285"/>
      <c r="E23" s="286"/>
      <c r="F23" s="100"/>
      <c r="G23" s="136">
        <f>SUM(G24+G26)</f>
        <v>0</v>
      </c>
      <c r="H23" s="264">
        <f>SUM(H24+H26)</f>
        <v>0</v>
      </c>
      <c r="L23" s="43"/>
      <c r="M23" s="43"/>
      <c r="N23" s="43"/>
    </row>
    <row r="24" spans="2:14" s="29" customFormat="1" ht="15.75" customHeight="1">
      <c r="B24" s="111"/>
      <c r="C24" s="51">
        <v>1</v>
      </c>
      <c r="D24" s="103" t="s">
        <v>20</v>
      </c>
      <c r="E24" s="120"/>
      <c r="F24" s="27"/>
      <c r="G24" s="137">
        <f>SUM(G25)</f>
        <v>0</v>
      </c>
      <c r="H24" s="269">
        <f>SUM(H25)</f>
        <v>0</v>
      </c>
      <c r="L24" s="43"/>
      <c r="M24" s="43"/>
      <c r="N24" s="43"/>
    </row>
    <row r="25" spans="2:14" s="37" customFormat="1" ht="15.75" customHeight="1">
      <c r="B25" s="112"/>
      <c r="C25" s="38"/>
      <c r="D25" s="33" t="s">
        <v>35</v>
      </c>
      <c r="E25" s="34"/>
      <c r="F25" s="35"/>
      <c r="G25" s="138"/>
      <c r="H25" s="270"/>
      <c r="L25" s="162"/>
      <c r="M25" s="256"/>
      <c r="N25" s="256"/>
    </row>
    <row r="26" spans="2:14" s="37" customFormat="1" ht="15.75" customHeight="1">
      <c r="B26" s="112"/>
      <c r="C26" s="92">
        <v>2</v>
      </c>
      <c r="D26" s="30" t="s">
        <v>21</v>
      </c>
      <c r="E26" s="34"/>
      <c r="F26" s="35"/>
      <c r="G26" s="138">
        <f>SUM(G27:G28)</f>
        <v>0</v>
      </c>
      <c r="H26" s="270">
        <f>SUM(H27:H28)</f>
        <v>0</v>
      </c>
      <c r="L26" s="357"/>
      <c r="M26" s="358"/>
      <c r="N26" s="358"/>
    </row>
    <row r="27" spans="2:14" s="29" customFormat="1" ht="15.75" customHeight="1">
      <c r="B27" s="112"/>
      <c r="C27" s="26"/>
      <c r="D27" s="133" t="s">
        <v>35</v>
      </c>
      <c r="E27" s="31"/>
      <c r="F27" s="32"/>
      <c r="G27" s="28"/>
      <c r="H27" s="113"/>
      <c r="L27" s="44"/>
      <c r="M27" s="43"/>
      <c r="N27" s="43"/>
    </row>
    <row r="28" spans="2:14" s="29" customFormat="1" ht="15.75" customHeight="1" thickBot="1">
      <c r="B28" s="116"/>
      <c r="C28" s="76"/>
      <c r="D28" s="102"/>
      <c r="E28" s="67"/>
      <c r="F28" s="97"/>
      <c r="G28" s="98"/>
      <c r="H28" s="271"/>
      <c r="K28" s="107"/>
      <c r="L28" s="44"/>
      <c r="M28" s="43"/>
      <c r="N28" s="43"/>
    </row>
    <row r="29" spans="2:14" s="29" customFormat="1" ht="24.75" customHeight="1" thickBot="1">
      <c r="B29" s="105" t="s">
        <v>22</v>
      </c>
      <c r="C29" s="284" t="s">
        <v>23</v>
      </c>
      <c r="D29" s="285"/>
      <c r="E29" s="286"/>
      <c r="F29" s="100"/>
      <c r="G29" s="189">
        <f>SUM(G30:G33)</f>
        <v>3397010</v>
      </c>
      <c r="H29" s="272">
        <f>SUM(H30:H33)</f>
        <v>3134777</v>
      </c>
      <c r="L29" s="43"/>
      <c r="M29" s="43"/>
      <c r="N29" s="43"/>
    </row>
    <row r="30" spans="2:14" s="29" customFormat="1" ht="15.75" customHeight="1">
      <c r="B30" s="112"/>
      <c r="C30" s="26">
        <v>1</v>
      </c>
      <c r="D30" s="127" t="s">
        <v>72</v>
      </c>
      <c r="E30" s="31"/>
      <c r="F30" s="32"/>
      <c r="G30" s="121">
        <f>1772031</f>
        <v>1772031</v>
      </c>
      <c r="H30" s="273">
        <f>1647031</f>
        <v>1647031</v>
      </c>
      <c r="L30" s="44"/>
      <c r="M30" s="43"/>
      <c r="N30" s="43"/>
    </row>
    <row r="31" spans="2:14" s="29" customFormat="1" ht="15.75" customHeight="1">
      <c r="B31" s="112"/>
      <c r="C31" s="51">
        <v>2</v>
      </c>
      <c r="D31" s="127" t="s">
        <v>26</v>
      </c>
      <c r="E31" s="31"/>
      <c r="F31" s="32"/>
      <c r="G31" s="28"/>
      <c r="H31" s="113"/>
      <c r="L31" s="44"/>
      <c r="M31" s="43"/>
      <c r="N31" s="43"/>
    </row>
    <row r="32" spans="2:14" s="29" customFormat="1" ht="15.75" customHeight="1">
      <c r="B32" s="112"/>
      <c r="C32" s="26">
        <v>3</v>
      </c>
      <c r="D32" s="224" t="s">
        <v>107</v>
      </c>
      <c r="E32" s="31"/>
      <c r="F32" s="32"/>
      <c r="G32" s="197">
        <f>SUM(H32:H33)</f>
        <v>1487746</v>
      </c>
      <c r="H32" s="257">
        <f>1055876</f>
        <v>1055876</v>
      </c>
      <c r="L32" s="44"/>
      <c r="M32" s="43"/>
      <c r="N32" s="43"/>
    </row>
    <row r="33" spans="2:14" s="29" customFormat="1" ht="15.75" customHeight="1" thickBot="1">
      <c r="B33" s="112"/>
      <c r="C33" s="26">
        <v>3</v>
      </c>
      <c r="D33" s="102" t="s">
        <v>24</v>
      </c>
      <c r="E33" s="31"/>
      <c r="F33" s="32"/>
      <c r="G33" s="197">
        <f>SUM('Rez.1'!F38)</f>
        <v>137233</v>
      </c>
      <c r="H33" s="257">
        <f>431870</f>
        <v>431870</v>
      </c>
      <c r="L33" s="359"/>
      <c r="M33" s="43"/>
      <c r="N33" s="43"/>
    </row>
    <row r="34" spans="2:14" s="29" customFormat="1" ht="30.75" customHeight="1" thickBot="1">
      <c r="B34" s="99"/>
      <c r="C34" s="305" t="s">
        <v>73</v>
      </c>
      <c r="D34" s="306"/>
      <c r="E34" s="307"/>
      <c r="F34" s="100"/>
      <c r="G34" s="106">
        <f>SUM(G6+G23+G29)</f>
        <v>3481404</v>
      </c>
      <c r="H34" s="272">
        <f>SUM(H6+H23+H29)</f>
        <v>3206294</v>
      </c>
      <c r="L34" s="43"/>
      <c r="M34" s="43"/>
      <c r="N34" s="43"/>
    </row>
    <row r="35" spans="2:8" s="29" customFormat="1" ht="15.75" customHeight="1">
      <c r="B35" s="42"/>
      <c r="C35" s="42"/>
      <c r="D35" s="52"/>
      <c r="E35" s="43"/>
      <c r="F35" s="43"/>
      <c r="G35" s="44"/>
      <c r="H35" s="44"/>
    </row>
    <row r="36" spans="2:8" s="29" customFormat="1" ht="15.75" customHeight="1">
      <c r="B36" s="42"/>
      <c r="C36" s="42"/>
      <c r="D36" s="52"/>
      <c r="E36" s="43"/>
      <c r="F36" s="43"/>
      <c r="G36" s="44"/>
      <c r="H36" s="44"/>
    </row>
    <row r="37" spans="2:8" s="29" customFormat="1" ht="15.75" customHeight="1">
      <c r="B37" s="42"/>
      <c r="C37" s="42"/>
      <c r="D37" s="52"/>
      <c r="E37" s="43"/>
      <c r="F37" s="43"/>
      <c r="G37" s="44"/>
      <c r="H37" s="44"/>
    </row>
    <row r="38" spans="2:8" s="29" customFormat="1" ht="15.75" customHeight="1">
      <c r="B38" s="42"/>
      <c r="C38" s="42"/>
      <c r="D38" s="52"/>
      <c r="E38" s="43"/>
      <c r="F38" s="43"/>
      <c r="G38" s="44"/>
      <c r="H38" s="44"/>
    </row>
    <row r="39" spans="2:8" s="29" customFormat="1" ht="15.75" customHeight="1">
      <c r="B39" s="42"/>
      <c r="C39" s="42"/>
      <c r="D39" s="52"/>
      <c r="E39" s="43"/>
      <c r="F39" s="43"/>
      <c r="G39" s="44"/>
      <c r="H39" s="44"/>
    </row>
    <row r="40" spans="2:8" s="29" customFormat="1" ht="15.75" customHeight="1">
      <c r="B40" s="42"/>
      <c r="C40" s="42"/>
      <c r="D40" s="52"/>
      <c r="E40" s="43"/>
      <c r="F40" s="43"/>
      <c r="G40" s="44"/>
      <c r="H40" s="44"/>
    </row>
    <row r="41" spans="2:8" s="29" customFormat="1" ht="15.75" customHeight="1">
      <c r="B41" s="42"/>
      <c r="C41" s="42"/>
      <c r="D41" s="52"/>
      <c r="E41" s="43"/>
      <c r="F41" s="43"/>
      <c r="G41" s="44"/>
      <c r="H41" s="44"/>
    </row>
    <row r="42" spans="2:8" s="29" customFormat="1" ht="15.75" customHeight="1">
      <c r="B42" s="42"/>
      <c r="C42" s="42"/>
      <c r="D42" s="52"/>
      <c r="E42" s="43"/>
      <c r="F42" s="43"/>
      <c r="G42" s="44"/>
      <c r="H42" s="44"/>
    </row>
    <row r="43" spans="2:8" s="29" customFormat="1" ht="15.75" customHeight="1">
      <c r="B43" s="42"/>
      <c r="C43" s="42"/>
      <c r="D43" s="52"/>
      <c r="E43" s="43"/>
      <c r="F43" s="43"/>
      <c r="G43" s="44"/>
      <c r="H43" s="44"/>
    </row>
    <row r="44" spans="2:8" s="29" customFormat="1" ht="15.75" customHeight="1">
      <c r="B44" s="42"/>
      <c r="C44" s="42"/>
      <c r="D44" s="42"/>
      <c r="E44" s="42"/>
      <c r="F44" s="43"/>
      <c r="G44" s="44"/>
      <c r="H44" s="44"/>
    </row>
    <row r="45" spans="2:8" ht="12.75">
      <c r="B45" s="53"/>
      <c r="C45" s="53"/>
      <c r="D45" s="54"/>
      <c r="E45" s="55"/>
      <c r="F45" s="55"/>
      <c r="G45" s="56"/>
      <c r="H45" s="56"/>
    </row>
  </sheetData>
  <sheetProtection/>
  <mergeCells count="10">
    <mergeCell ref="B2:H2"/>
    <mergeCell ref="C6:E6"/>
    <mergeCell ref="F4:F5"/>
    <mergeCell ref="L26:N26"/>
    <mergeCell ref="C29:E29"/>
    <mergeCell ref="C34:E34"/>
    <mergeCell ref="B4:B5"/>
    <mergeCell ref="C4:E5"/>
    <mergeCell ref="C23:E23"/>
    <mergeCell ref="D10:E10"/>
  </mergeCells>
  <printOptions horizontalCentered="1" verticalCentered="1"/>
  <pageMargins left="0" right="0" top="0" bottom="0" header="0.31" footer="0.2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B1">
      <selection activeCell="F23" sqref="F23"/>
    </sheetView>
  </sheetViews>
  <sheetFormatPr defaultColWidth="9.140625" defaultRowHeight="12.75"/>
  <cols>
    <col min="1" max="1" width="1.57421875" style="9" hidden="1" customWidth="1"/>
    <col min="2" max="2" width="3.00390625" style="49" customWidth="1"/>
    <col min="3" max="3" width="5.28125" style="49" customWidth="1"/>
    <col min="4" max="4" width="2.7109375" style="49" customWidth="1"/>
    <col min="5" max="5" width="47.00390625" style="9" customWidth="1"/>
    <col min="6" max="6" width="24.140625" style="50" customWidth="1"/>
    <col min="7" max="7" width="22.421875" style="50" customWidth="1"/>
    <col min="8" max="8" width="4.57421875" style="9" customWidth="1"/>
    <col min="9" max="9" width="9.140625" style="9" customWidth="1"/>
    <col min="10" max="10" width="18.00390625" style="60" customWidth="1"/>
    <col min="11" max="16384" width="9.140625" style="9" customWidth="1"/>
  </cols>
  <sheetData>
    <row r="1" ht="6.75" customHeight="1"/>
    <row r="2" spans="2:10" s="48" customFormat="1" ht="18" hidden="1">
      <c r="B2" s="18"/>
      <c r="C2" s="18"/>
      <c r="D2" s="19"/>
      <c r="E2" s="20"/>
      <c r="F2" s="22"/>
      <c r="G2" s="57"/>
      <c r="H2" s="21"/>
      <c r="I2" s="21"/>
      <c r="J2" s="58"/>
    </row>
    <row r="3" spans="2:10" s="48" customFormat="1" ht="24.75" customHeight="1">
      <c r="B3" s="329" t="s">
        <v>115</v>
      </c>
      <c r="C3" s="330"/>
      <c r="D3" s="330"/>
      <c r="E3" s="330"/>
      <c r="F3" s="330"/>
      <c r="G3" s="330"/>
      <c r="H3" s="21"/>
      <c r="I3" s="21"/>
      <c r="J3" s="58"/>
    </row>
    <row r="4" spans="2:10" s="48" customFormat="1" ht="29.25" customHeight="1">
      <c r="B4" s="318" t="s">
        <v>43</v>
      </c>
      <c r="C4" s="318"/>
      <c r="D4" s="318"/>
      <c r="E4" s="318"/>
      <c r="F4" s="318"/>
      <c r="G4" s="318"/>
      <c r="H4" s="59"/>
      <c r="I4" s="59"/>
      <c r="J4" s="58"/>
    </row>
    <row r="5" spans="1:10" s="48" customFormat="1" ht="18.75" customHeight="1" thickBot="1">
      <c r="A5" s="9"/>
      <c r="B5" s="49"/>
      <c r="C5" s="49"/>
      <c r="D5" s="49"/>
      <c r="E5" s="9"/>
      <c r="F5" s="50"/>
      <c r="G5" s="50"/>
      <c r="H5" s="23"/>
      <c r="I5" s="23"/>
      <c r="J5" s="58"/>
    </row>
    <row r="6" spans="1:7" ht="15.75" customHeight="1">
      <c r="A6" s="48"/>
      <c r="B6" s="319" t="s">
        <v>2</v>
      </c>
      <c r="C6" s="320" t="s">
        <v>44</v>
      </c>
      <c r="D6" s="321"/>
      <c r="E6" s="322"/>
      <c r="F6" s="128" t="s">
        <v>45</v>
      </c>
      <c r="G6" s="129" t="s">
        <v>45</v>
      </c>
    </row>
    <row r="7" spans="2:10" s="48" customFormat="1" ht="15.75" customHeight="1" thickBot="1">
      <c r="B7" s="334"/>
      <c r="C7" s="331"/>
      <c r="D7" s="332"/>
      <c r="E7" s="333"/>
      <c r="F7" s="143" t="s">
        <v>46</v>
      </c>
      <c r="G7" s="144" t="s">
        <v>53</v>
      </c>
      <c r="H7" s="29"/>
      <c r="I7" s="29"/>
      <c r="J7" s="58"/>
    </row>
    <row r="8" spans="2:10" s="48" customFormat="1" ht="16.5" customHeight="1" thickBot="1">
      <c r="B8" s="146" t="s">
        <v>3</v>
      </c>
      <c r="C8" s="335" t="s">
        <v>74</v>
      </c>
      <c r="D8" s="336"/>
      <c r="E8" s="337"/>
      <c r="F8" s="169">
        <f>SUM(F9:F11)</f>
        <v>389710</v>
      </c>
      <c r="G8" s="243">
        <f>SUM(G9:G11)</f>
        <v>919884</v>
      </c>
      <c r="H8" s="29"/>
      <c r="I8" s="29"/>
      <c r="J8" s="58"/>
    </row>
    <row r="9" spans="2:10" s="48" customFormat="1" ht="16.5" customHeight="1">
      <c r="B9" s="145"/>
      <c r="C9" s="338" t="s">
        <v>102</v>
      </c>
      <c r="D9" s="339"/>
      <c r="E9" s="340"/>
      <c r="F9" s="168">
        <f>377487</f>
        <v>377487</v>
      </c>
      <c r="G9" s="244">
        <f>919736</f>
        <v>919736</v>
      </c>
      <c r="J9" s="58"/>
    </row>
    <row r="10" spans="2:10" s="48" customFormat="1" ht="16.5" customHeight="1">
      <c r="B10" s="130"/>
      <c r="C10" s="341" t="s">
        <v>103</v>
      </c>
      <c r="D10" s="342"/>
      <c r="E10" s="343"/>
      <c r="F10" s="167">
        <f>11989</f>
        <v>11989</v>
      </c>
      <c r="G10" s="245">
        <v>0</v>
      </c>
      <c r="J10" s="58"/>
    </row>
    <row r="11" spans="2:10" s="48" customFormat="1" ht="16.5" customHeight="1" thickBot="1">
      <c r="B11" s="130"/>
      <c r="C11" s="326" t="s">
        <v>104</v>
      </c>
      <c r="D11" s="327"/>
      <c r="E11" s="328"/>
      <c r="F11" s="167">
        <f>234</f>
        <v>234</v>
      </c>
      <c r="G11" s="245">
        <f>148</f>
        <v>148</v>
      </c>
      <c r="J11" s="58"/>
    </row>
    <row r="12" spans="2:10" s="48" customFormat="1" ht="16.5" customHeight="1" thickBot="1">
      <c r="B12" s="146" t="s">
        <v>4</v>
      </c>
      <c r="C12" s="323" t="s">
        <v>94</v>
      </c>
      <c r="D12" s="324"/>
      <c r="E12" s="325"/>
      <c r="F12" s="174">
        <f>SUM(F17+F20+F21+F31+F13)</f>
        <v>237229</v>
      </c>
      <c r="G12" s="246">
        <f>SUM(G17+G20+G21+G31+G13)</f>
        <v>455634</v>
      </c>
      <c r="J12" s="58"/>
    </row>
    <row r="13" spans="2:10" s="48" customFormat="1" ht="16.5" customHeight="1" thickBot="1">
      <c r="B13" s="101">
        <v>1</v>
      </c>
      <c r="C13" s="159" t="s">
        <v>75</v>
      </c>
      <c r="D13" s="150"/>
      <c r="E13" s="151"/>
      <c r="F13" s="169">
        <f>SUM(F14+F15-F16)</f>
        <v>0</v>
      </c>
      <c r="G13" s="243">
        <f>SUM(G14+G15-G16)</f>
        <v>0</v>
      </c>
      <c r="J13" s="58"/>
    </row>
    <row r="14" spans="2:10" s="48" customFormat="1" ht="16.5" customHeight="1">
      <c r="B14" s="117"/>
      <c r="C14" s="158"/>
      <c r="D14" s="148"/>
      <c r="E14" s="155" t="s">
        <v>76</v>
      </c>
      <c r="F14" s="166">
        <v>0</v>
      </c>
      <c r="G14" s="247">
        <v>0</v>
      </c>
      <c r="J14" s="58"/>
    </row>
    <row r="15" spans="2:10" s="48" customFormat="1" ht="16.5" customHeight="1">
      <c r="B15" s="131"/>
      <c r="C15" s="139"/>
      <c r="D15" s="140"/>
      <c r="E15" s="142" t="s">
        <v>77</v>
      </c>
      <c r="F15" s="126"/>
      <c r="G15" s="248"/>
      <c r="J15" s="58"/>
    </row>
    <row r="16" spans="2:10" s="48" customFormat="1" ht="16.5" customHeight="1" thickBot="1">
      <c r="B16" s="131"/>
      <c r="C16" s="170"/>
      <c r="D16" s="153"/>
      <c r="E16" s="154" t="s">
        <v>78</v>
      </c>
      <c r="F16" s="167"/>
      <c r="G16" s="245"/>
      <c r="J16" s="58"/>
    </row>
    <row r="17" spans="2:10" s="48" customFormat="1" ht="16.5" customHeight="1" thickBot="1">
      <c r="B17" s="101">
        <v>2</v>
      </c>
      <c r="C17" s="159" t="s">
        <v>79</v>
      </c>
      <c r="D17" s="150"/>
      <c r="E17" s="171"/>
      <c r="F17" s="169">
        <f>SUM(F18:F19)</f>
        <v>0</v>
      </c>
      <c r="G17" s="243">
        <f>SUM(G18:G19)</f>
        <v>0</v>
      </c>
      <c r="J17" s="58"/>
    </row>
    <row r="18" spans="2:10" s="48" customFormat="1" ht="16.5" customHeight="1">
      <c r="B18" s="117"/>
      <c r="C18" s="158"/>
      <c r="D18" s="148"/>
      <c r="E18" s="160" t="s">
        <v>41</v>
      </c>
      <c r="F18" s="166"/>
      <c r="G18" s="247"/>
      <c r="J18" s="58"/>
    </row>
    <row r="19" spans="2:10" s="48" customFormat="1" ht="16.5" customHeight="1" thickBot="1">
      <c r="B19" s="131"/>
      <c r="C19" s="170"/>
      <c r="D19" s="153"/>
      <c r="E19" s="172" t="s">
        <v>42</v>
      </c>
      <c r="F19" s="167"/>
      <c r="G19" s="245"/>
      <c r="J19" s="58"/>
    </row>
    <row r="20" spans="2:10" s="48" customFormat="1" ht="16.5" customHeight="1" thickBot="1">
      <c r="B20" s="101">
        <v>3</v>
      </c>
      <c r="C20" s="159" t="s">
        <v>80</v>
      </c>
      <c r="D20" s="150"/>
      <c r="E20" s="171"/>
      <c r="F20" s="169">
        <f>179797</f>
        <v>179797</v>
      </c>
      <c r="G20" s="243">
        <v>253117</v>
      </c>
      <c r="J20" s="58"/>
    </row>
    <row r="21" spans="2:10" s="48" customFormat="1" ht="16.5" customHeight="1" thickBot="1">
      <c r="B21" s="101">
        <v>4</v>
      </c>
      <c r="C21" s="159" t="s">
        <v>81</v>
      </c>
      <c r="D21" s="150"/>
      <c r="E21" s="151"/>
      <c r="F21" s="169">
        <f>SUM(F22:F30)</f>
        <v>48244</v>
      </c>
      <c r="G21" s="243">
        <f>SUM(G22:G30)</f>
        <v>197705</v>
      </c>
      <c r="J21" s="58"/>
    </row>
    <row r="22" spans="2:10" s="48" customFormat="1" ht="16.5" customHeight="1">
      <c r="B22" s="117"/>
      <c r="C22" s="147"/>
      <c r="D22" s="148"/>
      <c r="E22" s="155" t="s">
        <v>82</v>
      </c>
      <c r="F22" s="166">
        <f>40310</f>
        <v>40310</v>
      </c>
      <c r="G22" s="247">
        <f>98546</f>
        <v>98546</v>
      </c>
      <c r="J22" s="58"/>
    </row>
    <row r="23" spans="2:10" s="48" customFormat="1" ht="16.5" customHeight="1">
      <c r="B23" s="131"/>
      <c r="C23" s="141"/>
      <c r="D23" s="140"/>
      <c r="E23" s="142" t="s">
        <v>83</v>
      </c>
      <c r="F23" s="126"/>
      <c r="G23" s="248"/>
      <c r="J23" s="58"/>
    </row>
    <row r="24" spans="2:10" s="48" customFormat="1" ht="16.5" customHeight="1">
      <c r="B24" s="131"/>
      <c r="C24" s="141"/>
      <c r="D24" s="140"/>
      <c r="E24" s="142" t="s">
        <v>84</v>
      </c>
      <c r="F24" s="126"/>
      <c r="G24" s="248"/>
      <c r="J24" s="58"/>
    </row>
    <row r="25" spans="2:10" s="48" customFormat="1" ht="16.5" customHeight="1">
      <c r="B25" s="131"/>
      <c r="C25" s="141"/>
      <c r="D25" s="140"/>
      <c r="E25" s="142" t="s">
        <v>85</v>
      </c>
      <c r="F25" s="126"/>
      <c r="G25" s="248"/>
      <c r="J25" s="58"/>
    </row>
    <row r="26" spans="2:10" s="48" customFormat="1" ht="16.5" customHeight="1">
      <c r="B26" s="131"/>
      <c r="C26" s="141"/>
      <c r="D26" s="140"/>
      <c r="E26" s="142" t="s">
        <v>86</v>
      </c>
      <c r="F26" s="126"/>
      <c r="G26" s="248"/>
      <c r="J26" s="58"/>
    </row>
    <row r="27" spans="2:10" s="48" customFormat="1" ht="16.5" customHeight="1">
      <c r="B27" s="131"/>
      <c r="C27" s="141"/>
      <c r="D27" s="140"/>
      <c r="E27" s="142" t="s">
        <v>87</v>
      </c>
      <c r="F27" s="126">
        <v>7934</v>
      </c>
      <c r="G27" s="248">
        <f>7934</f>
        <v>7934</v>
      </c>
      <c r="J27" s="58"/>
    </row>
    <row r="28" spans="2:10" s="48" customFormat="1" ht="16.5" customHeight="1">
      <c r="B28" s="131"/>
      <c r="C28" s="141"/>
      <c r="D28" s="140"/>
      <c r="E28" s="142" t="s">
        <v>88</v>
      </c>
      <c r="F28" s="126">
        <v>0</v>
      </c>
      <c r="G28" s="248">
        <f>91225</f>
        <v>91225</v>
      </c>
      <c r="J28" s="58"/>
    </row>
    <row r="29" spans="2:10" s="48" customFormat="1" ht="16.5" customHeight="1">
      <c r="B29" s="131"/>
      <c r="C29" s="141"/>
      <c r="D29" s="140"/>
      <c r="E29" s="142"/>
      <c r="F29" s="126"/>
      <c r="G29" s="248"/>
      <c r="J29" s="58"/>
    </row>
    <row r="30" spans="2:10" s="48" customFormat="1" ht="16.5" customHeight="1" thickBot="1">
      <c r="B30" s="131"/>
      <c r="C30" s="152"/>
      <c r="D30" s="153"/>
      <c r="E30" s="154"/>
      <c r="F30" s="167"/>
      <c r="G30" s="245"/>
      <c r="J30" s="58"/>
    </row>
    <row r="31" spans="2:10" s="48" customFormat="1" ht="16.5" customHeight="1" thickBot="1">
      <c r="B31" s="101">
        <v>5</v>
      </c>
      <c r="C31" s="159" t="s">
        <v>89</v>
      </c>
      <c r="D31" s="150"/>
      <c r="E31" s="173"/>
      <c r="F31" s="169">
        <f>SUM(F32:F34)</f>
        <v>9188</v>
      </c>
      <c r="G31" s="243">
        <f>SUM(G32:G34)</f>
        <v>4812</v>
      </c>
      <c r="J31" s="58"/>
    </row>
    <row r="32" spans="2:10" s="48" customFormat="1" ht="16.5" customHeight="1">
      <c r="B32" s="117"/>
      <c r="C32" s="147"/>
      <c r="D32" s="148"/>
      <c r="E32" s="155" t="s">
        <v>90</v>
      </c>
      <c r="F32" s="166">
        <f>9188</f>
        <v>9188</v>
      </c>
      <c r="G32" s="247">
        <v>4812</v>
      </c>
      <c r="J32" s="58"/>
    </row>
    <row r="33" spans="2:10" s="48" customFormat="1" ht="16.5" customHeight="1">
      <c r="B33" s="131"/>
      <c r="C33" s="141"/>
      <c r="D33" s="140"/>
      <c r="E33" s="142" t="s">
        <v>108</v>
      </c>
      <c r="F33" s="126">
        <v>0</v>
      </c>
      <c r="G33" s="248"/>
      <c r="J33" s="58"/>
    </row>
    <row r="34" spans="2:10" s="48" customFormat="1" ht="16.5" customHeight="1" thickBot="1">
      <c r="B34" s="131"/>
      <c r="C34" s="152"/>
      <c r="D34" s="153"/>
      <c r="E34" s="154"/>
      <c r="F34" s="167"/>
      <c r="G34" s="245"/>
      <c r="J34" s="58"/>
    </row>
    <row r="35" spans="2:10" s="48" customFormat="1" ht="16.5" customHeight="1" thickBot="1">
      <c r="B35" s="157" t="s">
        <v>51</v>
      </c>
      <c r="C35" s="149" t="s">
        <v>91</v>
      </c>
      <c r="D35" s="150"/>
      <c r="E35" s="156"/>
      <c r="F35" s="169">
        <f>SUM(F8-F12)</f>
        <v>152481</v>
      </c>
      <c r="G35" s="243">
        <f>SUM(G8-G12)</f>
        <v>464250</v>
      </c>
      <c r="J35" s="58"/>
    </row>
    <row r="36" spans="2:10" s="48" customFormat="1" ht="16.5" customHeight="1">
      <c r="B36" s="117"/>
      <c r="C36" s="147"/>
      <c r="D36" s="148"/>
      <c r="E36" s="155"/>
      <c r="F36" s="166"/>
      <c r="G36" s="247"/>
      <c r="J36" s="58"/>
    </row>
    <row r="37" spans="2:10" s="48" customFormat="1" ht="16.5" customHeight="1" thickBot="1">
      <c r="B37" s="131">
        <v>6</v>
      </c>
      <c r="C37" s="152" t="s">
        <v>92</v>
      </c>
      <c r="D37" s="153"/>
      <c r="E37" s="154"/>
      <c r="F37" s="175">
        <f>15248</f>
        <v>15248</v>
      </c>
      <c r="G37" s="249">
        <v>50565</v>
      </c>
      <c r="J37" s="58"/>
    </row>
    <row r="38" spans="2:10" s="48" customFormat="1" ht="16.5" customHeight="1" thickBot="1">
      <c r="B38" s="146" t="s">
        <v>52</v>
      </c>
      <c r="C38" s="149" t="s">
        <v>93</v>
      </c>
      <c r="D38" s="150"/>
      <c r="E38" s="156"/>
      <c r="F38" s="169">
        <f>SUM(F35-F37)</f>
        <v>137233</v>
      </c>
      <c r="G38" s="243">
        <f>SUM(G35-G37)</f>
        <v>413685</v>
      </c>
      <c r="J38" s="58"/>
    </row>
    <row r="39" spans="2:10" s="48" customFormat="1" ht="24.75" customHeight="1">
      <c r="B39" s="61"/>
      <c r="C39" s="61"/>
      <c r="D39" s="61"/>
      <c r="E39" s="62"/>
      <c r="F39" s="63"/>
      <c r="G39" s="63"/>
      <c r="J39" s="58"/>
    </row>
    <row r="40" spans="2:10" s="48" customFormat="1" ht="24.75" customHeight="1">
      <c r="B40" s="61"/>
      <c r="C40" s="61"/>
      <c r="D40" s="61"/>
      <c r="E40" s="62"/>
      <c r="F40" s="63"/>
      <c r="G40" s="63"/>
      <c r="J40" s="58"/>
    </row>
    <row r="41" spans="2:10" s="48" customFormat="1" ht="15.75" customHeight="1">
      <c r="B41" s="61"/>
      <c r="C41" s="61"/>
      <c r="D41" s="61"/>
      <c r="E41" s="62"/>
      <c r="F41" s="63"/>
      <c r="G41" s="63"/>
      <c r="J41" s="58"/>
    </row>
    <row r="42" spans="2:10" s="48" customFormat="1" ht="15.75" customHeight="1">
      <c r="B42" s="61"/>
      <c r="C42" s="61"/>
      <c r="D42" s="61"/>
      <c r="E42" s="62"/>
      <c r="F42" s="63"/>
      <c r="G42" s="63"/>
      <c r="J42" s="58"/>
    </row>
    <row r="43" spans="2:10" s="48" customFormat="1" ht="15.75" customHeight="1">
      <c r="B43" s="61"/>
      <c r="C43" s="61"/>
      <c r="D43" s="61"/>
      <c r="E43" s="62"/>
      <c r="F43" s="63"/>
      <c r="G43" s="63"/>
      <c r="J43" s="58"/>
    </row>
    <row r="44" spans="2:10" s="48" customFormat="1" ht="15.75" customHeight="1">
      <c r="B44" s="61"/>
      <c r="C44" s="61"/>
      <c r="D44" s="61"/>
      <c r="E44" s="62"/>
      <c r="F44" s="63"/>
      <c r="G44" s="63"/>
      <c r="J44" s="58"/>
    </row>
    <row r="45" spans="2:10" s="48" customFormat="1" ht="15.75" customHeight="1">
      <c r="B45" s="61"/>
      <c r="C45" s="61"/>
      <c r="D45" s="61"/>
      <c r="E45" s="62"/>
      <c r="F45" s="63"/>
      <c r="G45" s="63"/>
      <c r="J45" s="58"/>
    </row>
    <row r="46" spans="2:10" s="48" customFormat="1" ht="15.75" customHeight="1">
      <c r="B46" s="61"/>
      <c r="C46" s="61"/>
      <c r="D46" s="61"/>
      <c r="E46" s="62"/>
      <c r="F46" s="63"/>
      <c r="G46" s="63"/>
      <c r="J46" s="58"/>
    </row>
    <row r="47" spans="2:10" s="48" customFormat="1" ht="15.75" customHeight="1">
      <c r="B47" s="61"/>
      <c r="C47" s="61"/>
      <c r="D47" s="61"/>
      <c r="E47" s="62"/>
      <c r="F47" s="63"/>
      <c r="G47" s="63"/>
      <c r="J47" s="58"/>
    </row>
    <row r="48" spans="2:10" s="48" customFormat="1" ht="15.75" customHeight="1">
      <c r="B48" s="61"/>
      <c r="C48" s="61"/>
      <c r="D48" s="61"/>
      <c r="E48" s="61"/>
      <c r="F48" s="63"/>
      <c r="G48" s="63"/>
      <c r="J48" s="58"/>
    </row>
    <row r="49" spans="2:10" s="48" customFormat="1" ht="15.75" customHeight="1">
      <c r="B49" s="64"/>
      <c r="C49" s="64"/>
      <c r="D49" s="64"/>
      <c r="E49" s="13"/>
      <c r="F49" s="65"/>
      <c r="G49" s="65"/>
      <c r="J49" s="58"/>
    </row>
    <row r="50" spans="1:10" s="48" customFormat="1" ht="15.75" customHeight="1">
      <c r="A50" s="9"/>
      <c r="B50" s="49"/>
      <c r="C50" s="49"/>
      <c r="D50" s="49"/>
      <c r="E50" s="9"/>
      <c r="F50" s="50"/>
      <c r="G50" s="50"/>
      <c r="J50" s="58"/>
    </row>
  </sheetData>
  <sheetProtection/>
  <mergeCells count="9">
    <mergeCell ref="C12:E12"/>
    <mergeCell ref="B4:G4"/>
    <mergeCell ref="C11:E11"/>
    <mergeCell ref="B3:G3"/>
    <mergeCell ref="C6:E7"/>
    <mergeCell ref="B6:B7"/>
    <mergeCell ref="C8:E8"/>
    <mergeCell ref="C9:E9"/>
    <mergeCell ref="C10:E10"/>
  </mergeCells>
  <printOptions horizontalCentered="1" verticalCentered="1"/>
  <pageMargins left="0.14" right="0.38" top="0.23" bottom="0" header="0.5118110236220472" footer="0.5118110236220472"/>
  <pageSetup horizontalDpi="300" verticalDpi="300" orientation="portrait" scale="88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54"/>
  <sheetViews>
    <sheetView zoomScalePageLayoutView="0" workbookViewId="0" topLeftCell="A37">
      <selection activeCell="R12" sqref="R12"/>
    </sheetView>
  </sheetViews>
  <sheetFormatPr defaultColWidth="4.7109375" defaultRowHeight="12.75"/>
  <cols>
    <col min="1" max="1" width="3.57421875" style="0" customWidth="1"/>
    <col min="2" max="2" width="4.57421875" style="0" customWidth="1"/>
    <col min="3" max="3" width="8.5742187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8515625" style="0" customWidth="1"/>
    <col min="10" max="10" width="10.57421875" style="0" customWidth="1"/>
    <col min="11" max="11" width="2.140625" style="0" customWidth="1"/>
    <col min="12" max="17" width="4.7109375" style="0" customWidth="1"/>
    <col min="18" max="18" width="57.00390625" style="0" customWidth="1"/>
  </cols>
  <sheetData>
    <row r="1" ht="13.5" thickBot="1"/>
    <row r="2" spans="2:10" ht="12.75">
      <c r="B2" s="209"/>
      <c r="C2" s="210"/>
      <c r="D2" s="210"/>
      <c r="E2" s="210"/>
      <c r="F2" s="210"/>
      <c r="G2" s="210"/>
      <c r="H2" s="210"/>
      <c r="I2" s="210"/>
      <c r="J2" s="211"/>
    </row>
    <row r="3" spans="2:10" ht="12.75">
      <c r="B3" s="212"/>
      <c r="C3" s="1"/>
      <c r="D3" s="1"/>
      <c r="E3" s="1"/>
      <c r="F3" s="1"/>
      <c r="G3" s="1"/>
      <c r="H3" s="1"/>
      <c r="I3" s="1"/>
      <c r="J3" s="213"/>
    </row>
    <row r="4" spans="2:10" s="3" customFormat="1" ht="33" customHeight="1">
      <c r="B4" s="347" t="s">
        <v>27</v>
      </c>
      <c r="C4" s="348"/>
      <c r="D4" s="348"/>
      <c r="E4" s="348"/>
      <c r="F4" s="348"/>
      <c r="G4" s="348"/>
      <c r="H4" s="348"/>
      <c r="I4" s="348"/>
      <c r="J4" s="349"/>
    </row>
    <row r="5" spans="2:18" s="70" customFormat="1" ht="12.75">
      <c r="B5" s="214"/>
      <c r="C5" s="195"/>
      <c r="D5" s="69"/>
      <c r="E5" s="69"/>
      <c r="F5" s="69"/>
      <c r="G5" s="71"/>
      <c r="H5" s="71"/>
      <c r="I5" s="69"/>
      <c r="J5" s="215"/>
      <c r="L5" s="69"/>
      <c r="M5" s="195"/>
      <c r="N5" s="69"/>
      <c r="O5" s="69"/>
      <c r="P5" s="71"/>
      <c r="Q5" s="71"/>
      <c r="R5" s="69"/>
    </row>
    <row r="6" spans="2:18" s="70" customFormat="1" ht="12">
      <c r="B6" s="216" t="s">
        <v>116</v>
      </c>
      <c r="C6" s="205"/>
      <c r="D6" s="205"/>
      <c r="E6" s="205"/>
      <c r="F6" s="205"/>
      <c r="G6" s="205"/>
      <c r="H6" s="205"/>
      <c r="I6" s="205"/>
      <c r="J6" s="215"/>
      <c r="L6" s="69"/>
      <c r="M6" s="69"/>
      <c r="N6" s="69"/>
      <c r="O6" s="69"/>
      <c r="P6" s="69"/>
      <c r="Q6" s="69"/>
      <c r="R6" s="69"/>
    </row>
    <row r="7" spans="2:18" s="70" customFormat="1" ht="12">
      <c r="B7" s="216" t="s">
        <v>117</v>
      </c>
      <c r="C7" s="205"/>
      <c r="D7" s="205"/>
      <c r="E7" s="205"/>
      <c r="F7" s="205"/>
      <c r="G7" s="205"/>
      <c r="H7" s="205"/>
      <c r="I7" s="205"/>
      <c r="J7" s="215"/>
      <c r="L7" s="69"/>
      <c r="M7" s="69"/>
      <c r="N7" s="69"/>
      <c r="O7" s="69"/>
      <c r="P7" s="69"/>
      <c r="Q7" s="69"/>
      <c r="R7" s="69"/>
    </row>
    <row r="8" spans="2:18" s="70" customFormat="1" ht="12">
      <c r="B8" s="216" t="s">
        <v>119</v>
      </c>
      <c r="C8" s="206"/>
      <c r="D8" s="206"/>
      <c r="E8" s="206"/>
      <c r="F8" s="206"/>
      <c r="G8" s="206"/>
      <c r="H8" s="205"/>
      <c r="I8" s="205"/>
      <c r="J8" s="215"/>
      <c r="L8" s="69"/>
      <c r="M8" s="71"/>
      <c r="N8" s="71"/>
      <c r="O8" s="71"/>
      <c r="P8" s="71"/>
      <c r="Q8" s="71"/>
      <c r="R8" s="69"/>
    </row>
    <row r="9" spans="2:18" s="70" customFormat="1" ht="12">
      <c r="B9" s="216" t="s">
        <v>118</v>
      </c>
      <c r="C9" s="205"/>
      <c r="D9" s="205"/>
      <c r="E9" s="205"/>
      <c r="F9" s="206"/>
      <c r="G9" s="206"/>
      <c r="H9" s="205"/>
      <c r="I9" s="205"/>
      <c r="J9" s="215"/>
      <c r="L9" s="69"/>
      <c r="M9" s="69"/>
      <c r="N9" s="69"/>
      <c r="O9" s="69"/>
      <c r="P9" s="71"/>
      <c r="Q9" s="71"/>
      <c r="R9" s="69"/>
    </row>
    <row r="10" spans="2:18" s="70" customFormat="1" ht="12">
      <c r="B10" s="217"/>
      <c r="C10" s="207"/>
      <c r="D10" s="205"/>
      <c r="E10" s="205"/>
      <c r="F10" s="206"/>
      <c r="G10" s="206"/>
      <c r="H10" s="205"/>
      <c r="I10" s="205"/>
      <c r="J10" s="215"/>
      <c r="L10" s="72"/>
      <c r="M10" s="72"/>
      <c r="N10" s="69"/>
      <c r="O10" s="69"/>
      <c r="P10" s="71"/>
      <c r="Q10" s="71"/>
      <c r="R10" s="69"/>
    </row>
    <row r="11" spans="2:18" s="70" customFormat="1" ht="12">
      <c r="B11" s="216"/>
      <c r="C11" s="205"/>
      <c r="D11" s="205"/>
      <c r="E11" s="205"/>
      <c r="F11" s="205"/>
      <c r="G11" s="205"/>
      <c r="H11" s="205"/>
      <c r="I11" s="205"/>
      <c r="J11" s="215"/>
      <c r="L11" s="69"/>
      <c r="M11" s="69"/>
      <c r="N11" s="69"/>
      <c r="O11" s="69"/>
      <c r="P11" s="69"/>
      <c r="Q11" s="69"/>
      <c r="R11" s="69"/>
    </row>
    <row r="12" spans="2:18" ht="12.75">
      <c r="B12" s="216"/>
      <c r="C12" s="205"/>
      <c r="D12" s="205"/>
      <c r="E12" s="205"/>
      <c r="F12" s="205"/>
      <c r="G12" s="205"/>
      <c r="H12" s="205"/>
      <c r="I12" s="205"/>
      <c r="J12" s="213"/>
      <c r="L12" s="1"/>
      <c r="M12" s="1"/>
      <c r="N12" s="1"/>
      <c r="O12" s="1"/>
      <c r="P12" s="1"/>
      <c r="Q12" s="1"/>
      <c r="R12" s="1"/>
    </row>
    <row r="13" spans="2:18" ht="12.75">
      <c r="B13" s="218"/>
      <c r="C13" s="208"/>
      <c r="D13" s="208"/>
      <c r="E13" s="208"/>
      <c r="F13" s="208"/>
      <c r="G13" s="208"/>
      <c r="H13" s="208"/>
      <c r="I13" s="205"/>
      <c r="J13" s="213"/>
      <c r="L13" s="93"/>
      <c r="M13" s="93"/>
      <c r="N13" s="93"/>
      <c r="O13" s="93"/>
      <c r="P13" s="93"/>
      <c r="Q13" s="93"/>
      <c r="R13" s="93"/>
    </row>
    <row r="14" spans="2:18" ht="12.75">
      <c r="B14" s="212"/>
      <c r="C14" s="344"/>
      <c r="D14" s="344"/>
      <c r="E14" s="344"/>
      <c r="F14" s="344"/>
      <c r="G14" s="344"/>
      <c r="H14" s="344"/>
      <c r="I14" s="344"/>
      <c r="J14" s="213"/>
      <c r="L14" s="93"/>
      <c r="M14" s="93"/>
      <c r="N14" s="93"/>
      <c r="O14" s="93"/>
      <c r="P14" s="93"/>
      <c r="Q14" s="93"/>
      <c r="R14" s="93"/>
    </row>
    <row r="15" spans="2:18" ht="12.75">
      <c r="B15" s="212"/>
      <c r="C15" s="344"/>
      <c r="D15" s="344"/>
      <c r="E15" s="344"/>
      <c r="F15" s="344"/>
      <c r="G15" s="344"/>
      <c r="H15" s="344"/>
      <c r="I15" s="344"/>
      <c r="J15" s="213"/>
      <c r="L15" s="93"/>
      <c r="M15" s="93"/>
      <c r="N15" s="93"/>
      <c r="O15" s="93"/>
      <c r="P15" s="93"/>
      <c r="Q15" s="93"/>
      <c r="R15" s="93"/>
    </row>
    <row r="16" spans="2:18" ht="12.75">
      <c r="B16" s="212"/>
      <c r="C16" s="344"/>
      <c r="D16" s="344"/>
      <c r="E16" s="344"/>
      <c r="F16" s="344"/>
      <c r="G16" s="344"/>
      <c r="H16" s="344"/>
      <c r="I16" s="344"/>
      <c r="J16" s="213"/>
      <c r="L16" s="93"/>
      <c r="M16" s="93"/>
      <c r="N16" s="93"/>
      <c r="O16" s="93"/>
      <c r="P16" s="93"/>
      <c r="Q16" s="93"/>
      <c r="R16" s="93"/>
    </row>
    <row r="17" spans="2:18" ht="12.75">
      <c r="B17" s="212"/>
      <c r="C17" s="344"/>
      <c r="D17" s="344"/>
      <c r="E17" s="344"/>
      <c r="F17" s="344"/>
      <c r="G17" s="344"/>
      <c r="H17" s="344"/>
      <c r="I17" s="344"/>
      <c r="J17" s="213"/>
      <c r="L17" s="93"/>
      <c r="M17" s="93"/>
      <c r="N17" s="93"/>
      <c r="O17" s="93"/>
      <c r="P17" s="93"/>
      <c r="Q17" s="93"/>
      <c r="R17" s="93"/>
    </row>
    <row r="18" spans="2:18" ht="12.75">
      <c r="B18" s="212"/>
      <c r="C18" s="344"/>
      <c r="D18" s="344"/>
      <c r="E18" s="344"/>
      <c r="F18" s="344"/>
      <c r="G18" s="344"/>
      <c r="H18" s="344"/>
      <c r="I18" s="344"/>
      <c r="J18" s="213"/>
      <c r="L18" s="93"/>
      <c r="M18" s="93"/>
      <c r="N18" s="93"/>
      <c r="O18" s="93"/>
      <c r="P18" s="93"/>
      <c r="Q18" s="93"/>
      <c r="R18" s="93"/>
    </row>
    <row r="19" spans="2:18" ht="12.75">
      <c r="B19" s="212"/>
      <c r="C19" s="344"/>
      <c r="D19" s="344"/>
      <c r="E19" s="344"/>
      <c r="F19" s="344"/>
      <c r="G19" s="344"/>
      <c r="H19" s="344"/>
      <c r="I19" s="344"/>
      <c r="J19" s="213"/>
      <c r="L19" s="93"/>
      <c r="M19" s="93"/>
      <c r="N19" s="93"/>
      <c r="O19" s="93"/>
      <c r="P19" s="93"/>
      <c r="Q19" s="93"/>
      <c r="R19" s="93"/>
    </row>
    <row r="20" spans="2:18" ht="12.75">
      <c r="B20" s="212"/>
      <c r="C20" s="344"/>
      <c r="D20" s="344"/>
      <c r="E20" s="344"/>
      <c r="F20" s="344"/>
      <c r="G20" s="344"/>
      <c r="H20" s="344"/>
      <c r="I20" s="344"/>
      <c r="J20" s="213"/>
      <c r="L20" s="93"/>
      <c r="M20" s="93"/>
      <c r="N20" s="93"/>
      <c r="O20" s="93"/>
      <c r="P20" s="93"/>
      <c r="Q20" s="93"/>
      <c r="R20" s="93"/>
    </row>
    <row r="21" spans="2:18" ht="12.75">
      <c r="B21" s="212"/>
      <c r="C21" s="344"/>
      <c r="D21" s="344"/>
      <c r="E21" s="344"/>
      <c r="F21" s="344"/>
      <c r="G21" s="344"/>
      <c r="H21" s="344"/>
      <c r="I21" s="344"/>
      <c r="J21" s="213"/>
      <c r="L21" s="93"/>
      <c r="M21" s="93"/>
      <c r="N21" s="93"/>
      <c r="O21" s="93"/>
      <c r="P21" s="93"/>
      <c r="Q21" s="93"/>
      <c r="R21" s="93"/>
    </row>
    <row r="22" spans="2:18" ht="12.75">
      <c r="B22" s="212"/>
      <c r="C22" s="344"/>
      <c r="D22" s="344"/>
      <c r="E22" s="344"/>
      <c r="F22" s="344"/>
      <c r="G22" s="344"/>
      <c r="H22" s="344"/>
      <c r="I22" s="344"/>
      <c r="J22" s="213"/>
      <c r="L22" s="93"/>
      <c r="M22" s="93"/>
      <c r="N22" s="93"/>
      <c r="O22" s="93"/>
      <c r="P22" s="93"/>
      <c r="Q22" s="93"/>
      <c r="R22" s="93"/>
    </row>
    <row r="23" spans="2:18" ht="12.75">
      <c r="B23" s="212"/>
      <c r="C23" s="344"/>
      <c r="D23" s="344"/>
      <c r="E23" s="344"/>
      <c r="F23" s="344"/>
      <c r="G23" s="344"/>
      <c r="H23" s="344"/>
      <c r="I23" s="344"/>
      <c r="J23" s="213"/>
      <c r="L23" s="93"/>
      <c r="M23" s="93"/>
      <c r="N23" s="93"/>
      <c r="O23" s="93"/>
      <c r="P23" s="93"/>
      <c r="Q23" s="93"/>
      <c r="R23" s="93"/>
    </row>
    <row r="24" spans="2:18" ht="12.75">
      <c r="B24" s="212"/>
      <c r="C24" s="344"/>
      <c r="D24" s="344"/>
      <c r="E24" s="344"/>
      <c r="F24" s="344"/>
      <c r="G24" s="344"/>
      <c r="H24" s="344"/>
      <c r="I24" s="344"/>
      <c r="J24" s="213"/>
      <c r="L24" s="93"/>
      <c r="M24" s="93"/>
      <c r="N24" s="93"/>
      <c r="O24" s="93"/>
      <c r="P24" s="93"/>
      <c r="Q24" s="93"/>
      <c r="R24" s="93"/>
    </row>
    <row r="25" spans="2:18" ht="12.75">
      <c r="B25" s="212"/>
      <c r="C25" s="344"/>
      <c r="D25" s="344"/>
      <c r="E25" s="344"/>
      <c r="F25" s="344"/>
      <c r="G25" s="344"/>
      <c r="H25" s="344"/>
      <c r="I25" s="344"/>
      <c r="J25" s="213"/>
      <c r="L25" s="93"/>
      <c r="M25" s="93"/>
      <c r="N25" s="93"/>
      <c r="O25" s="93"/>
      <c r="P25" s="93"/>
      <c r="Q25" s="93"/>
      <c r="R25" s="93"/>
    </row>
    <row r="26" spans="2:18" ht="12.75">
      <c r="B26" s="212"/>
      <c r="C26" s="344"/>
      <c r="D26" s="344"/>
      <c r="E26" s="344"/>
      <c r="F26" s="344"/>
      <c r="G26" s="344"/>
      <c r="H26" s="344"/>
      <c r="I26" s="344"/>
      <c r="J26" s="213"/>
      <c r="L26" s="93"/>
      <c r="M26" s="93"/>
      <c r="N26" s="93"/>
      <c r="O26" s="93"/>
      <c r="P26" s="93"/>
      <c r="Q26" s="93"/>
      <c r="R26" s="93"/>
    </row>
    <row r="27" spans="2:18" ht="12.75">
      <c r="B27" s="212"/>
      <c r="C27" s="344"/>
      <c r="D27" s="344"/>
      <c r="E27" s="344"/>
      <c r="F27" s="344"/>
      <c r="G27" s="344"/>
      <c r="H27" s="344"/>
      <c r="I27" s="344"/>
      <c r="J27" s="213"/>
      <c r="L27" s="93"/>
      <c r="M27" s="93"/>
      <c r="N27" s="93"/>
      <c r="O27" s="93"/>
      <c r="P27" s="93"/>
      <c r="Q27" s="93"/>
      <c r="R27" s="93"/>
    </row>
    <row r="28" spans="2:18" ht="12.75">
      <c r="B28" s="212"/>
      <c r="C28" s="344"/>
      <c r="D28" s="344"/>
      <c r="E28" s="344"/>
      <c r="F28" s="344"/>
      <c r="G28" s="344"/>
      <c r="H28" s="344"/>
      <c r="I28" s="344"/>
      <c r="J28" s="213"/>
      <c r="L28" s="344"/>
      <c r="M28" s="344"/>
      <c r="N28" s="344"/>
      <c r="O28" s="344"/>
      <c r="P28" s="344"/>
      <c r="Q28" s="344"/>
      <c r="R28" s="344"/>
    </row>
    <row r="29" spans="2:18" ht="12.75">
      <c r="B29" s="212"/>
      <c r="C29" s="344"/>
      <c r="D29" s="344"/>
      <c r="E29" s="344"/>
      <c r="F29" s="344"/>
      <c r="G29" s="344"/>
      <c r="H29" s="344"/>
      <c r="I29" s="344"/>
      <c r="J29" s="213"/>
      <c r="L29" s="344"/>
      <c r="M29" s="344"/>
      <c r="N29" s="344"/>
      <c r="O29" s="344"/>
      <c r="P29" s="344"/>
      <c r="Q29" s="344"/>
      <c r="R29" s="344"/>
    </row>
    <row r="30" spans="2:18" ht="12.75">
      <c r="B30" s="212"/>
      <c r="C30" s="344"/>
      <c r="D30" s="344"/>
      <c r="E30" s="344"/>
      <c r="F30" s="344"/>
      <c r="G30" s="344"/>
      <c r="H30" s="344"/>
      <c r="I30" s="344"/>
      <c r="J30" s="213"/>
      <c r="L30" s="344"/>
      <c r="M30" s="344"/>
      <c r="N30" s="344"/>
      <c r="O30" s="344"/>
      <c r="P30" s="344"/>
      <c r="Q30" s="344"/>
      <c r="R30" s="344"/>
    </row>
    <row r="31" spans="2:18" ht="12.75">
      <c r="B31" s="212"/>
      <c r="C31" s="344"/>
      <c r="D31" s="344"/>
      <c r="E31" s="344"/>
      <c r="F31" s="344"/>
      <c r="G31" s="344"/>
      <c r="H31" s="344"/>
      <c r="I31" s="344"/>
      <c r="J31" s="213"/>
      <c r="L31" s="344"/>
      <c r="M31" s="344"/>
      <c r="N31" s="344"/>
      <c r="O31" s="344"/>
      <c r="P31" s="344"/>
      <c r="Q31" s="344"/>
      <c r="R31" s="344"/>
    </row>
    <row r="32" spans="2:18" ht="12.75">
      <c r="B32" s="212"/>
      <c r="C32" s="344"/>
      <c r="D32" s="344"/>
      <c r="E32" s="344"/>
      <c r="F32" s="344"/>
      <c r="G32" s="344"/>
      <c r="H32" s="344"/>
      <c r="I32" s="344"/>
      <c r="J32" s="213"/>
      <c r="L32" s="1"/>
      <c r="M32" s="1"/>
      <c r="N32" s="1"/>
      <c r="O32" s="1"/>
      <c r="P32" s="1"/>
      <c r="Q32" s="1"/>
      <c r="R32" s="1"/>
    </row>
    <row r="33" spans="2:18" ht="12.75">
      <c r="B33" s="212"/>
      <c r="C33" s="1"/>
      <c r="D33" s="1"/>
      <c r="E33" s="1"/>
      <c r="F33" s="1"/>
      <c r="G33" s="1"/>
      <c r="H33" s="1"/>
      <c r="I33" s="1"/>
      <c r="J33" s="213"/>
      <c r="L33" s="1"/>
      <c r="M33" s="1"/>
      <c r="N33" s="1"/>
      <c r="O33" s="1"/>
      <c r="P33" s="1"/>
      <c r="Q33" s="1"/>
      <c r="R33" s="1"/>
    </row>
    <row r="34" spans="2:18" ht="12.75">
      <c r="B34" s="212"/>
      <c r="C34" s="1"/>
      <c r="D34" s="1"/>
      <c r="E34" s="1"/>
      <c r="F34" s="1"/>
      <c r="G34" s="1"/>
      <c r="H34" s="1"/>
      <c r="I34" s="1"/>
      <c r="J34" s="213"/>
      <c r="L34" s="1"/>
      <c r="M34" s="1"/>
      <c r="N34" s="1"/>
      <c r="O34" s="1"/>
      <c r="P34" s="1"/>
      <c r="Q34" s="1"/>
      <c r="R34" s="1"/>
    </row>
    <row r="35" spans="2:10" ht="12.75">
      <c r="B35" s="212"/>
      <c r="C35" s="1"/>
      <c r="D35" s="1"/>
      <c r="E35" s="1"/>
      <c r="F35" s="1"/>
      <c r="G35" s="1"/>
      <c r="H35" s="1"/>
      <c r="I35" s="1"/>
      <c r="J35" s="213"/>
    </row>
    <row r="36" spans="2:10" ht="12.75">
      <c r="B36" s="212"/>
      <c r="C36" s="1"/>
      <c r="D36" s="1"/>
      <c r="E36" s="1"/>
      <c r="F36" s="1"/>
      <c r="G36" s="1"/>
      <c r="H36" s="1"/>
      <c r="I36" s="1"/>
      <c r="J36" s="213"/>
    </row>
    <row r="37" spans="2:10" ht="12.75">
      <c r="B37" s="212"/>
      <c r="C37" s="1"/>
      <c r="D37" s="1"/>
      <c r="E37" s="1"/>
      <c r="F37" s="1"/>
      <c r="G37" s="1"/>
      <c r="H37" s="1"/>
      <c r="I37" s="1"/>
      <c r="J37" s="213"/>
    </row>
    <row r="38" spans="2:10" ht="12.75">
      <c r="B38" s="212"/>
      <c r="C38" s="1"/>
      <c r="D38" s="1"/>
      <c r="E38" s="1"/>
      <c r="F38" s="1"/>
      <c r="G38" s="1"/>
      <c r="H38" s="1"/>
      <c r="I38" s="1"/>
      <c r="J38" s="213"/>
    </row>
    <row r="39" spans="2:10" ht="12.75">
      <c r="B39" s="212"/>
      <c r="C39" s="1"/>
      <c r="D39" s="1"/>
      <c r="E39" s="1"/>
      <c r="F39" s="1"/>
      <c r="G39" s="1"/>
      <c r="H39" s="1"/>
      <c r="I39" s="1"/>
      <c r="J39" s="213"/>
    </row>
    <row r="40" spans="2:10" ht="12.75">
      <c r="B40" s="212"/>
      <c r="C40" s="1"/>
      <c r="D40" s="1"/>
      <c r="E40" s="1"/>
      <c r="F40" s="1"/>
      <c r="G40" s="1"/>
      <c r="H40" s="1"/>
      <c r="I40" s="1"/>
      <c r="J40" s="213"/>
    </row>
    <row r="41" spans="2:10" ht="12.75">
      <c r="B41" s="212"/>
      <c r="C41" s="1"/>
      <c r="D41" s="1"/>
      <c r="E41" s="1"/>
      <c r="F41" s="1"/>
      <c r="G41" s="1"/>
      <c r="H41" s="1"/>
      <c r="I41" s="1"/>
      <c r="J41" s="213"/>
    </row>
    <row r="42" spans="2:10" ht="12.75">
      <c r="B42" s="212"/>
      <c r="C42" s="1"/>
      <c r="D42" s="1"/>
      <c r="E42" s="1"/>
      <c r="F42" s="1"/>
      <c r="G42" s="1"/>
      <c r="H42" s="1"/>
      <c r="I42" s="1"/>
      <c r="J42" s="213"/>
    </row>
    <row r="43" spans="2:10" ht="12.75">
      <c r="B43" s="212"/>
      <c r="C43" s="1"/>
      <c r="D43" s="1"/>
      <c r="E43" s="1"/>
      <c r="F43" s="1"/>
      <c r="G43" s="1"/>
      <c r="H43" s="1"/>
      <c r="I43" s="1"/>
      <c r="J43" s="213"/>
    </row>
    <row r="44" spans="2:10" ht="12.75">
      <c r="B44" s="212"/>
      <c r="C44" s="1"/>
      <c r="D44" s="1"/>
      <c r="E44" s="1"/>
      <c r="F44" s="1"/>
      <c r="G44" s="1"/>
      <c r="H44" s="1"/>
      <c r="I44" s="1"/>
      <c r="J44" s="213"/>
    </row>
    <row r="45" spans="2:10" s="5" customFormat="1" ht="12.75">
      <c r="B45" s="219"/>
      <c r="C45" s="4"/>
      <c r="D45" s="4"/>
      <c r="E45" s="4"/>
      <c r="F45" s="4"/>
      <c r="G45" s="4"/>
      <c r="H45" s="4"/>
      <c r="I45" s="4"/>
      <c r="J45" s="220"/>
    </row>
    <row r="46" spans="2:10" s="5" customFormat="1" ht="15">
      <c r="B46" s="219"/>
      <c r="C46" s="4"/>
      <c r="D46" s="4"/>
      <c r="E46" s="2"/>
      <c r="F46" s="2"/>
      <c r="G46" s="2"/>
      <c r="H46" s="2"/>
      <c r="I46" s="2"/>
      <c r="J46" s="220"/>
    </row>
    <row r="47" spans="2:10" s="5" customFormat="1" ht="15">
      <c r="B47" s="219"/>
      <c r="C47" s="4"/>
      <c r="D47" s="4"/>
      <c r="E47" s="2"/>
      <c r="F47" s="2"/>
      <c r="G47" s="2"/>
      <c r="H47" s="2"/>
      <c r="I47" s="2"/>
      <c r="J47" s="220"/>
    </row>
    <row r="48" spans="2:10" s="5" customFormat="1" ht="15">
      <c r="B48" s="219"/>
      <c r="C48" s="4"/>
      <c r="D48" s="4"/>
      <c r="E48" s="2"/>
      <c r="F48" s="2"/>
      <c r="G48" s="2"/>
      <c r="H48" s="2"/>
      <c r="I48" s="2"/>
      <c r="J48" s="220"/>
    </row>
    <row r="49" spans="2:10" s="5" customFormat="1" ht="15">
      <c r="B49" s="219"/>
      <c r="C49" s="4"/>
      <c r="D49" s="4"/>
      <c r="E49" s="2"/>
      <c r="F49" s="2"/>
      <c r="G49" s="2"/>
      <c r="H49" s="2"/>
      <c r="I49" s="2"/>
      <c r="J49" s="220"/>
    </row>
    <row r="50" spans="2:10" s="5" customFormat="1" ht="15.75">
      <c r="B50" s="219"/>
      <c r="C50" s="4"/>
      <c r="D50" s="4"/>
      <c r="E50" s="2"/>
      <c r="F50" s="2"/>
      <c r="G50" s="345" t="s">
        <v>95</v>
      </c>
      <c r="H50" s="345"/>
      <c r="I50" s="345"/>
      <c r="J50" s="220"/>
    </row>
    <row r="51" spans="2:10" ht="15.75">
      <c r="B51" s="212"/>
      <c r="C51" s="1"/>
      <c r="D51" s="1"/>
      <c r="E51" s="6"/>
      <c r="F51" s="6"/>
      <c r="G51" s="346" t="s">
        <v>106</v>
      </c>
      <c r="H51" s="346"/>
      <c r="I51" s="346"/>
      <c r="J51" s="213"/>
    </row>
    <row r="52" spans="2:10" ht="12.75">
      <c r="B52" s="212"/>
      <c r="C52" s="1"/>
      <c r="D52" s="1"/>
      <c r="E52" s="1"/>
      <c r="F52" s="1"/>
      <c r="G52" s="1"/>
      <c r="H52" s="1"/>
      <c r="I52" s="1"/>
      <c r="J52" s="213"/>
    </row>
    <row r="53" spans="2:10" ht="12.75">
      <c r="B53" s="212"/>
      <c r="C53" s="1"/>
      <c r="D53" s="1"/>
      <c r="E53" s="1"/>
      <c r="F53" s="1"/>
      <c r="G53" s="1"/>
      <c r="H53" s="1"/>
      <c r="I53" s="1"/>
      <c r="J53" s="213"/>
    </row>
    <row r="54" spans="2:10" ht="13.5" thickBot="1">
      <c r="B54" s="221"/>
      <c r="C54" s="222"/>
      <c r="D54" s="222"/>
      <c r="E54" s="222"/>
      <c r="F54" s="222"/>
      <c r="G54" s="222"/>
      <c r="H54" s="222"/>
      <c r="I54" s="222"/>
      <c r="J54" s="223"/>
    </row>
  </sheetData>
  <sheetProtection/>
  <mergeCells count="26">
    <mergeCell ref="C21:I21"/>
    <mergeCell ref="C22:I22"/>
    <mergeCell ref="L31:R31"/>
    <mergeCell ref="L28:R28"/>
    <mergeCell ref="L29:R29"/>
    <mergeCell ref="L30:R30"/>
    <mergeCell ref="C24:I24"/>
    <mergeCell ref="C25:I25"/>
    <mergeCell ref="C26:I26"/>
    <mergeCell ref="C27:I27"/>
    <mergeCell ref="B4:J4"/>
    <mergeCell ref="C14:I14"/>
    <mergeCell ref="C15:I15"/>
    <mergeCell ref="C16:I16"/>
    <mergeCell ref="C17:I17"/>
    <mergeCell ref="C20:I20"/>
    <mergeCell ref="C18:I18"/>
    <mergeCell ref="C19:I19"/>
    <mergeCell ref="C23:I23"/>
    <mergeCell ref="G50:I50"/>
    <mergeCell ref="G51:I51"/>
    <mergeCell ref="C32:I32"/>
    <mergeCell ref="C28:I28"/>
    <mergeCell ref="C29:I29"/>
    <mergeCell ref="C30:I30"/>
    <mergeCell ref="C31:I31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perdorues</cp:lastModifiedBy>
  <cp:lastPrinted>2013-07-12T11:13:12Z</cp:lastPrinted>
  <dcterms:created xsi:type="dcterms:W3CDTF">2002-02-16T18:16:52Z</dcterms:created>
  <dcterms:modified xsi:type="dcterms:W3CDTF">2013-07-12T11:13:12Z</dcterms:modified>
  <cp:category/>
  <cp:version/>
  <cp:contentType/>
  <cp:contentStatus/>
</cp:coreProperties>
</file>