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705" windowHeight="11640" tabRatio="823" activeTab="9"/>
  </bookViews>
  <sheets>
    <sheet name="Kop." sheetId="1" r:id="rId1"/>
    <sheet name="Aktivet" sheetId="2" r:id="rId2"/>
    <sheet name="Pasivet" sheetId="3" r:id="rId3"/>
    <sheet name="PASH 1." sheetId="4" r:id="rId4"/>
    <sheet name="Fluksi 2." sheetId="5" r:id="rId5"/>
    <sheet name="Kapitali 2." sheetId="6" r:id="rId6"/>
    <sheet name="Shenimet faqe 1" sheetId="7" r:id="rId7"/>
    <sheet name="Shenimet vazhdimi" sheetId="8" r:id="rId8"/>
    <sheet name="Mjetet e transp" sheetId="9" r:id="rId9"/>
    <sheet name="AAM" sheetId="10" r:id="rId10"/>
  </sheets>
  <definedNames/>
  <calcPr fullCalcOnLoad="1"/>
</workbook>
</file>

<file path=xl/sharedStrings.xml><?xml version="1.0" encoding="utf-8"?>
<sst xmlns="http://schemas.openxmlformats.org/spreadsheetml/2006/main" count="472" uniqueCount="366">
  <si>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</si>
  <si>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</si>
  <si>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</si>
  <si>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</si>
  <si>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</si>
  <si>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</si>
  <si>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</si>
  <si>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</si>
  <si>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</si>
  <si>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</si>
  <si>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</si>
  <si>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</si>
  <si>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</si>
  <si>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</si>
  <si>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</si>
  <si>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</si>
  <si>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</si>
  <si>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</si>
  <si>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</si>
  <si>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</si>
  <si>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</si>
  <si>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</si>
  <si>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</si>
  <si>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</si>
  <si>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</si>
  <si>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</si>
  <si>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</si>
  <si>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</si>
  <si>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</si>
  <si>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</si>
  <si>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</si>
  <si>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</si>
  <si>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</si>
  <si>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</si>
  <si>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</si>
  <si>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</si>
  <si>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</si>
  <si>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</si>
  <si>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</si>
  <si>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</si>
  <si>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</si>
  <si>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</si>
  <si>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</si>
  <si>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</si>
  <si>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</si>
  <si>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</si>
  <si>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</si>
  <si>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</si>
  <si>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</si>
  <si>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</si>
  <si>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</si>
  <si>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</si>
  <si>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</si>
  <si>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</si>
  <si>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</si>
  <si>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</si>
  <si>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</si>
  <si>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</si>
  <si>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</si>
  <si>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</si>
  <si>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</si>
  <si>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</si>
  <si>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</si>
  <si>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</si>
  <si>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</si>
  <si>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</si>
  <si>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</si>
  <si>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</si>
  <si>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</si>
  <si>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</si>
  <si>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</si>
  <si>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</si>
  <si>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</si>
  <si>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</si>
  <si>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</si>
  <si>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</si>
  <si>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</si>
  <si>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</si>
  <si>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</si>
  <si>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</si>
  <si>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</si>
  <si>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</si>
  <si>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</si>
  <si>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</si>
  <si>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</si>
  <si>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</si>
  <si>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</si>
  <si>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</si>
  <si>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</si>
  <si>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</si>
  <si>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</si>
  <si>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</si>
  <si>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</si>
  <si>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</si>
  <si>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</si>
  <si>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</si>
  <si>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</si>
  <si>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</si>
  <si>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</si>
  <si>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</si>
  <si>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</si>
  <si>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</si>
  <si>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</si>
  <si>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</si>
  <si>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</si>
  <si>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</si>
  <si>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</si>
  <si>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</si>
  <si>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</si>
  <si>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</si>
  <si>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</si>
  <si>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</si>
  <si>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</si>
  <si>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</si>
  <si>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</si>
  <si>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</si>
  <si>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</si>
  <si>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</si>
  <si>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</si>
  <si>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</si>
  <si>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</si>
  <si>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</si>
  <si>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</si>
  <si>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</si>
  <si>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</si>
  <si>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</si>
  <si>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</si>
  <si>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</si>
  <si>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</si>
  <si>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</si>
  <si>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</si>
  <si>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</si>
  <si>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</si>
  <si>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</si>
  <si>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</si>
  <si>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</si>
  <si>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</si>
  <si>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</si>
  <si>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</si>
  <si>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</si>
  <si>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</si>
  <si>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</si>
  <si>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</si>
  <si>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</si>
  <si>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</si>
  <si>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</si>
  <si>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</si>
  <si>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</si>
  <si>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</si>
  <si>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</si>
  <si>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</si>
  <si>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</si>
  <si>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</si>
  <si>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</si>
  <si>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</si>
  <si>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</si>
  <si>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</si>
  <si>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</si>
  <si>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</si>
  <si>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</si>
  <si>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</si>
  <si>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</si>
  <si>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</si>
  <si>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</si>
  <si>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</si>
  <si>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</si>
  <si>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</si>
  <si>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</si>
  <si>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</si>
  <si>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</si>
  <si>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</si>
  <si>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</si>
  <si>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</si>
  <si>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</si>
  <si>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</si>
  <si>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</si>
  <si>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</si>
  <si>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</si>
  <si>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</si>
  <si>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</si>
  <si>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</si>
  <si>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</si>
  <si>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</si>
  <si>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</si>
  <si>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</si>
  <si>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</si>
  <si>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</si>
  <si>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</si>
  <si>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</si>
  <si>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</si>
  <si>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</si>
  <si>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</si>
  <si>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</si>
  <si>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</si>
  <si>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</si>
  <si>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</si>
  <si>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</si>
  <si>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</si>
  <si>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</si>
  <si>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</si>
  <si>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</si>
  <si>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</si>
  <si>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</si>
  <si>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</si>
  <si>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</si>
  <si>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</si>
  <si>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</si>
  <si>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</si>
  <si>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</si>
  <si>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</si>
  <si>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</si>
  <si>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</si>
  <si>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</si>
  <si>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</si>
  <si>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</si>
  <si>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</si>
  <si>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</si>
  <si>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</si>
  <si>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</si>
  <si>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</si>
  <si>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</si>
  <si>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</si>
  <si>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Shtojca 4</t>
  </si>
  <si>
    <t>(Pasqyra e konsoliduar)</t>
  </si>
  <si>
    <t>Diferencat nga përkthimi i monedhës në veprimatari të huaja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</si>
  <si>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</si>
  <si>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</si>
  <si>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</si>
  <si>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</si>
  <si>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</si>
  <si>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Viti   2015___</t>
  </si>
  <si>
    <t>PO</t>
  </si>
  <si>
    <t>JO</t>
  </si>
  <si>
    <t>LEKE</t>
  </si>
  <si>
    <t>31.12.2015</t>
  </si>
  <si>
    <t>31.03.2016</t>
  </si>
  <si>
    <t>Detyrime ndaj ortakeve e debitore e kreditore te tjere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</si>
  <si>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</si>
  <si>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</si>
  <si>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</si>
  <si>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</si>
  <si>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</si>
  <si>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</si>
  <si>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</si>
  <si>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</si>
  <si>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</si>
  <si>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</si>
  <si>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</si>
  <si>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</si>
  <si>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</si>
  <si>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</si>
  <si>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           - Kompjutera e sisteme informacioni me 25 % te vleftes se mbetur</t>
  </si>
  <si>
    <t xml:space="preserve">                - Te gjitha AAM te tjera me 20 % te vleftes se mbetur</t>
  </si>
  <si>
    <t>15.10.2015</t>
  </si>
  <si>
    <t>Te ardhurat</t>
  </si>
  <si>
    <t>Shpenzimet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</si>
  <si>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</si>
  <si>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</si>
  <si>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</si>
  <si>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</si>
  <si>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Blerja e mallrave</t>
  </si>
  <si>
    <t>Ndryshim I gjendjes</t>
  </si>
  <si>
    <t>Te tjera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</si>
  <si>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</si>
  <si>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</si>
  <si>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</si>
  <si>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</si>
  <si>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</si>
  <si>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</si>
  <si>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</si>
  <si>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</si>
  <si>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Emertimi I Aktiveve</t>
  </si>
  <si>
    <t>Data e Hyrjes</t>
  </si>
  <si>
    <t>Vlera e Hyrjes</t>
  </si>
  <si>
    <t>Shtesa</t>
  </si>
  <si>
    <t>Paksime</t>
  </si>
  <si>
    <t>Amortizimi I Mbartur</t>
  </si>
  <si>
    <t>Vlera e Mbetur</t>
  </si>
  <si>
    <t>Norma e Amortizimit</t>
  </si>
  <si>
    <t>TOTALI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</si>
  <si>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</si>
  <si>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</si>
  <si>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</si>
  <si>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</si>
  <si>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</si>
  <si>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</si>
  <si>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</si>
  <si>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</si>
  <si>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</si>
  <si>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</si>
  <si>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</si>
  <si>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</si>
  <si>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</si>
  <si>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</si>
  <si>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</si>
  <si>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</si>
  <si>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</si>
  <si>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</si>
  <si>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</si>
  <si>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</si>
  <si>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</si>
  <si>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</si>
  <si>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</si>
  <si>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Per llogaritjen e amortizimit te AAJM (SKK 5: ) njesia ekonomike raportuese ka percaktuar</t>
  </si>
  <si>
    <t>si metode te amortizimit ate lineare me normen e amortizimit 15 % ne vit.</t>
  </si>
  <si>
    <t>Vlera</t>
  </si>
  <si>
    <t xml:space="preserve">Subjekti </t>
  </si>
  <si>
    <t>Nipi</t>
  </si>
  <si>
    <t>Iventari I automjeteve ne pronesi te subjektit me 31.12.2015</t>
  </si>
  <si>
    <t xml:space="preserve">Lloji I automjetit </t>
  </si>
  <si>
    <t>Kapaciteti</t>
  </si>
  <si>
    <t>Targa</t>
  </si>
  <si>
    <t xml:space="preserve">Admimistratori </t>
  </si>
  <si>
    <t>"ALFORT" sh.p.k</t>
  </si>
  <si>
    <t>J62427003G</t>
  </si>
  <si>
    <t>Fortuzaj - Vaqarr</t>
  </si>
  <si>
    <t>30.04.1996</t>
  </si>
  <si>
    <t>RIKONSTRUKSIONE</t>
  </si>
  <si>
    <t>Të tjera ( tatim fitimi,)</t>
  </si>
  <si>
    <t>Pasqyra E Aktiveve Afatgjata Materiale</t>
  </si>
  <si>
    <t>Instalime teknike e makineri</t>
  </si>
  <si>
    <t>Paisje zyre e informatike</t>
  </si>
  <si>
    <t>Kompjuter llog 2182</t>
  </si>
  <si>
    <t xml:space="preserve">Kamjocin  </t>
  </si>
  <si>
    <t>Koke vinci  L</t>
  </si>
  <si>
    <t>Fadrome  (eskavator) APV</t>
  </si>
  <si>
    <t>Autoveture Nafte TOYOTA v.2004</t>
  </si>
  <si>
    <t xml:space="preserve"> NIPT J62427003G</t>
  </si>
  <si>
    <t>SUBJEKTI ALFORT  SHPK</t>
  </si>
  <si>
    <t>ALFORT  SHPK</t>
  </si>
  <si>
    <t>Komiocine</t>
  </si>
  <si>
    <t>AA832GT</t>
  </si>
  <si>
    <t xml:space="preserve">Fadrome </t>
  </si>
  <si>
    <t>TR2510N</t>
  </si>
  <si>
    <t>Autoveture</t>
  </si>
  <si>
    <t>AA876GK</t>
  </si>
  <si>
    <t xml:space="preserve">Ali AGA </t>
  </si>
  <si>
    <t>(Sherife HOXHA    )</t>
  </si>
  <si>
    <t>(  Ali   AGA     )</t>
  </si>
  <si>
    <t>Pozicioni financiar më 31 dhjetor 2013</t>
  </si>
  <si>
    <t>Pozicioni financiar i rideklaruar më 1 janar 2014</t>
  </si>
  <si>
    <t>Pozicioni financiar i rideklaruar më 31 dhjetor 2014</t>
  </si>
  <si>
    <t>Pozicioni financiar i rideklaruar më 1 janar 2015</t>
  </si>
  <si>
    <t>Pozicioni financiar më 31 dhjetor 2015</t>
  </si>
  <si>
    <t>Norma e amortizimi</t>
  </si>
  <si>
    <t>Amortizimi I llogaritur</t>
  </si>
  <si>
    <t>Vlera e mbetur</t>
  </si>
  <si>
    <t>Shpenzimi aktual i tatimit mbi fitimin(shpenz te panjoh 657 538 leke)</t>
  </si>
  <si>
    <t>Të pagueshme për detyrimet tatimore</t>
  </si>
  <si>
    <t>BKT</t>
  </si>
  <si>
    <t>Leke</t>
  </si>
  <si>
    <t>RAIFFASES BANK</t>
  </si>
  <si>
    <t>VENETO BANK</t>
  </si>
  <si>
    <t>CREDIN BANK</t>
  </si>
  <si>
    <t>TIRANA BANK</t>
  </si>
  <si>
    <t>Euro</t>
  </si>
  <si>
    <t xml:space="preserve">Jane te ardhura nga aktiviteti I shfrytezimit </t>
  </si>
  <si>
    <t>Mirmbajtje dhe riparime</t>
  </si>
  <si>
    <t xml:space="preserve">Sigurime </t>
  </si>
  <si>
    <t>Shpenzime noterale</t>
  </si>
  <si>
    <t>Shpenzime kontabiliteti</t>
  </si>
  <si>
    <t>Taksa vendore</t>
  </si>
  <si>
    <t>Sherbime bankare</t>
  </si>
  <si>
    <t xml:space="preserve">Amortizimi I llogaritur </t>
  </si>
  <si>
    <t xml:space="preserve">Humbja e shoqerise eshte (-817,382 ) leke, ne llogaritjen e tatimit fiskal si shpenzime te panjohura jane </t>
  </si>
  <si>
    <t>llogaritur shpenzimet e amortizmit per vleren 657,538 leke, dhe humbja per fitimin fiskal eshte 160,244 leke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</si>
</sst>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#,##0.0"/>
    <numFmt numFmtId="195" formatCode="_(* #,##0_);_(* \(#,##0\);_(* &quot;-&quot;??_);_(@_)"/>
    <numFmt numFmtId="196" formatCode="_-* #,##0.0_L_e_k_-;\-* #,##0.0_L_e_k_-;_-* &quot;-&quot;??_L_e_k_-;_-@_-"/>
    <numFmt numFmtId="197" formatCode="_-* #,##0_L_e_k_-;\-* #,##0_L_e_k_-;_-* &quot;-&quot;??_L_e_k_-;_-@_-"/>
    <numFmt numFmtId="198" formatCode="_(* #,##0_);_(* \(#,##0\);_(* &quot;-&quot;?_);_(@_)"/>
    <numFmt numFmtId="199" formatCode="_-* #,##0_-;\-* #,##0_-;_-* &quot;-&quot;??_-;_-@_-"/>
  </numFmts>
  <fonts count="8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1"/>
      <color theme="1"/>
      <name val="Calibri"/>
      <family val="2"/>
    </font>
    <font>
      <u val="single"/>
      <sz val="14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3" fontId="0" fillId="0" borderId="27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2" fillId="0" borderId="0" xfId="0" applyFont="1" applyBorder="1" applyAlignment="1">
      <alignment/>
    </xf>
    <xf numFmtId="41" fontId="22" fillId="0" borderId="27" xfId="43" applyNumberFormat="1" applyFont="1" applyBorder="1" applyAlignment="1">
      <alignment/>
    </xf>
    <xf numFmtId="41" fontId="0" fillId="0" borderId="27" xfId="43" applyNumberFormat="1" applyFont="1" applyBorder="1" applyAlignment="1">
      <alignment/>
    </xf>
    <xf numFmtId="3" fontId="10" fillId="0" borderId="27" xfId="0" applyNumberFormat="1" applyFont="1" applyBorder="1" applyAlignment="1">
      <alignment vertical="center"/>
    </xf>
    <xf numFmtId="195" fontId="22" fillId="0" borderId="24" xfId="42" applyNumberFormat="1" applyFont="1" applyBorder="1" applyAlignment="1">
      <alignment horizontal="left" vertical="center"/>
    </xf>
    <xf numFmtId="195" fontId="24" fillId="0" borderId="24" xfId="42" applyNumberFormat="1" applyFont="1" applyBorder="1" applyAlignment="1">
      <alignment horizontal="left" vertical="center"/>
    </xf>
    <xf numFmtId="195" fontId="24" fillId="0" borderId="24" xfId="42" applyNumberFormat="1" applyFont="1" applyBorder="1" applyAlignment="1">
      <alignment horizontal="center" vertical="center"/>
    </xf>
    <xf numFmtId="41" fontId="22" fillId="0" borderId="27" xfId="43" applyNumberFormat="1" applyFont="1" applyBorder="1" applyAlignment="1">
      <alignment vertical="center"/>
    </xf>
    <xf numFmtId="197" fontId="0" fillId="0" borderId="0" xfId="0" applyNumberFormat="1" applyFont="1" applyAlignment="1">
      <alignment vertical="center"/>
    </xf>
    <xf numFmtId="41" fontId="77" fillId="0" borderId="27" xfId="43" applyNumberFormat="1" applyFont="1" applyBorder="1" applyAlignment="1">
      <alignment vertical="center"/>
    </xf>
    <xf numFmtId="195" fontId="0" fillId="0" borderId="27" xfId="42" applyNumberFormat="1" applyFont="1" applyBorder="1" applyAlignment="1">
      <alignment horizontal="left"/>
    </xf>
    <xf numFmtId="195" fontId="0" fillId="0" borderId="27" xfId="42" applyNumberFormat="1" applyFont="1" applyBorder="1" applyAlignment="1">
      <alignment/>
    </xf>
    <xf numFmtId="0" fontId="54" fillId="0" borderId="0" xfId="57" applyFont="1">
      <alignment/>
      <protection/>
    </xf>
    <xf numFmtId="0" fontId="54" fillId="0" borderId="0" xfId="57" applyFont="1" applyAlignment="1">
      <alignment vertical="center"/>
      <protection/>
    </xf>
    <xf numFmtId="0" fontId="54" fillId="0" borderId="27" xfId="57" applyFont="1" applyBorder="1">
      <alignment/>
      <protection/>
    </xf>
    <xf numFmtId="0" fontId="25" fillId="0" borderId="27" xfId="57" applyFont="1" applyBorder="1" applyAlignment="1">
      <alignment vertical="center" textRotation="90" wrapText="1"/>
      <protection/>
    </xf>
    <xf numFmtId="0" fontId="11" fillId="0" borderId="27" xfId="57" applyFont="1" applyBorder="1" applyAlignment="1">
      <alignment horizontal="center" vertical="center" textRotation="90"/>
      <protection/>
    </xf>
    <xf numFmtId="0" fontId="11" fillId="0" borderId="27" xfId="57" applyFont="1" applyBorder="1" applyAlignment="1">
      <alignment horizontal="center" vertical="center" textRotation="90" wrapText="1"/>
      <protection/>
    </xf>
    <xf numFmtId="0" fontId="11" fillId="0" borderId="27" xfId="0" applyFont="1" applyBorder="1" applyAlignment="1">
      <alignment horizontal="center" vertical="center"/>
    </xf>
    <xf numFmtId="0" fontId="11" fillId="0" borderId="27" xfId="57" applyFont="1" applyBorder="1" applyAlignment="1">
      <alignment vertical="center" wrapText="1"/>
      <protection/>
    </xf>
    <xf numFmtId="0" fontId="11" fillId="0" borderId="27" xfId="57" applyFont="1" applyBorder="1" applyAlignment="1">
      <alignment horizontal="center" vertical="center" wrapText="1"/>
      <protection/>
    </xf>
    <xf numFmtId="0" fontId="25" fillId="0" borderId="27" xfId="57" applyFont="1" applyBorder="1" applyAlignment="1">
      <alignment vertical="center" wrapText="1"/>
      <protection/>
    </xf>
    <xf numFmtId="0" fontId="25" fillId="0" borderId="27" xfId="57" applyFont="1" applyBorder="1" applyAlignment="1">
      <alignment horizontal="center" vertical="center" wrapText="1"/>
      <protection/>
    </xf>
    <xf numFmtId="195" fontId="0" fillId="0" borderId="27" xfId="42" applyNumberFormat="1" applyFont="1" applyBorder="1" applyAlignment="1">
      <alignment horizontal="center"/>
    </xf>
    <xf numFmtId="195" fontId="0" fillId="0" borderId="27" xfId="42" applyNumberFormat="1" applyFont="1" applyBorder="1" applyAlignment="1">
      <alignment horizontal="center"/>
    </xf>
    <xf numFmtId="197" fontId="26" fillId="0" borderId="27" xfId="42" applyNumberFormat="1" applyFont="1" applyBorder="1" applyAlignment="1">
      <alignment horizontal="center" vertical="center" wrapText="1"/>
    </xf>
    <xf numFmtId="0" fontId="27" fillId="0" borderId="27" xfId="57" applyFont="1" applyBorder="1" applyAlignment="1">
      <alignment horizontal="center" vertical="center" wrapText="1"/>
      <protection/>
    </xf>
    <xf numFmtId="0" fontId="26" fillId="0" borderId="27" xfId="57" applyFont="1" applyBorder="1" applyAlignment="1">
      <alignment horizontal="center" vertical="center" wrapText="1"/>
      <protection/>
    </xf>
    <xf numFmtId="197" fontId="26" fillId="0" borderId="27" xfId="57" applyNumberFormat="1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9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41" fontId="10" fillId="0" borderId="27" xfId="43" applyNumberFormat="1" applyFont="1" applyBorder="1" applyAlignment="1">
      <alignment/>
    </xf>
    <xf numFmtId="195" fontId="0" fillId="0" borderId="24" xfId="42" applyNumberFormat="1" applyFont="1" applyFill="1" applyBorder="1" applyAlignment="1">
      <alignment horizontal="left" vertical="center"/>
    </xf>
    <xf numFmtId="3" fontId="27" fillId="0" borderId="27" xfId="57" applyNumberFormat="1" applyFont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/>
    </xf>
    <xf numFmtId="41" fontId="22" fillId="0" borderId="0" xfId="43" applyNumberFormat="1" applyFont="1" applyBorder="1" applyAlignment="1">
      <alignment/>
    </xf>
    <xf numFmtId="195" fontId="22" fillId="0" borderId="27" xfId="42" applyNumberFormat="1" applyFont="1" applyBorder="1" applyAlignment="1">
      <alignment horizontal="left" vertical="center"/>
    </xf>
    <xf numFmtId="195" fontId="5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/>
    </xf>
    <xf numFmtId="0" fontId="9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left" vertical="center"/>
      <protection/>
    </xf>
    <xf numFmtId="0" fontId="0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0" fillId="0" borderId="27" xfId="58" applyFont="1" applyBorder="1" applyAlignment="1">
      <alignment horizontal="center" vertical="center"/>
      <protection/>
    </xf>
    <xf numFmtId="0" fontId="0" fillId="0" borderId="28" xfId="58" applyFont="1" applyBorder="1" applyAlignment="1">
      <alignment horizontal="center"/>
      <protection/>
    </xf>
    <xf numFmtId="0" fontId="0" fillId="0" borderId="29" xfId="58" applyFont="1" applyBorder="1" applyAlignment="1">
      <alignment horizontal="center"/>
      <protection/>
    </xf>
    <xf numFmtId="0" fontId="0" fillId="0" borderId="27" xfId="58" applyFont="1" applyFill="1" applyBorder="1" applyAlignment="1">
      <alignment horizontal="center"/>
      <protection/>
    </xf>
    <xf numFmtId="0" fontId="0" fillId="0" borderId="27" xfId="58" applyFont="1" applyBorder="1" applyAlignment="1">
      <alignment/>
      <protection/>
    </xf>
    <xf numFmtId="4" fontId="0" fillId="0" borderId="27" xfId="58" applyNumberFormat="1" applyFont="1" applyBorder="1">
      <alignment/>
      <protection/>
    </xf>
    <xf numFmtId="0" fontId="0" fillId="0" borderId="27" xfId="58" applyFont="1" applyBorder="1" applyAlignment="1">
      <alignment horizontal="center"/>
      <protection/>
    </xf>
    <xf numFmtId="0" fontId="0" fillId="0" borderId="27" xfId="58" applyFont="1" applyBorder="1">
      <alignment/>
      <protection/>
    </xf>
    <xf numFmtId="4" fontId="0" fillId="0" borderId="27" xfId="58" applyNumberFormat="1" applyFont="1" applyBorder="1" applyAlignment="1">
      <alignment vertical="center"/>
      <protection/>
    </xf>
    <xf numFmtId="0" fontId="0" fillId="0" borderId="0" xfId="58" applyFont="1" applyBorder="1" applyAlignment="1">
      <alignment horizontal="right"/>
      <protection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0" fontId="78" fillId="0" borderId="0" xfId="0" applyFont="1" applyAlignment="1">
      <alignment/>
    </xf>
    <xf numFmtId="0" fontId="78" fillId="0" borderId="16" xfId="0" applyFont="1" applyBorder="1" applyAlignment="1">
      <alignment/>
    </xf>
    <xf numFmtId="0" fontId="0" fillId="0" borderId="25" xfId="0" applyBorder="1" applyAlignment="1">
      <alignment/>
    </xf>
    <xf numFmtId="0" fontId="79" fillId="0" borderId="0" xfId="0" applyFont="1" applyAlignment="1">
      <alignment/>
    </xf>
    <xf numFmtId="0" fontId="0" fillId="0" borderId="30" xfId="0" applyBorder="1" applyAlignment="1">
      <alignment/>
    </xf>
    <xf numFmtId="0" fontId="30" fillId="0" borderId="0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/>
    </xf>
    <xf numFmtId="0" fontId="77" fillId="0" borderId="0" xfId="0" applyFont="1" applyAlignment="1">
      <alignment/>
    </xf>
    <xf numFmtId="4" fontId="77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197" fontId="0" fillId="0" borderId="30" xfId="42" applyNumberFormat="1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97" fontId="32" fillId="0" borderId="30" xfId="42" applyNumberFormat="1" applyFont="1" applyBorder="1" applyAlignment="1">
      <alignment/>
    </xf>
    <xf numFmtId="0" fontId="14" fillId="0" borderId="30" xfId="0" applyFont="1" applyBorder="1" applyAlignment="1">
      <alignment/>
    </xf>
    <xf numFmtId="199" fontId="0" fillId="0" borderId="30" xfId="42" applyNumberFormat="1" applyFont="1" applyBorder="1" applyAlignment="1">
      <alignment/>
    </xf>
    <xf numFmtId="41" fontId="11" fillId="0" borderId="27" xfId="57" applyNumberFormat="1" applyFont="1" applyBorder="1" applyAlignment="1">
      <alignment horizontal="center" vertical="center" wrapText="1"/>
      <protection/>
    </xf>
    <xf numFmtId="41" fontId="25" fillId="0" borderId="27" xfId="57" applyNumberFormat="1" applyFont="1" applyBorder="1" applyAlignment="1">
      <alignment horizontal="center" vertical="center" wrapText="1"/>
      <protection/>
    </xf>
    <xf numFmtId="41" fontId="26" fillId="0" borderId="27" xfId="57" applyNumberFormat="1" applyFont="1" applyBorder="1" applyAlignment="1">
      <alignment horizontal="center" vertical="center" wrapText="1"/>
      <protection/>
    </xf>
    <xf numFmtId="3" fontId="54" fillId="0" borderId="0" xfId="57" applyNumberFormat="1" applyFont="1" applyAlignment="1">
      <alignment vertical="center"/>
      <protection/>
    </xf>
    <xf numFmtId="197" fontId="54" fillId="0" borderId="0" xfId="57" applyNumberFormat="1" applyFont="1" applyAlignment="1">
      <alignment vertical="center"/>
      <protection/>
    </xf>
    <xf numFmtId="0" fontId="0" fillId="0" borderId="30" xfId="0" applyFont="1" applyFill="1" applyBorder="1" applyAlignment="1">
      <alignment horizontal="center" vertical="center" wrapText="1"/>
    </xf>
    <xf numFmtId="197" fontId="10" fillId="0" borderId="30" xfId="42" applyNumberFormat="1" applyFont="1" applyBorder="1" applyAlignment="1">
      <alignment/>
    </xf>
    <xf numFmtId="0" fontId="33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95" fontId="34" fillId="0" borderId="0" xfId="42" applyNumberFormat="1" applyFont="1" applyFill="1" applyBorder="1" applyAlignment="1">
      <alignment horizontal="left" vertical="center"/>
    </xf>
    <xf numFmtId="197" fontId="0" fillId="0" borderId="0" xfId="42" applyNumberFormat="1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197" fontId="34" fillId="0" borderId="0" xfId="42" applyNumberFormat="1" applyFont="1" applyBorder="1" applyAlignment="1">
      <alignment/>
    </xf>
    <xf numFmtId="197" fontId="34" fillId="0" borderId="0" xfId="42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14" fontId="22" fillId="0" borderId="31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8" fillId="0" borderId="0" xfId="57" applyFont="1" applyAlignment="1">
      <alignment horizontal="center"/>
      <protection/>
    </xf>
    <xf numFmtId="0" fontId="59" fillId="0" borderId="0" xfId="57" applyFont="1" applyAlignment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6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/>
      <protection/>
    </xf>
    <xf numFmtId="0" fontId="0" fillId="0" borderId="24" xfId="58" applyFont="1" applyFill="1" applyBorder="1" applyAlignment="1">
      <alignment horizontal="center"/>
      <protection/>
    </xf>
    <xf numFmtId="0" fontId="0" fillId="0" borderId="26" xfId="58" applyFont="1" applyBorder="1" applyAlignment="1">
      <alignment horizontal="center"/>
      <protection/>
    </xf>
    <xf numFmtId="0" fontId="0" fillId="0" borderId="24" xfId="58" applyFont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27" xfId="58" applyFont="1" applyBorder="1" applyAlignment="1">
      <alignment horizontal="center" vertical="center"/>
      <protection/>
    </xf>
    <xf numFmtId="0" fontId="0" fillId="0" borderId="25" xfId="58" applyFont="1" applyBorder="1" applyAlignment="1">
      <alignment horizontal="center"/>
      <protection/>
    </xf>
    <xf numFmtId="0" fontId="7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3">
      <selection activeCell="I22" sqref="I22"/>
    </sheetView>
  </sheetViews>
  <sheetFormatPr defaultColWidth="9.140625" defaultRowHeight="12.75"/>
  <cols>
    <col min="1" max="1" width="6.00390625" style="16" customWidth="1"/>
    <col min="2" max="3" width="9.140625" style="16" customWidth="1"/>
    <col min="4" max="4" width="9.28125" style="16" customWidth="1"/>
    <col min="5" max="5" width="11.421875" style="16" customWidth="1"/>
    <col min="6" max="6" width="12.8515625" style="16" customWidth="1"/>
    <col min="7" max="7" width="5.421875" style="16" customWidth="1"/>
    <col min="8" max="9" width="9.140625" style="16" customWidth="1"/>
    <col min="10" max="10" width="3.140625" style="16" customWidth="1"/>
    <col min="11" max="11" width="9.140625" style="16" customWidth="1"/>
    <col min="12" max="12" width="1.8515625" style="16" customWidth="1"/>
    <col min="13" max="16384" width="9.140625" style="16" customWidth="1"/>
  </cols>
  <sheetData>
    <row r="1" ht="6.75" customHeight="1"/>
    <row r="2" spans="2:11" ht="12.75">
      <c r="B2" s="114"/>
      <c r="C2" s="115"/>
      <c r="D2" s="115"/>
      <c r="E2" s="115"/>
      <c r="F2" s="115"/>
      <c r="G2" s="115"/>
      <c r="H2" s="115"/>
      <c r="I2" s="115"/>
      <c r="J2" s="115"/>
      <c r="K2" s="116"/>
    </row>
    <row r="3" spans="2:11" s="121" customFormat="1" ht="13.5" customHeight="1">
      <c r="B3" s="117"/>
      <c r="C3" s="118" t="s">
        <v>26</v>
      </c>
      <c r="D3" s="118"/>
      <c r="E3" s="118"/>
      <c r="F3" s="237" t="s">
        <v>313</v>
      </c>
      <c r="G3" s="237"/>
      <c r="H3" s="237"/>
      <c r="I3" s="237"/>
      <c r="J3" s="237"/>
      <c r="K3" s="120"/>
    </row>
    <row r="4" spans="2:11" s="121" customFormat="1" ht="13.5" customHeight="1">
      <c r="B4" s="117"/>
      <c r="C4" s="118" t="s">
        <v>15</v>
      </c>
      <c r="D4" s="118"/>
      <c r="E4" s="118"/>
      <c r="F4" s="237" t="s">
        <v>314</v>
      </c>
      <c r="G4" s="237"/>
      <c r="H4" s="237"/>
      <c r="I4" s="237"/>
      <c r="J4" s="237"/>
      <c r="K4" s="120"/>
    </row>
    <row r="5" spans="2:11" s="121" customFormat="1" ht="13.5" customHeight="1">
      <c r="B5" s="117"/>
      <c r="C5" s="118" t="s">
        <v>5</v>
      </c>
      <c r="D5" s="118"/>
      <c r="E5" s="207"/>
      <c r="F5" s="237" t="s">
        <v>315</v>
      </c>
      <c r="G5" s="237"/>
      <c r="H5" s="237"/>
      <c r="I5" s="237"/>
      <c r="J5" s="237"/>
      <c r="K5" s="120"/>
    </row>
    <row r="6" spans="2:11" s="121" customFormat="1" ht="13.5" customHeight="1">
      <c r="B6" s="117"/>
      <c r="C6" s="118"/>
      <c r="D6" s="118"/>
      <c r="E6" s="118"/>
      <c r="F6" s="138"/>
      <c r="G6" s="138"/>
      <c r="H6" s="138"/>
      <c r="I6" s="170"/>
      <c r="J6" s="138"/>
      <c r="K6" s="120"/>
    </row>
    <row r="7" spans="2:11" s="121" customFormat="1" ht="13.5" customHeight="1">
      <c r="B7" s="117"/>
      <c r="C7" s="118" t="s">
        <v>0</v>
      </c>
      <c r="D7" s="118"/>
      <c r="E7" s="118"/>
      <c r="F7" s="238" t="s">
        <v>316</v>
      </c>
      <c r="G7" s="237"/>
      <c r="H7" s="237"/>
      <c r="I7" s="237"/>
      <c r="J7" s="237"/>
      <c r="K7" s="120"/>
    </row>
    <row r="8" spans="2:11" s="121" customFormat="1" ht="13.5" customHeight="1">
      <c r="B8" s="117"/>
      <c r="C8" s="118" t="s">
        <v>1</v>
      </c>
      <c r="D8" s="118"/>
      <c r="E8" s="118"/>
      <c r="F8" s="237">
        <v>14638</v>
      </c>
      <c r="G8" s="237"/>
      <c r="H8" s="237"/>
      <c r="I8" s="237"/>
      <c r="J8" s="237"/>
      <c r="K8" s="120"/>
    </row>
    <row r="9" spans="2:11" s="121" customFormat="1" ht="13.5" customHeight="1">
      <c r="B9" s="117"/>
      <c r="C9" s="118"/>
      <c r="D9" s="118"/>
      <c r="E9" s="118"/>
      <c r="F9" s="138"/>
      <c r="G9" s="138"/>
      <c r="H9" s="138"/>
      <c r="I9" s="138"/>
      <c r="J9" s="138"/>
      <c r="K9" s="120"/>
    </row>
    <row r="10" spans="2:11" s="121" customFormat="1" ht="13.5" customHeight="1">
      <c r="B10" s="117"/>
      <c r="C10" s="118" t="s">
        <v>11</v>
      </c>
      <c r="D10" s="118"/>
      <c r="E10" s="118"/>
      <c r="F10" s="171"/>
      <c r="G10" s="138"/>
      <c r="H10" s="138"/>
      <c r="I10" s="138"/>
      <c r="J10" s="138"/>
      <c r="K10" s="120"/>
    </row>
    <row r="11" spans="2:11" s="121" customFormat="1" ht="13.5" customHeight="1">
      <c r="B11" s="117"/>
      <c r="C11" s="118"/>
      <c r="D11" s="118"/>
      <c r="E11" s="118"/>
      <c r="F11" s="237" t="s">
        <v>317</v>
      </c>
      <c r="G11" s="237"/>
      <c r="H11" s="237"/>
      <c r="I11" s="237"/>
      <c r="J11" s="237"/>
      <c r="K11" s="120"/>
    </row>
    <row r="12" spans="2:11" s="121" customFormat="1" ht="13.5" customHeight="1">
      <c r="B12" s="117"/>
      <c r="C12" s="118"/>
      <c r="D12" s="118"/>
      <c r="E12" s="118"/>
      <c r="F12" s="122"/>
      <c r="G12" s="122"/>
      <c r="H12" s="122"/>
      <c r="I12" s="122"/>
      <c r="J12" s="122"/>
      <c r="K12" s="120"/>
    </row>
    <row r="13" spans="2:11" ht="12.75"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2:11" ht="12.75">
      <c r="B14" s="13"/>
      <c r="C14" s="14"/>
      <c r="D14" s="14"/>
      <c r="E14" s="14"/>
      <c r="F14" s="14"/>
      <c r="G14" s="14"/>
      <c r="H14" s="14"/>
      <c r="I14" s="14"/>
      <c r="J14" s="14"/>
      <c r="K14" s="15"/>
    </row>
    <row r="15" spans="2:11" ht="12.75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2:11" ht="12.75"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2:11" ht="12.75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 ht="12.75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 ht="12.75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 ht="12.75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 ht="12.75">
      <c r="B21" s="13"/>
      <c r="D21" s="14"/>
      <c r="E21" s="14"/>
      <c r="F21" s="14"/>
      <c r="G21" s="14"/>
      <c r="H21" s="14"/>
      <c r="I21" s="14"/>
      <c r="J21" s="14"/>
      <c r="K21" s="15"/>
    </row>
    <row r="22" spans="2:11" ht="12.75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 ht="12.75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 ht="12.75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33.75">
      <c r="B25" s="239" t="s">
        <v>6</v>
      </c>
      <c r="C25" s="240"/>
      <c r="D25" s="240"/>
      <c r="E25" s="240"/>
      <c r="F25" s="240"/>
      <c r="G25" s="240"/>
      <c r="H25" s="240"/>
      <c r="I25" s="240"/>
      <c r="J25" s="240"/>
      <c r="K25" s="241"/>
    </row>
    <row r="26" spans="2:11" ht="12.75">
      <c r="B26" s="13"/>
      <c r="C26" s="242" t="s">
        <v>228</v>
      </c>
      <c r="D26" s="242"/>
      <c r="E26" s="242"/>
      <c r="F26" s="242"/>
      <c r="G26" s="242"/>
      <c r="H26" s="242"/>
      <c r="I26" s="242"/>
      <c r="J26" s="242"/>
      <c r="K26" s="15"/>
    </row>
    <row r="27" spans="2:11" ht="12.75">
      <c r="B27" s="13"/>
      <c r="C27" s="242" t="s">
        <v>14</v>
      </c>
      <c r="D27" s="242"/>
      <c r="E27" s="242"/>
      <c r="F27" s="242"/>
      <c r="G27" s="242"/>
      <c r="H27" s="242"/>
      <c r="I27" s="242"/>
      <c r="J27" s="242"/>
      <c r="K27" s="15"/>
    </row>
    <row r="28" spans="2:11" ht="12.75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ht="12.75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33.75">
      <c r="B30" s="13"/>
      <c r="C30" s="14"/>
      <c r="D30" s="14"/>
      <c r="E30" s="14"/>
      <c r="F30" s="124" t="s">
        <v>230</v>
      </c>
      <c r="G30" s="14"/>
      <c r="H30" s="14"/>
      <c r="I30" s="14"/>
      <c r="J30" s="14"/>
      <c r="K30" s="15"/>
    </row>
    <row r="31" spans="2:11" ht="12.75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 ht="12.75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ht="12.75"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2:11" ht="12.75">
      <c r="B34" s="13"/>
      <c r="C34" s="14"/>
      <c r="D34" s="14"/>
      <c r="E34" s="14"/>
      <c r="F34" s="14"/>
      <c r="G34" s="14"/>
      <c r="H34" s="14"/>
      <c r="I34" s="14"/>
      <c r="J34" s="14"/>
      <c r="K34" s="15"/>
    </row>
    <row r="35" spans="2:11" ht="12.75">
      <c r="B35" s="13"/>
      <c r="C35" s="14"/>
      <c r="D35" s="14"/>
      <c r="E35" s="14"/>
      <c r="F35" s="14"/>
      <c r="G35" s="14"/>
      <c r="H35" s="14"/>
      <c r="I35" s="14"/>
      <c r="J35" s="14"/>
      <c r="K35" s="15"/>
    </row>
    <row r="36" spans="2:11" ht="12.75">
      <c r="B36" s="13"/>
      <c r="C36" s="14"/>
      <c r="D36" s="14"/>
      <c r="E36" s="14"/>
      <c r="F36" s="14"/>
      <c r="G36" s="14"/>
      <c r="H36" s="14"/>
      <c r="I36" s="14"/>
      <c r="J36" s="14"/>
      <c r="K36" s="15"/>
    </row>
    <row r="37" spans="2:11" ht="12.75">
      <c r="B37" s="13"/>
      <c r="C37" s="14"/>
      <c r="D37" s="14"/>
      <c r="E37" s="14"/>
      <c r="F37" s="14"/>
      <c r="G37" s="14"/>
      <c r="H37" s="14"/>
      <c r="I37" s="14"/>
      <c r="J37" s="14"/>
      <c r="K37" s="15"/>
    </row>
    <row r="38" spans="2:11" ht="12.75"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2:11" ht="12.75">
      <c r="B39" s="13"/>
      <c r="C39" s="14"/>
      <c r="D39" s="14"/>
      <c r="E39" s="14"/>
      <c r="F39" s="14"/>
      <c r="G39" s="14"/>
      <c r="H39" s="14"/>
      <c r="I39" s="14"/>
      <c r="J39" s="14"/>
      <c r="K39" s="15"/>
    </row>
    <row r="40" spans="2:11" ht="12.75">
      <c r="B40" s="13"/>
      <c r="C40" s="14"/>
      <c r="D40" s="14"/>
      <c r="E40" s="14"/>
      <c r="F40" s="14"/>
      <c r="G40" s="14"/>
      <c r="H40" s="14"/>
      <c r="I40" s="14"/>
      <c r="J40" s="14"/>
      <c r="K40" s="15"/>
    </row>
    <row r="41" spans="2:11" ht="12.75">
      <c r="B41" s="13"/>
      <c r="C41" s="14"/>
      <c r="D41" s="14"/>
      <c r="E41" s="14"/>
      <c r="F41" s="14"/>
      <c r="G41" s="14"/>
      <c r="H41" s="14"/>
      <c r="I41" s="14"/>
      <c r="J41" s="14"/>
      <c r="K41" s="15"/>
    </row>
    <row r="42" spans="2:11" ht="12.75">
      <c r="B42" s="13"/>
      <c r="C42" s="14"/>
      <c r="D42" s="14"/>
      <c r="E42" s="14"/>
      <c r="F42" s="14"/>
      <c r="G42" s="14"/>
      <c r="H42" s="14"/>
      <c r="I42" s="14"/>
      <c r="J42" s="14"/>
      <c r="K42" s="15"/>
    </row>
    <row r="43" spans="2:11" ht="12.75">
      <c r="B43" s="13"/>
      <c r="C43" s="14"/>
      <c r="D43" s="14"/>
      <c r="E43" s="14"/>
      <c r="F43" s="14"/>
      <c r="G43" s="14"/>
      <c r="H43" s="14"/>
      <c r="I43" s="14"/>
      <c r="J43" s="14"/>
      <c r="K43" s="15"/>
    </row>
    <row r="44" spans="2:11" ht="12.75">
      <c r="B44" s="13"/>
      <c r="C44" s="14"/>
      <c r="D44" s="14"/>
      <c r="E44" s="14"/>
      <c r="F44" s="14"/>
      <c r="G44" s="14"/>
      <c r="H44" s="14"/>
      <c r="I44" s="14"/>
      <c r="J44" s="14"/>
      <c r="K44" s="15"/>
    </row>
    <row r="45" spans="2:11" ht="9" customHeight="1">
      <c r="B45" s="13"/>
      <c r="C45" s="14"/>
      <c r="D45" s="14"/>
      <c r="E45" s="14"/>
      <c r="F45" s="14"/>
      <c r="G45" s="14"/>
      <c r="H45" s="14"/>
      <c r="I45" s="14"/>
      <c r="J45" s="14"/>
      <c r="K45" s="15"/>
    </row>
    <row r="46" spans="2:11" ht="12.75">
      <c r="B46" s="13"/>
      <c r="C46" s="14"/>
      <c r="D46" s="14"/>
      <c r="E46" s="14"/>
      <c r="F46" s="14"/>
      <c r="G46" s="14"/>
      <c r="H46" s="14"/>
      <c r="I46" s="14"/>
      <c r="J46" s="14"/>
      <c r="K46" s="15"/>
    </row>
    <row r="47" spans="2:11" ht="12.75">
      <c r="B47" s="13"/>
      <c r="C47" s="14"/>
      <c r="D47" s="14"/>
      <c r="E47" s="14"/>
      <c r="F47" s="14"/>
      <c r="G47" s="14"/>
      <c r="H47" s="14"/>
      <c r="I47" s="14"/>
      <c r="J47" s="14"/>
      <c r="K47" s="15"/>
    </row>
    <row r="48" spans="2:11" s="121" customFormat="1" ht="12.75" customHeight="1">
      <c r="B48" s="117"/>
      <c r="C48" s="118" t="s">
        <v>21</v>
      </c>
      <c r="D48" s="118"/>
      <c r="E48" s="118"/>
      <c r="F48" s="118"/>
      <c r="G48" s="118"/>
      <c r="H48" s="243" t="s">
        <v>231</v>
      </c>
      <c r="I48" s="243"/>
      <c r="J48" s="118"/>
      <c r="K48" s="120"/>
    </row>
    <row r="49" spans="2:11" s="121" customFormat="1" ht="12.75" customHeight="1">
      <c r="B49" s="117"/>
      <c r="C49" s="118" t="s">
        <v>22</v>
      </c>
      <c r="D49" s="118"/>
      <c r="E49" s="118"/>
      <c r="F49" s="118"/>
      <c r="G49" s="118"/>
      <c r="H49" s="245" t="s">
        <v>232</v>
      </c>
      <c r="I49" s="245"/>
      <c r="J49" s="118"/>
      <c r="K49" s="120"/>
    </row>
    <row r="50" spans="2:11" s="121" customFormat="1" ht="12.75" customHeight="1">
      <c r="B50" s="117"/>
      <c r="C50" s="118" t="s">
        <v>16</v>
      </c>
      <c r="D50" s="118"/>
      <c r="E50" s="118"/>
      <c r="F50" s="118"/>
      <c r="G50" s="118"/>
      <c r="H50" s="245" t="s">
        <v>233</v>
      </c>
      <c r="I50" s="245"/>
      <c r="J50" s="118"/>
      <c r="K50" s="120"/>
    </row>
    <row r="51" spans="2:11" s="121" customFormat="1" ht="12.75" customHeight="1">
      <c r="B51" s="117"/>
      <c r="C51" s="118" t="s">
        <v>17</v>
      </c>
      <c r="D51" s="118"/>
      <c r="E51" s="118"/>
      <c r="F51" s="118"/>
      <c r="G51" s="118"/>
      <c r="H51" s="245" t="s">
        <v>233</v>
      </c>
      <c r="I51" s="245"/>
      <c r="J51" s="118"/>
      <c r="K51" s="120"/>
    </row>
    <row r="52" spans="2:11" ht="12.75">
      <c r="B52" s="13"/>
      <c r="C52" s="14"/>
      <c r="D52" s="14"/>
      <c r="E52" s="14"/>
      <c r="F52" s="14"/>
      <c r="G52" s="14"/>
      <c r="H52" s="14"/>
      <c r="I52" s="14"/>
      <c r="J52" s="14"/>
      <c r="K52" s="15"/>
    </row>
    <row r="53" spans="2:11" s="128" customFormat="1" ht="12.75" customHeight="1">
      <c r="B53" s="125"/>
      <c r="C53" s="118" t="s">
        <v>23</v>
      </c>
      <c r="D53" s="118"/>
      <c r="E53" s="118"/>
      <c r="F53" s="118"/>
      <c r="G53" s="123" t="s">
        <v>18</v>
      </c>
      <c r="H53" s="246" t="s">
        <v>253</v>
      </c>
      <c r="I53" s="242"/>
      <c r="J53" s="126"/>
      <c r="K53" s="127"/>
    </row>
    <row r="54" spans="2:11" s="128" customFormat="1" ht="12.75" customHeight="1">
      <c r="B54" s="125"/>
      <c r="C54" s="118"/>
      <c r="D54" s="118"/>
      <c r="E54" s="118"/>
      <c r="F54" s="118"/>
      <c r="G54" s="123" t="s">
        <v>19</v>
      </c>
      <c r="H54" s="244" t="s">
        <v>234</v>
      </c>
      <c r="I54" s="242"/>
      <c r="J54" s="126"/>
      <c r="K54" s="127"/>
    </row>
    <row r="55" spans="2:11" s="128" customFormat="1" ht="7.5" customHeight="1">
      <c r="B55" s="125"/>
      <c r="C55" s="118"/>
      <c r="D55" s="118"/>
      <c r="E55" s="118"/>
      <c r="F55" s="118"/>
      <c r="G55" s="123"/>
      <c r="H55" s="123"/>
      <c r="I55" s="123"/>
      <c r="J55" s="126"/>
      <c r="K55" s="127"/>
    </row>
    <row r="56" spans="2:11" s="128" customFormat="1" ht="12.75" customHeight="1">
      <c r="B56" s="125"/>
      <c r="C56" s="118" t="s">
        <v>20</v>
      </c>
      <c r="D56" s="118"/>
      <c r="E56" s="118"/>
      <c r="F56" s="123"/>
      <c r="G56" s="118"/>
      <c r="H56" s="119" t="s">
        <v>235</v>
      </c>
      <c r="I56" s="119"/>
      <c r="J56" s="126"/>
      <c r="K56" s="127"/>
    </row>
    <row r="57" spans="2:11" ht="22.5" customHeight="1">
      <c r="B57" s="129"/>
      <c r="C57" s="130"/>
      <c r="D57" s="130"/>
      <c r="E57" s="130"/>
      <c r="F57" s="130"/>
      <c r="G57" s="130"/>
      <c r="H57" s="130"/>
      <c r="I57" s="130"/>
      <c r="J57" s="130"/>
      <c r="K57" s="131"/>
    </row>
    <row r="58" ht="6.75" customHeight="1"/>
  </sheetData>
  <sheetProtection/>
  <mergeCells count="15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  <mergeCell ref="F3:J3"/>
    <mergeCell ref="F4:J4"/>
    <mergeCell ref="F7:J7"/>
    <mergeCell ref="F8:J8"/>
    <mergeCell ref="F11:J11"/>
    <mergeCell ref="F5:J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2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28.421875" style="16" customWidth="1"/>
    <col min="2" max="2" width="7.00390625" style="16" customWidth="1"/>
    <col min="3" max="3" width="15.00390625" style="16" customWidth="1"/>
    <col min="4" max="4" width="7.140625" style="16" customWidth="1"/>
    <col min="5" max="5" width="8.00390625" style="16" customWidth="1"/>
    <col min="6" max="6" width="14.421875" style="16" customWidth="1"/>
    <col min="7" max="7" width="13.7109375" style="16" customWidth="1"/>
    <col min="8" max="8" width="14.421875" style="16" hidden="1" customWidth="1"/>
    <col min="9" max="9" width="10.00390625" style="16" customWidth="1"/>
    <col min="10" max="10" width="12.57421875" style="16" customWidth="1"/>
    <col min="11" max="11" width="13.57421875" style="16" customWidth="1"/>
    <col min="12" max="16384" width="9.140625" style="16" customWidth="1"/>
  </cols>
  <sheetData>
    <row r="4" ht="18">
      <c r="B4" s="217" t="s">
        <v>319</v>
      </c>
    </row>
    <row r="6" spans="1:8" ht="18">
      <c r="A6" s="291" t="s">
        <v>328</v>
      </c>
      <c r="B6" s="291"/>
      <c r="C6" s="291"/>
      <c r="D6" s="291"/>
      <c r="E6" s="291"/>
      <c r="F6" s="14"/>
      <c r="G6" s="14"/>
      <c r="H6" s="14"/>
    </row>
    <row r="7" spans="1:8" ht="18">
      <c r="A7" s="290" t="s">
        <v>327</v>
      </c>
      <c r="B7" s="290"/>
      <c r="C7" s="290"/>
      <c r="D7" s="290"/>
      <c r="E7" s="290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11" ht="55.5" customHeight="1">
      <c r="A9" s="216" t="s">
        <v>271</v>
      </c>
      <c r="B9" s="216" t="s">
        <v>272</v>
      </c>
      <c r="C9" s="216" t="s">
        <v>273</v>
      </c>
      <c r="D9" s="216" t="s">
        <v>274</v>
      </c>
      <c r="E9" s="216" t="s">
        <v>275</v>
      </c>
      <c r="F9" s="216" t="s">
        <v>276</v>
      </c>
      <c r="G9" s="216" t="s">
        <v>277</v>
      </c>
      <c r="H9" s="216" t="s">
        <v>278</v>
      </c>
      <c r="I9" s="226" t="s">
        <v>344</v>
      </c>
      <c r="J9" s="226" t="s">
        <v>345</v>
      </c>
      <c r="K9" s="226" t="s">
        <v>346</v>
      </c>
    </row>
    <row r="10" spans="1:11" ht="15.75" customHeight="1">
      <c r="A10" s="214"/>
      <c r="B10" s="214"/>
      <c r="C10" s="292">
        <v>1</v>
      </c>
      <c r="D10" s="292">
        <v>2</v>
      </c>
      <c r="E10" s="292">
        <v>3</v>
      </c>
      <c r="F10" s="292">
        <v>4</v>
      </c>
      <c r="G10" s="292">
        <v>5</v>
      </c>
      <c r="H10" s="292">
        <v>5</v>
      </c>
      <c r="I10" s="292">
        <v>6</v>
      </c>
      <c r="J10" s="292">
        <v>7</v>
      </c>
      <c r="K10" s="292">
        <v>8</v>
      </c>
    </row>
    <row r="11" spans="1:11" ht="15.75" customHeight="1">
      <c r="A11" s="214" t="s">
        <v>320</v>
      </c>
      <c r="B11" s="214"/>
      <c r="C11" s="215">
        <v>750000</v>
      </c>
      <c r="D11" s="215"/>
      <c r="E11" s="215"/>
      <c r="F11" s="215">
        <v>651034</v>
      </c>
      <c r="G11" s="215">
        <v>98966</v>
      </c>
      <c r="H11" s="215"/>
      <c r="I11" s="214">
        <v>0.2</v>
      </c>
      <c r="J11" s="215">
        <f>G11*I11</f>
        <v>19793.2</v>
      </c>
      <c r="K11" s="215">
        <f>G11-J11</f>
        <v>79172.8</v>
      </c>
    </row>
    <row r="12" spans="1:11" ht="15.75" customHeight="1">
      <c r="A12" s="214" t="s">
        <v>321</v>
      </c>
      <c r="B12" s="214"/>
      <c r="C12" s="215">
        <v>663951</v>
      </c>
      <c r="D12" s="215"/>
      <c r="E12" s="215"/>
      <c r="F12" s="215">
        <v>538394</v>
      </c>
      <c r="G12" s="215">
        <v>125557</v>
      </c>
      <c r="H12" s="215"/>
      <c r="I12" s="214">
        <v>0.2</v>
      </c>
      <c r="J12" s="215">
        <f aca="true" t="shared" si="0" ref="J12:J17">G12*I12</f>
        <v>25111.4</v>
      </c>
      <c r="K12" s="215">
        <f aca="true" t="shared" si="1" ref="K12:K17">G12-J12</f>
        <v>100445.6</v>
      </c>
    </row>
    <row r="13" spans="1:11" ht="15.75" customHeight="1">
      <c r="A13" s="214" t="s">
        <v>322</v>
      </c>
      <c r="B13" s="214"/>
      <c r="C13" s="215">
        <v>91800</v>
      </c>
      <c r="D13" s="215"/>
      <c r="E13" s="215"/>
      <c r="F13" s="215">
        <v>62189</v>
      </c>
      <c r="G13" s="215">
        <v>29611</v>
      </c>
      <c r="H13" s="215"/>
      <c r="I13" s="214">
        <v>0.2</v>
      </c>
      <c r="J13" s="215">
        <f t="shared" si="0"/>
        <v>5922.200000000001</v>
      </c>
      <c r="K13" s="215">
        <f t="shared" si="1"/>
        <v>23688.8</v>
      </c>
    </row>
    <row r="14" spans="1:11" ht="15.75" customHeight="1">
      <c r="A14" s="214" t="s">
        <v>323</v>
      </c>
      <c r="B14" s="214"/>
      <c r="C14" s="215">
        <v>1100000</v>
      </c>
      <c r="D14" s="215"/>
      <c r="E14" s="215"/>
      <c r="F14" s="215">
        <v>686996</v>
      </c>
      <c r="G14" s="215">
        <v>413004</v>
      </c>
      <c r="H14" s="215"/>
      <c r="I14" s="214">
        <v>0.2</v>
      </c>
      <c r="J14" s="215">
        <f t="shared" si="0"/>
        <v>82600.8</v>
      </c>
      <c r="K14" s="215">
        <f t="shared" si="1"/>
        <v>330403.2</v>
      </c>
    </row>
    <row r="15" spans="1:11" ht="15.75" customHeight="1">
      <c r="A15" s="214" t="s">
        <v>324</v>
      </c>
      <c r="B15" s="214"/>
      <c r="C15" s="215">
        <v>110000</v>
      </c>
      <c r="D15" s="215"/>
      <c r="E15" s="215"/>
      <c r="F15" s="215">
        <v>69450</v>
      </c>
      <c r="G15" s="215">
        <v>40550</v>
      </c>
      <c r="H15" s="215"/>
      <c r="I15" s="214">
        <v>0.2</v>
      </c>
      <c r="J15" s="215">
        <f t="shared" si="0"/>
        <v>8110</v>
      </c>
      <c r="K15" s="215">
        <f t="shared" si="1"/>
        <v>32440</v>
      </c>
    </row>
    <row r="16" spans="1:11" ht="15.75" customHeight="1">
      <c r="A16" s="214" t="s">
        <v>325</v>
      </c>
      <c r="B16" s="214"/>
      <c r="C16" s="215">
        <v>2500000</v>
      </c>
      <c r="D16" s="215"/>
      <c r="E16" s="215"/>
      <c r="F16" s="215">
        <v>900000</v>
      </c>
      <c r="G16" s="215">
        <v>1600000</v>
      </c>
      <c r="H16" s="215"/>
      <c r="I16" s="214">
        <v>0.2</v>
      </c>
      <c r="J16" s="215">
        <f t="shared" si="0"/>
        <v>320000</v>
      </c>
      <c r="K16" s="215">
        <f t="shared" si="1"/>
        <v>1280000</v>
      </c>
    </row>
    <row r="17" spans="1:11" ht="15.75" customHeight="1">
      <c r="A17" s="214" t="s">
        <v>326</v>
      </c>
      <c r="B17" s="214"/>
      <c r="C17" s="215">
        <v>980000</v>
      </c>
      <c r="D17" s="215"/>
      <c r="E17" s="215"/>
      <c r="F17" s="215"/>
      <c r="G17" s="215">
        <v>980000</v>
      </c>
      <c r="H17" s="215"/>
      <c r="I17" s="214">
        <v>0.2</v>
      </c>
      <c r="J17" s="215">
        <f t="shared" si="0"/>
        <v>196000</v>
      </c>
      <c r="K17" s="215">
        <f t="shared" si="1"/>
        <v>784000</v>
      </c>
    </row>
    <row r="18" spans="1:11" ht="15.75" customHeight="1">
      <c r="A18" s="214"/>
      <c r="B18" s="214"/>
      <c r="C18" s="215"/>
      <c r="D18" s="215"/>
      <c r="E18" s="215"/>
      <c r="F18" s="215">
        <v>0</v>
      </c>
      <c r="G18" s="215"/>
      <c r="H18" s="215"/>
      <c r="I18" s="214"/>
      <c r="J18" s="215"/>
      <c r="K18" s="215"/>
    </row>
    <row r="19" spans="1:11" ht="15.75" customHeight="1">
      <c r="A19" s="219" t="s">
        <v>279</v>
      </c>
      <c r="B19" s="219"/>
      <c r="C19" s="218">
        <v>6195751</v>
      </c>
      <c r="D19" s="218"/>
      <c r="E19" s="218"/>
      <c r="F19" s="227">
        <v>2908063</v>
      </c>
      <c r="G19" s="227">
        <v>3287688</v>
      </c>
      <c r="H19" s="218"/>
      <c r="I19" s="214"/>
      <c r="J19" s="227">
        <f>SUM(J11:J18)</f>
        <v>657537.6</v>
      </c>
      <c r="K19" s="227">
        <f>SUM(K11:K18)</f>
        <v>2630150.4</v>
      </c>
    </row>
    <row r="20" spans="1:11" ht="15.75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3" spans="6:9" ht="20.25">
      <c r="F23" s="289" t="s">
        <v>312</v>
      </c>
      <c r="G23" s="289"/>
      <c r="H23" s="289"/>
      <c r="I23" s="289"/>
    </row>
    <row r="24" spans="6:9" ht="20.25">
      <c r="F24" s="289" t="s">
        <v>336</v>
      </c>
      <c r="G24" s="289"/>
      <c r="H24" s="289"/>
      <c r="I24" s="289"/>
    </row>
  </sheetData>
  <sheetProtection/>
  <mergeCells count="4">
    <mergeCell ref="A7:E7"/>
    <mergeCell ref="A6:E6"/>
    <mergeCell ref="F23:I23"/>
    <mergeCell ref="F24:I24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22">
      <selection activeCell="F8" sqref="F8"/>
    </sheetView>
  </sheetViews>
  <sheetFormatPr defaultColWidth="9.140625" defaultRowHeight="12.75"/>
  <cols>
    <col min="1" max="1" width="8.140625" style="16" customWidth="1"/>
    <col min="2" max="3" width="3.7109375" style="12" customWidth="1"/>
    <col min="4" max="4" width="4.00390625" style="12" customWidth="1"/>
    <col min="5" max="5" width="63.7109375" style="16" customWidth="1"/>
    <col min="6" max="6" width="12.8515625" style="60" customWidth="1"/>
    <col min="7" max="7" width="14.140625" style="60" customWidth="1"/>
    <col min="8" max="8" width="1.421875" style="16" customWidth="1"/>
    <col min="9" max="9" width="10.00390625" style="16" bestFit="1" customWidth="1"/>
    <col min="10" max="10" width="13.421875" style="16" customWidth="1"/>
    <col min="11" max="16384" width="9.140625" style="16" customWidth="1"/>
  </cols>
  <sheetData>
    <row r="1" spans="2:7" s="58" customFormat="1" ht="9" customHeight="1">
      <c r="B1" s="11"/>
      <c r="C1" s="54"/>
      <c r="D1" s="54"/>
      <c r="E1" s="55"/>
      <c r="F1" s="56"/>
      <c r="G1" s="56"/>
    </row>
    <row r="2" spans="2:7" s="58" customFormat="1" ht="18" customHeight="1">
      <c r="B2" s="250" t="s">
        <v>229</v>
      </c>
      <c r="C2" s="250"/>
      <c r="D2" s="250"/>
      <c r="E2" s="250"/>
      <c r="F2" s="250"/>
      <c r="G2" s="250"/>
    </row>
    <row r="3" ht="6.75" customHeight="1"/>
    <row r="4" spans="2:7" s="111" customFormat="1" ht="21" customHeight="1">
      <c r="B4" s="75" t="s">
        <v>2</v>
      </c>
      <c r="C4" s="254" t="s">
        <v>7</v>
      </c>
      <c r="D4" s="255"/>
      <c r="E4" s="256"/>
      <c r="F4" s="70">
        <v>2015</v>
      </c>
      <c r="G4" s="70">
        <v>2014</v>
      </c>
    </row>
    <row r="5" spans="2:7" s="58" customFormat="1" ht="12.75" customHeight="1">
      <c r="B5" s="72"/>
      <c r="C5" s="251" t="s">
        <v>79</v>
      </c>
      <c r="D5" s="252"/>
      <c r="E5" s="253"/>
      <c r="F5" s="71">
        <f>F6</f>
        <v>55154.7</v>
      </c>
      <c r="G5" s="71">
        <f>G6</f>
        <v>152376.7</v>
      </c>
    </row>
    <row r="6" spans="2:7" s="58" customFormat="1" ht="12.75" customHeight="1">
      <c r="B6" s="72"/>
      <c r="C6" s="99" t="s">
        <v>103</v>
      </c>
      <c r="D6" s="100" t="s">
        <v>8</v>
      </c>
      <c r="E6" s="101"/>
      <c r="F6" s="140">
        <f>F7+F8</f>
        <v>55154.7</v>
      </c>
      <c r="G6" s="139">
        <f>G7</f>
        <v>152376.7</v>
      </c>
    </row>
    <row r="7" spans="2:7" s="58" customFormat="1" ht="12.75" customHeight="1">
      <c r="B7" s="72"/>
      <c r="C7" s="77"/>
      <c r="D7" s="89">
        <v>1</v>
      </c>
      <c r="E7" s="49" t="s">
        <v>9</v>
      </c>
      <c r="F7" s="139">
        <f>(54860+1058.7-764)</f>
        <v>55154.7</v>
      </c>
      <c r="G7" s="140">
        <f>152083+1058.7-765</f>
        <v>152376.7</v>
      </c>
    </row>
    <row r="8" spans="2:7" s="58" customFormat="1" ht="12.75" customHeight="1">
      <c r="B8" s="72"/>
      <c r="C8" s="77"/>
      <c r="D8" s="89">
        <v>2</v>
      </c>
      <c r="E8" s="49" t="s">
        <v>10</v>
      </c>
      <c r="F8" s="71"/>
      <c r="G8" s="71"/>
    </row>
    <row r="9" spans="2:7" s="58" customFormat="1" ht="12.75" customHeight="1">
      <c r="B9" s="72"/>
      <c r="C9" s="99" t="s">
        <v>103</v>
      </c>
      <c r="D9" s="100" t="s">
        <v>40</v>
      </c>
      <c r="E9" s="49"/>
      <c r="F9" s="71"/>
      <c r="G9" s="71"/>
    </row>
    <row r="10" spans="2:7" s="58" customFormat="1" ht="12.75" customHeight="1">
      <c r="B10" s="72"/>
      <c r="C10" s="77"/>
      <c r="D10" s="89">
        <v>1</v>
      </c>
      <c r="E10" s="49" t="s">
        <v>42</v>
      </c>
      <c r="F10" s="71"/>
      <c r="G10" s="71"/>
    </row>
    <row r="11" spans="2:7" s="58" customFormat="1" ht="12.75" customHeight="1">
      <c r="B11" s="72"/>
      <c r="C11" s="77"/>
      <c r="D11" s="89">
        <v>2</v>
      </c>
      <c r="E11" s="49" t="s">
        <v>43</v>
      </c>
      <c r="F11" s="71"/>
      <c r="G11" s="71"/>
    </row>
    <row r="12" spans="2:7" s="58" customFormat="1" ht="12.75" customHeight="1">
      <c r="B12" s="72"/>
      <c r="C12" s="77"/>
      <c r="D12" s="89">
        <v>3</v>
      </c>
      <c r="E12" s="49" t="s">
        <v>41</v>
      </c>
      <c r="F12" s="71"/>
      <c r="G12" s="71"/>
    </row>
    <row r="13" spans="2:7" s="58" customFormat="1" ht="12.75" customHeight="1">
      <c r="B13" s="72"/>
      <c r="C13" s="77"/>
      <c r="D13" s="89"/>
      <c r="E13" s="49"/>
      <c r="F13" s="71"/>
      <c r="G13" s="71"/>
    </row>
    <row r="14" spans="2:10" s="58" customFormat="1" ht="12.75" customHeight="1">
      <c r="B14" s="72"/>
      <c r="C14" s="99" t="s">
        <v>103</v>
      </c>
      <c r="D14" s="100" t="s">
        <v>44</v>
      </c>
      <c r="E14" s="49"/>
      <c r="F14" s="71">
        <f>F15+F16+F17+F18+F19+F20</f>
        <v>5295907</v>
      </c>
      <c r="G14" s="71">
        <f>G15+G16+G17+G18+G19+G20</f>
        <v>6072986</v>
      </c>
      <c r="J14" s="57"/>
    </row>
    <row r="15" spans="2:7" s="58" customFormat="1" ht="12.75" customHeight="1">
      <c r="B15" s="72"/>
      <c r="C15" s="77"/>
      <c r="D15" s="89">
        <v>1</v>
      </c>
      <c r="E15" s="49" t="s">
        <v>45</v>
      </c>
      <c r="F15" s="140">
        <f>3684234+133642</f>
        <v>3817876</v>
      </c>
      <c r="G15" s="140">
        <v>4594955</v>
      </c>
    </row>
    <row r="16" spans="2:7" s="58" customFormat="1" ht="12.75" customHeight="1">
      <c r="B16" s="72"/>
      <c r="C16" s="77"/>
      <c r="D16" s="89">
        <v>2</v>
      </c>
      <c r="E16" s="49" t="s">
        <v>46</v>
      </c>
      <c r="F16" s="71"/>
      <c r="G16" s="71"/>
    </row>
    <row r="17" spans="2:7" s="58" customFormat="1" ht="12.75" customHeight="1">
      <c r="B17" s="72"/>
      <c r="C17" s="77"/>
      <c r="D17" s="89">
        <v>3</v>
      </c>
      <c r="E17" s="49" t="s">
        <v>47</v>
      </c>
      <c r="F17" s="71"/>
      <c r="G17" s="71"/>
    </row>
    <row r="18" spans="2:7" s="58" customFormat="1" ht="12.75" customHeight="1">
      <c r="B18" s="72"/>
      <c r="C18" s="77"/>
      <c r="D18" s="89">
        <v>4</v>
      </c>
      <c r="E18" s="49" t="s">
        <v>318</v>
      </c>
      <c r="F18" s="140">
        <v>1478031</v>
      </c>
      <c r="G18" s="140">
        <v>1478031</v>
      </c>
    </row>
    <row r="19" spans="2:7" s="58" customFormat="1" ht="12.75" customHeight="1">
      <c r="B19" s="72"/>
      <c r="C19" s="77"/>
      <c r="D19" s="89">
        <v>5</v>
      </c>
      <c r="E19" s="49" t="s">
        <v>48</v>
      </c>
      <c r="F19" s="71"/>
      <c r="G19" s="71"/>
    </row>
    <row r="20" spans="2:7" s="58" customFormat="1" ht="12.75" customHeight="1">
      <c r="B20" s="72"/>
      <c r="C20" s="77"/>
      <c r="D20" s="89">
        <v>6</v>
      </c>
      <c r="E20" s="49"/>
      <c r="F20" s="71"/>
      <c r="G20" s="71"/>
    </row>
    <row r="21" spans="2:10" s="58" customFormat="1" ht="12.75" customHeight="1">
      <c r="B21" s="72"/>
      <c r="C21" s="99" t="s">
        <v>103</v>
      </c>
      <c r="D21" s="100" t="s">
        <v>49</v>
      </c>
      <c r="E21" s="101"/>
      <c r="F21" s="71">
        <f>F22+F23+F24+F28+F25+F26+F27</f>
        <v>693799</v>
      </c>
      <c r="G21" s="71">
        <f>G22+G23+G24+G28+G25+G26+G27</f>
        <v>716767</v>
      </c>
      <c r="J21" s="57"/>
    </row>
    <row r="22" spans="2:7" s="58" customFormat="1" ht="12.75" customHeight="1">
      <c r="B22" s="72"/>
      <c r="C22" s="102"/>
      <c r="D22" s="89">
        <v>1</v>
      </c>
      <c r="E22" s="49" t="s">
        <v>50</v>
      </c>
      <c r="F22" s="71"/>
      <c r="G22" s="71"/>
    </row>
    <row r="23" spans="2:7" s="58" customFormat="1" ht="12.75" customHeight="1">
      <c r="B23" s="72"/>
      <c r="C23" s="102"/>
      <c r="D23" s="89">
        <v>2</v>
      </c>
      <c r="E23" s="49" t="s">
        <v>51</v>
      </c>
      <c r="F23" s="71"/>
      <c r="G23" s="71"/>
    </row>
    <row r="24" spans="2:7" s="58" customFormat="1" ht="12.75" customHeight="1">
      <c r="B24" s="72"/>
      <c r="C24" s="102"/>
      <c r="D24" s="89">
        <v>3</v>
      </c>
      <c r="E24" s="49" t="s">
        <v>52</v>
      </c>
      <c r="F24" s="71"/>
      <c r="G24" s="71"/>
    </row>
    <row r="25" spans="2:7" s="58" customFormat="1" ht="12.75" customHeight="1">
      <c r="B25" s="72"/>
      <c r="C25" s="102"/>
      <c r="D25" s="89">
        <v>4</v>
      </c>
      <c r="E25" s="49" t="s">
        <v>53</v>
      </c>
      <c r="F25" s="140">
        <v>693799</v>
      </c>
      <c r="G25" s="140">
        <v>716767</v>
      </c>
    </row>
    <row r="26" spans="2:7" s="58" customFormat="1" ht="12.75" customHeight="1">
      <c r="B26" s="72"/>
      <c r="C26" s="102"/>
      <c r="D26" s="89">
        <v>5</v>
      </c>
      <c r="E26" s="49" t="s">
        <v>54</v>
      </c>
      <c r="F26" s="71"/>
      <c r="G26" s="71"/>
    </row>
    <row r="27" spans="2:7" s="58" customFormat="1" ht="12.75" customHeight="1">
      <c r="B27" s="72"/>
      <c r="C27" s="102"/>
      <c r="D27" s="89">
        <v>6</v>
      </c>
      <c r="E27" s="49" t="s">
        <v>55</v>
      </c>
      <c r="F27" s="71"/>
      <c r="G27" s="71"/>
    </row>
    <row r="28" spans="2:7" s="58" customFormat="1" ht="12.75" customHeight="1">
      <c r="B28" s="72"/>
      <c r="C28" s="102"/>
      <c r="D28" s="89">
        <v>7</v>
      </c>
      <c r="E28" s="49" t="s">
        <v>56</v>
      </c>
      <c r="F28" s="139"/>
      <c r="G28" s="139"/>
    </row>
    <row r="29" spans="2:7" s="58" customFormat="1" ht="12.75" customHeight="1">
      <c r="B29" s="72"/>
      <c r="C29" s="102"/>
      <c r="D29" s="89"/>
      <c r="E29" s="49"/>
      <c r="F29" s="71"/>
      <c r="G29" s="71"/>
    </row>
    <row r="30" spans="2:7" s="58" customFormat="1" ht="12.75" customHeight="1">
      <c r="B30" s="72"/>
      <c r="C30" s="99" t="s">
        <v>103</v>
      </c>
      <c r="D30" s="100" t="s">
        <v>57</v>
      </c>
      <c r="E30" s="101"/>
      <c r="F30" s="139"/>
      <c r="G30" s="139"/>
    </row>
    <row r="31" spans="2:7" s="58" customFormat="1" ht="12.75" customHeight="1">
      <c r="B31" s="72"/>
      <c r="C31" s="99" t="s">
        <v>103</v>
      </c>
      <c r="D31" s="100" t="s">
        <v>58</v>
      </c>
      <c r="E31" s="101"/>
      <c r="F31" s="71"/>
      <c r="G31" s="71"/>
    </row>
    <row r="32" spans="2:7" s="58" customFormat="1" ht="12.75" customHeight="1">
      <c r="B32" s="84"/>
      <c r="C32" s="77"/>
      <c r="D32" s="100"/>
      <c r="E32" s="101"/>
      <c r="F32" s="71"/>
      <c r="G32" s="71"/>
    </row>
    <row r="33" spans="2:7" s="58" customFormat="1" ht="12.75" customHeight="1">
      <c r="B33" s="112" t="s">
        <v>3</v>
      </c>
      <c r="C33" s="247" t="s">
        <v>78</v>
      </c>
      <c r="D33" s="248"/>
      <c r="E33" s="249"/>
      <c r="F33" s="71">
        <f>F5+F9+F14+F21+F30</f>
        <v>6044860.7</v>
      </c>
      <c r="G33" s="71">
        <f>G5+G9+G14+G21+G30</f>
        <v>6942129.7</v>
      </c>
    </row>
    <row r="34" spans="2:7" s="58" customFormat="1" ht="12.75" customHeight="1">
      <c r="B34" s="72"/>
      <c r="C34" s="251" t="s">
        <v>81</v>
      </c>
      <c r="D34" s="252"/>
      <c r="E34" s="253"/>
      <c r="F34" s="71"/>
      <c r="G34" s="71"/>
    </row>
    <row r="35" spans="2:7" s="58" customFormat="1" ht="12.75" customHeight="1">
      <c r="B35" s="72"/>
      <c r="C35" s="99" t="s">
        <v>103</v>
      </c>
      <c r="D35" s="100" t="s">
        <v>61</v>
      </c>
      <c r="E35" s="101"/>
      <c r="F35" s="71">
        <f>F36+F37+F38+F40+F41</f>
        <v>0</v>
      </c>
      <c r="G35" s="71">
        <f>G36+G37+G38+G40+G41</f>
        <v>0</v>
      </c>
    </row>
    <row r="36" spans="2:7" s="58" customFormat="1" ht="12.75" customHeight="1">
      <c r="B36" s="72"/>
      <c r="C36" s="102"/>
      <c r="D36" s="89">
        <v>1</v>
      </c>
      <c r="E36" s="49" t="s">
        <v>62</v>
      </c>
      <c r="F36" s="71"/>
      <c r="G36" s="71"/>
    </row>
    <row r="37" spans="2:7" s="58" customFormat="1" ht="12.75" customHeight="1">
      <c r="B37" s="72"/>
      <c r="C37" s="102"/>
      <c r="D37" s="89">
        <v>2</v>
      </c>
      <c r="E37" s="49" t="s">
        <v>63</v>
      </c>
      <c r="F37" s="71"/>
      <c r="G37" s="71"/>
    </row>
    <row r="38" spans="2:7" s="58" customFormat="1" ht="12.75" customHeight="1">
      <c r="B38" s="72"/>
      <c r="C38" s="102"/>
      <c r="D38" s="89">
        <v>3</v>
      </c>
      <c r="E38" s="49" t="s">
        <v>64</v>
      </c>
      <c r="F38" s="71"/>
      <c r="G38" s="71"/>
    </row>
    <row r="39" spans="2:7" s="58" customFormat="1" ht="12.75" customHeight="1">
      <c r="B39" s="72"/>
      <c r="C39" s="102"/>
      <c r="D39" s="89">
        <v>4</v>
      </c>
      <c r="E39" s="49" t="s">
        <v>65</v>
      </c>
      <c r="F39" s="71"/>
      <c r="G39" s="71"/>
    </row>
    <row r="40" spans="2:7" s="58" customFormat="1" ht="12.75" customHeight="1">
      <c r="B40" s="72"/>
      <c r="C40" s="102"/>
      <c r="D40" s="89">
        <v>5</v>
      </c>
      <c r="E40" s="49" t="s">
        <v>66</v>
      </c>
      <c r="F40" s="71"/>
      <c r="G40" s="71"/>
    </row>
    <row r="41" spans="2:7" s="58" customFormat="1" ht="12.75" customHeight="1">
      <c r="B41" s="72"/>
      <c r="C41" s="102"/>
      <c r="D41" s="89">
        <v>6</v>
      </c>
      <c r="E41" s="49" t="s">
        <v>67</v>
      </c>
      <c r="F41" s="71"/>
      <c r="G41" s="71"/>
    </row>
    <row r="42" spans="2:7" s="58" customFormat="1" ht="12.75" customHeight="1">
      <c r="B42" s="72"/>
      <c r="C42" s="102"/>
      <c r="D42" s="89"/>
      <c r="E42" s="101"/>
      <c r="F42" s="71"/>
      <c r="G42" s="71"/>
    </row>
    <row r="43" spans="2:7" s="58" customFormat="1" ht="12.75" customHeight="1">
      <c r="B43" s="72"/>
      <c r="C43" s="99" t="s">
        <v>103</v>
      </c>
      <c r="D43" s="100" t="s">
        <v>68</v>
      </c>
      <c r="E43" s="69"/>
      <c r="F43" s="71">
        <f>F44+F45+F46+F47+F48</f>
        <v>2630150</v>
      </c>
      <c r="G43" s="71">
        <f>G44+G45+G46+G47+G48</f>
        <v>3287688</v>
      </c>
    </row>
    <row r="44" spans="2:7" s="58" customFormat="1" ht="12.75" customHeight="1">
      <c r="B44" s="72"/>
      <c r="C44" s="77"/>
      <c r="D44" s="89">
        <v>1</v>
      </c>
      <c r="E44" s="49" t="s">
        <v>69</v>
      </c>
      <c r="F44" s="139"/>
      <c r="G44" s="139"/>
    </row>
    <row r="45" spans="2:12" s="58" customFormat="1" ht="12.75" customHeight="1">
      <c r="B45" s="72"/>
      <c r="C45" s="77"/>
      <c r="D45" s="89">
        <v>2</v>
      </c>
      <c r="E45" s="49" t="s">
        <v>70</v>
      </c>
      <c r="F45" s="71"/>
      <c r="G45" s="71"/>
      <c r="J45" s="181"/>
      <c r="K45" s="36"/>
      <c r="L45" s="36"/>
    </row>
    <row r="46" spans="2:12" s="58" customFormat="1" ht="12.75" customHeight="1">
      <c r="B46" s="72"/>
      <c r="C46" s="77"/>
      <c r="D46" s="89">
        <v>3</v>
      </c>
      <c r="E46" s="49" t="s">
        <v>71</v>
      </c>
      <c r="F46" s="140">
        <f>(2500000+1960000+980000+755751)-3565601</f>
        <v>2630150</v>
      </c>
      <c r="G46" s="140">
        <v>3287688</v>
      </c>
      <c r="J46" s="181"/>
      <c r="K46" s="36"/>
      <c r="L46" s="36"/>
    </row>
    <row r="47" spans="2:12" s="58" customFormat="1" ht="12.75" customHeight="1">
      <c r="B47" s="72"/>
      <c r="C47" s="77"/>
      <c r="D47" s="89">
        <v>4</v>
      </c>
      <c r="E47" s="49" t="s">
        <v>72</v>
      </c>
      <c r="F47" s="71"/>
      <c r="G47" s="71"/>
      <c r="J47" s="36"/>
      <c r="K47" s="36"/>
      <c r="L47" s="36"/>
    </row>
    <row r="48" spans="2:12" s="58" customFormat="1" ht="12.75" customHeight="1">
      <c r="B48" s="72"/>
      <c r="C48" s="77"/>
      <c r="D48" s="89"/>
      <c r="E48" s="69"/>
      <c r="F48" s="71"/>
      <c r="G48" s="71"/>
      <c r="J48" s="36"/>
      <c r="K48" s="36"/>
      <c r="L48" s="36"/>
    </row>
    <row r="49" spans="2:7" s="58" customFormat="1" ht="12.75" customHeight="1">
      <c r="B49" s="72"/>
      <c r="C49" s="99" t="s">
        <v>103</v>
      </c>
      <c r="D49" s="100" t="s">
        <v>73</v>
      </c>
      <c r="E49" s="101"/>
      <c r="F49" s="71"/>
      <c r="G49" s="71"/>
    </row>
    <row r="50" spans="2:7" s="58" customFormat="1" ht="12.75" customHeight="1">
      <c r="B50" s="72"/>
      <c r="C50" s="77"/>
      <c r="D50" s="100"/>
      <c r="E50" s="101"/>
      <c r="F50" s="71"/>
      <c r="G50" s="71"/>
    </row>
    <row r="51" spans="2:7" s="58" customFormat="1" ht="12.75" customHeight="1">
      <c r="B51" s="72"/>
      <c r="C51" s="99" t="s">
        <v>103</v>
      </c>
      <c r="D51" s="100" t="s">
        <v>74</v>
      </c>
      <c r="E51" s="101"/>
      <c r="F51" s="71"/>
      <c r="G51" s="71"/>
    </row>
    <row r="52" spans="2:7" s="58" customFormat="1" ht="12.75" customHeight="1">
      <c r="B52" s="72"/>
      <c r="C52" s="77"/>
      <c r="D52" s="89">
        <v>1</v>
      </c>
      <c r="E52" s="101" t="s">
        <v>75</v>
      </c>
      <c r="F52" s="71"/>
      <c r="G52" s="71"/>
    </row>
    <row r="53" spans="2:7" s="58" customFormat="1" ht="12.75" customHeight="1">
      <c r="B53" s="72"/>
      <c r="C53" s="77"/>
      <c r="D53" s="89">
        <v>2</v>
      </c>
      <c r="E53" s="49" t="s">
        <v>76</v>
      </c>
      <c r="F53" s="71"/>
      <c r="G53" s="71"/>
    </row>
    <row r="54" spans="2:7" s="58" customFormat="1" ht="12.75" customHeight="1">
      <c r="B54" s="72"/>
      <c r="C54" s="77"/>
      <c r="D54" s="89">
        <v>3</v>
      </c>
      <c r="E54" s="49" t="s">
        <v>77</v>
      </c>
      <c r="F54" s="71"/>
      <c r="G54" s="71"/>
    </row>
    <row r="55" spans="2:7" s="58" customFormat="1" ht="12.75" customHeight="1">
      <c r="B55" s="72"/>
      <c r="C55" s="77"/>
      <c r="D55" s="89"/>
      <c r="E55" s="101"/>
      <c r="F55" s="71"/>
      <c r="G55" s="71"/>
    </row>
    <row r="56" spans="2:7" s="58" customFormat="1" ht="12.75" customHeight="1">
      <c r="B56" s="72"/>
      <c r="C56" s="99" t="s">
        <v>103</v>
      </c>
      <c r="D56" s="100" t="s">
        <v>59</v>
      </c>
      <c r="E56" s="101"/>
      <c r="F56" s="71"/>
      <c r="G56" s="71"/>
    </row>
    <row r="57" spans="2:7" s="58" customFormat="1" ht="12.75" customHeight="1">
      <c r="B57" s="72"/>
      <c r="C57" s="99" t="s">
        <v>103</v>
      </c>
      <c r="D57" s="100" t="s">
        <v>60</v>
      </c>
      <c r="E57" s="101"/>
      <c r="F57" s="71">
        <v>0</v>
      </c>
      <c r="G57" s="71"/>
    </row>
    <row r="58" spans="2:7" s="58" customFormat="1" ht="12.75" customHeight="1">
      <c r="B58" s="72"/>
      <c r="C58" s="247"/>
      <c r="D58" s="248"/>
      <c r="E58" s="249"/>
      <c r="F58" s="71"/>
      <c r="G58" s="71"/>
    </row>
    <row r="59" spans="2:7" s="58" customFormat="1" ht="12.75" customHeight="1">
      <c r="B59" s="90" t="s">
        <v>4</v>
      </c>
      <c r="C59" s="247" t="s">
        <v>80</v>
      </c>
      <c r="D59" s="248"/>
      <c r="E59" s="249"/>
      <c r="F59" s="71">
        <f>F35+F43+F49+F51+F56+F57</f>
        <v>2630150</v>
      </c>
      <c r="G59" s="71">
        <f>G35+G43+G49+G51+G56+G57</f>
        <v>3287688</v>
      </c>
    </row>
    <row r="60" spans="2:10" s="58" customFormat="1" ht="30" customHeight="1">
      <c r="B60" s="113"/>
      <c r="C60" s="247" t="s">
        <v>95</v>
      </c>
      <c r="D60" s="248"/>
      <c r="E60" s="249"/>
      <c r="F60" s="71">
        <f>F33+F59</f>
        <v>8675010.7</v>
      </c>
      <c r="G60" s="71">
        <f>G33+G59</f>
        <v>10229817.7</v>
      </c>
      <c r="I60" s="57"/>
      <c r="J60" s="57"/>
    </row>
    <row r="61" spans="2:7" s="58" customFormat="1" ht="9.75" customHeight="1">
      <c r="B61" s="105"/>
      <c r="C61" s="105"/>
      <c r="D61" s="105"/>
      <c r="E61" s="105"/>
      <c r="F61" s="107"/>
      <c r="G61" s="107"/>
    </row>
    <row r="62" spans="2:7" s="58" customFormat="1" ht="15.75" customHeight="1">
      <c r="B62" s="105"/>
      <c r="C62" s="105"/>
      <c r="D62" s="105"/>
      <c r="E62" s="105"/>
      <c r="F62" s="107"/>
      <c r="G62" s="107"/>
    </row>
  </sheetData>
  <sheetProtection/>
  <mergeCells count="8">
    <mergeCell ref="C33:E33"/>
    <mergeCell ref="C58:E58"/>
    <mergeCell ref="B2:G2"/>
    <mergeCell ref="C34:E34"/>
    <mergeCell ref="C60:E60"/>
    <mergeCell ref="C5:E5"/>
    <mergeCell ref="C59:E59"/>
    <mergeCell ref="C4:E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5"/>
  <sheetViews>
    <sheetView zoomScalePageLayoutView="0" workbookViewId="0" topLeftCell="A19">
      <selection activeCell="M55" sqref="M55"/>
    </sheetView>
  </sheetViews>
  <sheetFormatPr defaultColWidth="9.140625" defaultRowHeight="12.75"/>
  <cols>
    <col min="1" max="1" width="7.57421875" style="16" customWidth="1"/>
    <col min="2" max="2" width="3.7109375" style="12" customWidth="1"/>
    <col min="3" max="3" width="4.00390625" style="12" customWidth="1"/>
    <col min="4" max="4" width="3.421875" style="12" customWidth="1"/>
    <col min="5" max="5" width="61.8515625" style="16" bestFit="1" customWidth="1"/>
    <col min="6" max="6" width="13.00390625" style="60" customWidth="1"/>
    <col min="7" max="7" width="13.8515625" style="60" customWidth="1"/>
    <col min="8" max="8" width="1.421875" style="16" customWidth="1"/>
    <col min="9" max="9" width="9.140625" style="16" customWidth="1"/>
    <col min="10" max="10" width="12.28125" style="16" customWidth="1"/>
    <col min="11" max="16384" width="9.140625" style="16" customWidth="1"/>
  </cols>
  <sheetData>
    <row r="2" spans="2:7" s="58" customFormat="1" ht="6" customHeight="1">
      <c r="B2" s="11"/>
      <c r="C2" s="54"/>
      <c r="D2" s="54"/>
      <c r="E2" s="55"/>
      <c r="F2" s="56"/>
      <c r="G2" s="56"/>
    </row>
    <row r="3" spans="2:7" s="58" customFormat="1" ht="18" customHeight="1">
      <c r="B3" s="250" t="s">
        <v>229</v>
      </c>
      <c r="C3" s="250"/>
      <c r="D3" s="250"/>
      <c r="E3" s="250"/>
      <c r="F3" s="250"/>
      <c r="G3" s="250"/>
    </row>
    <row r="4" ht="6.75" customHeight="1"/>
    <row r="5" spans="2:7" s="50" customFormat="1" ht="21" customHeight="1">
      <c r="B5" s="75" t="s">
        <v>2</v>
      </c>
      <c r="C5" s="247" t="s">
        <v>82</v>
      </c>
      <c r="D5" s="248"/>
      <c r="E5" s="249"/>
      <c r="F5" s="70">
        <v>2015</v>
      </c>
      <c r="G5" s="70">
        <v>2014</v>
      </c>
    </row>
    <row r="6" spans="2:10" s="58" customFormat="1" ht="12.75" customHeight="1">
      <c r="B6" s="72"/>
      <c r="C6" s="99" t="s">
        <v>103</v>
      </c>
      <c r="D6" s="100" t="s">
        <v>83</v>
      </c>
      <c r="E6" s="101"/>
      <c r="F6" s="71">
        <f>F7+F8+F9+F10+F11+F12+F13+F14+F15+F16</f>
        <v>4164749</v>
      </c>
      <c r="G6" s="71">
        <f>G7+G8+G9+G10+G11+G12+G13+G14+G15+G16</f>
        <v>4901775</v>
      </c>
      <c r="J6" s="57"/>
    </row>
    <row r="7" spans="2:7" s="58" customFormat="1" ht="12.75" customHeight="1">
      <c r="B7" s="72"/>
      <c r="C7" s="77"/>
      <c r="D7" s="89">
        <v>1</v>
      </c>
      <c r="E7" s="49" t="s">
        <v>84</v>
      </c>
      <c r="F7" s="71"/>
      <c r="G7" s="71"/>
    </row>
    <row r="8" spans="2:7" s="58" customFormat="1" ht="12.75" customHeight="1">
      <c r="B8" s="72"/>
      <c r="C8" s="77"/>
      <c r="D8" s="89">
        <v>2</v>
      </c>
      <c r="E8" s="49" t="s">
        <v>85</v>
      </c>
      <c r="F8" s="71"/>
      <c r="G8" s="71"/>
    </row>
    <row r="9" spans="2:7" s="58" customFormat="1" ht="12.75" customHeight="1">
      <c r="B9" s="72"/>
      <c r="C9" s="77"/>
      <c r="D9" s="89">
        <v>3</v>
      </c>
      <c r="E9" s="49" t="s">
        <v>86</v>
      </c>
      <c r="F9" s="71"/>
      <c r="G9" s="71"/>
    </row>
    <row r="10" spans="2:7" s="58" customFormat="1" ht="12.75" customHeight="1">
      <c r="B10" s="72"/>
      <c r="C10" s="77"/>
      <c r="D10" s="89">
        <v>4</v>
      </c>
      <c r="E10" s="49" t="s">
        <v>87</v>
      </c>
      <c r="F10" s="140"/>
      <c r="G10" s="140">
        <v>42000</v>
      </c>
    </row>
    <row r="11" spans="2:7" s="58" customFormat="1" ht="12.75" customHeight="1">
      <c r="B11" s="72"/>
      <c r="C11" s="77"/>
      <c r="D11" s="89">
        <v>5</v>
      </c>
      <c r="E11" s="49" t="s">
        <v>88</v>
      </c>
      <c r="F11" s="71"/>
      <c r="G11" s="71"/>
    </row>
    <row r="12" spans="2:7" s="58" customFormat="1" ht="12.75" customHeight="1">
      <c r="B12" s="72"/>
      <c r="C12" s="77"/>
      <c r="D12" s="89">
        <v>6</v>
      </c>
      <c r="E12" s="49" t="s">
        <v>89</v>
      </c>
      <c r="F12" s="140"/>
      <c r="G12" s="140"/>
    </row>
    <row r="13" spans="2:7" s="58" customFormat="1" ht="12.75" customHeight="1">
      <c r="B13" s="72"/>
      <c r="C13" s="77"/>
      <c r="D13" s="89">
        <v>7</v>
      </c>
      <c r="E13" s="49" t="s">
        <v>90</v>
      </c>
      <c r="F13" s="71"/>
      <c r="G13" s="71"/>
    </row>
    <row r="14" spans="2:7" s="58" customFormat="1" ht="12.75" customHeight="1">
      <c r="B14" s="72"/>
      <c r="C14" s="77"/>
      <c r="D14" s="89">
        <v>8</v>
      </c>
      <c r="E14" s="49" t="s">
        <v>91</v>
      </c>
      <c r="F14" s="71">
        <v>38128</v>
      </c>
      <c r="G14" s="71">
        <v>140306</v>
      </c>
    </row>
    <row r="15" spans="2:7" s="58" customFormat="1" ht="12.75" customHeight="1">
      <c r="B15" s="72"/>
      <c r="C15" s="77"/>
      <c r="D15" s="89">
        <v>9</v>
      </c>
      <c r="E15" s="49" t="s">
        <v>348</v>
      </c>
      <c r="F15" s="71">
        <v>78749</v>
      </c>
      <c r="G15" s="71"/>
    </row>
    <row r="16" spans="2:7" s="58" customFormat="1" ht="12.75" customHeight="1">
      <c r="B16" s="72"/>
      <c r="C16" s="77"/>
      <c r="D16" s="89">
        <v>10</v>
      </c>
      <c r="E16" s="49" t="s">
        <v>236</v>
      </c>
      <c r="F16" s="172">
        <f>1467872+2580000</f>
        <v>4047872</v>
      </c>
      <c r="G16" s="172">
        <f>2639469+2080000</f>
        <v>4719469</v>
      </c>
    </row>
    <row r="17" spans="2:7" s="58" customFormat="1" ht="12.75" customHeight="1">
      <c r="B17" s="72"/>
      <c r="C17" s="99" t="s">
        <v>103</v>
      </c>
      <c r="D17" s="100" t="s">
        <v>92</v>
      </c>
      <c r="E17" s="101"/>
      <c r="F17" s="71"/>
      <c r="G17" s="71"/>
    </row>
    <row r="18" spans="2:7" s="58" customFormat="1" ht="12.75" customHeight="1">
      <c r="B18" s="72"/>
      <c r="C18" s="99" t="s">
        <v>103</v>
      </c>
      <c r="D18" s="100" t="s">
        <v>93</v>
      </c>
      <c r="E18" s="49"/>
      <c r="F18" s="71"/>
      <c r="G18" s="71"/>
    </row>
    <row r="19" spans="2:7" s="58" customFormat="1" ht="12.75" customHeight="1">
      <c r="B19" s="72"/>
      <c r="C19" s="99" t="s">
        <v>103</v>
      </c>
      <c r="D19" s="100" t="s">
        <v>94</v>
      </c>
      <c r="E19" s="49"/>
      <c r="F19" s="71"/>
      <c r="G19" s="71"/>
    </row>
    <row r="20" spans="2:7" s="58" customFormat="1" ht="15.75" customHeight="1">
      <c r="B20" s="72"/>
      <c r="C20" s="247" t="s">
        <v>107</v>
      </c>
      <c r="D20" s="248"/>
      <c r="E20" s="249"/>
      <c r="F20" s="71">
        <f>F6+F17+F18+F19</f>
        <v>4164749</v>
      </c>
      <c r="G20" s="71">
        <f>G6+G17+G18+G19</f>
        <v>4901775</v>
      </c>
    </row>
    <row r="21" spans="2:7" s="58" customFormat="1" ht="12.75" customHeight="1">
      <c r="B21" s="72"/>
      <c r="C21" s="99" t="s">
        <v>103</v>
      </c>
      <c r="D21" s="100" t="s">
        <v>97</v>
      </c>
      <c r="E21" s="69"/>
      <c r="F21" s="71">
        <f>F28+F22+F23+F24+F26+F27+F29</f>
        <v>0</v>
      </c>
      <c r="G21" s="71"/>
    </row>
    <row r="22" spans="2:7" s="58" customFormat="1" ht="12.75" customHeight="1">
      <c r="B22" s="72"/>
      <c r="C22" s="102"/>
      <c r="D22" s="89">
        <v>1</v>
      </c>
      <c r="E22" s="49" t="s">
        <v>84</v>
      </c>
      <c r="F22" s="71"/>
      <c r="G22" s="71"/>
    </row>
    <row r="23" spans="2:7" s="58" customFormat="1" ht="12.75" customHeight="1">
      <c r="B23" s="72"/>
      <c r="C23" s="102"/>
      <c r="D23" s="89">
        <v>2</v>
      </c>
      <c r="E23" s="49" t="s">
        <v>85</v>
      </c>
      <c r="F23" s="71"/>
      <c r="G23" s="71"/>
    </row>
    <row r="24" spans="2:7" s="58" customFormat="1" ht="12.75" customHeight="1">
      <c r="B24" s="72"/>
      <c r="C24" s="102"/>
      <c r="D24" s="89">
        <v>3</v>
      </c>
      <c r="E24" s="49" t="s">
        <v>98</v>
      </c>
      <c r="F24" s="71"/>
      <c r="G24" s="71"/>
    </row>
    <row r="25" spans="2:7" s="58" customFormat="1" ht="12.75" customHeight="1">
      <c r="B25" s="72"/>
      <c r="C25" s="102"/>
      <c r="D25" s="89">
        <v>4</v>
      </c>
      <c r="E25" s="49" t="s">
        <v>87</v>
      </c>
      <c r="F25" s="71"/>
      <c r="G25" s="71"/>
    </row>
    <row r="26" spans="2:7" s="58" customFormat="1" ht="12.75" customHeight="1">
      <c r="B26" s="72"/>
      <c r="C26" s="102"/>
      <c r="D26" s="89">
        <v>5</v>
      </c>
      <c r="E26" s="49" t="s">
        <v>88</v>
      </c>
      <c r="F26" s="71"/>
      <c r="G26" s="71"/>
    </row>
    <row r="27" spans="2:7" s="58" customFormat="1" ht="12.75" customHeight="1">
      <c r="B27" s="72"/>
      <c r="C27" s="102"/>
      <c r="D27" s="89">
        <v>6</v>
      </c>
      <c r="E27" s="49" t="s">
        <v>89</v>
      </c>
      <c r="F27" s="71"/>
      <c r="G27" s="71"/>
    </row>
    <row r="28" spans="2:7" s="58" customFormat="1" ht="12.75" customHeight="1">
      <c r="B28" s="72"/>
      <c r="C28" s="102"/>
      <c r="D28" s="89">
        <v>7</v>
      </c>
      <c r="E28" s="49" t="s">
        <v>90</v>
      </c>
      <c r="F28" s="71"/>
      <c r="G28" s="71"/>
    </row>
    <row r="29" spans="2:7" s="58" customFormat="1" ht="12.75" customHeight="1">
      <c r="B29" s="72"/>
      <c r="C29" s="102"/>
      <c r="D29" s="89">
        <v>8</v>
      </c>
      <c r="E29" s="49" t="s">
        <v>99</v>
      </c>
      <c r="F29" s="71"/>
      <c r="G29" s="71"/>
    </row>
    <row r="30" spans="2:7" s="58" customFormat="1" ht="12.75" customHeight="1">
      <c r="B30" s="72"/>
      <c r="C30" s="102"/>
      <c r="D30" s="89"/>
      <c r="E30" s="49"/>
      <c r="F30" s="71"/>
      <c r="G30" s="71"/>
    </row>
    <row r="31" spans="2:7" s="58" customFormat="1" ht="12.75" customHeight="1">
      <c r="B31" s="72"/>
      <c r="C31" s="99" t="s">
        <v>103</v>
      </c>
      <c r="D31" s="100" t="s">
        <v>100</v>
      </c>
      <c r="E31" s="101"/>
      <c r="F31" s="71"/>
      <c r="G31" s="71"/>
    </row>
    <row r="32" spans="2:7" s="58" customFormat="1" ht="12.75" customHeight="1">
      <c r="B32" s="72"/>
      <c r="C32" s="99" t="s">
        <v>103</v>
      </c>
      <c r="D32" s="100" t="s">
        <v>101</v>
      </c>
      <c r="E32" s="101"/>
      <c r="F32" s="71"/>
      <c r="G32" s="71"/>
    </row>
    <row r="33" spans="2:7" s="58" customFormat="1" ht="12.75" customHeight="1">
      <c r="B33" s="72"/>
      <c r="C33" s="99" t="s">
        <v>103</v>
      </c>
      <c r="D33" s="100" t="s">
        <v>102</v>
      </c>
      <c r="E33" s="101"/>
      <c r="F33" s="71"/>
      <c r="G33" s="71"/>
    </row>
    <row r="34" spans="2:7" s="58" customFormat="1" ht="12.75" customHeight="1">
      <c r="B34" s="72"/>
      <c r="C34" s="77"/>
      <c r="D34" s="89">
        <v>1</v>
      </c>
      <c r="E34" s="49" t="s">
        <v>104</v>
      </c>
      <c r="F34" s="71"/>
      <c r="G34" s="71"/>
    </row>
    <row r="35" spans="2:7" s="58" customFormat="1" ht="12.75" customHeight="1">
      <c r="B35" s="72"/>
      <c r="C35" s="77"/>
      <c r="D35" s="89">
        <v>2</v>
      </c>
      <c r="E35" s="49" t="s">
        <v>105</v>
      </c>
      <c r="F35" s="71"/>
      <c r="G35" s="71"/>
    </row>
    <row r="36" spans="2:7" s="58" customFormat="1" ht="12.75" customHeight="1">
      <c r="B36" s="72"/>
      <c r="C36" s="99" t="s">
        <v>103</v>
      </c>
      <c r="D36" s="100" t="s">
        <v>106</v>
      </c>
      <c r="E36" s="101"/>
      <c r="F36" s="71"/>
      <c r="G36" s="71"/>
    </row>
    <row r="37" spans="2:7" s="58" customFormat="1" ht="12.75" customHeight="1">
      <c r="B37" s="72"/>
      <c r="C37" s="77"/>
      <c r="D37" s="100"/>
      <c r="E37" s="101"/>
      <c r="F37" s="71"/>
      <c r="G37" s="71"/>
    </row>
    <row r="38" spans="2:7" s="58" customFormat="1" ht="15.75" customHeight="1">
      <c r="B38" s="72"/>
      <c r="C38" s="247" t="s">
        <v>108</v>
      </c>
      <c r="D38" s="248"/>
      <c r="E38" s="249"/>
      <c r="F38" s="71">
        <f>F21+F31+F32+F33+F36</f>
        <v>0</v>
      </c>
      <c r="G38" s="71"/>
    </row>
    <row r="39" spans="2:7" s="58" customFormat="1" ht="15.75" customHeight="1">
      <c r="B39" s="72"/>
      <c r="C39" s="77"/>
      <c r="D39" s="100"/>
      <c r="E39" s="101"/>
      <c r="F39" s="71"/>
      <c r="G39" s="71"/>
    </row>
    <row r="40" spans="2:7" s="58" customFormat="1" ht="24.75" customHeight="1">
      <c r="B40" s="72"/>
      <c r="C40" s="247" t="s">
        <v>96</v>
      </c>
      <c r="D40" s="248"/>
      <c r="E40" s="249"/>
      <c r="F40" s="141">
        <f>F20+F38</f>
        <v>4164749</v>
      </c>
      <c r="G40" s="141">
        <f>G20+G38</f>
        <v>4901775</v>
      </c>
    </row>
    <row r="41" spans="2:7" s="58" customFormat="1" ht="12.75" customHeight="1">
      <c r="B41" s="72"/>
      <c r="C41" s="99" t="s">
        <v>103</v>
      </c>
      <c r="D41" s="100" t="s">
        <v>109</v>
      </c>
      <c r="E41" s="101"/>
      <c r="F41" s="71"/>
      <c r="G41" s="71"/>
    </row>
    <row r="42" spans="2:7" s="58" customFormat="1" ht="12.75" customHeight="1">
      <c r="B42" s="72"/>
      <c r="C42" s="99" t="s">
        <v>103</v>
      </c>
      <c r="D42" s="100" t="s">
        <v>110</v>
      </c>
      <c r="E42" s="101"/>
      <c r="F42" s="140">
        <v>10574000</v>
      </c>
      <c r="G42" s="140">
        <v>10574000</v>
      </c>
    </row>
    <row r="43" spans="2:7" s="58" customFormat="1" ht="12.75" customHeight="1">
      <c r="B43" s="72"/>
      <c r="C43" s="99" t="s">
        <v>103</v>
      </c>
      <c r="D43" s="100" t="s">
        <v>111</v>
      </c>
      <c r="E43" s="101"/>
      <c r="F43" s="71"/>
      <c r="G43" s="71"/>
    </row>
    <row r="44" spans="2:7" s="58" customFormat="1" ht="12.75" customHeight="1">
      <c r="B44" s="72"/>
      <c r="C44" s="99" t="s">
        <v>103</v>
      </c>
      <c r="D44" s="100" t="s">
        <v>112</v>
      </c>
      <c r="E44" s="101"/>
      <c r="F44" s="71"/>
      <c r="G44" s="71"/>
    </row>
    <row r="45" spans="2:7" s="58" customFormat="1" ht="12.75" customHeight="1">
      <c r="B45" s="72"/>
      <c r="C45" s="99" t="s">
        <v>103</v>
      </c>
      <c r="D45" s="100" t="s">
        <v>113</v>
      </c>
      <c r="E45" s="101"/>
      <c r="F45" s="71">
        <f>F46</f>
        <v>152748</v>
      </c>
      <c r="G45" s="71"/>
    </row>
    <row r="46" spans="2:7" s="58" customFormat="1" ht="12.75" customHeight="1">
      <c r="B46" s="72"/>
      <c r="C46" s="103"/>
      <c r="D46" s="89">
        <v>1</v>
      </c>
      <c r="E46" s="49" t="s">
        <v>114</v>
      </c>
      <c r="F46" s="140">
        <v>152748</v>
      </c>
      <c r="G46" s="140">
        <v>152748</v>
      </c>
    </row>
    <row r="47" spans="2:7" s="58" customFormat="1" ht="12.75" customHeight="1">
      <c r="B47" s="72"/>
      <c r="C47" s="103"/>
      <c r="D47" s="89">
        <v>2</v>
      </c>
      <c r="E47" s="49" t="s">
        <v>115</v>
      </c>
      <c r="F47" s="71"/>
      <c r="G47" s="71"/>
    </row>
    <row r="48" spans="2:7" s="58" customFormat="1" ht="12.75" customHeight="1">
      <c r="B48" s="72"/>
      <c r="C48" s="103"/>
      <c r="D48" s="89">
        <v>3</v>
      </c>
      <c r="E48" s="49" t="s">
        <v>113</v>
      </c>
      <c r="F48" s="71"/>
      <c r="G48" s="71"/>
    </row>
    <row r="49" spans="2:7" s="58" customFormat="1" ht="12.75" customHeight="1">
      <c r="B49" s="72"/>
      <c r="C49" s="99" t="s">
        <v>103</v>
      </c>
      <c r="D49" s="100" t="s">
        <v>116</v>
      </c>
      <c r="E49" s="101"/>
      <c r="F49" s="139">
        <f>G49+G50</f>
        <v>-5398705.17</v>
      </c>
      <c r="G49" s="139">
        <v>-4664018</v>
      </c>
    </row>
    <row r="50" spans="2:7" s="58" customFormat="1" ht="12.75" customHeight="1">
      <c r="B50" s="72"/>
      <c r="C50" s="99" t="s">
        <v>103</v>
      </c>
      <c r="D50" s="100" t="s">
        <v>117</v>
      </c>
      <c r="E50" s="101"/>
      <c r="F50" s="139">
        <f>'PASH 1.'!F50</f>
        <v>-817781</v>
      </c>
      <c r="G50" s="139">
        <f>'PASH 1.'!G50</f>
        <v>-734687.17</v>
      </c>
    </row>
    <row r="51" spans="2:7" s="58" customFormat="1" ht="12.75" customHeight="1">
      <c r="B51" s="72"/>
      <c r="C51" s="104"/>
      <c r="D51" s="100"/>
      <c r="E51" s="101"/>
      <c r="F51" s="71"/>
      <c r="G51" s="71"/>
    </row>
    <row r="52" spans="2:7" s="58" customFormat="1" ht="15.75" customHeight="1">
      <c r="B52" s="72"/>
      <c r="C52" s="247" t="s">
        <v>118</v>
      </c>
      <c r="D52" s="248"/>
      <c r="E52" s="249"/>
      <c r="F52" s="71">
        <f>F42+F41+F43+F44+F45+F49+F50</f>
        <v>4510261.83</v>
      </c>
      <c r="G52" s="71">
        <f>G42+G41+G43+G44+G45+G49+G50+G46</f>
        <v>5328042.83</v>
      </c>
    </row>
    <row r="53" spans="2:7" s="58" customFormat="1" ht="15.75" customHeight="1">
      <c r="B53" s="72"/>
      <c r="C53" s="104"/>
      <c r="D53" s="100"/>
      <c r="E53" s="101"/>
      <c r="F53" s="71"/>
      <c r="G53" s="71"/>
    </row>
    <row r="54" spans="2:10" s="58" customFormat="1" ht="24.75" customHeight="1">
      <c r="B54" s="72"/>
      <c r="C54" s="247" t="s">
        <v>119</v>
      </c>
      <c r="D54" s="248"/>
      <c r="E54" s="249"/>
      <c r="F54" s="71">
        <f>F40+F52</f>
        <v>8675010.83</v>
      </c>
      <c r="G54" s="71">
        <f>G40+G52</f>
        <v>10229817.83</v>
      </c>
      <c r="J54" s="57"/>
    </row>
    <row r="55" spans="2:10" s="58" customFormat="1" ht="15.75" customHeight="1">
      <c r="B55" s="105"/>
      <c r="C55" s="105"/>
      <c r="D55" s="106"/>
      <c r="E55" s="36"/>
      <c r="F55" s="107"/>
      <c r="G55" s="107"/>
      <c r="J55" s="57"/>
    </row>
    <row r="56" spans="2:7" s="58" customFormat="1" ht="15.75" customHeight="1">
      <c r="B56" s="105"/>
      <c r="C56" s="105"/>
      <c r="D56" s="106"/>
      <c r="E56" s="36"/>
      <c r="F56" s="107"/>
      <c r="G56" s="107"/>
    </row>
    <row r="57" spans="2:7" s="58" customFormat="1" ht="15.75" customHeight="1">
      <c r="B57" s="105"/>
      <c r="C57" s="105"/>
      <c r="D57" s="106"/>
      <c r="E57" s="36"/>
      <c r="F57" s="107"/>
      <c r="G57" s="107"/>
    </row>
    <row r="58" spans="2:7" s="58" customFormat="1" ht="15.75" customHeight="1">
      <c r="B58" s="105"/>
      <c r="C58" s="105"/>
      <c r="D58" s="106"/>
      <c r="E58" s="36"/>
      <c r="F58" s="107"/>
      <c r="G58" s="107"/>
    </row>
    <row r="59" spans="2:7" s="58" customFormat="1" ht="15.75" customHeight="1">
      <c r="B59" s="65"/>
      <c r="C59" s="65"/>
      <c r="D59" s="65"/>
      <c r="E59" s="36"/>
      <c r="F59" s="107"/>
      <c r="G59" s="107"/>
    </row>
    <row r="60" spans="2:7" s="58" customFormat="1" ht="15.75" customHeight="1">
      <c r="B60" s="105"/>
      <c r="C60" s="105"/>
      <c r="D60" s="106"/>
      <c r="E60" s="36"/>
      <c r="F60" s="107"/>
      <c r="G60" s="107"/>
    </row>
    <row r="61" spans="2:7" s="58" customFormat="1" ht="15.75" customHeight="1">
      <c r="B61" s="105"/>
      <c r="C61" s="105"/>
      <c r="D61" s="106"/>
      <c r="E61" s="36"/>
      <c r="F61" s="107"/>
      <c r="G61" s="107"/>
    </row>
    <row r="62" spans="2:7" s="58" customFormat="1" ht="15.75" customHeight="1">
      <c r="B62" s="105"/>
      <c r="C62" s="105"/>
      <c r="D62" s="106"/>
      <c r="E62" s="36"/>
      <c r="F62" s="107"/>
      <c r="G62" s="107"/>
    </row>
    <row r="63" spans="2:7" s="58" customFormat="1" ht="15.75" customHeight="1">
      <c r="B63" s="105"/>
      <c r="C63" s="105"/>
      <c r="D63" s="106"/>
      <c r="E63" s="36"/>
      <c r="F63" s="107"/>
      <c r="G63" s="107"/>
    </row>
    <row r="64" spans="2:7" s="58" customFormat="1" ht="15.75" customHeight="1">
      <c r="B64" s="105"/>
      <c r="C64" s="105"/>
      <c r="D64" s="105"/>
      <c r="E64" s="105"/>
      <c r="F64" s="107"/>
      <c r="G64" s="107"/>
    </row>
    <row r="65" spans="2:7" ht="12.75">
      <c r="B65" s="108"/>
      <c r="C65" s="108"/>
      <c r="D65" s="109"/>
      <c r="E65" s="14"/>
      <c r="F65" s="110"/>
      <c r="G65" s="110"/>
    </row>
  </sheetData>
  <sheetProtection/>
  <mergeCells count="7">
    <mergeCell ref="C54:E54"/>
    <mergeCell ref="B3:G3"/>
    <mergeCell ref="C40:E40"/>
    <mergeCell ref="C20:E20"/>
    <mergeCell ref="C38:E38"/>
    <mergeCell ref="C52:E52"/>
    <mergeCell ref="C5:E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2"/>
  <sheetViews>
    <sheetView zoomScalePageLayoutView="0" workbookViewId="0" topLeftCell="A16">
      <selection activeCell="F30" sqref="F30:F31"/>
    </sheetView>
  </sheetViews>
  <sheetFormatPr defaultColWidth="9.140625" defaultRowHeight="12.75"/>
  <cols>
    <col min="1" max="1" width="13.28125" style="16" customWidth="1"/>
    <col min="2" max="2" width="3.7109375" style="132" customWidth="1"/>
    <col min="3" max="3" width="3.421875" style="12" customWidth="1"/>
    <col min="4" max="4" width="2.7109375" style="12" customWidth="1"/>
    <col min="5" max="5" width="63.140625" style="16" customWidth="1"/>
    <col min="6" max="6" width="13.421875" style="60" customWidth="1"/>
    <col min="7" max="7" width="14.421875" style="60" customWidth="1"/>
    <col min="8" max="8" width="1.421875" style="16" customWidth="1"/>
    <col min="9" max="9" width="9.140625" style="16" customWidth="1"/>
    <col min="10" max="10" width="18.00390625" style="61" customWidth="1"/>
    <col min="11" max="16384" width="9.140625" style="16" customWidth="1"/>
  </cols>
  <sheetData>
    <row r="1" spans="2:10" s="58" customFormat="1" ht="7.5" customHeight="1">
      <c r="B1" s="62"/>
      <c r="C1" s="11"/>
      <c r="D1" s="54"/>
      <c r="E1" s="55"/>
      <c r="F1" s="56"/>
      <c r="G1" s="57"/>
      <c r="J1" s="59"/>
    </row>
    <row r="2" spans="2:10" s="58" customFormat="1" ht="17.25" customHeight="1">
      <c r="B2" s="257" t="s">
        <v>120</v>
      </c>
      <c r="C2" s="257"/>
      <c r="D2" s="257"/>
      <c r="E2" s="257"/>
      <c r="F2" s="257"/>
      <c r="G2" s="257"/>
      <c r="J2" s="59"/>
    </row>
    <row r="3" spans="2:10" s="58" customFormat="1" ht="17.25" customHeight="1">
      <c r="B3" s="257" t="s">
        <v>121</v>
      </c>
      <c r="C3" s="257"/>
      <c r="D3" s="257"/>
      <c r="E3" s="257"/>
      <c r="F3" s="257"/>
      <c r="G3" s="257"/>
      <c r="J3" s="59"/>
    </row>
    <row r="4" spans="2:10" s="58" customFormat="1" ht="17.25" customHeight="1">
      <c r="B4" s="260" t="s">
        <v>122</v>
      </c>
      <c r="C4" s="260"/>
      <c r="D4" s="260"/>
      <c r="E4" s="260"/>
      <c r="F4" s="260"/>
      <c r="G4" s="260"/>
      <c r="J4" s="59"/>
    </row>
    <row r="5" ht="7.5" customHeight="1"/>
    <row r="6" spans="2:10" s="58" customFormat="1" ht="15.75" customHeight="1">
      <c r="B6" s="76" t="s">
        <v>2</v>
      </c>
      <c r="C6" s="247" t="s">
        <v>24</v>
      </c>
      <c r="D6" s="248"/>
      <c r="E6" s="249"/>
      <c r="F6" s="70">
        <v>2015</v>
      </c>
      <c r="G6" s="70">
        <v>2014</v>
      </c>
      <c r="J6" s="59"/>
    </row>
    <row r="7" spans="2:10" s="58" customFormat="1" ht="12.75" customHeight="1">
      <c r="B7" s="133" t="s">
        <v>103</v>
      </c>
      <c r="C7" s="51" t="s">
        <v>123</v>
      </c>
      <c r="D7" s="78"/>
      <c r="E7" s="79"/>
      <c r="F7" s="173">
        <v>3722446</v>
      </c>
      <c r="G7" s="142">
        <f>1952040+1151490</f>
        <v>3103530</v>
      </c>
      <c r="J7" s="183"/>
    </row>
    <row r="8" spans="2:10" s="58" customFormat="1" ht="12.75" customHeight="1">
      <c r="B8" s="133" t="s">
        <v>103</v>
      </c>
      <c r="C8" s="51" t="s">
        <v>124</v>
      </c>
      <c r="D8" s="78"/>
      <c r="E8" s="79"/>
      <c r="F8" s="142"/>
      <c r="G8" s="142"/>
      <c r="J8" s="59"/>
    </row>
    <row r="9" spans="2:10" s="58" customFormat="1" ht="12.75" customHeight="1">
      <c r="B9" s="133" t="s">
        <v>103</v>
      </c>
      <c r="C9" s="51" t="s">
        <v>125</v>
      </c>
      <c r="D9" s="78"/>
      <c r="E9" s="79"/>
      <c r="F9" s="74"/>
      <c r="G9" s="74"/>
      <c r="J9" s="59"/>
    </row>
    <row r="10" spans="2:10" s="58" customFormat="1" ht="12.75" customHeight="1">
      <c r="B10" s="133" t="s">
        <v>103</v>
      </c>
      <c r="C10" s="51" t="s">
        <v>126</v>
      </c>
      <c r="D10" s="78"/>
      <c r="E10" s="79"/>
      <c r="F10" s="74"/>
      <c r="G10" s="74"/>
      <c r="J10" s="59"/>
    </row>
    <row r="11" spans="2:10" s="58" customFormat="1" ht="8.25" customHeight="1">
      <c r="B11" s="134"/>
      <c r="C11" s="80"/>
      <c r="D11" s="78"/>
      <c r="E11" s="79"/>
      <c r="F11" s="92"/>
      <c r="G11" s="92"/>
      <c r="J11" s="59"/>
    </row>
    <row r="12" spans="2:10" s="58" customFormat="1" ht="12.75" customHeight="1">
      <c r="B12" s="133" t="s">
        <v>103</v>
      </c>
      <c r="C12" s="51" t="s">
        <v>127</v>
      </c>
      <c r="D12" s="78"/>
      <c r="E12" s="79"/>
      <c r="F12" s="142">
        <f>F13+F14</f>
        <v>-1937605</v>
      </c>
      <c r="G12" s="142">
        <f>G13+G14</f>
        <v>-1811214</v>
      </c>
      <c r="J12" s="59"/>
    </row>
    <row r="13" spans="2:10" s="58" customFormat="1" ht="12.75" customHeight="1">
      <c r="B13" s="134"/>
      <c r="C13" s="80"/>
      <c r="D13" s="93">
        <v>1</v>
      </c>
      <c r="E13" s="94" t="s">
        <v>127</v>
      </c>
      <c r="F13" s="182">
        <f>-(1950+22968+1537228)</f>
        <v>-1562146</v>
      </c>
      <c r="G13" s="142">
        <v>-1811214</v>
      </c>
      <c r="J13" s="59"/>
    </row>
    <row r="14" spans="2:10" s="58" customFormat="1" ht="12.75" customHeight="1">
      <c r="B14" s="135"/>
      <c r="C14" s="80"/>
      <c r="D14" s="58">
        <v>2</v>
      </c>
      <c r="E14" s="94" t="s">
        <v>128</v>
      </c>
      <c r="F14" s="182">
        <v>-375459</v>
      </c>
      <c r="G14" s="142"/>
      <c r="J14" s="59"/>
    </row>
    <row r="15" spans="2:10" s="58" customFormat="1" ht="8.25" customHeight="1">
      <c r="B15" s="135"/>
      <c r="C15" s="80"/>
      <c r="D15" s="78"/>
      <c r="E15" s="78"/>
      <c r="F15" s="71"/>
      <c r="G15" s="92"/>
      <c r="J15" s="59"/>
    </row>
    <row r="16" spans="2:10" s="58" customFormat="1" ht="12.75" customHeight="1">
      <c r="B16" s="133" t="s">
        <v>103</v>
      </c>
      <c r="C16" s="51" t="s">
        <v>129</v>
      </c>
      <c r="D16" s="78"/>
      <c r="E16" s="79"/>
      <c r="F16" s="143">
        <f>F17+F18</f>
        <v>-1611627</v>
      </c>
      <c r="G16" s="143">
        <f>G17+G18</f>
        <v>-1748166</v>
      </c>
      <c r="J16" s="59"/>
    </row>
    <row r="17" spans="2:10" s="58" customFormat="1" ht="12.75" customHeight="1">
      <c r="B17" s="135"/>
      <c r="C17" s="80"/>
      <c r="D17" s="81">
        <v>1</v>
      </c>
      <c r="E17" s="49" t="s">
        <v>130</v>
      </c>
      <c r="F17" s="143">
        <v>-1381000</v>
      </c>
      <c r="G17" s="143">
        <v>-1498000</v>
      </c>
      <c r="J17" s="59"/>
    </row>
    <row r="18" spans="2:10" s="58" customFormat="1" ht="12.75" customHeight="1">
      <c r="B18" s="135"/>
      <c r="C18" s="80"/>
      <c r="D18" s="81">
        <v>2</v>
      </c>
      <c r="E18" s="49" t="s">
        <v>131</v>
      </c>
      <c r="F18" s="144">
        <v>-230627</v>
      </c>
      <c r="G18" s="144">
        <v>-250166</v>
      </c>
      <c r="J18" s="59"/>
    </row>
    <row r="19" spans="2:10" s="58" customFormat="1" ht="12.75" customHeight="1">
      <c r="B19" s="135"/>
      <c r="C19" s="80"/>
      <c r="D19" s="81"/>
      <c r="E19" s="49" t="s">
        <v>132</v>
      </c>
      <c r="F19" s="82"/>
      <c r="G19" s="82"/>
      <c r="J19" s="59"/>
    </row>
    <row r="20" spans="2:10" s="58" customFormat="1" ht="6.75" customHeight="1">
      <c r="B20" s="134"/>
      <c r="C20" s="80"/>
      <c r="D20" s="78"/>
      <c r="E20" s="79"/>
      <c r="F20" s="71"/>
      <c r="G20" s="71"/>
      <c r="J20" s="59"/>
    </row>
    <row r="21" spans="2:10" s="58" customFormat="1" ht="12.75" customHeight="1">
      <c r="B21" s="133" t="s">
        <v>103</v>
      </c>
      <c r="C21" s="51" t="s">
        <v>133</v>
      </c>
      <c r="D21" s="78"/>
      <c r="E21" s="79"/>
      <c r="F21" s="74"/>
      <c r="G21" s="74"/>
      <c r="J21" s="59"/>
    </row>
    <row r="22" spans="2:10" s="58" customFormat="1" ht="12.75" customHeight="1">
      <c r="B22" s="133" t="s">
        <v>103</v>
      </c>
      <c r="C22" s="51" t="s">
        <v>134</v>
      </c>
      <c r="D22" s="78"/>
      <c r="E22" s="79"/>
      <c r="F22" s="142">
        <v>-657538</v>
      </c>
      <c r="G22" s="142"/>
      <c r="J22" s="59"/>
    </row>
    <row r="23" spans="2:10" s="58" customFormat="1" ht="12.75" customHeight="1">
      <c r="B23" s="133" t="s">
        <v>103</v>
      </c>
      <c r="C23" s="51" t="s">
        <v>135</v>
      </c>
      <c r="D23" s="78"/>
      <c r="E23" s="79"/>
      <c r="F23" s="142">
        <f>-(41446+71490+142201+13200+15000+15000+35120)</f>
        <v>-333457</v>
      </c>
      <c r="G23" s="142">
        <v>-279424.17000000004</v>
      </c>
      <c r="J23" s="59"/>
    </row>
    <row r="24" spans="2:10" s="58" customFormat="1" ht="6" customHeight="1">
      <c r="B24" s="134"/>
      <c r="C24" s="80"/>
      <c r="D24" s="78"/>
      <c r="E24" s="79"/>
      <c r="F24" s="71"/>
      <c r="G24" s="71"/>
      <c r="J24" s="59"/>
    </row>
    <row r="25" spans="2:10" s="58" customFormat="1" ht="12.75" customHeight="1">
      <c r="B25" s="133" t="s">
        <v>103</v>
      </c>
      <c r="C25" s="51" t="s">
        <v>136</v>
      </c>
      <c r="D25" s="78"/>
      <c r="E25" s="79"/>
      <c r="F25" s="74">
        <f>F26+F28+F30</f>
        <v>0</v>
      </c>
      <c r="G25" s="74">
        <f>G26+G28+G30</f>
        <v>587</v>
      </c>
      <c r="J25" s="59"/>
    </row>
    <row r="26" spans="2:10" s="58" customFormat="1" ht="12.75" customHeight="1">
      <c r="B26" s="135"/>
      <c r="C26" s="83"/>
      <c r="D26" s="258">
        <v>1</v>
      </c>
      <c r="E26" s="87" t="s">
        <v>137</v>
      </c>
      <c r="F26" s="263"/>
      <c r="G26" s="263"/>
      <c r="J26" s="59"/>
    </row>
    <row r="27" spans="2:10" s="58" customFormat="1" ht="12.75" customHeight="1">
      <c r="B27" s="136"/>
      <c r="C27" s="85"/>
      <c r="D27" s="259"/>
      <c r="E27" s="88" t="s">
        <v>138</v>
      </c>
      <c r="F27" s="264"/>
      <c r="G27" s="264"/>
      <c r="J27" s="59"/>
    </row>
    <row r="28" spans="2:10" s="58" customFormat="1" ht="12.75" customHeight="1">
      <c r="B28" s="135"/>
      <c r="C28" s="83"/>
      <c r="D28" s="258">
        <v>2</v>
      </c>
      <c r="E28" s="87" t="s">
        <v>139</v>
      </c>
      <c r="F28" s="263"/>
      <c r="G28" s="263"/>
      <c r="J28" s="59"/>
    </row>
    <row r="29" spans="2:10" s="58" customFormat="1" ht="12.75" customHeight="1">
      <c r="B29" s="136"/>
      <c r="C29" s="85"/>
      <c r="D29" s="259"/>
      <c r="E29" s="88" t="s">
        <v>142</v>
      </c>
      <c r="F29" s="264"/>
      <c r="G29" s="264"/>
      <c r="J29" s="59"/>
    </row>
    <row r="30" spans="2:10" s="58" customFormat="1" ht="12.75" customHeight="1">
      <c r="B30" s="135"/>
      <c r="C30" s="83"/>
      <c r="D30" s="258">
        <v>3</v>
      </c>
      <c r="E30" s="87" t="s">
        <v>140</v>
      </c>
      <c r="F30" s="263"/>
      <c r="G30" s="263">
        <v>587</v>
      </c>
      <c r="J30" s="59"/>
    </row>
    <row r="31" spans="2:10" s="58" customFormat="1" ht="12.75" customHeight="1">
      <c r="B31" s="136"/>
      <c r="C31" s="85"/>
      <c r="D31" s="259"/>
      <c r="E31" s="88" t="s">
        <v>141</v>
      </c>
      <c r="F31" s="264"/>
      <c r="G31" s="264"/>
      <c r="J31" s="59"/>
    </row>
    <row r="32" spans="2:10" s="58" customFormat="1" ht="9.75" customHeight="1">
      <c r="B32" s="134"/>
      <c r="C32" s="80"/>
      <c r="D32" s="78"/>
      <c r="E32" s="79"/>
      <c r="F32" s="71"/>
      <c r="G32" s="71"/>
      <c r="J32" s="59"/>
    </row>
    <row r="33" spans="2:7" s="58" customFormat="1" ht="12.75" customHeight="1">
      <c r="B33" s="261" t="s">
        <v>103</v>
      </c>
      <c r="C33" s="53" t="s">
        <v>143</v>
      </c>
      <c r="D33" s="95"/>
      <c r="E33" s="96"/>
      <c r="F33" s="266"/>
      <c r="G33" s="266"/>
    </row>
    <row r="34" spans="2:10" s="58" customFormat="1" ht="12.75" customHeight="1">
      <c r="B34" s="262"/>
      <c r="C34" s="86" t="s">
        <v>144</v>
      </c>
      <c r="D34" s="97"/>
      <c r="E34" s="98"/>
      <c r="F34" s="267"/>
      <c r="G34" s="267"/>
      <c r="J34" s="59"/>
    </row>
    <row r="35" spans="2:10" s="58" customFormat="1" ht="9" customHeight="1">
      <c r="B35" s="134"/>
      <c r="C35" s="80"/>
      <c r="D35" s="78"/>
      <c r="E35" s="79"/>
      <c r="F35" s="71"/>
      <c r="G35" s="71"/>
      <c r="J35" s="59"/>
    </row>
    <row r="36" spans="2:10" s="58" customFormat="1" ht="12.75" customHeight="1">
      <c r="B36" s="133" t="s">
        <v>103</v>
      </c>
      <c r="C36" s="51" t="s">
        <v>145</v>
      </c>
      <c r="D36" s="78"/>
      <c r="E36" s="79"/>
      <c r="F36" s="142">
        <f>F37+F39</f>
        <v>0</v>
      </c>
      <c r="G36" s="142">
        <f>G37+G39</f>
        <v>0</v>
      </c>
      <c r="J36" s="59"/>
    </row>
    <row r="37" spans="2:10" s="58" customFormat="1" ht="12.75" customHeight="1">
      <c r="B37" s="135"/>
      <c r="C37" s="83"/>
      <c r="D37" s="258">
        <v>1</v>
      </c>
      <c r="E37" s="87" t="s">
        <v>147</v>
      </c>
      <c r="F37" s="263"/>
      <c r="G37" s="263"/>
      <c r="J37" s="59"/>
    </row>
    <row r="38" spans="2:10" s="58" customFormat="1" ht="12.75" customHeight="1">
      <c r="B38" s="136"/>
      <c r="C38" s="85"/>
      <c r="D38" s="259"/>
      <c r="E38" s="88" t="s">
        <v>148</v>
      </c>
      <c r="F38" s="264"/>
      <c r="G38" s="264"/>
      <c r="J38" s="59"/>
    </row>
    <row r="39" spans="2:10" s="58" customFormat="1" ht="12.75" customHeight="1">
      <c r="B39" s="134"/>
      <c r="C39" s="80"/>
      <c r="D39" s="89">
        <v>2</v>
      </c>
      <c r="E39" s="52" t="s">
        <v>146</v>
      </c>
      <c r="F39" s="142"/>
      <c r="G39" s="142"/>
      <c r="J39" s="59"/>
    </row>
    <row r="40" spans="2:10" s="58" customFormat="1" ht="7.5" customHeight="1">
      <c r="B40" s="134"/>
      <c r="C40" s="80"/>
      <c r="D40" s="78"/>
      <c r="E40" s="79"/>
      <c r="F40" s="71"/>
      <c r="G40" s="71"/>
      <c r="J40" s="59"/>
    </row>
    <row r="41" spans="2:10" s="58" customFormat="1" ht="12.75" customHeight="1">
      <c r="B41" s="133" t="s">
        <v>103</v>
      </c>
      <c r="C41" s="51" t="s">
        <v>149</v>
      </c>
      <c r="D41" s="78"/>
      <c r="E41" s="79"/>
      <c r="F41" s="74"/>
      <c r="G41" s="74"/>
      <c r="J41" s="59"/>
    </row>
    <row r="42" spans="2:10" s="58" customFormat="1" ht="8.25" customHeight="1">
      <c r="B42" s="134"/>
      <c r="C42" s="51"/>
      <c r="D42" s="78"/>
      <c r="E42" s="79"/>
      <c r="F42" s="71"/>
      <c r="G42" s="71"/>
      <c r="J42" s="59"/>
    </row>
    <row r="43" spans="2:10" s="58" customFormat="1" ht="12.75" customHeight="1">
      <c r="B43" s="133" t="s">
        <v>103</v>
      </c>
      <c r="C43" s="51" t="s">
        <v>150</v>
      </c>
      <c r="D43" s="78"/>
      <c r="E43" s="79"/>
      <c r="F43" s="142">
        <f>F7+F8+F12+F16+F21+F22+F23+F25+F33+F36+F41</f>
        <v>-817781</v>
      </c>
      <c r="G43" s="142">
        <f>G7+G8+G12+G16+G21+G22+G23+G33+G36+G41+G25</f>
        <v>-734687.17</v>
      </c>
      <c r="J43" s="59"/>
    </row>
    <row r="44" spans="2:10" s="58" customFormat="1" ht="8.25" customHeight="1">
      <c r="B44" s="134"/>
      <c r="C44" s="80"/>
      <c r="D44" s="78"/>
      <c r="E44" s="79"/>
      <c r="F44" s="71"/>
      <c r="G44" s="71"/>
      <c r="J44" s="59"/>
    </row>
    <row r="45" spans="2:10" s="58" customFormat="1" ht="12.75" customHeight="1">
      <c r="B45" s="133" t="s">
        <v>103</v>
      </c>
      <c r="C45" s="51" t="s">
        <v>151</v>
      </c>
      <c r="D45" s="78"/>
      <c r="E45" s="79"/>
      <c r="F45" s="142">
        <f>F46</f>
        <v>0</v>
      </c>
      <c r="G45" s="142">
        <f>G46</f>
        <v>0</v>
      </c>
      <c r="J45" s="59"/>
    </row>
    <row r="46" spans="2:10" s="58" customFormat="1" ht="12.75" customHeight="1">
      <c r="B46" s="134"/>
      <c r="C46" s="80"/>
      <c r="D46" s="89">
        <v>1</v>
      </c>
      <c r="E46" s="52" t="s">
        <v>347</v>
      </c>
      <c r="F46" s="142"/>
      <c r="G46" s="142"/>
      <c r="J46" s="59"/>
    </row>
    <row r="47" spans="2:10" s="58" customFormat="1" ht="12.75" customHeight="1">
      <c r="B47" s="134"/>
      <c r="C47" s="80"/>
      <c r="D47" s="89">
        <v>2</v>
      </c>
      <c r="E47" s="52" t="s">
        <v>152</v>
      </c>
      <c r="F47" s="71"/>
      <c r="G47" s="71"/>
      <c r="J47" s="59"/>
    </row>
    <row r="48" spans="2:10" s="58" customFormat="1" ht="12.75" customHeight="1">
      <c r="B48" s="134"/>
      <c r="C48" s="80"/>
      <c r="D48" s="89">
        <v>3</v>
      </c>
      <c r="E48" s="52" t="s">
        <v>153</v>
      </c>
      <c r="F48" s="71"/>
      <c r="G48" s="71"/>
      <c r="J48" s="59"/>
    </row>
    <row r="49" spans="2:10" s="58" customFormat="1" ht="9" customHeight="1">
      <c r="B49" s="134"/>
      <c r="C49" s="80"/>
      <c r="D49" s="78"/>
      <c r="E49" s="79"/>
      <c r="F49" s="71"/>
      <c r="G49" s="71"/>
      <c r="J49" s="59"/>
    </row>
    <row r="50" spans="2:10" s="58" customFormat="1" ht="12.75" customHeight="1">
      <c r="B50" s="133" t="s">
        <v>103</v>
      </c>
      <c r="C50" s="51" t="s">
        <v>154</v>
      </c>
      <c r="D50" s="78"/>
      <c r="E50" s="79"/>
      <c r="F50" s="142">
        <f>F43+F45</f>
        <v>-817781</v>
      </c>
      <c r="G50" s="142">
        <f>G43-G45</f>
        <v>-734687.17</v>
      </c>
      <c r="J50" s="59"/>
    </row>
    <row r="51" spans="2:10" s="58" customFormat="1" ht="8.25" customHeight="1">
      <c r="B51" s="134"/>
      <c r="C51" s="80"/>
      <c r="D51" s="78"/>
      <c r="E51" s="79"/>
      <c r="F51" s="71"/>
      <c r="G51" s="71"/>
      <c r="J51" s="59"/>
    </row>
    <row r="52" spans="2:10" s="58" customFormat="1" ht="12.75" customHeight="1">
      <c r="B52" s="133" t="s">
        <v>103</v>
      </c>
      <c r="C52" s="51" t="s">
        <v>155</v>
      </c>
      <c r="D52" s="78"/>
      <c r="E52" s="79"/>
      <c r="F52" s="74"/>
      <c r="G52" s="74"/>
      <c r="J52" s="59"/>
    </row>
    <row r="53" spans="2:10" s="58" customFormat="1" ht="12.75" customHeight="1">
      <c r="B53" s="134"/>
      <c r="C53" s="80"/>
      <c r="D53" s="78"/>
      <c r="E53" s="52" t="s">
        <v>156</v>
      </c>
      <c r="F53" s="71"/>
      <c r="G53" s="71"/>
      <c r="J53" s="59"/>
    </row>
    <row r="54" spans="2:10" s="58" customFormat="1" ht="12.75" customHeight="1">
      <c r="B54" s="134"/>
      <c r="C54" s="80"/>
      <c r="D54" s="78"/>
      <c r="E54" s="52" t="s">
        <v>157</v>
      </c>
      <c r="F54" s="71"/>
      <c r="G54" s="71"/>
      <c r="J54" s="59"/>
    </row>
    <row r="55" ht="12.75" customHeight="1"/>
    <row r="56" spans="2:10" ht="12.75" customHeight="1">
      <c r="B56" s="257" t="s">
        <v>158</v>
      </c>
      <c r="C56" s="257"/>
      <c r="D56" s="257"/>
      <c r="E56" s="257"/>
      <c r="F56" s="257"/>
      <c r="G56" s="257"/>
      <c r="J56" s="184"/>
    </row>
    <row r="57" spans="5:6" ht="6.75" customHeight="1">
      <c r="E57" s="12"/>
      <c r="F57" s="16"/>
    </row>
    <row r="58" spans="2:7" ht="12.75" customHeight="1">
      <c r="B58" s="133" t="s">
        <v>2</v>
      </c>
      <c r="C58" s="265" t="s">
        <v>24</v>
      </c>
      <c r="D58" s="265"/>
      <c r="E58" s="265"/>
      <c r="F58" s="91">
        <v>2015</v>
      </c>
      <c r="G58" s="91">
        <v>2014</v>
      </c>
    </row>
    <row r="59" spans="2:7" ht="12.75" customHeight="1">
      <c r="B59" s="133" t="s">
        <v>103</v>
      </c>
      <c r="C59" s="40" t="s">
        <v>154</v>
      </c>
      <c r="D59" s="39"/>
      <c r="E59" s="38"/>
      <c r="F59" s="142">
        <f>F50</f>
        <v>-817781</v>
      </c>
      <c r="G59" s="142">
        <f>G50</f>
        <v>-734687.17</v>
      </c>
    </row>
    <row r="60" spans="2:7" ht="7.5" customHeight="1">
      <c r="B60" s="137"/>
      <c r="C60" s="40"/>
      <c r="D60" s="39"/>
      <c r="E60" s="38"/>
      <c r="F60" s="41"/>
      <c r="G60" s="41"/>
    </row>
    <row r="61" spans="2:7" ht="12.75" customHeight="1">
      <c r="B61" s="133"/>
      <c r="C61" s="40" t="s">
        <v>159</v>
      </c>
      <c r="D61" s="39"/>
      <c r="E61" s="38"/>
      <c r="F61" s="71"/>
      <c r="G61" s="71"/>
    </row>
    <row r="62" spans="2:7" ht="12.75" customHeight="1">
      <c r="B62" s="137"/>
      <c r="C62" s="40" t="s">
        <v>160</v>
      </c>
      <c r="D62" s="39"/>
      <c r="E62" s="38"/>
      <c r="F62" s="143"/>
      <c r="G62" s="143"/>
    </row>
    <row r="63" spans="2:7" ht="12.75" customHeight="1">
      <c r="B63" s="137"/>
      <c r="C63" s="40" t="s">
        <v>161</v>
      </c>
      <c r="D63" s="39"/>
      <c r="E63" s="38"/>
      <c r="F63" s="74"/>
      <c r="G63" s="74"/>
    </row>
    <row r="64" spans="2:7" ht="12.75" customHeight="1">
      <c r="B64" s="137"/>
      <c r="C64" s="40" t="s">
        <v>162</v>
      </c>
      <c r="D64" s="39"/>
      <c r="E64" s="38"/>
      <c r="F64" s="74"/>
      <c r="G64" s="74"/>
    </row>
    <row r="65" spans="2:7" ht="12.75" customHeight="1">
      <c r="B65" s="137"/>
      <c r="C65" s="40" t="s">
        <v>163</v>
      </c>
      <c r="D65" s="39"/>
      <c r="E65" s="38"/>
      <c r="F65" s="74"/>
      <c r="G65" s="74"/>
    </row>
    <row r="66" spans="2:7" ht="12.75" customHeight="1">
      <c r="B66" s="133" t="s">
        <v>103</v>
      </c>
      <c r="C66" s="40" t="s">
        <v>164</v>
      </c>
      <c r="D66" s="39"/>
      <c r="E66" s="38"/>
      <c r="F66" s="74"/>
      <c r="G66" s="74"/>
    </row>
    <row r="67" spans="2:7" ht="6.75" customHeight="1">
      <c r="B67" s="137"/>
      <c r="C67" s="40"/>
      <c r="D67" s="39"/>
      <c r="E67" s="38"/>
      <c r="F67" s="41"/>
      <c r="G67" s="41"/>
    </row>
    <row r="68" spans="2:7" ht="12.75" customHeight="1">
      <c r="B68" s="133" t="s">
        <v>103</v>
      </c>
      <c r="C68" s="40" t="s">
        <v>165</v>
      </c>
      <c r="D68" s="39"/>
      <c r="E68" s="38"/>
      <c r="F68" s="74"/>
      <c r="G68" s="74"/>
    </row>
    <row r="69" spans="2:7" ht="6" customHeight="1">
      <c r="B69" s="137"/>
      <c r="C69" s="40"/>
      <c r="D69" s="39"/>
      <c r="E69" s="38"/>
      <c r="F69" s="41"/>
      <c r="G69" s="41"/>
    </row>
    <row r="70" spans="2:7" ht="12.75" customHeight="1">
      <c r="B70" s="133" t="s">
        <v>103</v>
      </c>
      <c r="C70" s="40" t="s">
        <v>166</v>
      </c>
      <c r="D70" s="39"/>
      <c r="E70" s="38"/>
      <c r="F70" s="74"/>
      <c r="G70" s="74"/>
    </row>
    <row r="71" spans="2:7" ht="12.75" customHeight="1">
      <c r="B71" s="137"/>
      <c r="C71" s="40"/>
      <c r="D71" s="39"/>
      <c r="E71" s="52" t="s">
        <v>156</v>
      </c>
      <c r="F71" s="41"/>
      <c r="G71" s="41"/>
    </row>
    <row r="72" spans="2:7" ht="12.75" customHeight="1">
      <c r="B72" s="137"/>
      <c r="C72" s="40"/>
      <c r="D72" s="39"/>
      <c r="E72" s="52" t="s">
        <v>157</v>
      </c>
      <c r="F72" s="41"/>
      <c r="G72" s="41"/>
    </row>
  </sheetData>
  <sheetProtection/>
  <mergeCells count="21">
    <mergeCell ref="C58:E58"/>
    <mergeCell ref="F33:F34"/>
    <mergeCell ref="G33:G34"/>
    <mergeCell ref="G28:G29"/>
    <mergeCell ref="F37:F38"/>
    <mergeCell ref="G30:G31"/>
    <mergeCell ref="F30:F31"/>
    <mergeCell ref="B56:G56"/>
    <mergeCell ref="D37:D38"/>
    <mergeCell ref="D28:D29"/>
    <mergeCell ref="F26:F27"/>
    <mergeCell ref="C6:E6"/>
    <mergeCell ref="G37:G38"/>
    <mergeCell ref="G26:G27"/>
    <mergeCell ref="F28:F29"/>
    <mergeCell ref="B2:G2"/>
    <mergeCell ref="D30:D31"/>
    <mergeCell ref="B4:G4"/>
    <mergeCell ref="B3:G3"/>
    <mergeCell ref="D26:D27"/>
    <mergeCell ref="B33:B34"/>
  </mergeCells>
  <printOptions horizontalCentered="1" verticalCentered="1"/>
  <pageMargins left="0" right="0" top="0" bottom="0" header="0.5118110236220472" footer="0.5118110236220472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6">
      <selection activeCell="F50" sqref="F50"/>
    </sheetView>
  </sheetViews>
  <sheetFormatPr defaultColWidth="9.140625" defaultRowHeight="12.75"/>
  <cols>
    <col min="1" max="1" width="11.8515625" style="16" customWidth="1"/>
    <col min="2" max="3" width="3.7109375" style="12" customWidth="1"/>
    <col min="4" max="4" width="65.8515625" style="16" customWidth="1"/>
    <col min="5" max="5" width="14.421875" style="60" customWidth="1"/>
    <col min="6" max="6" width="14.28125" style="60" customWidth="1"/>
    <col min="7" max="7" width="1.421875" style="16" customWidth="1"/>
    <col min="8" max="16384" width="9.140625" style="16" customWidth="1"/>
  </cols>
  <sheetData>
    <row r="2" spans="2:5" ht="18">
      <c r="B2" s="268" t="s">
        <v>167</v>
      </c>
      <c r="C2" s="268"/>
      <c r="D2" s="268"/>
      <c r="E2" s="268"/>
    </row>
    <row r="3" spans="2:5" ht="18.75">
      <c r="B3" s="269" t="s">
        <v>195</v>
      </c>
      <c r="C3" s="269"/>
      <c r="D3" s="269"/>
      <c r="E3" s="269"/>
    </row>
    <row r="5" spans="2:6" s="58" customFormat="1" ht="15">
      <c r="B5" s="67"/>
      <c r="C5" s="68"/>
      <c r="D5" s="69"/>
      <c r="E5" s="70">
        <v>2015</v>
      </c>
      <c r="F5" s="70">
        <v>2014</v>
      </c>
    </row>
    <row r="6" spans="2:6" s="58" customFormat="1" ht="15.75" customHeight="1">
      <c r="B6" s="66" t="s">
        <v>103</v>
      </c>
      <c r="C6" s="68" t="s">
        <v>168</v>
      </c>
      <c r="D6" s="49"/>
      <c r="E6" s="71"/>
      <c r="F6" s="71"/>
    </row>
    <row r="7" spans="2:6" s="58" customFormat="1" ht="15.75" customHeight="1">
      <c r="B7" s="72"/>
      <c r="C7" s="68"/>
      <c r="D7" s="49" t="s">
        <v>196</v>
      </c>
      <c r="E7" s="145">
        <f>'PASH 1.'!F50</f>
        <v>-817781</v>
      </c>
      <c r="F7" s="145">
        <f>'PASH 1.'!G50</f>
        <v>-734687.17</v>
      </c>
    </row>
    <row r="8" spans="2:6" s="58" customFormat="1" ht="15.75" customHeight="1">
      <c r="B8" s="72"/>
      <c r="C8" s="68"/>
      <c r="D8" s="49" t="s">
        <v>197</v>
      </c>
      <c r="E8" s="73"/>
      <c r="F8" s="73"/>
    </row>
    <row r="9" spans="2:6" s="58" customFormat="1" ht="15.75" customHeight="1">
      <c r="B9" s="72"/>
      <c r="C9" s="68"/>
      <c r="D9" s="49" t="s">
        <v>198</v>
      </c>
      <c r="E9" s="73"/>
      <c r="F9" s="73"/>
    </row>
    <row r="10" spans="2:6" s="58" customFormat="1" ht="15.75" customHeight="1">
      <c r="B10" s="72"/>
      <c r="C10" s="68"/>
      <c r="D10" s="49" t="s">
        <v>199</v>
      </c>
      <c r="E10" s="73"/>
      <c r="F10" s="73"/>
    </row>
    <row r="11" spans="2:6" s="58" customFormat="1" ht="15.75" customHeight="1">
      <c r="B11" s="72"/>
      <c r="C11" s="68"/>
      <c r="D11" s="49" t="s">
        <v>134</v>
      </c>
      <c r="E11" s="145">
        <f>'PASH 1.'!F22</f>
        <v>-657538</v>
      </c>
      <c r="F11" s="145"/>
    </row>
    <row r="12" spans="2:6" s="58" customFormat="1" ht="15.75" customHeight="1">
      <c r="B12" s="72"/>
      <c r="C12" s="68"/>
      <c r="D12" s="49" t="s">
        <v>133</v>
      </c>
      <c r="E12" s="73"/>
      <c r="F12" s="73"/>
    </row>
    <row r="13" spans="2:6" s="58" customFormat="1" ht="15.75" customHeight="1">
      <c r="B13" s="72"/>
      <c r="C13" s="68"/>
      <c r="D13" s="49" t="s">
        <v>200</v>
      </c>
      <c r="E13" s="73"/>
      <c r="F13" s="73"/>
    </row>
    <row r="14" spans="2:6" s="58" customFormat="1" ht="15.75" customHeight="1">
      <c r="B14" s="72"/>
      <c r="C14" s="68"/>
      <c r="D14" s="49" t="s">
        <v>201</v>
      </c>
      <c r="E14" s="73"/>
      <c r="F14" s="73"/>
    </row>
    <row r="15" spans="2:6" s="58" customFormat="1" ht="15.75" customHeight="1">
      <c r="B15" s="72"/>
      <c r="C15" s="68"/>
      <c r="D15" s="49" t="s">
        <v>202</v>
      </c>
      <c r="E15" s="73"/>
      <c r="F15" s="73"/>
    </row>
    <row r="16" spans="2:6" s="58" customFormat="1" ht="15.75" customHeight="1">
      <c r="B16" s="72"/>
      <c r="C16" s="68"/>
      <c r="D16" s="49" t="s">
        <v>203</v>
      </c>
      <c r="E16" s="145">
        <f>-(Aktivet!F14-Aktivet!G14)</f>
        <v>777079</v>
      </c>
      <c r="F16" s="145">
        <v>1435394</v>
      </c>
    </row>
    <row r="17" spans="2:6" s="58" customFormat="1" ht="15.75" customHeight="1">
      <c r="B17" s="72"/>
      <c r="C17" s="68"/>
      <c r="D17" s="49" t="s">
        <v>204</v>
      </c>
      <c r="E17" s="145">
        <f>-(Aktivet!F21-Aktivet!G21)</f>
        <v>22968</v>
      </c>
      <c r="F17" s="145">
        <v>-716767</v>
      </c>
    </row>
    <row r="18" spans="2:6" s="58" customFormat="1" ht="15.75" customHeight="1">
      <c r="B18" s="72"/>
      <c r="C18" s="68"/>
      <c r="D18" s="49" t="s">
        <v>205</v>
      </c>
      <c r="E18" s="145">
        <f>Pasivet!F6-Pasivet!G6</f>
        <v>-737026</v>
      </c>
      <c r="F18" s="145">
        <v>-206371</v>
      </c>
    </row>
    <row r="19" spans="2:6" s="58" customFormat="1" ht="15.75" customHeight="1">
      <c r="B19" s="72"/>
      <c r="C19" s="68"/>
      <c r="D19" s="49" t="s">
        <v>206</v>
      </c>
      <c r="E19" s="145"/>
      <c r="F19" s="147"/>
    </row>
    <row r="20" spans="2:9" s="58" customFormat="1" ht="15.75" customHeight="1">
      <c r="B20" s="72"/>
      <c r="C20" s="68" t="s">
        <v>170</v>
      </c>
      <c r="D20" s="49"/>
      <c r="E20" s="145">
        <f>E7+E8+E9+E10+E11+E12+E13+E14+E15+E16+E17+E18+E19</f>
        <v>-1412298</v>
      </c>
      <c r="F20" s="145">
        <f>F7+F8+F9+F10+F11+F12+F13+F14+F15+F16+F17+F18+F19</f>
        <v>-222431.17000000004</v>
      </c>
      <c r="I20" s="146"/>
    </row>
    <row r="21" spans="2:6" s="58" customFormat="1" ht="15.75" customHeight="1">
      <c r="B21" s="66" t="s">
        <v>103</v>
      </c>
      <c r="C21" s="68" t="s">
        <v>171</v>
      </c>
      <c r="D21" s="49"/>
      <c r="E21" s="71"/>
      <c r="F21" s="71"/>
    </row>
    <row r="22" spans="2:6" s="58" customFormat="1" ht="15.75" customHeight="1">
      <c r="B22" s="72"/>
      <c r="C22" s="68"/>
      <c r="D22" s="49" t="s">
        <v>172</v>
      </c>
      <c r="E22" s="73"/>
      <c r="F22" s="73"/>
    </row>
    <row r="23" spans="2:6" s="58" customFormat="1" ht="15.75" customHeight="1">
      <c r="B23" s="72"/>
      <c r="C23" s="68"/>
      <c r="D23" s="49" t="s">
        <v>173</v>
      </c>
      <c r="E23" s="73"/>
      <c r="F23" s="73"/>
    </row>
    <row r="24" spans="2:6" s="58" customFormat="1" ht="15.75" customHeight="1">
      <c r="B24" s="72"/>
      <c r="C24" s="68"/>
      <c r="D24" s="49" t="s">
        <v>174</v>
      </c>
      <c r="E24" s="145">
        <f>-(Aktivet!F43-Aktivet!G43+'PASH 1.'!F22)</f>
        <v>1315076</v>
      </c>
      <c r="F24" s="41"/>
    </row>
    <row r="25" spans="2:6" s="58" customFormat="1" ht="15.75" customHeight="1">
      <c r="B25" s="72"/>
      <c r="C25" s="68"/>
      <c r="D25" s="49" t="s">
        <v>175</v>
      </c>
      <c r="E25" s="73"/>
      <c r="F25" s="73"/>
    </row>
    <row r="26" spans="2:6" s="58" customFormat="1" ht="15.75" customHeight="1">
      <c r="B26" s="72"/>
      <c r="C26" s="68"/>
      <c r="D26" s="49" t="s">
        <v>176</v>
      </c>
      <c r="E26" s="73"/>
      <c r="F26" s="73"/>
    </row>
    <row r="27" spans="2:6" s="58" customFormat="1" ht="15.75" customHeight="1">
      <c r="B27" s="72"/>
      <c r="C27" s="68"/>
      <c r="D27" s="49" t="s">
        <v>177</v>
      </c>
      <c r="E27" s="73"/>
      <c r="F27" s="73"/>
    </row>
    <row r="28" spans="2:6" s="58" customFormat="1" ht="15.75" customHeight="1">
      <c r="B28" s="72"/>
      <c r="C28" s="68"/>
      <c r="D28" s="49" t="s">
        <v>178</v>
      </c>
      <c r="E28" s="73"/>
      <c r="F28" s="73"/>
    </row>
    <row r="29" spans="2:6" s="58" customFormat="1" ht="15.75" customHeight="1">
      <c r="B29" s="72"/>
      <c r="C29" s="68" t="s">
        <v>179</v>
      </c>
      <c r="D29" s="49"/>
      <c r="E29" s="145">
        <f>E22+E23+E24+E25+E26+E28</f>
        <v>1315076</v>
      </c>
      <c r="F29" s="145">
        <f>F24</f>
        <v>0</v>
      </c>
    </row>
    <row r="30" spans="2:6" s="58" customFormat="1" ht="15.75" customHeight="1">
      <c r="B30" s="66" t="s">
        <v>103</v>
      </c>
      <c r="C30" s="68" t="s">
        <v>180</v>
      </c>
      <c r="D30" s="49"/>
      <c r="E30" s="71"/>
      <c r="F30" s="71"/>
    </row>
    <row r="31" spans="2:6" s="58" customFormat="1" ht="15.75" customHeight="1">
      <c r="B31" s="72"/>
      <c r="C31" s="68"/>
      <c r="D31" s="49" t="s">
        <v>181</v>
      </c>
      <c r="E31" s="73"/>
      <c r="F31" s="73"/>
    </row>
    <row r="32" spans="2:6" s="58" customFormat="1" ht="15.75" customHeight="1">
      <c r="B32" s="72"/>
      <c r="C32" s="68"/>
      <c r="D32" s="49" t="s">
        <v>182</v>
      </c>
      <c r="E32" s="73"/>
      <c r="F32" s="73"/>
    </row>
    <row r="33" spans="2:6" s="58" customFormat="1" ht="15.75" customHeight="1">
      <c r="B33" s="72"/>
      <c r="C33" s="68"/>
      <c r="D33" s="49" t="s">
        <v>183</v>
      </c>
      <c r="E33" s="145"/>
      <c r="F33" s="145"/>
    </row>
    <row r="34" spans="2:6" s="58" customFormat="1" ht="15.75" customHeight="1">
      <c r="B34" s="72"/>
      <c r="C34" s="68"/>
      <c r="D34" s="49" t="s">
        <v>184</v>
      </c>
      <c r="E34" s="73"/>
      <c r="F34" s="73"/>
    </row>
    <row r="35" spans="2:6" s="58" customFormat="1" ht="15.75" customHeight="1">
      <c r="B35" s="72"/>
      <c r="C35" s="68"/>
      <c r="D35" s="49" t="s">
        <v>185</v>
      </c>
      <c r="E35" s="73"/>
      <c r="F35" s="73"/>
    </row>
    <row r="36" spans="2:6" s="58" customFormat="1" ht="15.75" customHeight="1">
      <c r="B36" s="72"/>
      <c r="C36" s="68"/>
      <c r="D36" s="49" t="s">
        <v>186</v>
      </c>
      <c r="E36" s="73"/>
      <c r="F36" s="73"/>
    </row>
    <row r="37" spans="2:6" s="58" customFormat="1" ht="15.75" customHeight="1">
      <c r="B37" s="72"/>
      <c r="C37" s="68"/>
      <c r="D37" s="49" t="s">
        <v>187</v>
      </c>
      <c r="E37" s="73"/>
      <c r="F37" s="73"/>
    </row>
    <row r="38" spans="2:6" s="58" customFormat="1" ht="15.75" customHeight="1">
      <c r="B38" s="72"/>
      <c r="C38" s="68"/>
      <c r="D38" s="49" t="s">
        <v>188</v>
      </c>
      <c r="E38" s="73"/>
      <c r="F38" s="73"/>
    </row>
    <row r="39" spans="2:6" s="58" customFormat="1" ht="15.75" customHeight="1">
      <c r="B39" s="72"/>
      <c r="C39" s="68"/>
      <c r="D39" s="49" t="s">
        <v>169</v>
      </c>
      <c r="E39" s="73"/>
      <c r="F39" s="73"/>
    </row>
    <row r="40" spans="2:6" s="58" customFormat="1" ht="15.75" customHeight="1">
      <c r="B40" s="72"/>
      <c r="C40" s="68"/>
      <c r="D40" s="49" t="s">
        <v>189</v>
      </c>
      <c r="E40" s="73"/>
      <c r="F40" s="73"/>
    </row>
    <row r="41" spans="2:6" s="58" customFormat="1" ht="15.75" customHeight="1">
      <c r="B41" s="72"/>
      <c r="C41" s="68" t="s">
        <v>190</v>
      </c>
      <c r="D41" s="49"/>
      <c r="E41" s="145">
        <f>E31+E32+E33+E34+E35+E36+E37+E38+E39+E40</f>
        <v>0</v>
      </c>
      <c r="F41" s="145">
        <f>F31+F32+F33+F34+F35+F36+F37+F38+F39+F40</f>
        <v>0</v>
      </c>
    </row>
    <row r="42" spans="2:6" s="58" customFormat="1" ht="15.75" customHeight="1">
      <c r="B42" s="72"/>
      <c r="C42" s="68"/>
      <c r="D42" s="49"/>
      <c r="E42" s="71"/>
      <c r="F42" s="71"/>
    </row>
    <row r="43" spans="2:7" s="58" customFormat="1" ht="15.75" customHeight="1">
      <c r="B43" s="72"/>
      <c r="C43" s="68" t="s">
        <v>191</v>
      </c>
      <c r="D43" s="49"/>
      <c r="E43" s="145">
        <f>E20+E29+E41</f>
        <v>-97222</v>
      </c>
      <c r="F43" s="145">
        <f>F20+F29+F41</f>
        <v>-222431.17000000004</v>
      </c>
      <c r="G43" s="145">
        <f>G20+G29+G41</f>
        <v>0</v>
      </c>
    </row>
    <row r="44" spans="2:6" s="58" customFormat="1" ht="15.75" customHeight="1">
      <c r="B44" s="72"/>
      <c r="C44" s="68" t="s">
        <v>192</v>
      </c>
      <c r="D44" s="49"/>
      <c r="E44" s="148">
        <f>F46</f>
        <v>152376.82999999996</v>
      </c>
      <c r="F44" s="41">
        <v>374808</v>
      </c>
    </row>
    <row r="45" spans="2:6" s="58" customFormat="1" ht="15.75" customHeight="1">
      <c r="B45" s="72"/>
      <c r="C45" s="68"/>
      <c r="D45" s="49" t="s">
        <v>193</v>
      </c>
      <c r="E45" s="73"/>
      <c r="F45" s="73"/>
    </row>
    <row r="46" spans="2:6" s="58" customFormat="1" ht="15.75" customHeight="1">
      <c r="B46" s="72"/>
      <c r="C46" s="68" t="s">
        <v>194</v>
      </c>
      <c r="D46" s="49"/>
      <c r="E46" s="74">
        <f>E43+E44</f>
        <v>55154.82999999996</v>
      </c>
      <c r="F46" s="74">
        <f>F43+F44</f>
        <v>152376.82999999996</v>
      </c>
    </row>
  </sheetData>
  <sheetProtection/>
  <mergeCells count="2">
    <mergeCell ref="B2:E2"/>
    <mergeCell ref="B3:E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B1">
      <selection activeCell="D27" sqref="D27:L27"/>
    </sheetView>
  </sheetViews>
  <sheetFormatPr defaultColWidth="9.140625" defaultRowHeight="12.75"/>
  <cols>
    <col min="1" max="1" width="9.140625" style="150" hidden="1" customWidth="1"/>
    <col min="2" max="2" width="4.140625" style="150" customWidth="1"/>
    <col min="3" max="3" width="37.421875" style="151" customWidth="1"/>
    <col min="4" max="4" width="11.28125" style="151" customWidth="1"/>
    <col min="5" max="5" width="8.140625" style="151" customWidth="1"/>
    <col min="6" max="6" width="8.421875" style="151" customWidth="1"/>
    <col min="7" max="7" width="9.57421875" style="151" customWidth="1"/>
    <col min="8" max="8" width="9.421875" style="151" customWidth="1"/>
    <col min="9" max="10" width="5.7109375" style="151" customWidth="1"/>
    <col min="11" max="11" width="12.28125" style="151" customWidth="1"/>
    <col min="12" max="12" width="12.421875" style="151" customWidth="1"/>
    <col min="13" max="13" width="12.57421875" style="151" customWidth="1"/>
    <col min="14" max="14" width="5.7109375" style="151" customWidth="1"/>
    <col min="15" max="15" width="12.140625" style="151" customWidth="1"/>
    <col min="16" max="16" width="2.7109375" style="150" customWidth="1"/>
    <col min="17" max="16384" width="9.140625" style="150" customWidth="1"/>
  </cols>
  <sheetData>
    <row r="1" ht="12.75">
      <c r="C1" s="151" t="s">
        <v>222</v>
      </c>
    </row>
    <row r="2" spans="3:15" ht="12.75">
      <c r="C2" s="270" t="s">
        <v>221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3:15" ht="12.75">
      <c r="C3" s="271" t="s">
        <v>223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ht="10.5" customHeight="1"/>
    <row r="5" spans="2:15" ht="120" customHeight="1">
      <c r="B5" s="152"/>
      <c r="C5" s="153"/>
      <c r="D5" s="154" t="s">
        <v>220</v>
      </c>
      <c r="E5" s="155" t="s">
        <v>111</v>
      </c>
      <c r="F5" s="155" t="s">
        <v>219</v>
      </c>
      <c r="G5" s="155" t="s">
        <v>218</v>
      </c>
      <c r="H5" s="155" t="s">
        <v>217</v>
      </c>
      <c r="I5" s="155" t="s">
        <v>113</v>
      </c>
      <c r="J5" s="155" t="s">
        <v>224</v>
      </c>
      <c r="K5" s="155" t="s">
        <v>216</v>
      </c>
      <c r="L5" s="155" t="s">
        <v>196</v>
      </c>
      <c r="M5" s="155" t="s">
        <v>29</v>
      </c>
      <c r="N5" s="155" t="s">
        <v>215</v>
      </c>
      <c r="O5" s="155" t="s">
        <v>29</v>
      </c>
    </row>
    <row r="6" spans="2:15" ht="22.5" customHeight="1">
      <c r="B6" s="156" t="s">
        <v>103</v>
      </c>
      <c r="C6" s="157" t="s">
        <v>339</v>
      </c>
      <c r="D6" s="221">
        <f>Pasivet!G42</f>
        <v>10574000</v>
      </c>
      <c r="E6" s="158"/>
      <c r="F6" s="158"/>
      <c r="G6" s="221">
        <f>Pasivet!G46</f>
        <v>152748</v>
      </c>
      <c r="H6" s="158"/>
      <c r="I6" s="158"/>
      <c r="J6" s="158"/>
      <c r="K6" s="221">
        <f>Pasivet!G49</f>
        <v>-4664018</v>
      </c>
      <c r="L6" s="221"/>
      <c r="M6" s="221">
        <f>D6+G6+K6+L6</f>
        <v>6062730</v>
      </c>
      <c r="N6" s="158"/>
      <c r="O6" s="221">
        <f>M6+N6</f>
        <v>6062730</v>
      </c>
    </row>
    <row r="7" spans="2:15" ht="24.75" customHeight="1">
      <c r="B7" s="152"/>
      <c r="C7" s="159" t="s">
        <v>214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2:15" ht="33" customHeight="1">
      <c r="B8" s="156" t="s">
        <v>103</v>
      </c>
      <c r="C8" s="157" t="s">
        <v>340</v>
      </c>
      <c r="D8" s="161"/>
      <c r="E8" s="158"/>
      <c r="F8" s="158"/>
      <c r="G8" s="158"/>
      <c r="H8" s="161"/>
      <c r="I8" s="158"/>
      <c r="J8" s="158"/>
      <c r="K8" s="149"/>
      <c r="L8" s="162"/>
      <c r="M8" s="162"/>
      <c r="N8" s="162"/>
      <c r="O8" s="162"/>
    </row>
    <row r="9" spans="2:15" ht="12.75">
      <c r="B9" s="152"/>
      <c r="C9" s="157" t="s">
        <v>210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2:15" ht="12.75">
      <c r="B10" s="152"/>
      <c r="C10" s="159" t="s">
        <v>212</v>
      </c>
      <c r="D10" s="160"/>
      <c r="E10" s="160"/>
      <c r="F10" s="160"/>
      <c r="G10" s="160"/>
      <c r="H10" s="160"/>
      <c r="I10" s="160"/>
      <c r="J10" s="160"/>
      <c r="K10" s="160"/>
      <c r="L10" s="222">
        <f>Pasivet!G50</f>
        <v>-734687.17</v>
      </c>
      <c r="M10" s="222">
        <f>L10</f>
        <v>-734687.17</v>
      </c>
      <c r="N10" s="160"/>
      <c r="O10" s="222">
        <f>M10</f>
        <v>-734687.17</v>
      </c>
    </row>
    <row r="11" spans="2:15" ht="24.75" customHeight="1">
      <c r="B11" s="152"/>
      <c r="C11" s="157" t="s">
        <v>211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2:15" ht="12.75">
      <c r="B12" s="152"/>
      <c r="C12" s="157" t="s">
        <v>213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2:15" ht="33.75" customHeight="1">
      <c r="B13" s="152"/>
      <c r="C13" s="157" t="s">
        <v>209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2:15" ht="21.75" customHeight="1">
      <c r="B14" s="152"/>
      <c r="C14" s="159" t="s">
        <v>208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12.75">
      <c r="B15" s="152"/>
      <c r="C15" s="159" t="s">
        <v>189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2:15" ht="36" customHeight="1">
      <c r="B16" s="152"/>
      <c r="C16" s="157" t="s">
        <v>207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2:15" ht="35.25" customHeight="1">
      <c r="B17" s="156" t="s">
        <v>103</v>
      </c>
      <c r="C17" s="157" t="s">
        <v>341</v>
      </c>
      <c r="D17" s="221">
        <f>D6</f>
        <v>10574000</v>
      </c>
      <c r="E17" s="158"/>
      <c r="F17" s="158"/>
      <c r="G17" s="221">
        <f>G6</f>
        <v>152748</v>
      </c>
      <c r="H17" s="158"/>
      <c r="I17" s="158"/>
      <c r="J17" s="158"/>
      <c r="K17" s="221">
        <f>K6</f>
        <v>-4664018</v>
      </c>
      <c r="L17" s="221">
        <f>L10</f>
        <v>-734687.17</v>
      </c>
      <c r="M17" s="221">
        <f>M6+M10</f>
        <v>5328042.83</v>
      </c>
      <c r="N17" s="158"/>
      <c r="O17" s="221">
        <f>O6+O10</f>
        <v>5328042.83</v>
      </c>
    </row>
    <row r="18" spans="2:15" ht="36" customHeight="1">
      <c r="B18" s="156" t="s">
        <v>103</v>
      </c>
      <c r="C18" s="157" t="s">
        <v>342</v>
      </c>
      <c r="D18" s="163">
        <f>Pasivet!G42</f>
        <v>10574000</v>
      </c>
      <c r="E18" s="163"/>
      <c r="F18" s="163"/>
      <c r="G18" s="163">
        <f>Pasivet!G46</f>
        <v>152748</v>
      </c>
      <c r="H18" s="163">
        <f>Pasivet!G45</f>
        <v>0</v>
      </c>
      <c r="I18" s="163"/>
      <c r="J18" s="163"/>
      <c r="K18" s="163">
        <f>Pasivet!G49+Pasivet!G50</f>
        <v>-5398705.17</v>
      </c>
      <c r="L18" s="163"/>
      <c r="M18" s="163">
        <f>D18+G18+K18</f>
        <v>5328042.83</v>
      </c>
      <c r="N18" s="163">
        <v>0</v>
      </c>
      <c r="O18" s="163">
        <f>M18+N18</f>
        <v>5328042.83</v>
      </c>
    </row>
    <row r="19" spans="2:15" ht="12.75">
      <c r="B19" s="152"/>
      <c r="C19" s="157" t="s">
        <v>213</v>
      </c>
      <c r="D19" s="164"/>
      <c r="E19" s="164"/>
      <c r="F19" s="164"/>
      <c r="G19" s="164"/>
      <c r="H19" s="164"/>
      <c r="I19" s="164"/>
      <c r="J19" s="164"/>
      <c r="K19" s="164"/>
      <c r="L19" s="163"/>
      <c r="M19" s="164"/>
      <c r="N19" s="164"/>
      <c r="O19" s="164"/>
    </row>
    <row r="20" spans="2:15" ht="12.75">
      <c r="B20" s="152"/>
      <c r="C20" s="159" t="s">
        <v>212</v>
      </c>
      <c r="D20" s="164"/>
      <c r="E20" s="164"/>
      <c r="F20" s="164"/>
      <c r="G20" s="164"/>
      <c r="H20" s="164"/>
      <c r="I20" s="164"/>
      <c r="J20" s="164"/>
      <c r="K20" s="164"/>
      <c r="L20" s="174">
        <f>Pasivet!F50</f>
        <v>-817781</v>
      </c>
      <c r="M20" s="174">
        <f>L20</f>
        <v>-817781</v>
      </c>
      <c r="N20" s="164"/>
      <c r="O20" s="174">
        <f>M20</f>
        <v>-817781</v>
      </c>
    </row>
    <row r="21" spans="2:15" ht="18.75" customHeight="1">
      <c r="B21" s="152"/>
      <c r="C21" s="157" t="s">
        <v>211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2:15" ht="12.75">
      <c r="B22" s="152"/>
      <c r="C22" s="157" t="s">
        <v>210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</row>
    <row r="23" spans="2:15" ht="37.5" customHeight="1">
      <c r="B23" s="152"/>
      <c r="C23" s="157" t="s">
        <v>209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2:15" ht="22.5" customHeight="1">
      <c r="B24" s="152"/>
      <c r="C24" s="159" t="s">
        <v>208</v>
      </c>
      <c r="D24" s="17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2:15" ht="12.75">
      <c r="B25" s="152"/>
      <c r="C25" s="159" t="s">
        <v>189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2:15" ht="25.5">
      <c r="B26" s="152"/>
      <c r="C26" s="157" t="s">
        <v>207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2:15" ht="22.5" customHeight="1">
      <c r="B27" s="156" t="s">
        <v>103</v>
      </c>
      <c r="C27" s="157" t="s">
        <v>343</v>
      </c>
      <c r="D27" s="166">
        <f>D18</f>
        <v>10574000</v>
      </c>
      <c r="E27" s="165"/>
      <c r="F27" s="165"/>
      <c r="G27" s="223">
        <f>G17</f>
        <v>152748</v>
      </c>
      <c r="H27" s="166">
        <f>H18</f>
        <v>0</v>
      </c>
      <c r="I27" s="165"/>
      <c r="J27" s="165"/>
      <c r="K27" s="166">
        <f>K18</f>
        <v>-5398705.17</v>
      </c>
      <c r="L27" s="166">
        <f>L18+L20</f>
        <v>-817781</v>
      </c>
      <c r="M27" s="166">
        <f>D27+G27+K27</f>
        <v>5328042.83</v>
      </c>
      <c r="N27" s="165">
        <v>0</v>
      </c>
      <c r="O27" s="166">
        <f>O18+O20</f>
        <v>4510261.83</v>
      </c>
    </row>
    <row r="29" ht="12.75">
      <c r="O29" s="224"/>
    </row>
    <row r="30" ht="12.75">
      <c r="O30" s="225"/>
    </row>
  </sheetData>
  <sheetProtection/>
  <mergeCells count="2">
    <mergeCell ref="C2:O2"/>
    <mergeCell ref="C3:O3"/>
  </mergeCells>
  <printOptions horizontalCentered="1"/>
  <pageMargins left="0" right="0" top="0.15748031496062992" bottom="0" header="0.16" footer="0.16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28">
      <selection activeCell="D58" sqref="D58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272" t="s">
        <v>12</v>
      </c>
      <c r="C3" s="273"/>
      <c r="D3" s="273"/>
      <c r="E3" s="274"/>
    </row>
    <row r="4" spans="2:5" s="21" customFormat="1" ht="12.75">
      <c r="B4" s="18"/>
      <c r="C4" s="27" t="s">
        <v>27</v>
      </c>
      <c r="D4" s="19"/>
      <c r="E4" s="20"/>
    </row>
    <row r="5" spans="2:5" s="21" customFormat="1" ht="11.25">
      <c r="B5" s="18"/>
      <c r="C5" s="22"/>
      <c r="D5" s="63" t="s">
        <v>226</v>
      </c>
      <c r="E5" s="20"/>
    </row>
    <row r="6" spans="2:5" s="21" customFormat="1" ht="11.25">
      <c r="B6" s="18"/>
      <c r="C6" s="22"/>
      <c r="D6" s="23" t="s">
        <v>32</v>
      </c>
      <c r="E6" s="20"/>
    </row>
    <row r="7" spans="2:5" s="21" customFormat="1" ht="11.25">
      <c r="B7" s="18"/>
      <c r="C7" s="64" t="s">
        <v>227</v>
      </c>
      <c r="D7" s="43"/>
      <c r="E7" s="20"/>
    </row>
    <row r="8" spans="2:5" s="21" customFormat="1" ht="11.25">
      <c r="B8" s="18"/>
      <c r="C8" s="22"/>
      <c r="D8" s="23" t="s">
        <v>33</v>
      </c>
      <c r="E8" s="20"/>
    </row>
    <row r="9" spans="2:5" s="21" customFormat="1" ht="11.25">
      <c r="B9" s="18"/>
      <c r="C9" s="24"/>
      <c r="D9" s="23" t="s">
        <v>34</v>
      </c>
      <c r="E9" s="20"/>
    </row>
    <row r="10" spans="2:5" s="21" customFormat="1" ht="11.25">
      <c r="B10" s="18"/>
      <c r="C10" s="25"/>
      <c r="D10" s="26" t="s">
        <v>35</v>
      </c>
      <c r="E10" s="20"/>
    </row>
    <row r="11" spans="2:5" ht="5.25" customHeight="1">
      <c r="B11" s="4"/>
      <c r="C11" s="5"/>
      <c r="D11" s="5"/>
      <c r="E11" s="6"/>
    </row>
    <row r="12" spans="2:5" ht="15.75">
      <c r="B12" s="4"/>
      <c r="C12" s="44" t="s">
        <v>36</v>
      </c>
      <c r="D12" s="42" t="s">
        <v>37</v>
      </c>
      <c r="E12" s="6"/>
    </row>
    <row r="13" spans="2:5" ht="6" customHeight="1">
      <c r="B13" s="4"/>
      <c r="C13" s="45"/>
      <c r="E13" s="6"/>
    </row>
    <row r="14" spans="2:5" ht="12.75">
      <c r="B14" s="4"/>
      <c r="C14" s="199">
        <v>1</v>
      </c>
      <c r="D14" s="200" t="s">
        <v>280</v>
      </c>
      <c r="E14" s="6"/>
    </row>
    <row r="15" spans="2:5" ht="12.75">
      <c r="B15" s="4"/>
      <c r="C15" s="199">
        <v>2</v>
      </c>
      <c r="D15" s="176" t="s">
        <v>281</v>
      </c>
      <c r="E15" s="6"/>
    </row>
    <row r="16" spans="2:5" ht="12.75">
      <c r="B16" s="4"/>
      <c r="C16" s="176">
        <v>3</v>
      </c>
      <c r="D16" s="176" t="s">
        <v>282</v>
      </c>
      <c r="E16" s="6"/>
    </row>
    <row r="17" spans="2:5" s="17" customFormat="1" ht="12.75">
      <c r="B17" s="35"/>
      <c r="C17" s="176">
        <v>4</v>
      </c>
      <c r="D17" s="176" t="s">
        <v>283</v>
      </c>
      <c r="E17" s="46"/>
    </row>
    <row r="18" spans="2:5" s="17" customFormat="1" ht="12.75">
      <c r="B18" s="35"/>
      <c r="C18" s="176"/>
      <c r="D18" s="200" t="s">
        <v>284</v>
      </c>
      <c r="E18" s="46"/>
    </row>
    <row r="19" spans="2:5" s="17" customFormat="1" ht="12.75">
      <c r="B19" s="35"/>
      <c r="C19" s="176" t="s">
        <v>237</v>
      </c>
      <c r="D19" s="176"/>
      <c r="E19" s="46"/>
    </row>
    <row r="20" spans="2:5" s="17" customFormat="1" ht="12.75">
      <c r="B20" s="35"/>
      <c r="C20" s="176"/>
      <c r="D20" s="200" t="s">
        <v>285</v>
      </c>
      <c r="E20" s="46"/>
    </row>
    <row r="21" spans="2:5" s="17" customFormat="1" ht="12.75">
      <c r="B21" s="35"/>
      <c r="C21" s="176" t="s">
        <v>286</v>
      </c>
      <c r="D21" s="176"/>
      <c r="E21" s="46"/>
    </row>
    <row r="22" spans="2:5" s="17" customFormat="1" ht="12.75">
      <c r="B22" s="35"/>
      <c r="C22" s="176"/>
      <c r="D22" s="200" t="s">
        <v>287</v>
      </c>
      <c r="E22" s="46"/>
    </row>
    <row r="23" spans="2:5" s="17" customFormat="1" ht="12.75">
      <c r="B23" s="35"/>
      <c r="C23" s="176" t="s">
        <v>238</v>
      </c>
      <c r="D23" s="176"/>
      <c r="E23" s="46"/>
    </row>
    <row r="24" spans="2:5" s="17" customFormat="1" ht="12.75">
      <c r="B24" s="35"/>
      <c r="C24" s="176"/>
      <c r="D24" s="176" t="s">
        <v>288</v>
      </c>
      <c r="E24" s="46"/>
    </row>
    <row r="25" spans="2:5" s="17" customFormat="1" ht="12.75">
      <c r="B25" s="35"/>
      <c r="C25" s="176" t="s">
        <v>239</v>
      </c>
      <c r="D25" s="176"/>
      <c r="E25" s="46"/>
    </row>
    <row r="26" spans="2:5" s="17" customFormat="1" ht="12.75">
      <c r="B26" s="35"/>
      <c r="C26" s="200" t="s">
        <v>240</v>
      </c>
      <c r="D26" s="176"/>
      <c r="E26" s="46"/>
    </row>
    <row r="27" spans="2:5" s="17" customFormat="1" ht="12.75">
      <c r="B27" s="35"/>
      <c r="C27" s="176"/>
      <c r="D27" s="176" t="s">
        <v>289</v>
      </c>
      <c r="E27" s="46"/>
    </row>
    <row r="28" spans="2:5" s="17" customFormat="1" ht="12.75">
      <c r="B28" s="35"/>
      <c r="C28" s="200" t="s">
        <v>241</v>
      </c>
      <c r="D28" s="176"/>
      <c r="E28" s="46"/>
    </row>
    <row r="29" spans="2:5" s="17" customFormat="1" ht="12.75">
      <c r="B29" s="35"/>
      <c r="C29" s="176"/>
      <c r="D29" s="176" t="s">
        <v>290</v>
      </c>
      <c r="E29" s="46"/>
    </row>
    <row r="30" spans="2:5" s="17" customFormat="1" ht="12.75">
      <c r="B30" s="35"/>
      <c r="C30" s="200" t="s">
        <v>242</v>
      </c>
      <c r="D30" s="176"/>
      <c r="E30" s="46"/>
    </row>
    <row r="31" spans="2:5" s="17" customFormat="1" ht="12.75">
      <c r="B31" s="35"/>
      <c r="C31" s="176" t="s">
        <v>243</v>
      </c>
      <c r="D31" s="176" t="s">
        <v>244</v>
      </c>
      <c r="E31" s="46"/>
    </row>
    <row r="32" spans="2:5" s="17" customFormat="1" ht="12.75">
      <c r="B32" s="35"/>
      <c r="C32" s="176"/>
      <c r="D32" s="200" t="s">
        <v>245</v>
      </c>
      <c r="E32" s="46"/>
    </row>
    <row r="33" spans="2:5" s="17" customFormat="1" ht="12.75">
      <c r="B33" s="35"/>
      <c r="C33" s="176"/>
      <c r="D33" s="200" t="s">
        <v>246</v>
      </c>
      <c r="E33" s="46"/>
    </row>
    <row r="34" spans="2:5" s="17" customFormat="1" ht="12.75">
      <c r="B34" s="35"/>
      <c r="C34" s="176"/>
      <c r="D34" s="200" t="s">
        <v>247</v>
      </c>
      <c r="E34" s="46"/>
    </row>
    <row r="35" spans="2:5" s="17" customFormat="1" ht="12.75">
      <c r="B35" s="35"/>
      <c r="C35" s="176"/>
      <c r="D35" s="200" t="s">
        <v>248</v>
      </c>
      <c r="E35" s="46"/>
    </row>
    <row r="36" spans="2:5" s="17" customFormat="1" ht="12.75">
      <c r="B36" s="35"/>
      <c r="C36" s="176"/>
      <c r="D36" s="200" t="s">
        <v>249</v>
      </c>
      <c r="E36" s="46"/>
    </row>
    <row r="37" spans="2:5" s="17" customFormat="1" ht="12.75">
      <c r="B37" s="35"/>
      <c r="C37" s="176"/>
      <c r="D37" s="200" t="s">
        <v>250</v>
      </c>
      <c r="E37" s="46"/>
    </row>
    <row r="38" spans="2:5" s="17" customFormat="1" ht="6" customHeight="1">
      <c r="B38" s="35"/>
      <c r="C38" s="118"/>
      <c r="D38" s="118"/>
      <c r="E38" s="46"/>
    </row>
    <row r="39" spans="2:5" s="17" customFormat="1" ht="12.75">
      <c r="B39" s="35"/>
      <c r="C39" s="167" t="s">
        <v>38</v>
      </c>
      <c r="D39" s="168" t="s">
        <v>39</v>
      </c>
      <c r="E39" s="46"/>
    </row>
    <row r="40" spans="2:5" s="17" customFormat="1" ht="4.5" customHeight="1">
      <c r="B40" s="35"/>
      <c r="C40" s="118"/>
      <c r="D40" s="118"/>
      <c r="E40" s="46"/>
    </row>
    <row r="41" spans="2:5" s="17" customFormat="1" ht="12.75">
      <c r="B41" s="35"/>
      <c r="C41" s="176"/>
      <c r="D41" s="200" t="s">
        <v>291</v>
      </c>
      <c r="E41" s="46"/>
    </row>
    <row r="42" spans="2:5" s="17" customFormat="1" ht="12.75">
      <c r="B42" s="35"/>
      <c r="C42" s="176" t="s">
        <v>292</v>
      </c>
      <c r="D42" s="176"/>
      <c r="E42" s="46"/>
    </row>
    <row r="43" spans="2:5" s="17" customFormat="1" ht="12.75">
      <c r="B43" s="35"/>
      <c r="C43" s="176"/>
      <c r="D43" s="176" t="s">
        <v>293</v>
      </c>
      <c r="E43" s="46"/>
    </row>
    <row r="44" spans="2:5" s="17" customFormat="1" ht="12.75">
      <c r="B44" s="35"/>
      <c r="C44" s="176" t="s">
        <v>294</v>
      </c>
      <c r="D44" s="176"/>
      <c r="E44" s="46"/>
    </row>
    <row r="45" spans="2:5" s="17" customFormat="1" ht="12.75">
      <c r="B45" s="35"/>
      <c r="C45" s="176"/>
      <c r="D45" s="176" t="s">
        <v>295</v>
      </c>
      <c r="E45" s="46"/>
    </row>
    <row r="46" spans="2:5" s="17" customFormat="1" ht="12.75">
      <c r="B46" s="35"/>
      <c r="C46" s="176" t="s">
        <v>296</v>
      </c>
      <c r="D46" s="176"/>
      <c r="E46" s="46"/>
    </row>
    <row r="47" spans="2:5" s="17" customFormat="1" ht="12.75">
      <c r="B47" s="35"/>
      <c r="C47" s="176"/>
      <c r="D47" s="176" t="s">
        <v>297</v>
      </c>
      <c r="E47" s="46"/>
    </row>
    <row r="48" spans="2:5" s="17" customFormat="1" ht="12.75">
      <c r="B48" s="35"/>
      <c r="C48" s="176" t="s">
        <v>298</v>
      </c>
      <c r="D48" s="176"/>
      <c r="E48" s="46"/>
    </row>
    <row r="49" spans="2:5" s="17" customFormat="1" ht="12.75">
      <c r="B49" s="35"/>
      <c r="C49" s="201"/>
      <c r="D49" s="176" t="s">
        <v>299</v>
      </c>
      <c r="E49" s="46"/>
    </row>
    <row r="50" spans="2:5" s="17" customFormat="1" ht="12.75">
      <c r="B50" s="35"/>
      <c r="C50" s="201" t="s">
        <v>300</v>
      </c>
      <c r="D50" s="176"/>
      <c r="E50" s="46"/>
    </row>
    <row r="51" spans="2:5" s="17" customFormat="1" ht="12.75">
      <c r="B51" s="35"/>
      <c r="C51" s="201" t="s">
        <v>301</v>
      </c>
      <c r="D51" s="176"/>
      <c r="E51" s="46"/>
    </row>
    <row r="52" spans="2:5" s="17" customFormat="1" ht="12.75">
      <c r="B52" s="35"/>
      <c r="C52" s="176"/>
      <c r="D52" s="176" t="s">
        <v>302</v>
      </c>
      <c r="E52" s="46"/>
    </row>
    <row r="53" spans="2:5" s="17" customFormat="1" ht="12.75">
      <c r="B53" s="35"/>
      <c r="C53" s="176"/>
      <c r="D53" s="176" t="s">
        <v>251</v>
      </c>
      <c r="E53" s="46"/>
    </row>
    <row r="54" spans="2:5" s="17" customFormat="1" ht="12.75">
      <c r="B54" s="35"/>
      <c r="C54" s="176"/>
      <c r="D54" s="176" t="s">
        <v>252</v>
      </c>
      <c r="E54" s="46"/>
    </row>
    <row r="55" spans="2:5" s="16" customFormat="1" ht="12.75">
      <c r="B55" s="13"/>
      <c r="C55" s="201"/>
      <c r="D55" s="176" t="s">
        <v>303</v>
      </c>
      <c r="E55" s="15"/>
    </row>
    <row r="56" spans="2:5" ht="12.75">
      <c r="B56" s="4"/>
      <c r="C56" s="201" t="s">
        <v>304</v>
      </c>
      <c r="D56" s="176"/>
      <c r="E56" s="6"/>
    </row>
    <row r="57" spans="2:5" ht="12.75">
      <c r="B57" s="4"/>
      <c r="D57" s="169"/>
      <c r="E57" s="6"/>
    </row>
    <row r="58" spans="2:5" ht="12.75">
      <c r="B58" s="4"/>
      <c r="D58" s="169"/>
      <c r="E58" s="6"/>
    </row>
    <row r="59" spans="2:5" ht="12.75">
      <c r="B59" s="4"/>
      <c r="C59" s="17"/>
      <c r="D59" s="17"/>
      <c r="E59" s="6"/>
    </row>
    <row r="60" spans="2:5" ht="12.75">
      <c r="B60" s="4"/>
      <c r="C60" s="17"/>
      <c r="D60" s="17"/>
      <c r="E60" s="47"/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54"/>
  <sheetViews>
    <sheetView zoomScalePageLayoutView="0" workbookViewId="0" topLeftCell="B13">
      <selection activeCell="G57" sqref="G57"/>
    </sheetView>
  </sheetViews>
  <sheetFormatPr defaultColWidth="9.140625" defaultRowHeight="12.75"/>
  <cols>
    <col min="1" max="1" width="8.140625" style="0" hidden="1" customWidth="1"/>
    <col min="2" max="2" width="3.7109375" style="0" customWidth="1"/>
    <col min="3" max="3" width="3.421875" style="37" customWidth="1"/>
    <col min="4" max="4" width="2.00390625" style="0" customWidth="1"/>
    <col min="5" max="5" width="3.421875" style="0" customWidth="1"/>
    <col min="6" max="6" width="13.7109375" style="0" customWidth="1"/>
    <col min="7" max="7" width="11.00390625" style="0" customWidth="1"/>
    <col min="8" max="8" width="8.7109375" style="0" customWidth="1"/>
    <col min="9" max="9" width="6.28125" style="0" customWidth="1"/>
    <col min="10" max="10" width="14.00390625" style="0" customWidth="1"/>
    <col min="11" max="11" width="8.7109375" style="0" customWidth="1"/>
    <col min="12" max="12" width="11.8515625" style="0" customWidth="1"/>
    <col min="13" max="13" width="10.421875" style="0" customWidth="1"/>
    <col min="14" max="14" width="2.28125" style="0" customWidth="1"/>
    <col min="15" max="15" width="2.140625" style="0" customWidth="1"/>
  </cols>
  <sheetData>
    <row r="2" spans="2:14" ht="12.75">
      <c r="B2" s="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0" customFormat="1" ht="33" customHeight="1">
      <c r="B4" s="272" t="s">
        <v>12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</row>
    <row r="5" spans="2:14" s="10" customFormat="1" ht="12.7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.75">
      <c r="B6" s="4"/>
      <c r="C6" s="32"/>
      <c r="D6" s="284" t="s">
        <v>25</v>
      </c>
      <c r="E6" s="284"/>
      <c r="F6" s="33" t="s">
        <v>28</v>
      </c>
      <c r="G6" s="5"/>
      <c r="H6" s="5"/>
      <c r="I6" s="5"/>
      <c r="J6" s="5"/>
      <c r="K6" s="34"/>
      <c r="L6" s="34"/>
      <c r="M6" s="5"/>
      <c r="N6" s="6"/>
    </row>
    <row r="7" spans="2:14" ht="12.75">
      <c r="B7" s="4"/>
      <c r="C7" s="32"/>
      <c r="D7" s="179"/>
      <c r="E7" s="179"/>
      <c r="F7" s="179"/>
      <c r="G7" s="179"/>
      <c r="H7" s="179"/>
      <c r="I7" s="179"/>
      <c r="J7" s="179"/>
      <c r="K7" s="180"/>
      <c r="L7" s="34"/>
      <c r="M7" s="5"/>
      <c r="N7" s="6"/>
    </row>
    <row r="8" spans="2:14" ht="12.75">
      <c r="B8" s="4"/>
      <c r="C8" s="32"/>
      <c r="D8" s="185">
        <v>1</v>
      </c>
      <c r="E8" s="186" t="s">
        <v>8</v>
      </c>
      <c r="F8" s="187"/>
      <c r="G8" s="176"/>
      <c r="H8" s="176"/>
      <c r="I8" s="176"/>
      <c r="J8" s="176"/>
      <c r="K8" s="176"/>
      <c r="L8" s="176"/>
      <c r="M8" s="5"/>
      <c r="N8" s="6"/>
    </row>
    <row r="9" spans="2:14" ht="12.75">
      <c r="B9" s="4"/>
      <c r="C9" s="32"/>
      <c r="D9" s="185"/>
      <c r="E9" s="186"/>
      <c r="F9" s="187"/>
      <c r="G9" s="176"/>
      <c r="H9" s="176"/>
      <c r="I9" s="176"/>
      <c r="J9" s="176"/>
      <c r="K9" s="176"/>
      <c r="L9" s="176"/>
      <c r="M9" s="5"/>
      <c r="N9" s="6"/>
    </row>
    <row r="10" spans="2:14" ht="12.75">
      <c r="B10" s="4"/>
      <c r="C10" s="32"/>
      <c r="D10" s="178"/>
      <c r="E10" s="188" t="s">
        <v>9</v>
      </c>
      <c r="F10" s="189"/>
      <c r="G10" s="189"/>
      <c r="H10" s="189"/>
      <c r="I10" s="189"/>
      <c r="J10" s="189"/>
      <c r="K10" s="189"/>
      <c r="L10" s="176"/>
      <c r="M10" s="5"/>
      <c r="N10" s="6"/>
    </row>
    <row r="11" spans="2:14" ht="12.75">
      <c r="B11" s="4"/>
      <c r="C11" s="32"/>
      <c r="D11" s="286" t="s">
        <v>2</v>
      </c>
      <c r="E11" s="286" t="s">
        <v>263</v>
      </c>
      <c r="F11" s="286"/>
      <c r="G11" s="286" t="s">
        <v>264</v>
      </c>
      <c r="H11" s="286" t="s">
        <v>265</v>
      </c>
      <c r="I11" s="286"/>
      <c r="J11" s="191" t="s">
        <v>266</v>
      </c>
      <c r="K11" s="191" t="s">
        <v>267</v>
      </c>
      <c r="L11" s="191" t="s">
        <v>266</v>
      </c>
      <c r="M11" s="5"/>
      <c r="N11" s="6"/>
    </row>
    <row r="12" spans="2:14" ht="12.75">
      <c r="B12" s="4"/>
      <c r="C12" s="32"/>
      <c r="D12" s="286"/>
      <c r="E12" s="286"/>
      <c r="F12" s="286"/>
      <c r="G12" s="286"/>
      <c r="H12" s="286"/>
      <c r="I12" s="286"/>
      <c r="J12" s="192" t="s">
        <v>268</v>
      </c>
      <c r="K12" s="192" t="s">
        <v>269</v>
      </c>
      <c r="L12" s="192" t="s">
        <v>270</v>
      </c>
      <c r="M12" s="5"/>
      <c r="N12" s="6"/>
    </row>
    <row r="13" spans="2:14" ht="12.75">
      <c r="B13" s="4"/>
      <c r="C13" s="32"/>
      <c r="D13" s="193"/>
      <c r="E13" s="280" t="s">
        <v>349</v>
      </c>
      <c r="F13" s="281"/>
      <c r="G13" s="194" t="s">
        <v>350</v>
      </c>
      <c r="H13" s="287">
        <v>416178363</v>
      </c>
      <c r="I13" s="283"/>
      <c r="J13" s="194"/>
      <c r="K13" s="194"/>
      <c r="L13" s="195">
        <f>2439.89</f>
        <v>2439.89</v>
      </c>
      <c r="M13" s="5"/>
      <c r="N13" s="6"/>
    </row>
    <row r="14" spans="2:14" ht="12.75">
      <c r="B14" s="4"/>
      <c r="C14" s="32"/>
      <c r="D14" s="196"/>
      <c r="E14" s="280" t="s">
        <v>351</v>
      </c>
      <c r="F14" s="281"/>
      <c r="G14" s="194" t="s">
        <v>350</v>
      </c>
      <c r="H14" s="287">
        <v>1000005408</v>
      </c>
      <c r="I14" s="283"/>
      <c r="J14" s="197"/>
      <c r="K14" s="197"/>
      <c r="L14" s="195">
        <f>11488.46</f>
        <v>11488.46</v>
      </c>
      <c r="M14" s="5"/>
      <c r="N14" s="6"/>
    </row>
    <row r="15" spans="2:14" ht="12.75">
      <c r="B15" s="4"/>
      <c r="C15" s="32"/>
      <c r="D15" s="196"/>
      <c r="E15" s="280" t="s">
        <v>352</v>
      </c>
      <c r="F15" s="281"/>
      <c r="G15" s="194" t="s">
        <v>350</v>
      </c>
      <c r="H15" s="282"/>
      <c r="I15" s="283"/>
      <c r="J15" s="197"/>
      <c r="K15" s="197"/>
      <c r="L15" s="195">
        <v>24471.97</v>
      </c>
      <c r="M15" s="5"/>
      <c r="N15" s="6"/>
    </row>
    <row r="16" spans="2:14" ht="12.75">
      <c r="B16" s="4"/>
      <c r="C16" s="32"/>
      <c r="D16" s="196"/>
      <c r="E16" s="280" t="s">
        <v>353</v>
      </c>
      <c r="F16" s="281"/>
      <c r="G16" s="194" t="s">
        <v>350</v>
      </c>
      <c r="H16" s="282"/>
      <c r="I16" s="283"/>
      <c r="J16" s="197"/>
      <c r="K16" s="197"/>
      <c r="L16" s="195">
        <f>16460.29-2709.3</f>
        <v>13750.990000000002</v>
      </c>
      <c r="M16" s="5"/>
      <c r="N16" s="6"/>
    </row>
    <row r="17" spans="2:14" ht="12.75">
      <c r="B17" s="4"/>
      <c r="C17" s="32"/>
      <c r="D17" s="196"/>
      <c r="E17" s="280" t="s">
        <v>354</v>
      </c>
      <c r="F17" s="281"/>
      <c r="G17" s="194" t="s">
        <v>355</v>
      </c>
      <c r="H17" s="287"/>
      <c r="I17" s="283"/>
      <c r="J17" s="197">
        <f>21.58+0.3</f>
        <v>21.88</v>
      </c>
      <c r="K17" s="197">
        <v>137.28</v>
      </c>
      <c r="L17" s="195">
        <f>J17*K17</f>
        <v>3003.6864</v>
      </c>
      <c r="M17" s="5"/>
      <c r="N17" s="6"/>
    </row>
    <row r="18" spans="2:14" ht="12.75">
      <c r="B18" s="4"/>
      <c r="C18" s="32"/>
      <c r="D18" s="196"/>
      <c r="E18" s="280"/>
      <c r="F18" s="281"/>
      <c r="G18" s="194"/>
      <c r="H18" s="282"/>
      <c r="I18" s="283"/>
      <c r="J18" s="197"/>
      <c r="K18" s="197"/>
      <c r="L18" s="195"/>
      <c r="M18" s="5"/>
      <c r="N18" s="6"/>
    </row>
    <row r="19" spans="2:14" ht="12.75">
      <c r="B19" s="4"/>
      <c r="C19" s="32"/>
      <c r="D19" s="190"/>
      <c r="E19" s="277" t="s">
        <v>29</v>
      </c>
      <c r="F19" s="278"/>
      <c r="G19" s="278"/>
      <c r="H19" s="278"/>
      <c r="I19" s="278"/>
      <c r="J19" s="278"/>
      <c r="K19" s="279"/>
      <c r="L19" s="198">
        <f>SUM(L13:L18)</f>
        <v>55154.996399999996</v>
      </c>
      <c r="M19" s="5"/>
      <c r="N19" s="6"/>
    </row>
    <row r="20" spans="2:17" s="212" customFormat="1" ht="12.75">
      <c r="B20" s="208"/>
      <c r="C20" s="209"/>
      <c r="D20" s="179" t="s">
        <v>3</v>
      </c>
      <c r="E20" s="105"/>
      <c r="F20" s="36" t="s">
        <v>254</v>
      </c>
      <c r="G20" s="36"/>
      <c r="H20" s="36"/>
      <c r="I20" s="14"/>
      <c r="J20" s="14"/>
      <c r="K20" s="14"/>
      <c r="L20" s="14"/>
      <c r="M20" s="179"/>
      <c r="N20" s="211"/>
      <c r="Q20" s="213"/>
    </row>
    <row r="21" spans="2:14" s="212" customFormat="1" ht="12.75">
      <c r="B21" s="208"/>
      <c r="C21" s="209"/>
      <c r="D21" s="179"/>
      <c r="E21" s="105"/>
      <c r="F21" s="36"/>
      <c r="G21" s="36"/>
      <c r="H21" s="36"/>
      <c r="I21" s="14"/>
      <c r="J21" s="14"/>
      <c r="K21" s="14"/>
      <c r="L21" s="229"/>
      <c r="M21" s="179"/>
      <c r="N21" s="211"/>
    </row>
    <row r="22" spans="2:14" s="212" customFormat="1" ht="15">
      <c r="B22" s="208"/>
      <c r="C22" s="209"/>
      <c r="D22" s="179"/>
      <c r="E22" s="105"/>
      <c r="F22" s="230" t="s">
        <v>123</v>
      </c>
      <c r="G22" s="36"/>
      <c r="H22" s="36"/>
      <c r="I22" s="14"/>
      <c r="J22" s="231">
        <f>3722446</f>
        <v>3722446</v>
      </c>
      <c r="K22" s="14"/>
      <c r="L22" s="14"/>
      <c r="M22" s="179"/>
      <c r="N22" s="211"/>
    </row>
    <row r="23" spans="2:14" s="212" customFormat="1" ht="12.75">
      <c r="B23" s="208"/>
      <c r="C23" s="209"/>
      <c r="D23" s="179"/>
      <c r="E23" s="105"/>
      <c r="F23" s="36" t="s">
        <v>356</v>
      </c>
      <c r="G23" s="36"/>
      <c r="H23" s="36"/>
      <c r="I23" s="14"/>
      <c r="J23" s="232"/>
      <c r="K23" s="14"/>
      <c r="L23" s="14"/>
      <c r="M23" s="179"/>
      <c r="N23" s="211"/>
    </row>
    <row r="24" spans="2:14" s="212" customFormat="1" ht="12.75">
      <c r="B24" s="208"/>
      <c r="C24" s="209"/>
      <c r="D24" s="179"/>
      <c r="E24" s="105"/>
      <c r="F24" s="36"/>
      <c r="G24" s="36"/>
      <c r="H24" s="36"/>
      <c r="I24" s="14"/>
      <c r="J24" s="232"/>
      <c r="K24" s="14"/>
      <c r="L24" s="14"/>
      <c r="M24" s="179"/>
      <c r="N24" s="211"/>
    </row>
    <row r="25" spans="2:14" s="212" customFormat="1" ht="12.75">
      <c r="B25" s="208"/>
      <c r="C25" s="209"/>
      <c r="D25" s="179" t="s">
        <v>4</v>
      </c>
      <c r="E25" s="105"/>
      <c r="F25" s="36" t="s">
        <v>255</v>
      </c>
      <c r="G25" s="36"/>
      <c r="H25" s="36"/>
      <c r="I25" s="14"/>
      <c r="J25" s="232"/>
      <c r="K25" s="14"/>
      <c r="L25" s="14"/>
      <c r="M25" s="179"/>
      <c r="N25" s="211"/>
    </row>
    <row r="26" spans="2:14" s="212" customFormat="1" ht="15">
      <c r="B26" s="208"/>
      <c r="C26" s="209"/>
      <c r="D26" s="179"/>
      <c r="E26" s="105"/>
      <c r="F26" s="233" t="s">
        <v>127</v>
      </c>
      <c r="G26" s="36"/>
      <c r="H26" s="36"/>
      <c r="I26" s="14"/>
      <c r="J26" s="234">
        <v>1562146</v>
      </c>
      <c r="K26" s="14"/>
      <c r="L26" s="14"/>
      <c r="M26" s="179"/>
      <c r="N26" s="211"/>
    </row>
    <row r="27" spans="2:14" s="212" customFormat="1" ht="15">
      <c r="B27" s="208"/>
      <c r="C27" s="209"/>
      <c r="D27" s="179"/>
      <c r="E27" s="105"/>
      <c r="F27" s="233" t="s">
        <v>260</v>
      </c>
      <c r="G27" s="36"/>
      <c r="H27" s="36"/>
      <c r="I27" s="14"/>
      <c r="J27" s="234">
        <v>1539178</v>
      </c>
      <c r="K27" s="14"/>
      <c r="L27" s="14"/>
      <c r="M27" s="179"/>
      <c r="N27" s="211"/>
    </row>
    <row r="28" spans="2:14" s="212" customFormat="1" ht="15">
      <c r="B28" s="208"/>
      <c r="C28" s="209"/>
      <c r="D28" s="179"/>
      <c r="E28" s="105"/>
      <c r="F28" s="36" t="s">
        <v>261</v>
      </c>
      <c r="G28" s="36"/>
      <c r="H28" s="36"/>
      <c r="I28" s="14"/>
      <c r="J28" s="234">
        <v>22968</v>
      </c>
      <c r="K28" s="14"/>
      <c r="L28" s="14"/>
      <c r="M28" s="179"/>
      <c r="N28" s="211"/>
    </row>
    <row r="29" spans="2:14" s="212" customFormat="1" ht="12.75">
      <c r="B29" s="208"/>
      <c r="C29" s="209"/>
      <c r="D29" s="179"/>
      <c r="E29" s="105"/>
      <c r="F29" s="233" t="s">
        <v>128</v>
      </c>
      <c r="G29" s="36"/>
      <c r="H29" s="36"/>
      <c r="I29" s="14"/>
      <c r="J29" s="232"/>
      <c r="K29" s="14"/>
      <c r="L29" s="14"/>
      <c r="M29" s="179"/>
      <c r="N29" s="211"/>
    </row>
    <row r="30" spans="2:14" s="212" customFormat="1" ht="15">
      <c r="B30" s="208"/>
      <c r="C30" s="209"/>
      <c r="D30" s="179"/>
      <c r="E30" s="105"/>
      <c r="F30" s="36" t="s">
        <v>357</v>
      </c>
      <c r="G30" s="36"/>
      <c r="H30" s="36"/>
      <c r="I30" s="14"/>
      <c r="J30" s="234">
        <v>41446</v>
      </c>
      <c r="K30" s="14"/>
      <c r="L30" s="14"/>
      <c r="M30" s="179"/>
      <c r="N30" s="211"/>
    </row>
    <row r="31" spans="2:14" s="212" customFormat="1" ht="15">
      <c r="B31" s="208"/>
      <c r="C31" s="209"/>
      <c r="D31" s="179"/>
      <c r="E31" s="105"/>
      <c r="F31" s="36" t="s">
        <v>262</v>
      </c>
      <c r="G31" s="36"/>
      <c r="H31" s="36"/>
      <c r="I31" s="14"/>
      <c r="J31" s="234">
        <v>142201</v>
      </c>
      <c r="K31" s="14"/>
      <c r="L31" s="14"/>
      <c r="M31" s="179"/>
      <c r="N31" s="211"/>
    </row>
    <row r="32" spans="2:14" s="212" customFormat="1" ht="15">
      <c r="B32" s="208"/>
      <c r="C32" s="209"/>
      <c r="D32" s="179"/>
      <c r="E32" s="105"/>
      <c r="F32" s="230" t="s">
        <v>358</v>
      </c>
      <c r="G32" s="36"/>
      <c r="H32" s="36"/>
      <c r="I32" s="14"/>
      <c r="J32" s="234">
        <v>71490</v>
      </c>
      <c r="K32" s="14"/>
      <c r="L32" s="14"/>
      <c r="M32" s="179"/>
      <c r="N32" s="211"/>
    </row>
    <row r="33" spans="2:14" s="212" customFormat="1" ht="15">
      <c r="B33" s="208"/>
      <c r="C33" s="209"/>
      <c r="D33" s="179"/>
      <c r="E33" s="105"/>
      <c r="F33" s="36" t="s">
        <v>359</v>
      </c>
      <c r="G33" s="36"/>
      <c r="H33" s="36"/>
      <c r="I33" s="14"/>
      <c r="J33" s="234">
        <v>13200</v>
      </c>
      <c r="K33" s="14"/>
      <c r="L33" s="14"/>
      <c r="M33" s="179"/>
      <c r="N33" s="211"/>
    </row>
    <row r="34" spans="2:14" s="212" customFormat="1" ht="15">
      <c r="B34" s="208"/>
      <c r="C34" s="209"/>
      <c r="D34" s="179"/>
      <c r="E34" s="105"/>
      <c r="F34" s="36" t="s">
        <v>360</v>
      </c>
      <c r="G34" s="36"/>
      <c r="H34" s="36"/>
      <c r="I34" s="14"/>
      <c r="J34" s="234">
        <v>15000</v>
      </c>
      <c r="K34" s="14"/>
      <c r="L34" s="14"/>
      <c r="M34" s="179"/>
      <c r="N34" s="211"/>
    </row>
    <row r="35" spans="2:14" s="212" customFormat="1" ht="15">
      <c r="B35" s="208"/>
      <c r="C35" s="209"/>
      <c r="D35" s="179"/>
      <c r="E35" s="105"/>
      <c r="F35" s="36" t="s">
        <v>361</v>
      </c>
      <c r="G35" s="36"/>
      <c r="H35" s="36"/>
      <c r="I35" s="14"/>
      <c r="J35" s="234">
        <v>35120</v>
      </c>
      <c r="K35" s="14"/>
      <c r="L35" s="14"/>
      <c r="M35" s="179"/>
      <c r="N35" s="211"/>
    </row>
    <row r="36" spans="2:14" s="212" customFormat="1" ht="15">
      <c r="B36" s="208"/>
      <c r="C36" s="209"/>
      <c r="D36" s="179"/>
      <c r="E36" s="105"/>
      <c r="F36" s="36" t="s">
        <v>362</v>
      </c>
      <c r="G36" s="36"/>
      <c r="H36" s="36"/>
      <c r="I36" s="14"/>
      <c r="J36" s="234">
        <v>15000</v>
      </c>
      <c r="K36" s="14"/>
      <c r="L36" s="14"/>
      <c r="M36" s="179"/>
      <c r="N36" s="211"/>
    </row>
    <row r="37" spans="2:14" s="212" customFormat="1" ht="12.75">
      <c r="B37" s="208"/>
      <c r="C37" s="209"/>
      <c r="D37" s="179"/>
      <c r="E37" s="105"/>
      <c r="F37" s="36"/>
      <c r="G37" s="36"/>
      <c r="H37" s="36"/>
      <c r="I37" s="14"/>
      <c r="J37" s="232"/>
      <c r="K37" s="14"/>
      <c r="L37" s="14"/>
      <c r="M37" s="179"/>
      <c r="N37" s="211"/>
    </row>
    <row r="38" spans="2:14" s="212" customFormat="1" ht="15">
      <c r="B38" s="208"/>
      <c r="C38" s="209"/>
      <c r="D38" s="179"/>
      <c r="E38" s="210"/>
      <c r="F38" s="36" t="s">
        <v>363</v>
      </c>
      <c r="G38" s="36"/>
      <c r="H38" s="36"/>
      <c r="I38" s="14"/>
      <c r="J38" s="235">
        <v>657538</v>
      </c>
      <c r="K38" s="14"/>
      <c r="L38" s="14"/>
      <c r="M38" s="14"/>
      <c r="N38" s="211"/>
    </row>
    <row r="39" spans="2:14" s="212" customFormat="1" ht="15">
      <c r="B39" s="208"/>
      <c r="C39" s="209"/>
      <c r="D39" s="179"/>
      <c r="E39" s="179"/>
      <c r="F39" s="36"/>
      <c r="G39" s="36"/>
      <c r="H39" s="36"/>
      <c r="I39" s="14"/>
      <c r="J39" s="234"/>
      <c r="K39" s="14"/>
      <c r="L39" s="14"/>
      <c r="M39" s="14"/>
      <c r="N39" s="211"/>
    </row>
    <row r="40" spans="2:14" s="212" customFormat="1" ht="15">
      <c r="B40" s="208"/>
      <c r="C40" s="209"/>
      <c r="D40" s="14" t="s">
        <v>364</v>
      </c>
      <c r="E40" s="236"/>
      <c r="F40" s="36"/>
      <c r="G40" s="36"/>
      <c r="H40" s="36"/>
      <c r="I40" s="14"/>
      <c r="J40" s="234"/>
      <c r="K40" s="14"/>
      <c r="L40" s="14"/>
      <c r="M40" s="14"/>
      <c r="N40" s="211"/>
    </row>
    <row r="41" spans="2:14" s="212" customFormat="1" ht="15">
      <c r="B41" s="208"/>
      <c r="C41" s="209"/>
      <c r="D41" s="14"/>
      <c r="E41" s="14" t="s">
        <v>365</v>
      </c>
      <c r="F41" s="36"/>
      <c r="G41" s="36"/>
      <c r="H41" s="36"/>
      <c r="I41" s="14"/>
      <c r="J41" s="234"/>
      <c r="K41" s="108"/>
      <c r="L41" s="14"/>
      <c r="M41" s="14"/>
      <c r="N41" s="211"/>
    </row>
    <row r="42" spans="2:14" ht="15">
      <c r="B42" s="4"/>
      <c r="C42" s="32"/>
      <c r="D42" s="5"/>
      <c r="E42" s="5"/>
      <c r="F42" s="36"/>
      <c r="G42" s="36"/>
      <c r="H42" s="36"/>
      <c r="I42" s="14"/>
      <c r="J42" s="234"/>
      <c r="K42" s="14"/>
      <c r="L42" s="14"/>
      <c r="M42" s="14"/>
      <c r="N42" s="6"/>
    </row>
    <row r="43" spans="2:14" ht="15.75">
      <c r="B43" s="4"/>
      <c r="C43" s="32"/>
      <c r="D43" s="285" t="s">
        <v>30</v>
      </c>
      <c r="E43" s="285"/>
      <c r="F43" s="42" t="s">
        <v>31</v>
      </c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32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32"/>
      <c r="D45" s="175"/>
      <c r="E45" s="176" t="s">
        <v>256</v>
      </c>
      <c r="F45" s="176"/>
      <c r="G45" s="176"/>
      <c r="H45" s="176"/>
      <c r="I45" s="176"/>
      <c r="J45" s="176"/>
      <c r="K45" s="176"/>
      <c r="L45" s="5"/>
      <c r="M45" s="5"/>
      <c r="N45" s="6"/>
    </row>
    <row r="46" spans="2:14" ht="12.75">
      <c r="B46" s="4"/>
      <c r="C46" s="32"/>
      <c r="D46" s="177" t="s">
        <v>257</v>
      </c>
      <c r="E46" s="176"/>
      <c r="F46" s="176"/>
      <c r="G46" s="176"/>
      <c r="H46" s="176"/>
      <c r="I46" s="176"/>
      <c r="J46" s="176"/>
      <c r="K46" s="176"/>
      <c r="L46" s="5"/>
      <c r="M46" s="5"/>
      <c r="N46" s="6"/>
    </row>
    <row r="47" spans="2:14" ht="12.75">
      <c r="B47" s="4"/>
      <c r="C47" s="32"/>
      <c r="D47" s="178"/>
      <c r="E47" s="176" t="s">
        <v>258</v>
      </c>
      <c r="F47" s="176"/>
      <c r="G47" s="176"/>
      <c r="H47" s="176"/>
      <c r="I47" s="176"/>
      <c r="J47" s="176"/>
      <c r="K47" s="176"/>
      <c r="L47" s="5"/>
      <c r="M47" s="5"/>
      <c r="N47" s="6"/>
    </row>
    <row r="48" spans="2:14" ht="12.75">
      <c r="B48" s="4"/>
      <c r="C48" s="32"/>
      <c r="D48" s="177" t="s">
        <v>259</v>
      </c>
      <c r="E48" s="176"/>
      <c r="F48" s="176"/>
      <c r="G48" s="176"/>
      <c r="H48" s="176"/>
      <c r="I48" s="176"/>
      <c r="J48" s="176"/>
      <c r="K48" s="176"/>
      <c r="L48" s="5"/>
      <c r="M48" s="5"/>
      <c r="N48" s="6"/>
    </row>
    <row r="49" spans="2:14" ht="12.75">
      <c r="B49" s="4"/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5">
      <c r="B51" s="4"/>
      <c r="C51" s="275" t="s">
        <v>225</v>
      </c>
      <c r="D51" s="275"/>
      <c r="E51" s="275"/>
      <c r="F51" s="275"/>
      <c r="G51" s="275"/>
      <c r="H51" s="5"/>
      <c r="J51" s="275" t="s">
        <v>13</v>
      </c>
      <c r="K51" s="275"/>
      <c r="L51" s="275"/>
      <c r="M51" s="275"/>
      <c r="N51" s="6"/>
    </row>
    <row r="52" spans="2:14" ht="15">
      <c r="B52" s="4"/>
      <c r="C52" s="276" t="s">
        <v>337</v>
      </c>
      <c r="D52" s="276"/>
      <c r="E52" s="276"/>
      <c r="F52" s="276"/>
      <c r="G52" s="276"/>
      <c r="H52" s="5"/>
      <c r="J52" s="276" t="s">
        <v>338</v>
      </c>
      <c r="K52" s="276"/>
      <c r="L52" s="276"/>
      <c r="M52" s="276"/>
      <c r="N52" s="6"/>
    </row>
    <row r="53" spans="2:14" ht="12.75">
      <c r="B53" s="4"/>
      <c r="C53" s="32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2:14" ht="12.75">
      <c r="B54" s="7"/>
      <c r="C54" s="4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</sheetData>
  <sheetProtection/>
  <mergeCells count="24">
    <mergeCell ref="E15:F15"/>
    <mergeCell ref="E16:F16"/>
    <mergeCell ref="H15:I15"/>
    <mergeCell ref="H16:I16"/>
    <mergeCell ref="H13:I13"/>
    <mergeCell ref="E14:F14"/>
    <mergeCell ref="H14:I14"/>
    <mergeCell ref="B4:N4"/>
    <mergeCell ref="D6:E6"/>
    <mergeCell ref="D43:E43"/>
    <mergeCell ref="D11:D12"/>
    <mergeCell ref="E11:F12"/>
    <mergeCell ref="G11:G12"/>
    <mergeCell ref="E17:F17"/>
    <mergeCell ref="H17:I17"/>
    <mergeCell ref="H11:I12"/>
    <mergeCell ref="E13:F13"/>
    <mergeCell ref="J51:M51"/>
    <mergeCell ref="J52:M52"/>
    <mergeCell ref="C51:G51"/>
    <mergeCell ref="C52:G52"/>
    <mergeCell ref="E19:K19"/>
    <mergeCell ref="E18:F18"/>
    <mergeCell ref="H18:I18"/>
  </mergeCells>
  <printOptions horizontalCentered="1" verticalCentered="1"/>
  <pageMargins left="0" right="0" top="0" bottom="0" header="0.21" footer="0.26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K23"/>
  <sheetViews>
    <sheetView zoomScalePageLayoutView="0" workbookViewId="0" topLeftCell="A1">
      <selection activeCell="G22" sqref="F22:H23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.7109375" style="0" customWidth="1"/>
    <col min="4" max="4" width="6.421875" style="0" customWidth="1"/>
    <col min="5" max="5" width="22.7109375" style="0" customWidth="1"/>
    <col min="6" max="6" width="16.421875" style="0" customWidth="1"/>
    <col min="7" max="7" width="17.421875" style="0" customWidth="1"/>
    <col min="8" max="8" width="17.57421875" style="0" customWidth="1"/>
  </cols>
  <sheetData>
    <row r="4" spans="2:7" ht="15">
      <c r="B4" s="202" t="s">
        <v>306</v>
      </c>
      <c r="C4" s="203"/>
      <c r="D4" s="203"/>
      <c r="E4" s="203" t="s">
        <v>329</v>
      </c>
      <c r="F4" s="203"/>
      <c r="G4" s="202"/>
    </row>
    <row r="5" spans="2:6" ht="15">
      <c r="B5" s="202" t="s">
        <v>307</v>
      </c>
      <c r="C5" s="204"/>
      <c r="D5" s="204"/>
      <c r="E5" s="204" t="s">
        <v>314</v>
      </c>
      <c r="F5" s="204"/>
    </row>
    <row r="7" spans="2:11" ht="18.75">
      <c r="B7" s="288" t="s">
        <v>308</v>
      </c>
      <c r="C7" s="288"/>
      <c r="D7" s="288"/>
      <c r="E7" s="288"/>
      <c r="F7" s="288"/>
      <c r="G7" s="288"/>
      <c r="H7" s="288"/>
      <c r="I7" s="288"/>
      <c r="J7" s="205"/>
      <c r="K7" s="205"/>
    </row>
    <row r="9" spans="4:8" ht="12.75">
      <c r="D9" s="206" t="s">
        <v>2</v>
      </c>
      <c r="E9" s="206" t="s">
        <v>309</v>
      </c>
      <c r="F9" s="206" t="s">
        <v>310</v>
      </c>
      <c r="G9" s="206" t="s">
        <v>311</v>
      </c>
      <c r="H9" s="206" t="s">
        <v>305</v>
      </c>
    </row>
    <row r="10" spans="4:8" ht="12.75">
      <c r="D10" s="206"/>
      <c r="E10" s="206" t="s">
        <v>330</v>
      </c>
      <c r="F10" s="206"/>
      <c r="G10" s="206" t="s">
        <v>331</v>
      </c>
      <c r="H10" s="220">
        <v>1100000</v>
      </c>
    </row>
    <row r="11" spans="4:8" ht="12.75">
      <c r="D11" s="206"/>
      <c r="E11" s="206" t="s">
        <v>332</v>
      </c>
      <c r="F11" s="206"/>
      <c r="G11" s="206" t="s">
        <v>333</v>
      </c>
      <c r="H11" s="220">
        <v>2500000</v>
      </c>
    </row>
    <row r="12" spans="4:8" ht="12.75">
      <c r="D12" s="206"/>
      <c r="E12" s="206" t="s">
        <v>334</v>
      </c>
      <c r="F12" s="206"/>
      <c r="G12" s="206" t="s">
        <v>335</v>
      </c>
      <c r="H12" s="220">
        <v>980000</v>
      </c>
    </row>
    <row r="13" spans="4:8" ht="12.75">
      <c r="D13" s="206"/>
      <c r="E13" s="206"/>
      <c r="F13" s="206"/>
      <c r="G13" s="206"/>
      <c r="H13" s="220"/>
    </row>
    <row r="14" spans="4:8" ht="12.75">
      <c r="D14" s="206"/>
      <c r="E14" s="206"/>
      <c r="F14" s="206"/>
      <c r="G14" s="206"/>
      <c r="H14" s="220"/>
    </row>
    <row r="15" spans="4:8" ht="12.75">
      <c r="D15" s="206"/>
      <c r="E15" s="206"/>
      <c r="F15" s="206"/>
      <c r="G15" s="206"/>
      <c r="H15" s="220"/>
    </row>
    <row r="16" spans="4:8" ht="12.75">
      <c r="D16" s="206"/>
      <c r="E16" s="206"/>
      <c r="F16" s="206"/>
      <c r="G16" s="206"/>
      <c r="H16" s="206"/>
    </row>
    <row r="17" spans="4:8" ht="12.75">
      <c r="D17" s="206"/>
      <c r="E17" s="206"/>
      <c r="F17" s="206"/>
      <c r="G17" s="206"/>
      <c r="H17" s="206"/>
    </row>
    <row r="18" spans="4:8" ht="12.75">
      <c r="D18" s="206"/>
      <c r="E18" s="206"/>
      <c r="F18" s="206"/>
      <c r="G18" s="206"/>
      <c r="H18" s="206"/>
    </row>
    <row r="19" spans="4:8" ht="12.75">
      <c r="D19" s="206"/>
      <c r="E19" s="206"/>
      <c r="F19" s="206"/>
      <c r="G19" s="206"/>
      <c r="H19" s="206"/>
    </row>
    <row r="20" spans="4:8" ht="12.75">
      <c r="D20" s="206"/>
      <c r="E20" s="206"/>
      <c r="F20" s="206"/>
      <c r="G20" s="206"/>
      <c r="H20" s="206"/>
    </row>
    <row r="21" spans="4:8" ht="12.75">
      <c r="D21" s="206"/>
      <c r="E21" s="206"/>
      <c r="F21" s="206"/>
      <c r="G21" s="206"/>
      <c r="H21" s="206"/>
    </row>
    <row r="22" spans="6:8" ht="20.25">
      <c r="F22" s="228"/>
      <c r="G22" s="228" t="s">
        <v>312</v>
      </c>
      <c r="H22" s="228"/>
    </row>
    <row r="23" spans="6:8" ht="20.25">
      <c r="F23" s="289" t="s">
        <v>336</v>
      </c>
      <c r="G23" s="289"/>
      <c r="H23" s="289"/>
    </row>
  </sheetData>
  <sheetProtection/>
  <mergeCells count="2">
    <mergeCell ref="B7:I7"/>
    <mergeCell ref="F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n0ak95</cp:lastModifiedBy>
  <cp:lastPrinted>2016-07-07T08:13:28Z</cp:lastPrinted>
  <dcterms:created xsi:type="dcterms:W3CDTF">2002-02-16T18:16:52Z</dcterms:created>
  <dcterms:modified xsi:type="dcterms:W3CDTF">2016-07-07T08:14:01Z</dcterms:modified>
  <cp:category/>
  <cp:version/>
  <cp:contentType/>
  <cp:contentStatus/>
</cp:coreProperties>
</file>