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823" firstSheet="3" activeTab="7"/>
  </bookViews>
  <sheets>
    <sheet name="Kopertina" sheetId="1" r:id="rId1"/>
    <sheet name="Aktivet" sheetId="2" r:id="rId2"/>
    <sheet name="Pasivet" sheetId="3" r:id="rId3"/>
    <sheet name="Ardh.Shpenz.1" sheetId="4" r:id="rId4"/>
    <sheet name="Fluksi M.direkte" sheetId="5" r:id="rId5"/>
    <sheet name="Kapitali pa Konsol." sheetId="6" r:id="rId6"/>
    <sheet name="Shpjegim zerave te bilancit " sheetId="7" r:id="rId7"/>
    <sheet name="Shenime te tjera shpjeguese" sheetId="8" r:id="rId8"/>
  </sheets>
  <definedNames/>
  <calcPr fullCalcOnLoad="1"/>
</workbook>
</file>

<file path=xl/sharedStrings.xml><?xml version="1.0" encoding="utf-8"?>
<sst xmlns="http://schemas.openxmlformats.org/spreadsheetml/2006/main" count="474" uniqueCount="325">
  <si>
    <t>Deri   me</t>
  </si>
  <si>
    <t>me  date</t>
  </si>
  <si>
    <t xml:space="preserve">  Data e depozitimit</t>
  </si>
  <si>
    <t>Data e krijimit</t>
  </si>
  <si>
    <t>Nr. i  Regjistrit  Tregetar</t>
  </si>
  <si>
    <t>Nr</t>
  </si>
  <si>
    <t>I</t>
  </si>
  <si>
    <t>II</t>
  </si>
  <si>
    <t>Ndertesa</t>
  </si>
  <si>
    <t xml:space="preserve">Emertimi </t>
  </si>
  <si>
    <t>Adresa e Selise</t>
  </si>
  <si>
    <t>N.I.P.T -i</t>
  </si>
  <si>
    <t xml:space="preserve">  Periudha    Nga</t>
  </si>
  <si>
    <t xml:space="preserve">  Data  e  mbylljes</t>
  </si>
  <si>
    <t xml:space="preserve">  Miratuar  nga</t>
  </si>
  <si>
    <t>P A S Q Y R A T     F I N A N C I A R E</t>
  </si>
  <si>
    <t>Statusi   Juridik</t>
  </si>
  <si>
    <t>A   K   T   I   V   E   T</t>
  </si>
  <si>
    <t>Shenime</t>
  </si>
  <si>
    <t>Ushtrimi</t>
  </si>
  <si>
    <t>Mbyllur</t>
  </si>
  <si>
    <t>Para ardhes</t>
  </si>
  <si>
    <t>A K T I V E T    A F A T S H K U R T E R A</t>
  </si>
  <si>
    <t>Aktivet  monetare</t>
  </si>
  <si>
    <t>Derivative dhe aktive te mbajtura per tregetim</t>
  </si>
  <si>
    <t>i</t>
  </si>
  <si>
    <t>ii</t>
  </si>
  <si>
    <t xml:space="preserve">Derivative </t>
  </si>
  <si>
    <t>Aktive te mbajtura per tregetim</t>
  </si>
  <si>
    <t>Aktive te tjera financiare afatshkurtera</t>
  </si>
  <si>
    <t>iii</t>
  </si>
  <si>
    <t>iv</t>
  </si>
  <si>
    <t>v</t>
  </si>
  <si>
    <t>Llogari / Kerkesa te arketueshme</t>
  </si>
  <si>
    <t>Investime te tjera financiare</t>
  </si>
  <si>
    <t>Inventari</t>
  </si>
  <si>
    <t>Lendet e para</t>
  </si>
  <si>
    <t>Mallra per rishitje</t>
  </si>
  <si>
    <t>Parapagesa per furnizime</t>
  </si>
  <si>
    <t>Aktive biologjike afatshkurtera</t>
  </si>
  <si>
    <t>Aktive afatshkurtera te mbajtura per rishitje</t>
  </si>
  <si>
    <t>Parapagime dhe shpenzime te shtyra</t>
  </si>
  <si>
    <t>A K T I V E T    A F A T G J A T A</t>
  </si>
  <si>
    <t>Investimet  financiare afatgjata</t>
  </si>
  <si>
    <t xml:space="preserve">i 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</si>
  <si>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</si>
  <si>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</si>
  <si>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</si>
  <si>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</si>
  <si>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</si>
  <si>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</si>
  <si>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</si>
  <si>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</si>
  <si>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</si>
  <si>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Toka</t>
  </si>
  <si>
    <t>Emri i mire</t>
  </si>
  <si>
    <t>Shpenzimet e zhvillimit</t>
  </si>
  <si>
    <t>Aktive tjera afat gjata materiale ( me Vl.Kontab)</t>
  </si>
  <si>
    <t>Aktive tjera afat gjata jo materiale</t>
  </si>
  <si>
    <t>Derivativet</t>
  </si>
  <si>
    <t>Huamarjet</t>
  </si>
  <si>
    <t>Huat  dhe  parapagimet</t>
  </si>
  <si>
    <t>Grantet dhe te ardhurat e shtyra</t>
  </si>
  <si>
    <t>Provizionet afatshkurtera</t>
  </si>
  <si>
    <t>Banka</t>
  </si>
  <si>
    <t>Arka</t>
  </si>
  <si>
    <t>Kthimet / ripagesat e huave afatgjata</t>
  </si>
  <si>
    <t>Bono te konvertueshme</t>
  </si>
  <si>
    <t>Veprimtaria  Kryesore</t>
  </si>
  <si>
    <t xml:space="preserve"> Huat dhe oblikacionet afatshkurtera</t>
  </si>
  <si>
    <t>Te pagushme ndaj furnitoreve</t>
  </si>
  <si>
    <t>Parapagime e arketuara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</si>
  <si>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</si>
  <si>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</si>
  <si>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</si>
  <si>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</si>
  <si>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</si>
  <si>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</si>
  <si>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</si>
  <si>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</si>
  <si>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</si>
  <si>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</si>
  <si>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</si>
  <si>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</si>
  <si>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</si>
  <si>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</si>
  <si>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</si>
  <si>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</si>
  <si>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</si>
  <si>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</si>
  <si>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</si>
  <si>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</si>
  <si>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</si>
  <si>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</si>
  <si>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</si>
  <si>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</si>
  <si>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Ndrysh.ne invent.prod.gateshme e punes ne proces</t>
  </si>
  <si>
    <t>(pakesimet shpenz.e rritjet pakesim shpenzimesh)</t>
  </si>
  <si>
    <t>Puna e kryer nga njesite ekon.raportuese per qellimet</t>
  </si>
  <si>
    <t>e veta dhe e kapitalizuar</t>
  </si>
  <si>
    <t>Mallrat,lendet e para dhe sherbimet</t>
  </si>
  <si>
    <t>Shpenzime te tjera nga veprimtaria e shfrytezimit</t>
  </si>
  <si>
    <t>Shpenzime te personelit</t>
  </si>
  <si>
    <t>Pagat</t>
  </si>
  <si>
    <t>Shpenzimet e sigurimeve shoqerore</t>
  </si>
  <si>
    <t>Shpenzimet per pensionet</t>
  </si>
  <si>
    <t>Renia ne vlere (zhvleresimi) dhe amortizimi</t>
  </si>
  <si>
    <t>Fitimi (humbja) nga veprimtarite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</si>
  <si>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</si>
  <si>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</si>
  <si>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</si>
  <si>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</si>
  <si>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Totali i te Ardhurave dhe Shpenzimeve financiare</t>
  </si>
  <si>
    <t>Fitimi (humbja) para tatimit</t>
  </si>
  <si>
    <t>Shpenzimet e tatimit mbi fitimin</t>
  </si>
  <si>
    <t>Fitimi (humbja) neto e vitit financiar</t>
  </si>
  <si>
    <t>Perfshin pjesen e fitimit neto per aksioneret e shoqerise meme</t>
  </si>
  <si>
    <t>Pjesa e fitimit neto per aksioneret e pakices</t>
  </si>
  <si>
    <t>Sipas natyres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</si>
  <si>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</si>
  <si>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</si>
  <si>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</si>
  <si>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</si>
  <si>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</si>
  <si>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</si>
  <si>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</si>
  <si>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</si>
  <si>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</si>
  <si>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</si>
  <si>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</si>
  <si>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</si>
  <si>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Per Drejtimin  e Njesise  Ekonomike</t>
  </si>
  <si>
    <t xml:space="preserve">(  Ne zbatim te Standartit Kombetar te Kontabilitetit Nr.2 dhe </t>
  </si>
  <si>
    <t>Fluksi i parave nga veprimtaritë investuese</t>
  </si>
  <si>
    <t>Rritja/rënia neto e mjeteve monetare</t>
  </si>
  <si>
    <t>Mjetet monetare në fillim të periudhës kontabël</t>
  </si>
  <si>
    <t>Mjetet monetare në fund të periudhës kontabël</t>
  </si>
  <si>
    <t>Fluksi i parave nga veprimtaritë e shfrytëzimit</t>
  </si>
  <si>
    <t>Fluksi i parave nga aktivitetet financiare</t>
  </si>
  <si>
    <t>Paraja neto e përdorur në veprimtaritë financiare</t>
  </si>
  <si>
    <t xml:space="preserve">  Ligjit Nr. 9228 Date 29.04.2004 , i ndryshuar " Per Kontabilitetin dhe Pasqyrat Financiare"  )</t>
  </si>
  <si>
    <t>Ref.</t>
  </si>
  <si>
    <t>B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</si>
  <si>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</si>
  <si>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</si>
  <si>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</si>
  <si>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</si>
  <si>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</si>
  <si>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</si>
  <si>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</si>
  <si>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</si>
  <si>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</si>
  <si>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</si>
  <si>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</si>
  <si>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</si>
  <si>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</si>
  <si>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</si>
  <si>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</si>
  <si>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</si>
  <si>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</si>
  <si>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Kliente per mallra,produkte e sherbime</t>
  </si>
  <si>
    <t xml:space="preserve">   Fatura gjithsej</t>
  </si>
  <si>
    <t>Leke</t>
  </si>
  <si>
    <t>Tvsh e zbriteshme ne Blerje gjate vitit</t>
  </si>
  <si>
    <t>Tvsh e pagueshme ne shitje gjate vitit</t>
  </si>
  <si>
    <t xml:space="preserve">Nuk ka </t>
  </si>
  <si>
    <t>AKTIVET AFATGJATA</t>
  </si>
  <si>
    <t>Analiza e posteve te amortizushme</t>
  </si>
  <si>
    <t>Vlera</t>
  </si>
  <si>
    <t>Amortizimi</t>
  </si>
  <si>
    <t>Vl.mbetur</t>
  </si>
  <si>
    <t xml:space="preserve">AAM te tjera </t>
  </si>
  <si>
    <t>PASIVET  AFATSHKURTRA</t>
  </si>
  <si>
    <t>Te pagueshme ndaj furnitoreve</t>
  </si>
  <si>
    <t>Te pagueshme ndaj punonjesve</t>
  </si>
  <si>
    <t>Detyrime per Sigurime Shoq.Shend.</t>
  </si>
  <si>
    <t>Detyrime tatimore per Tatim Fitimin</t>
  </si>
  <si>
    <t>PASIVET  AFATGJATA</t>
  </si>
  <si>
    <t xml:space="preserve">KAPITALI </t>
  </si>
  <si>
    <t>Njesite ose aksionet e thesarit (Negative)</t>
  </si>
  <si>
    <t>●</t>
  </si>
  <si>
    <t>Fitimi i ushtrimit</t>
  </si>
  <si>
    <t>Shpenzime te pa zbriteshme</t>
  </si>
  <si>
    <t>Fitimi para tatimit</t>
  </si>
  <si>
    <t>Tatimi mbi fitimin</t>
  </si>
  <si>
    <t>IV</t>
  </si>
  <si>
    <t>Pasqyra e te Ardhurave dhe Shpenzimeve</t>
  </si>
  <si>
    <t>C</t>
  </si>
  <si>
    <t>Shënime të tjera shpjegeuse</t>
  </si>
  <si>
    <t>S H E N I M E T          SHP J E G U E S E</t>
  </si>
  <si>
    <t>Te ardhurat dhe shpenzimet financiare nga pjesmarjet</t>
  </si>
  <si>
    <t>Ne    Leke</t>
  </si>
  <si>
    <t>Shpenzime te panjohura</t>
  </si>
  <si>
    <t>Materiale te tjera</t>
  </si>
  <si>
    <t>Sipas metodes direkte   ne  Leke</t>
  </si>
  <si>
    <t>Ne Leke</t>
  </si>
  <si>
    <t>lek</t>
  </si>
  <si>
    <t>Makineri dhe pajisje</t>
  </si>
  <si>
    <t>5,1</t>
  </si>
  <si>
    <t>5,2</t>
  </si>
  <si>
    <t>5,3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</si>
  <si>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</si>
  <si>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</si>
  <si>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</si>
  <si>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</si>
  <si>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</si>
  <si>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</si>
  <si>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</si>
  <si>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</si>
  <si>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</si>
  <si>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</si>
  <si>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VI</t>
  </si>
  <si>
    <t>Pasqyra e ndryshimeve ne kapital</t>
  </si>
  <si>
    <t>Fitimi neto i periudhes kontabel pas zbritjes se tatim fitimit eshte</t>
  </si>
  <si>
    <t>Produkt i gatshem</t>
  </si>
  <si>
    <t>S H E N I M E T          SH P J E G U E S E</t>
  </si>
  <si>
    <t>Detyrimi per te paguar TVSH</t>
  </si>
  <si>
    <t xml:space="preserve">per caktimin e te cilit shoqeria duhet te mara vendim brenda date </t>
  </si>
  <si>
    <t xml:space="preserve">Te ardhurat dhe shpenzimet nga interesi </t>
  </si>
  <si>
    <t>Gjoba</t>
  </si>
  <si>
    <t>Te ardhura nga konvertimi</t>
  </si>
  <si>
    <t>sigurime</t>
  </si>
  <si>
    <t>tap</t>
  </si>
  <si>
    <t>tatim fitimi</t>
  </si>
  <si>
    <t>Kontroll</t>
  </si>
  <si>
    <t>Detyrime tatimore per TAP</t>
  </si>
  <si>
    <t>Hua</t>
  </si>
  <si>
    <t xml:space="preserve">Nerhyrje nga kontrolli </t>
  </si>
  <si>
    <t>Amortizimi eshte llogaritur ne masen20%tabela e amortizimit eshte dhene ne shenimet e mesiperme</t>
  </si>
  <si>
    <t>SH. P. K</t>
  </si>
  <si>
    <t>Korce</t>
  </si>
  <si>
    <t>Pasqyra  e  Ndryshimeve  ne  Kapital 2011</t>
  </si>
  <si>
    <t>Paratë e arkëtuara nga klientët (+)</t>
  </si>
  <si>
    <t>Paratë e paguara ndaj furnitorëve dhe punonjësve (-)</t>
  </si>
  <si>
    <t>Paratë e paguara ndaj shtetit (-)</t>
  </si>
  <si>
    <t>Interesi i paguar (-)</t>
  </si>
  <si>
    <t>Tatim fitimi i paguar (-)</t>
  </si>
  <si>
    <t>MM neto nga veprimtaritë e shfrytëzimit</t>
  </si>
  <si>
    <t>Blerja e kompanisë së kontrolluar X minus paratë e Arkëtuara (-)</t>
  </si>
  <si>
    <t>Blerja e aktiveve afatgjata materiale (-)</t>
  </si>
  <si>
    <t>Të ardhurat nga shitja e pajisjeve (+)</t>
  </si>
  <si>
    <t>MM neto e përdorur në veprimtaritë investuese</t>
  </si>
  <si>
    <t>Dividendë të paguar (-)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</si>
  <si>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</si>
  <si>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</si>
  <si>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</si>
  <si>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</si>
  <si>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Hartoi</t>
  </si>
  <si>
    <t>Mjete transporti</t>
  </si>
  <si>
    <t>tvsh</t>
  </si>
  <si>
    <t>Pozicioni me 31 dhjetor 2010</t>
  </si>
  <si>
    <t>Asete te blera</t>
  </si>
  <si>
    <t>Banka Credins</t>
  </si>
  <si>
    <t>Blerje</t>
  </si>
  <si>
    <t>Shitje</t>
  </si>
  <si>
    <t>Makineri,paisje</t>
  </si>
  <si>
    <t>Shuma</t>
  </si>
  <si>
    <t>Detyrime tatimore per Tatimin qeraje</t>
  </si>
  <si>
    <t>Shitjet sherbim</t>
  </si>
  <si>
    <t>ILIRJAN  POSTOLI</t>
  </si>
  <si>
    <t>K33915001O</t>
  </si>
  <si>
    <t>Tregeti me shumice e pakice</t>
  </si>
  <si>
    <t xml:space="preserve"> " ILIRJAN POSTOLI"  Person Fizik        </t>
  </si>
  <si>
    <t>Detyrime tatimore tvsh</t>
  </si>
  <si>
    <t>Pagesa te tjera te tjera qera</t>
  </si>
  <si>
    <t>Kerkesa te tjera te arketueshme (tvsh)</t>
  </si>
  <si>
    <t xml:space="preserve">Detyrime tatimore </t>
  </si>
  <si>
    <t>Intesa   lek</t>
  </si>
  <si>
    <t>Firs Investment</t>
  </si>
  <si>
    <t>BKT  lek</t>
  </si>
  <si>
    <t>Raiffeisen  Bank</t>
  </si>
  <si>
    <t>Infosoft</t>
  </si>
  <si>
    <t>Interbrands</t>
  </si>
  <si>
    <t>M&amp;D</t>
  </si>
  <si>
    <t xml:space="preserve"> Ilirjan  POSTOLI </t>
  </si>
  <si>
    <t>Ilda  EKONOMI</t>
  </si>
  <si>
    <t>Terheqje</t>
  </si>
  <si>
    <t>Bashkia Erseke</t>
  </si>
  <si>
    <t>Biblioteka ''Th.Marko''</t>
  </si>
  <si>
    <t>Bordi i kullimit</t>
  </si>
  <si>
    <t>Burgu</t>
  </si>
  <si>
    <t>Drejt.Policise Qarku Korçë</t>
  </si>
  <si>
    <t>Filiali I postes Korçë</t>
  </si>
  <si>
    <t>Keshilli i Qarkut</t>
  </si>
  <si>
    <t>Komuna Drenove</t>
  </si>
  <si>
    <t>Komuna Libonik</t>
  </si>
  <si>
    <t>Mika Korçë</t>
  </si>
  <si>
    <t>N.M.Rr.Rurale</t>
  </si>
  <si>
    <t>N.P.V.International</t>
  </si>
  <si>
    <t>N.Sh.M.Arsimit dhe Cerdhes</t>
  </si>
  <si>
    <t>N.Sh.Publike Korçë</t>
  </si>
  <si>
    <t xml:space="preserve">Sandi Nita </t>
  </si>
  <si>
    <t>Sh.e foshnjes ''Lulet e vogla''</t>
  </si>
  <si>
    <t>World Vision</t>
  </si>
  <si>
    <t>Kerkesa te tjera te arketueshme (tat fit)</t>
  </si>
  <si>
    <t xml:space="preserve">Hua te tjera </t>
  </si>
  <si>
    <t>Fitimi I mbartur I terhequr</t>
  </si>
  <si>
    <t>01.01.2012</t>
  </si>
  <si>
    <t>31.12.2012</t>
  </si>
  <si>
    <t>B  I  L  A  N  C  I    viti  2012</t>
  </si>
  <si>
    <t>Pasqyra   e   te   Ardhurave   dhe   Shpenzimeve   2012</t>
  </si>
  <si>
    <t>Pasqyra   e   Fluksit   te  Parase  2012</t>
  </si>
  <si>
    <t>Pozicioni me 31 dhjetor 2011</t>
  </si>
  <si>
    <t>Pozicioni me 31.12.2012</t>
  </si>
  <si>
    <t>Viti raportues 2012</t>
  </si>
  <si>
    <t>Gjendja 01.01.2012</t>
  </si>
  <si>
    <t>tatim pg</t>
  </si>
  <si>
    <t>Interesi, komision(-)</t>
  </si>
  <si>
    <t>Ortaku (+)</t>
  </si>
  <si>
    <t>Tirana  lek</t>
  </si>
  <si>
    <t>Bregu</t>
  </si>
  <si>
    <t>Komuna Proger</t>
  </si>
  <si>
    <t>ZVRPP</t>
  </si>
  <si>
    <t>Albtelekom</t>
  </si>
  <si>
    <t>DRSHTRR</t>
  </si>
  <si>
    <t>DSHP</t>
  </si>
  <si>
    <t>Dogana Korce</t>
  </si>
  <si>
    <t>Dogana Kapshtice</t>
  </si>
  <si>
    <t>Komuna Voskop</t>
  </si>
  <si>
    <t>Komuna Voskopoje</t>
  </si>
  <si>
    <t>M D</t>
  </si>
  <si>
    <t>Prokuroria</t>
  </si>
  <si>
    <t>Teatri</t>
  </si>
  <si>
    <t>PIU</t>
  </si>
  <si>
    <t>Kliente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</si>
</sst>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</numFmts>
  <fonts count="57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6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7" tint="-0.24997000396251678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ashed">
        <color indexed="23"/>
      </top>
      <bottom style="dashed">
        <color indexed="23"/>
      </bottom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3" fontId="0" fillId="0" borderId="1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6" xfId="0" applyNumberFormat="1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3" fontId="0" fillId="0" borderId="19" xfId="0" applyNumberFormat="1" applyBorder="1" applyAlignment="1">
      <alignment/>
    </xf>
    <xf numFmtId="0" fontId="0" fillId="0" borderId="21" xfId="0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14" fillId="0" borderId="3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10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1" xfId="0" applyBorder="1" applyAlignment="1">
      <alignment/>
    </xf>
    <xf numFmtId="3" fontId="0" fillId="0" borderId="18" xfId="0" applyNumberFormat="1" applyBorder="1" applyAlignment="1">
      <alignment/>
    </xf>
    <xf numFmtId="16" fontId="0" fillId="0" borderId="19" xfId="0" applyNumberForma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3" fontId="11" fillId="0" borderId="0" xfId="0" applyNumberFormat="1" applyFont="1" applyAlignment="1">
      <alignment vertical="center"/>
    </xf>
    <xf numFmtId="3" fontId="0" fillId="33" borderId="12" xfId="0" applyNumberFormat="1" applyFill="1" applyBorder="1" applyAlignment="1">
      <alignment horizontal="center" vertical="center"/>
    </xf>
    <xf numFmtId="3" fontId="0" fillId="33" borderId="17" xfId="0" applyNumberFormat="1" applyFill="1" applyBorder="1" applyAlignment="1">
      <alignment horizontal="center" vertical="center"/>
    </xf>
    <xf numFmtId="3" fontId="0" fillId="33" borderId="20" xfId="0" applyNumberForma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3" fontId="0" fillId="33" borderId="19" xfId="0" applyNumberFormat="1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/>
    </xf>
    <xf numFmtId="0" fontId="0" fillId="33" borderId="22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/>
    </xf>
    <xf numFmtId="0" fontId="5" fillId="0" borderId="18" xfId="0" applyFont="1" applyBorder="1" applyAlignment="1">
      <alignment/>
    </xf>
    <xf numFmtId="3" fontId="5" fillId="0" borderId="19" xfId="0" applyNumberFormat="1" applyFont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25" xfId="0" applyNumberForma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3" fontId="18" fillId="0" borderId="24" xfId="0" applyNumberFormat="1" applyFont="1" applyBorder="1" applyAlignment="1">
      <alignment vertical="center"/>
    </xf>
    <xf numFmtId="3" fontId="18" fillId="0" borderId="32" xfId="0" applyNumberFormat="1" applyFont="1" applyBorder="1" applyAlignment="1">
      <alignment vertical="center"/>
    </xf>
    <xf numFmtId="3" fontId="18" fillId="0" borderId="25" xfId="0" applyNumberFormat="1" applyFont="1" applyBorder="1" applyAlignment="1">
      <alignment vertical="center"/>
    </xf>
    <xf numFmtId="3" fontId="18" fillId="0" borderId="19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 wrapText="1"/>
    </xf>
    <xf numFmtId="3" fontId="10" fillId="0" borderId="19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3" fontId="0" fillId="0" borderId="19" xfId="0" applyNumberForma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0" fillId="0" borderId="33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19" xfId="0" applyNumberFormat="1" applyFont="1" applyFill="1" applyBorder="1" applyAlignment="1">
      <alignment vertical="center"/>
    </xf>
    <xf numFmtId="0" fontId="0" fillId="0" borderId="35" xfId="0" applyFill="1" applyBorder="1" applyAlignment="1">
      <alignment/>
    </xf>
    <xf numFmtId="0" fontId="0" fillId="0" borderId="35" xfId="0" applyFont="1" applyFill="1" applyBorder="1" applyAlignment="1">
      <alignment/>
    </xf>
    <xf numFmtId="3" fontId="5" fillId="0" borderId="0" xfId="0" applyNumberFormat="1" applyFont="1" applyBorder="1" applyAlignment="1">
      <alignment vertical="top"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3" fontId="0" fillId="0" borderId="36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37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25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0" fillId="0" borderId="21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18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3" fontId="5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18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3" fontId="56" fillId="0" borderId="21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zoomScalePageLayoutView="0" workbookViewId="0" topLeftCell="A30">
      <selection activeCell="C52" sqref="C52"/>
    </sheetView>
  </sheetViews>
  <sheetFormatPr defaultColWidth="9.140625" defaultRowHeight="12.75"/>
  <cols>
    <col min="1" max="1" width="6.421875" style="0" customWidth="1"/>
    <col min="4" max="4" width="9.28125" style="0" customWidth="1"/>
    <col min="5" max="5" width="11.421875" style="0" customWidth="1"/>
    <col min="10" max="10" width="3.140625" style="0" customWidth="1"/>
    <col min="12" max="12" width="1.8515625" style="0" customWidth="1"/>
  </cols>
  <sheetData>
    <row r="1" ht="4.5" customHeight="1"/>
    <row r="2" spans="2:11" ht="12.7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8" customHeight="1">
      <c r="B3" s="4"/>
      <c r="C3" s="12" t="s">
        <v>9</v>
      </c>
      <c r="D3" s="5"/>
      <c r="E3" s="5"/>
      <c r="F3" s="8" t="s">
        <v>259</v>
      </c>
      <c r="G3" s="24"/>
      <c r="H3" s="23"/>
      <c r="I3" s="8"/>
      <c r="J3" s="5"/>
      <c r="K3" s="6"/>
    </row>
    <row r="4" spans="2:11" ht="18" customHeight="1">
      <c r="B4" s="4"/>
      <c r="C4" s="12" t="s">
        <v>16</v>
      </c>
      <c r="D4" s="5"/>
      <c r="E4" s="5"/>
      <c r="F4" s="8" t="s">
        <v>229</v>
      </c>
      <c r="G4" s="24"/>
      <c r="H4" s="23"/>
      <c r="I4" s="8"/>
      <c r="J4" s="11"/>
      <c r="K4" s="6"/>
    </row>
    <row r="5" spans="2:11" ht="18" customHeight="1">
      <c r="B5" s="4"/>
      <c r="C5" s="12" t="s">
        <v>10</v>
      </c>
      <c r="D5" s="5"/>
      <c r="E5" s="5"/>
      <c r="F5" s="11" t="s">
        <v>230</v>
      </c>
      <c r="G5" s="11"/>
      <c r="H5" s="14"/>
      <c r="I5" s="11"/>
      <c r="J5" s="11"/>
      <c r="K5" s="6"/>
    </row>
    <row r="6" spans="2:11" ht="18" customHeight="1">
      <c r="B6" s="4"/>
      <c r="C6" s="12" t="s">
        <v>11</v>
      </c>
      <c r="D6" s="5"/>
      <c r="E6" s="5"/>
      <c r="F6" s="11" t="s">
        <v>260</v>
      </c>
      <c r="G6" s="158"/>
      <c r="H6" s="11"/>
      <c r="I6" s="11"/>
      <c r="J6" s="11"/>
      <c r="K6" s="6"/>
    </row>
    <row r="7" spans="2:11" ht="18" customHeight="1">
      <c r="B7" s="4"/>
      <c r="C7" s="5"/>
      <c r="D7" s="5"/>
      <c r="E7" s="5"/>
      <c r="F7" s="5"/>
      <c r="G7" s="5"/>
      <c r="H7" s="17" t="s">
        <v>230</v>
      </c>
      <c r="I7" s="17"/>
      <c r="J7" s="11"/>
      <c r="K7" s="6"/>
    </row>
    <row r="8" spans="2:11" ht="12.75">
      <c r="B8" s="4"/>
      <c r="C8" s="5"/>
      <c r="D8" s="5"/>
      <c r="E8" s="5"/>
      <c r="F8" s="5"/>
      <c r="G8" s="5"/>
      <c r="H8" s="5"/>
      <c r="I8" s="5"/>
      <c r="J8" s="5"/>
      <c r="K8" s="6"/>
    </row>
    <row r="9" spans="2:11" ht="12.75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1" ht="15">
      <c r="B10" s="4"/>
      <c r="C10" s="13" t="s">
        <v>3</v>
      </c>
      <c r="D10" s="5"/>
      <c r="E10" s="5"/>
      <c r="F10" s="8">
        <v>2009</v>
      </c>
      <c r="G10" s="25"/>
      <c r="H10" s="8"/>
      <c r="I10" s="8"/>
      <c r="J10" s="8"/>
      <c r="K10" s="6"/>
    </row>
    <row r="11" spans="2:11" ht="15">
      <c r="B11" s="4"/>
      <c r="C11" s="13" t="s">
        <v>4</v>
      </c>
      <c r="D11" s="5"/>
      <c r="E11" s="5"/>
      <c r="F11" s="11"/>
      <c r="G11" s="17"/>
      <c r="H11" s="11"/>
      <c r="I11" s="11"/>
      <c r="J11" s="11"/>
      <c r="K11" s="6"/>
    </row>
    <row r="12" spans="2:11" ht="12.7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ht="12.75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ht="12.75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1" ht="18" customHeight="1">
      <c r="B15" s="4"/>
      <c r="C15" s="13" t="s">
        <v>68</v>
      </c>
      <c r="D15" s="5"/>
      <c r="E15" s="5"/>
      <c r="F15" s="15" t="s">
        <v>261</v>
      </c>
      <c r="G15" s="15"/>
      <c r="H15" s="8"/>
      <c r="I15" s="8"/>
      <c r="J15" s="8"/>
      <c r="K15" s="6"/>
    </row>
    <row r="16" spans="2:11" ht="18" customHeight="1">
      <c r="B16" s="4"/>
      <c r="C16" s="5"/>
      <c r="D16" s="5"/>
      <c r="E16" s="5"/>
      <c r="F16" s="14"/>
      <c r="G16" s="14"/>
      <c r="H16" s="11"/>
      <c r="I16" s="11"/>
      <c r="J16" s="11"/>
      <c r="K16" s="6"/>
    </row>
    <row r="17" spans="2:11" ht="18" customHeight="1">
      <c r="B17" s="4"/>
      <c r="C17" s="5"/>
      <c r="D17" s="5"/>
      <c r="E17" s="5"/>
      <c r="F17" s="14"/>
      <c r="G17" s="14"/>
      <c r="H17" s="11"/>
      <c r="I17" s="11"/>
      <c r="J17" s="11"/>
      <c r="K17" s="6"/>
    </row>
    <row r="18" spans="2:11" ht="12.7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ht="12.7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ht="12.75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ht="12.75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 ht="12.75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ht="12.75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 ht="12.75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 ht="12.75">
      <c r="B25" s="4"/>
      <c r="D25" s="5"/>
      <c r="E25" s="5"/>
      <c r="F25" s="5"/>
      <c r="G25" s="5"/>
      <c r="H25" s="5"/>
      <c r="I25" s="5"/>
      <c r="J25" s="5"/>
      <c r="K25" s="6"/>
    </row>
    <row r="26" spans="2:11" ht="12.75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 ht="12.75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 ht="12.75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ht="33.75">
      <c r="B29" s="200" t="s">
        <v>15</v>
      </c>
      <c r="C29" s="201"/>
      <c r="D29" s="201"/>
      <c r="E29" s="201"/>
      <c r="F29" s="201"/>
      <c r="G29" s="201"/>
      <c r="H29" s="201"/>
      <c r="I29" s="201"/>
      <c r="J29" s="201"/>
      <c r="K29" s="202"/>
    </row>
    <row r="30" spans="2:11" ht="12.75">
      <c r="B30" s="4"/>
      <c r="C30" s="203" t="s">
        <v>132</v>
      </c>
      <c r="D30" s="203"/>
      <c r="E30" s="203"/>
      <c r="F30" s="203"/>
      <c r="G30" s="203"/>
      <c r="H30" s="203"/>
      <c r="I30" s="203"/>
      <c r="J30" s="203"/>
      <c r="K30" s="6"/>
    </row>
    <row r="31" spans="2:11" ht="12.75">
      <c r="B31" s="4"/>
      <c r="C31" s="203" t="s">
        <v>140</v>
      </c>
      <c r="D31" s="203"/>
      <c r="E31" s="203"/>
      <c r="F31" s="203"/>
      <c r="G31" s="203"/>
      <c r="H31" s="203"/>
      <c r="I31" s="203"/>
      <c r="J31" s="203"/>
      <c r="K31" s="6"/>
    </row>
    <row r="32" spans="2:11" ht="12.75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 ht="12.75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 ht="12.75">
      <c r="B34" s="4"/>
      <c r="C34" s="5"/>
      <c r="D34" s="5"/>
      <c r="E34" s="5"/>
      <c r="F34" s="5"/>
      <c r="G34" s="5"/>
      <c r="H34" s="5"/>
      <c r="I34" s="5"/>
      <c r="J34" s="5"/>
      <c r="K34" s="6"/>
    </row>
    <row r="35" spans="2:11" ht="12.75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ht="12.75">
      <c r="B36" s="4"/>
      <c r="C36" s="5"/>
      <c r="D36" s="5"/>
      <c r="E36" s="5"/>
      <c r="F36" s="5"/>
      <c r="G36" s="5"/>
      <c r="H36" s="5"/>
      <c r="I36" s="5"/>
      <c r="J36" s="5"/>
      <c r="K36" s="6"/>
    </row>
    <row r="37" spans="2:11" ht="12.75">
      <c r="B37" s="4"/>
      <c r="C37" s="5"/>
      <c r="D37" s="5"/>
      <c r="E37" s="5"/>
      <c r="F37" s="5"/>
      <c r="G37" s="5"/>
      <c r="H37" s="5"/>
      <c r="I37" s="5"/>
      <c r="J37" s="5"/>
      <c r="K37" s="6"/>
    </row>
    <row r="38" spans="2:11" ht="12.75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 ht="12.75">
      <c r="B39" s="4"/>
      <c r="C39" s="5"/>
      <c r="D39" s="5"/>
      <c r="E39" s="5"/>
      <c r="F39" s="5"/>
      <c r="G39" s="5"/>
      <c r="H39" s="5"/>
      <c r="I39" s="5"/>
      <c r="J39" s="5"/>
      <c r="K39" s="6"/>
    </row>
    <row r="40" spans="2:11" ht="12.75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ht="12.75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ht="15.75" customHeight="1">
      <c r="B42" s="4"/>
      <c r="C42" s="5"/>
      <c r="D42" s="50"/>
      <c r="E42" s="50"/>
      <c r="F42" s="50"/>
      <c r="G42" s="50"/>
      <c r="H42" s="50"/>
      <c r="I42" s="50"/>
      <c r="J42" s="5"/>
      <c r="K42" s="6"/>
    </row>
    <row r="43" spans="2:11" ht="18" customHeight="1">
      <c r="B43" s="4"/>
      <c r="C43" s="8"/>
      <c r="D43" s="8"/>
      <c r="E43" s="8"/>
      <c r="F43" s="8"/>
      <c r="G43" s="16"/>
      <c r="H43" s="8"/>
      <c r="I43" s="8"/>
      <c r="J43" s="8"/>
      <c r="K43" s="6"/>
    </row>
    <row r="44" spans="2:11" ht="18" customHeight="1">
      <c r="B44" s="4"/>
      <c r="C44" s="4"/>
      <c r="D44" s="5"/>
      <c r="E44" s="5"/>
      <c r="F44" s="5"/>
      <c r="G44" s="5"/>
      <c r="H44" s="5"/>
      <c r="I44" s="5"/>
      <c r="J44" s="6"/>
      <c r="K44" s="6"/>
    </row>
    <row r="45" spans="2:11" ht="18" customHeight="1">
      <c r="B45" s="4"/>
      <c r="C45" s="4" t="s">
        <v>12</v>
      </c>
      <c r="E45" s="204" t="s">
        <v>297</v>
      </c>
      <c r="F45" s="204"/>
      <c r="G45" s="10" t="s">
        <v>0</v>
      </c>
      <c r="H45" s="15" t="s">
        <v>298</v>
      </c>
      <c r="I45" s="8"/>
      <c r="J45" s="6"/>
      <c r="K45" s="6"/>
    </row>
    <row r="46" spans="2:11" ht="18" customHeight="1">
      <c r="B46" s="4"/>
      <c r="C46" s="4" t="s">
        <v>13</v>
      </c>
      <c r="D46" s="5"/>
      <c r="E46" s="8"/>
      <c r="F46" s="16"/>
      <c r="G46" s="8"/>
      <c r="H46" s="8"/>
      <c r="I46" s="8"/>
      <c r="J46" s="6"/>
      <c r="K46" s="6"/>
    </row>
    <row r="47" spans="2:11" ht="18" customHeight="1">
      <c r="B47" s="4"/>
      <c r="C47" s="4" t="s">
        <v>14</v>
      </c>
      <c r="D47" s="5"/>
      <c r="E47" s="11"/>
      <c r="F47" s="17"/>
      <c r="G47" s="11"/>
      <c r="H47" s="17"/>
      <c r="I47" s="11"/>
      <c r="J47" s="6"/>
      <c r="K47" s="6"/>
    </row>
    <row r="48" spans="2:11" ht="18" customHeight="1">
      <c r="B48" s="4"/>
      <c r="C48" s="4"/>
      <c r="D48" s="5"/>
      <c r="E48" s="5"/>
      <c r="F48" s="10" t="s">
        <v>1</v>
      </c>
      <c r="G48" s="14"/>
      <c r="H48" s="11"/>
      <c r="I48" s="11"/>
      <c r="J48" s="6"/>
      <c r="K48" s="6"/>
    </row>
    <row r="49" spans="2:11" ht="18" customHeight="1">
      <c r="B49" s="4"/>
      <c r="C49" s="4" t="s">
        <v>2</v>
      </c>
      <c r="D49" s="5"/>
      <c r="E49" s="8"/>
      <c r="F49" s="8"/>
      <c r="G49" s="8"/>
      <c r="H49" s="8"/>
      <c r="I49" s="8"/>
      <c r="J49" s="6"/>
      <c r="K49" s="6"/>
    </row>
    <row r="50" spans="2:11" ht="18" customHeight="1">
      <c r="B50" s="4"/>
      <c r="C50" s="7"/>
      <c r="D50" s="8"/>
      <c r="E50" s="8"/>
      <c r="F50" s="8"/>
      <c r="G50" s="8"/>
      <c r="H50" s="8"/>
      <c r="I50" s="8"/>
      <c r="J50" s="9"/>
      <c r="K50" s="6"/>
    </row>
    <row r="51" spans="2:11" ht="12" customHeight="1">
      <c r="B51" s="4"/>
      <c r="C51" s="5"/>
      <c r="D51" s="5"/>
      <c r="E51" s="5"/>
      <c r="F51" s="5"/>
      <c r="G51" s="5"/>
      <c r="H51" s="5"/>
      <c r="I51" s="5"/>
      <c r="J51" s="5"/>
      <c r="K51" s="6"/>
    </row>
    <row r="52" spans="2:11" ht="15.75" customHeight="1">
      <c r="B52" s="4"/>
      <c r="C52" s="5"/>
      <c r="D52" s="5"/>
      <c r="E52" s="5"/>
      <c r="F52" s="5"/>
      <c r="G52" s="5"/>
      <c r="H52" s="5"/>
      <c r="I52" s="5"/>
      <c r="J52" s="5"/>
      <c r="K52" s="6"/>
    </row>
    <row r="53" spans="2:11" ht="9" customHeight="1">
      <c r="B53" s="7"/>
      <c r="C53" s="8"/>
      <c r="D53" s="8"/>
      <c r="E53" s="8"/>
      <c r="F53" s="8"/>
      <c r="G53" s="8"/>
      <c r="H53" s="8"/>
      <c r="I53" s="8"/>
      <c r="J53" s="8"/>
      <c r="K53" s="9"/>
    </row>
    <row r="54" ht="5.25" customHeight="1"/>
  </sheetData>
  <sheetProtection/>
  <mergeCells count="4">
    <mergeCell ref="B29:K29"/>
    <mergeCell ref="C30:J30"/>
    <mergeCell ref="C31:J31"/>
    <mergeCell ref="E45:F45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0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3.28125" style="0" customWidth="1"/>
    <col min="2" max="2" width="3.7109375" style="19" customWidth="1"/>
    <col min="3" max="3" width="2.7109375" style="19" customWidth="1"/>
    <col min="4" max="4" width="4.00390625" style="19" customWidth="1"/>
    <col min="5" max="5" width="40.57421875" style="0" customWidth="1"/>
    <col min="6" max="6" width="8.28125" style="0" customWidth="1"/>
    <col min="7" max="8" width="15.7109375" style="18" customWidth="1"/>
    <col min="9" max="9" width="1.421875" style="0" customWidth="1"/>
    <col min="10" max="10" width="13.8515625" style="0" customWidth="1"/>
  </cols>
  <sheetData>
    <row r="1" ht="17.25" customHeight="1"/>
    <row r="2" spans="2:8" s="27" customFormat="1" ht="18">
      <c r="B2" s="44" t="s">
        <v>262</v>
      </c>
      <c r="C2" s="45"/>
      <c r="D2" s="45"/>
      <c r="E2" s="46"/>
      <c r="G2" s="205" t="s">
        <v>191</v>
      </c>
      <c r="H2" s="205"/>
    </row>
    <row r="3" spans="2:8" s="27" customFormat="1" ht="9" customHeight="1">
      <c r="B3" s="44"/>
      <c r="C3" s="45"/>
      <c r="D3" s="45"/>
      <c r="E3" s="46"/>
      <c r="G3" s="60"/>
      <c r="H3" s="60"/>
    </row>
    <row r="4" spans="2:8" s="27" customFormat="1" ht="18" customHeight="1">
      <c r="B4" s="206" t="s">
        <v>299</v>
      </c>
      <c r="C4" s="206"/>
      <c r="D4" s="206"/>
      <c r="E4" s="206"/>
      <c r="F4" s="206"/>
      <c r="G4" s="206"/>
      <c r="H4" s="206"/>
    </row>
    <row r="5" ht="6.75" customHeight="1"/>
    <row r="6" spans="2:8" ht="18.75" customHeight="1">
      <c r="B6" s="210" t="s">
        <v>5</v>
      </c>
      <c r="C6" s="212" t="s">
        <v>17</v>
      </c>
      <c r="D6" s="213"/>
      <c r="E6" s="214"/>
      <c r="F6" s="210" t="s">
        <v>18</v>
      </c>
      <c r="G6" s="141" t="s">
        <v>19</v>
      </c>
      <c r="H6" s="141" t="s">
        <v>19</v>
      </c>
    </row>
    <row r="7" spans="2:8" ht="18" customHeight="1">
      <c r="B7" s="211"/>
      <c r="C7" s="215"/>
      <c r="D7" s="216"/>
      <c r="E7" s="217"/>
      <c r="F7" s="211"/>
      <c r="G7" s="142" t="s">
        <v>20</v>
      </c>
      <c r="H7" s="143" t="s">
        <v>21</v>
      </c>
    </row>
    <row r="8" spans="2:8" s="27" customFormat="1" ht="19.5" customHeight="1">
      <c r="B8" s="144" t="s">
        <v>6</v>
      </c>
      <c r="C8" s="207" t="s">
        <v>22</v>
      </c>
      <c r="D8" s="208"/>
      <c r="E8" s="209"/>
      <c r="F8" s="145"/>
      <c r="G8" s="159">
        <f>G9+G12+G15+G20+G26+G27+G28</f>
        <v>29163540</v>
      </c>
      <c r="H8" s="159">
        <f>H9+H12+H15+H20+H26+H27+H28</f>
        <v>19875184</v>
      </c>
    </row>
    <row r="9" spans="2:8" s="27" customFormat="1" ht="15" customHeight="1">
      <c r="B9" s="147"/>
      <c r="C9" s="148">
        <v>1</v>
      </c>
      <c r="D9" s="149" t="s">
        <v>23</v>
      </c>
      <c r="E9" s="150"/>
      <c r="F9" s="151"/>
      <c r="G9" s="159">
        <f>G10+G11</f>
        <v>4638978</v>
      </c>
      <c r="H9" s="159">
        <f>H10+H11</f>
        <v>2375128</v>
      </c>
    </row>
    <row r="10" spans="2:8" s="27" customFormat="1" ht="15" customHeight="1">
      <c r="B10" s="147"/>
      <c r="C10" s="148"/>
      <c r="D10" s="152" t="s">
        <v>25</v>
      </c>
      <c r="E10" s="153" t="s">
        <v>64</v>
      </c>
      <c r="F10" s="151"/>
      <c r="G10" s="146">
        <v>4382802</v>
      </c>
      <c r="H10" s="146">
        <v>2336548</v>
      </c>
    </row>
    <row r="11" spans="2:8" s="27" customFormat="1" ht="15" customHeight="1">
      <c r="B11" s="147"/>
      <c r="C11" s="148"/>
      <c r="D11" s="152" t="s">
        <v>26</v>
      </c>
      <c r="E11" s="153" t="s">
        <v>65</v>
      </c>
      <c r="F11" s="151"/>
      <c r="G11" s="146">
        <v>256176</v>
      </c>
      <c r="H11" s="146">
        <v>38580</v>
      </c>
    </row>
    <row r="12" spans="2:8" s="27" customFormat="1" ht="15" customHeight="1">
      <c r="B12" s="147"/>
      <c r="C12" s="148">
        <v>2</v>
      </c>
      <c r="D12" s="149" t="s">
        <v>24</v>
      </c>
      <c r="E12" s="150"/>
      <c r="F12" s="151"/>
      <c r="G12" s="146">
        <f>G13+G14</f>
        <v>0</v>
      </c>
      <c r="H12" s="146">
        <f>H13+H14</f>
        <v>0</v>
      </c>
    </row>
    <row r="13" spans="2:8" s="27" customFormat="1" ht="15" customHeight="1">
      <c r="B13" s="147"/>
      <c r="C13" s="154"/>
      <c r="D13" s="155" t="s">
        <v>25</v>
      </c>
      <c r="E13" s="153" t="s">
        <v>27</v>
      </c>
      <c r="F13" s="151"/>
      <c r="G13" s="146"/>
      <c r="H13" s="146"/>
    </row>
    <row r="14" spans="2:8" s="27" customFormat="1" ht="15" customHeight="1">
      <c r="B14" s="147"/>
      <c r="C14" s="154"/>
      <c r="D14" s="155" t="s">
        <v>26</v>
      </c>
      <c r="E14" s="153" t="s">
        <v>28</v>
      </c>
      <c r="F14" s="151"/>
      <c r="G14" s="146"/>
      <c r="H14" s="146"/>
    </row>
    <row r="15" spans="2:8" s="27" customFormat="1" ht="15" customHeight="1">
      <c r="B15" s="147"/>
      <c r="C15" s="148">
        <v>3</v>
      </c>
      <c r="D15" s="149" t="s">
        <v>29</v>
      </c>
      <c r="E15" s="150"/>
      <c r="F15" s="151"/>
      <c r="G15" s="177">
        <f>G16+G17+G18+G19</f>
        <v>5476302</v>
      </c>
      <c r="H15" s="177">
        <f>H16+H17+H18+H19</f>
        <v>4454658</v>
      </c>
    </row>
    <row r="16" spans="2:8" s="27" customFormat="1" ht="15" customHeight="1">
      <c r="B16" s="147"/>
      <c r="C16" s="154"/>
      <c r="D16" s="155" t="s">
        <v>25</v>
      </c>
      <c r="E16" s="153" t="s">
        <v>33</v>
      </c>
      <c r="F16" s="151"/>
      <c r="G16" s="146">
        <v>5464622</v>
      </c>
      <c r="H16" s="146">
        <v>4270786</v>
      </c>
    </row>
    <row r="17" spans="2:8" s="27" customFormat="1" ht="15" customHeight="1">
      <c r="B17" s="147"/>
      <c r="C17" s="154"/>
      <c r="D17" s="155" t="s">
        <v>26</v>
      </c>
      <c r="E17" s="35" t="s">
        <v>265</v>
      </c>
      <c r="F17" s="151"/>
      <c r="G17" s="196"/>
      <c r="H17" s="196">
        <v>170561</v>
      </c>
    </row>
    <row r="18" spans="2:10" s="27" customFormat="1" ht="15" customHeight="1">
      <c r="B18" s="147"/>
      <c r="C18" s="154"/>
      <c r="D18" s="155" t="s">
        <v>30</v>
      </c>
      <c r="E18" s="35" t="s">
        <v>294</v>
      </c>
      <c r="F18" s="151"/>
      <c r="G18" s="146">
        <v>11680</v>
      </c>
      <c r="H18" s="146">
        <v>13311</v>
      </c>
      <c r="J18" s="22"/>
    </row>
    <row r="19" spans="2:8" s="27" customFormat="1" ht="15" customHeight="1">
      <c r="B19" s="147"/>
      <c r="C19" s="154"/>
      <c r="D19" s="155" t="s">
        <v>31</v>
      </c>
      <c r="E19" s="153" t="s">
        <v>34</v>
      </c>
      <c r="F19" s="151"/>
      <c r="G19" s="146"/>
      <c r="H19" s="146"/>
    </row>
    <row r="20" spans="2:8" s="27" customFormat="1" ht="15" customHeight="1">
      <c r="B20" s="147"/>
      <c r="C20" s="148">
        <v>4</v>
      </c>
      <c r="D20" s="149" t="s">
        <v>35</v>
      </c>
      <c r="E20" s="150"/>
      <c r="F20" s="151"/>
      <c r="G20" s="177">
        <f>G21+G22+G23+G24+G25</f>
        <v>19048260</v>
      </c>
      <c r="H20" s="177">
        <f>H21+H22+H23+H24+H25</f>
        <v>13045398</v>
      </c>
    </row>
    <row r="21" spans="2:8" s="27" customFormat="1" ht="15" customHeight="1">
      <c r="B21" s="147"/>
      <c r="C21" s="154"/>
      <c r="D21" s="155" t="s">
        <v>25</v>
      </c>
      <c r="E21" s="153" t="s">
        <v>36</v>
      </c>
      <c r="F21" s="151"/>
      <c r="G21" s="146"/>
      <c r="H21" s="146"/>
    </row>
    <row r="22" spans="2:8" s="27" customFormat="1" ht="15" customHeight="1">
      <c r="B22" s="147"/>
      <c r="C22" s="154"/>
      <c r="D22" s="155" t="s">
        <v>26</v>
      </c>
      <c r="E22" s="153" t="s">
        <v>214</v>
      </c>
      <c r="F22" s="151"/>
      <c r="G22" s="146"/>
      <c r="H22" s="146"/>
    </row>
    <row r="23" spans="2:8" s="27" customFormat="1" ht="15" customHeight="1">
      <c r="B23" s="147"/>
      <c r="C23" s="154"/>
      <c r="D23" s="155" t="s">
        <v>30</v>
      </c>
      <c r="E23" s="153" t="s">
        <v>193</v>
      </c>
      <c r="F23" s="151"/>
      <c r="G23" s="146"/>
      <c r="H23" s="146"/>
    </row>
    <row r="24" spans="2:8" s="27" customFormat="1" ht="15" customHeight="1">
      <c r="B24" s="147"/>
      <c r="C24" s="154"/>
      <c r="D24" s="155" t="s">
        <v>31</v>
      </c>
      <c r="E24" s="153" t="s">
        <v>37</v>
      </c>
      <c r="F24" s="151"/>
      <c r="G24" s="146">
        <v>19048260</v>
      </c>
      <c r="H24" s="146">
        <v>13045398</v>
      </c>
    </row>
    <row r="25" spans="2:8" s="27" customFormat="1" ht="15" customHeight="1">
      <c r="B25" s="147"/>
      <c r="C25" s="154"/>
      <c r="D25" s="155" t="s">
        <v>32</v>
      </c>
      <c r="E25" s="153" t="s">
        <v>38</v>
      </c>
      <c r="F25" s="151"/>
      <c r="G25" s="146"/>
      <c r="H25" s="146"/>
    </row>
    <row r="26" spans="2:8" s="27" customFormat="1" ht="15" customHeight="1">
      <c r="B26" s="147"/>
      <c r="C26" s="148">
        <v>5</v>
      </c>
      <c r="D26" s="149" t="s">
        <v>39</v>
      </c>
      <c r="E26" s="150"/>
      <c r="F26" s="151"/>
      <c r="G26" s="146"/>
      <c r="H26" s="146"/>
    </row>
    <row r="27" spans="2:8" s="27" customFormat="1" ht="15" customHeight="1">
      <c r="B27" s="147"/>
      <c r="C27" s="148">
        <v>6</v>
      </c>
      <c r="D27" s="149" t="s">
        <v>40</v>
      </c>
      <c r="E27" s="150"/>
      <c r="F27" s="151"/>
      <c r="G27" s="146"/>
      <c r="H27" s="146"/>
    </row>
    <row r="28" spans="2:8" s="27" customFormat="1" ht="15" customHeight="1">
      <c r="B28" s="147"/>
      <c r="C28" s="148">
        <v>7</v>
      </c>
      <c r="D28" s="149" t="s">
        <v>41</v>
      </c>
      <c r="E28" s="150"/>
      <c r="F28" s="151"/>
      <c r="G28" s="146"/>
      <c r="H28" s="146"/>
    </row>
    <row r="29" spans="2:8" s="27" customFormat="1" ht="19.5" customHeight="1">
      <c r="B29" s="156" t="s">
        <v>7</v>
      </c>
      <c r="C29" s="207" t="s">
        <v>42</v>
      </c>
      <c r="D29" s="208"/>
      <c r="E29" s="209"/>
      <c r="F29" s="151"/>
      <c r="G29" s="160">
        <f>G30+G35+G41+G42+G46+G47</f>
        <v>0</v>
      </c>
      <c r="H29" s="160">
        <f>H30+H35+H41+H42+H46+H47</f>
        <v>0</v>
      </c>
    </row>
    <row r="30" spans="2:8" s="27" customFormat="1" ht="15" customHeight="1">
      <c r="B30" s="147"/>
      <c r="C30" s="148">
        <v>1</v>
      </c>
      <c r="D30" s="149" t="s">
        <v>43</v>
      </c>
      <c r="E30" s="150"/>
      <c r="F30" s="151"/>
      <c r="G30" s="146">
        <f>G31+G32+G33+G34</f>
        <v>0</v>
      </c>
      <c r="H30" s="146">
        <f>H31+H32+H33+H34</f>
        <v>0</v>
      </c>
    </row>
    <row r="31" spans="2:8" s="27" customFormat="1" ht="15" customHeight="1">
      <c r="B31" s="147"/>
      <c r="C31" s="154"/>
      <c r="D31" s="155" t="s">
        <v>44</v>
      </c>
      <c r="E31" s="153" t="s">
        <v>50</v>
      </c>
      <c r="F31" s="151"/>
      <c r="G31" s="146"/>
      <c r="H31" s="146"/>
    </row>
    <row r="32" spans="2:8" s="27" customFormat="1" ht="15" customHeight="1">
      <c r="B32" s="147"/>
      <c r="C32" s="154"/>
      <c r="D32" s="155" t="s">
        <v>26</v>
      </c>
      <c r="E32" s="153" t="s">
        <v>51</v>
      </c>
      <c r="F32" s="151"/>
      <c r="G32" s="146"/>
      <c r="H32" s="146"/>
    </row>
    <row r="33" spans="2:8" s="27" customFormat="1" ht="15" customHeight="1">
      <c r="B33" s="147"/>
      <c r="C33" s="154"/>
      <c r="D33" s="155" t="s">
        <v>30</v>
      </c>
      <c r="E33" s="153" t="s">
        <v>52</v>
      </c>
      <c r="F33" s="151"/>
      <c r="G33" s="146"/>
      <c r="H33" s="146"/>
    </row>
    <row r="34" spans="2:8" s="27" customFormat="1" ht="15" customHeight="1">
      <c r="B34" s="147"/>
      <c r="C34" s="154"/>
      <c r="D34" s="155" t="s">
        <v>31</v>
      </c>
      <c r="E34" s="153" t="s">
        <v>53</v>
      </c>
      <c r="F34" s="151"/>
      <c r="G34" s="146"/>
      <c r="H34" s="146"/>
    </row>
    <row r="35" spans="2:10" s="27" customFormat="1" ht="15" customHeight="1">
      <c r="B35" s="147"/>
      <c r="C35" s="148">
        <v>2</v>
      </c>
      <c r="D35" s="149" t="s">
        <v>45</v>
      </c>
      <c r="E35" s="157"/>
      <c r="F35" s="151"/>
      <c r="G35" s="160">
        <f>G36+G37+G38+G39+G40</f>
        <v>0</v>
      </c>
      <c r="H35" s="160">
        <f>H36+H37+H38+H39+H40</f>
        <v>0</v>
      </c>
      <c r="J35" s="22">
        <f>H35-G35</f>
        <v>0</v>
      </c>
    </row>
    <row r="36" spans="2:8" s="27" customFormat="1" ht="15" customHeight="1">
      <c r="B36" s="147"/>
      <c r="C36" s="154"/>
      <c r="D36" s="155" t="s">
        <v>25</v>
      </c>
      <c r="E36" s="153" t="s">
        <v>54</v>
      </c>
      <c r="F36" s="151"/>
      <c r="G36" s="146"/>
      <c r="H36" s="146"/>
    </row>
    <row r="37" spans="2:8" s="27" customFormat="1" ht="15" customHeight="1">
      <c r="B37" s="147"/>
      <c r="C37" s="154"/>
      <c r="D37" s="155" t="s">
        <v>26</v>
      </c>
      <c r="E37" s="153" t="s">
        <v>8</v>
      </c>
      <c r="F37" s="151"/>
      <c r="G37" s="146"/>
      <c r="H37" s="146"/>
    </row>
    <row r="38" spans="2:8" s="27" customFormat="1" ht="15" customHeight="1">
      <c r="B38" s="147"/>
      <c r="C38" s="154"/>
      <c r="D38" s="155" t="s">
        <v>30</v>
      </c>
      <c r="E38" s="153" t="s">
        <v>197</v>
      </c>
      <c r="F38" s="151"/>
      <c r="G38" s="146"/>
      <c r="H38" s="146"/>
    </row>
    <row r="39" spans="2:8" s="27" customFormat="1" ht="15" customHeight="1">
      <c r="B39" s="147"/>
      <c r="C39" s="154"/>
      <c r="D39" s="155" t="s">
        <v>31</v>
      </c>
      <c r="E39" s="153" t="s">
        <v>57</v>
      </c>
      <c r="F39" s="151"/>
      <c r="G39" s="146"/>
      <c r="H39" s="146"/>
    </row>
    <row r="40" spans="2:8" s="27" customFormat="1" ht="15" customHeight="1">
      <c r="B40" s="147"/>
      <c r="C40" s="154"/>
      <c r="D40" s="155" t="s">
        <v>32</v>
      </c>
      <c r="E40" s="153" t="s">
        <v>248</v>
      </c>
      <c r="F40" s="151"/>
      <c r="G40" s="146"/>
      <c r="H40" s="146"/>
    </row>
    <row r="41" spans="2:8" s="27" customFormat="1" ht="15" customHeight="1">
      <c r="B41" s="147"/>
      <c r="C41" s="148">
        <v>3</v>
      </c>
      <c r="D41" s="149" t="s">
        <v>46</v>
      </c>
      <c r="E41" s="150"/>
      <c r="F41" s="151"/>
      <c r="G41" s="146"/>
      <c r="H41" s="146"/>
    </row>
    <row r="42" spans="2:8" s="27" customFormat="1" ht="15" customHeight="1">
      <c r="B42" s="147"/>
      <c r="C42" s="148">
        <v>4</v>
      </c>
      <c r="D42" s="149" t="s">
        <v>47</v>
      </c>
      <c r="E42" s="150"/>
      <c r="F42" s="151"/>
      <c r="G42" s="146">
        <f>G43+G44+G45</f>
        <v>0</v>
      </c>
      <c r="H42" s="146">
        <f>H43+H44+H45</f>
        <v>0</v>
      </c>
    </row>
    <row r="43" spans="2:8" s="27" customFormat="1" ht="15" customHeight="1">
      <c r="B43" s="147"/>
      <c r="C43" s="154"/>
      <c r="D43" s="155" t="s">
        <v>25</v>
      </c>
      <c r="E43" s="153" t="s">
        <v>55</v>
      </c>
      <c r="F43" s="151"/>
      <c r="G43" s="146"/>
      <c r="H43" s="146"/>
    </row>
    <row r="44" spans="2:8" s="27" customFormat="1" ht="15" customHeight="1">
      <c r="B44" s="147"/>
      <c r="C44" s="154"/>
      <c r="D44" s="155" t="s">
        <v>26</v>
      </c>
      <c r="E44" s="153" t="s">
        <v>56</v>
      </c>
      <c r="F44" s="151"/>
      <c r="G44" s="146"/>
      <c r="H44" s="146"/>
    </row>
    <row r="45" spans="2:8" s="27" customFormat="1" ht="15" customHeight="1">
      <c r="B45" s="147"/>
      <c r="C45" s="154"/>
      <c r="D45" s="155" t="s">
        <v>30</v>
      </c>
      <c r="E45" s="153" t="s">
        <v>58</v>
      </c>
      <c r="F45" s="151"/>
      <c r="G45" s="146"/>
      <c r="H45" s="146"/>
    </row>
    <row r="46" spans="2:8" s="27" customFormat="1" ht="15" customHeight="1">
      <c r="B46" s="147"/>
      <c r="C46" s="148">
        <v>5</v>
      </c>
      <c r="D46" s="149" t="s">
        <v>48</v>
      </c>
      <c r="E46" s="150"/>
      <c r="F46" s="151"/>
      <c r="G46" s="146"/>
      <c r="H46" s="146"/>
    </row>
    <row r="47" spans="2:8" s="27" customFormat="1" ht="15" customHeight="1">
      <c r="B47" s="147"/>
      <c r="C47" s="148">
        <v>6</v>
      </c>
      <c r="D47" s="149" t="s">
        <v>49</v>
      </c>
      <c r="E47" s="150"/>
      <c r="F47" s="151"/>
      <c r="G47" s="159"/>
      <c r="H47" s="159"/>
    </row>
    <row r="48" spans="2:8" s="27" customFormat="1" ht="35.25" customHeight="1">
      <c r="B48" s="151"/>
      <c r="C48" s="207" t="s">
        <v>93</v>
      </c>
      <c r="D48" s="208"/>
      <c r="E48" s="209"/>
      <c r="F48" s="151"/>
      <c r="G48" s="160">
        <f>G8+G29</f>
        <v>29163540</v>
      </c>
      <c r="H48" s="160">
        <f>H8+H29</f>
        <v>19875184</v>
      </c>
    </row>
    <row r="49" spans="2:8" s="27" customFormat="1" ht="15.75" customHeight="1">
      <c r="B49" s="38"/>
      <c r="C49" s="38"/>
      <c r="D49" s="38"/>
      <c r="E49" s="38"/>
      <c r="F49" s="39"/>
      <c r="G49" s="40">
        <f>Pasivet!G41</f>
        <v>29163540</v>
      </c>
      <c r="H49" s="40"/>
    </row>
    <row r="50" spans="2:8" s="27" customFormat="1" ht="15.75" customHeight="1">
      <c r="B50" s="38"/>
      <c r="C50" s="38"/>
      <c r="D50" s="38"/>
      <c r="E50" s="38"/>
      <c r="F50" s="39"/>
      <c r="G50" s="40">
        <f>G48-G49</f>
        <v>0</v>
      </c>
      <c r="H50" s="40"/>
    </row>
  </sheetData>
  <sheetProtection/>
  <mergeCells count="8">
    <mergeCell ref="G2:H2"/>
    <mergeCell ref="B4:H4"/>
    <mergeCell ref="C29:E29"/>
    <mergeCell ref="C48:E48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52"/>
  <sheetViews>
    <sheetView zoomScalePageLayoutView="0" workbookViewId="0" topLeftCell="A22">
      <selection activeCell="G30" sqref="G30"/>
    </sheetView>
  </sheetViews>
  <sheetFormatPr defaultColWidth="9.140625" defaultRowHeight="12.75"/>
  <cols>
    <col min="1" max="1" width="13.28125" style="0" customWidth="1"/>
    <col min="2" max="2" width="3.7109375" style="19" customWidth="1"/>
    <col min="3" max="3" width="2.7109375" style="19" customWidth="1"/>
    <col min="4" max="4" width="4.00390625" style="19" customWidth="1"/>
    <col min="5" max="5" width="40.57421875" style="0" customWidth="1"/>
    <col min="6" max="6" width="8.28125" style="0" customWidth="1"/>
    <col min="7" max="8" width="15.7109375" style="18" customWidth="1"/>
    <col min="9" max="9" width="4.00390625" style="0" customWidth="1"/>
    <col min="10" max="10" width="11.140625" style="0" customWidth="1"/>
    <col min="11" max="14" width="8.57421875" style="0" customWidth="1"/>
  </cols>
  <sheetData>
    <row r="2" spans="2:8" s="27" customFormat="1" ht="18">
      <c r="B2" s="44" t="str">
        <f>Aktivet!B2</f>
        <v> " ILIRJAN POSTOLI"  Person Fizik        </v>
      </c>
      <c r="C2" s="45"/>
      <c r="D2" s="45"/>
      <c r="E2" s="46"/>
      <c r="G2" s="205" t="s">
        <v>191</v>
      </c>
      <c r="H2" s="205"/>
    </row>
    <row r="3" spans="2:8" s="27" customFormat="1" ht="6" customHeight="1">
      <c r="B3" s="44"/>
      <c r="C3" s="45"/>
      <c r="D3" s="45"/>
      <c r="E3" s="46"/>
      <c r="G3" s="60"/>
      <c r="H3" s="60"/>
    </row>
    <row r="4" spans="2:8" s="27" customFormat="1" ht="18" customHeight="1">
      <c r="B4" s="206" t="s">
        <v>299</v>
      </c>
      <c r="C4" s="206"/>
      <c r="D4" s="206"/>
      <c r="E4" s="206"/>
      <c r="F4" s="206"/>
      <c r="G4" s="206"/>
      <c r="H4" s="206"/>
    </row>
    <row r="5" ht="6.75" customHeight="1"/>
    <row r="6" spans="2:8" s="27" customFormat="1" ht="15.75" customHeight="1">
      <c r="B6" s="221" t="s">
        <v>5</v>
      </c>
      <c r="C6" s="223" t="s">
        <v>88</v>
      </c>
      <c r="D6" s="224"/>
      <c r="E6" s="225"/>
      <c r="F6" s="221" t="s">
        <v>18</v>
      </c>
      <c r="G6" s="41" t="s">
        <v>19</v>
      </c>
      <c r="H6" s="41" t="s">
        <v>19</v>
      </c>
    </row>
    <row r="7" spans="2:8" s="27" customFormat="1" ht="15.75" customHeight="1">
      <c r="B7" s="222"/>
      <c r="C7" s="226"/>
      <c r="D7" s="227"/>
      <c r="E7" s="228"/>
      <c r="F7" s="222"/>
      <c r="G7" s="42" t="s">
        <v>20</v>
      </c>
      <c r="H7" s="43" t="s">
        <v>21</v>
      </c>
    </row>
    <row r="8" spans="2:8" s="27" customFormat="1" ht="24.75" customHeight="1">
      <c r="B8" s="47" t="s">
        <v>6</v>
      </c>
      <c r="C8" s="218" t="s">
        <v>89</v>
      </c>
      <c r="D8" s="219"/>
      <c r="E8" s="220"/>
      <c r="F8" s="29"/>
      <c r="G8" s="159">
        <f>G9+G10+G14+G22+G23</f>
        <v>18109175</v>
      </c>
      <c r="H8" s="159">
        <f>H9+H10+H14+H22+H23</f>
        <v>13233046</v>
      </c>
    </row>
    <row r="9" spans="2:8" s="27" customFormat="1" ht="15.75" customHeight="1">
      <c r="B9" s="28"/>
      <c r="C9" s="30">
        <v>1</v>
      </c>
      <c r="D9" s="31" t="s">
        <v>59</v>
      </c>
      <c r="E9" s="32"/>
      <c r="F9" s="29"/>
      <c r="G9" s="21"/>
      <c r="H9" s="21"/>
    </row>
    <row r="10" spans="2:8" s="27" customFormat="1" ht="15.75" customHeight="1">
      <c r="B10" s="28"/>
      <c r="C10" s="30">
        <v>2</v>
      </c>
      <c r="D10" s="31" t="s">
        <v>60</v>
      </c>
      <c r="E10" s="32"/>
      <c r="F10" s="29"/>
      <c r="G10" s="21">
        <f>G11+G12+G13</f>
        <v>0</v>
      </c>
      <c r="H10" s="21">
        <f>H11+H12+H13</f>
        <v>0</v>
      </c>
    </row>
    <row r="11" spans="2:8" s="27" customFormat="1" ht="15.75" customHeight="1">
      <c r="B11" s="28"/>
      <c r="C11" s="33"/>
      <c r="D11" s="34" t="s">
        <v>25</v>
      </c>
      <c r="E11" s="35" t="s">
        <v>69</v>
      </c>
      <c r="F11" s="29"/>
      <c r="G11" s="21"/>
      <c r="H11" s="21"/>
    </row>
    <row r="12" spans="2:8" s="27" customFormat="1" ht="15.75" customHeight="1">
      <c r="B12" s="28"/>
      <c r="C12" s="33"/>
      <c r="D12" s="34" t="s">
        <v>26</v>
      </c>
      <c r="E12" s="35" t="s">
        <v>66</v>
      </c>
      <c r="F12" s="29"/>
      <c r="G12" s="21"/>
      <c r="H12" s="21"/>
    </row>
    <row r="13" spans="2:13" s="27" customFormat="1" ht="15.75" customHeight="1">
      <c r="B13" s="28"/>
      <c r="C13" s="33"/>
      <c r="D13" s="34" t="s">
        <v>30</v>
      </c>
      <c r="E13" s="35" t="s">
        <v>67</v>
      </c>
      <c r="F13" s="29"/>
      <c r="G13" s="21"/>
      <c r="H13" s="21"/>
      <c r="J13" s="22"/>
      <c r="K13" s="161" t="s">
        <v>249</v>
      </c>
      <c r="M13" s="27" t="s">
        <v>223</v>
      </c>
    </row>
    <row r="14" spans="2:11" s="27" customFormat="1" ht="15.75" customHeight="1">
      <c r="B14" s="28"/>
      <c r="C14" s="30">
        <v>3</v>
      </c>
      <c r="D14" s="31" t="s">
        <v>61</v>
      </c>
      <c r="E14" s="32"/>
      <c r="F14" s="29"/>
      <c r="G14" s="159">
        <f>SUM(G15:G21)</f>
        <v>18109175</v>
      </c>
      <c r="H14" s="159">
        <f>SUM(H15:H21)</f>
        <v>13233046</v>
      </c>
      <c r="J14" s="22">
        <v>2200</v>
      </c>
      <c r="K14" s="27" t="s">
        <v>306</v>
      </c>
    </row>
    <row r="15" spans="2:14" s="27" customFormat="1" ht="15.75" customHeight="1">
      <c r="B15" s="28"/>
      <c r="C15" s="33"/>
      <c r="D15" s="34" t="s">
        <v>25</v>
      </c>
      <c r="E15" s="35" t="s">
        <v>70</v>
      </c>
      <c r="F15" s="29"/>
      <c r="G15" s="21">
        <v>103791</v>
      </c>
      <c r="H15" s="21">
        <v>346520</v>
      </c>
      <c r="J15" s="22"/>
      <c r="K15" s="27" t="s">
        <v>223</v>
      </c>
      <c r="N15" s="22"/>
    </row>
    <row r="16" spans="2:14" s="27" customFormat="1" ht="15.75" customHeight="1">
      <c r="B16" s="28"/>
      <c r="C16" s="33"/>
      <c r="D16" s="34" t="s">
        <v>26</v>
      </c>
      <c r="E16" s="35" t="s">
        <v>266</v>
      </c>
      <c r="F16" s="29"/>
      <c r="G16" s="21">
        <v>19402</v>
      </c>
      <c r="H16" s="21">
        <v>138422</v>
      </c>
      <c r="J16" s="22">
        <v>17202</v>
      </c>
      <c r="K16" s="27" t="s">
        <v>221</v>
      </c>
      <c r="N16" s="22">
        <f>N15-N14</f>
        <v>0</v>
      </c>
    </row>
    <row r="17" spans="2:11" s="27" customFormat="1" ht="15.75" customHeight="1">
      <c r="B17" s="28"/>
      <c r="C17" s="33"/>
      <c r="D17" s="34" t="s">
        <v>30</v>
      </c>
      <c r="E17" s="35" t="s">
        <v>263</v>
      </c>
      <c r="F17" s="29"/>
      <c r="G17" s="196">
        <v>120173</v>
      </c>
      <c r="H17" s="196">
        <v>617650</v>
      </c>
      <c r="J17" s="22"/>
      <c r="K17" s="27" t="s">
        <v>222</v>
      </c>
    </row>
    <row r="18" spans="2:10" s="27" customFormat="1" ht="15.75" customHeight="1">
      <c r="B18" s="28"/>
      <c r="C18" s="33"/>
      <c r="D18" s="34" t="s">
        <v>31</v>
      </c>
      <c r="E18" s="35" t="s">
        <v>295</v>
      </c>
      <c r="F18" s="29"/>
      <c r="G18" s="21">
        <v>17865809</v>
      </c>
      <c r="H18" s="21">
        <v>12130454</v>
      </c>
      <c r="J18" s="22">
        <f>SUM(J14:J17)</f>
        <v>19402</v>
      </c>
    </row>
    <row r="19" spans="2:10" s="27" customFormat="1" ht="15.75" customHeight="1">
      <c r="B19" s="28"/>
      <c r="C19" s="33"/>
      <c r="D19" s="34" t="s">
        <v>32</v>
      </c>
      <c r="E19" s="35" t="s">
        <v>71</v>
      </c>
      <c r="F19" s="29"/>
      <c r="G19" s="21"/>
      <c r="H19" s="21"/>
      <c r="J19" s="22"/>
    </row>
    <row r="20" spans="2:10" s="27" customFormat="1" ht="15.75" customHeight="1">
      <c r="B20" s="28"/>
      <c r="C20" s="30">
        <v>4</v>
      </c>
      <c r="D20" s="31" t="s">
        <v>62</v>
      </c>
      <c r="E20" s="32"/>
      <c r="F20" s="29"/>
      <c r="G20" s="21"/>
      <c r="H20" s="21"/>
      <c r="J20" s="197"/>
    </row>
    <row r="21" spans="2:8" s="27" customFormat="1" ht="15.75" customHeight="1">
      <c r="B21" s="28"/>
      <c r="C21" s="30">
        <v>5</v>
      </c>
      <c r="D21" s="31" t="s">
        <v>63</v>
      </c>
      <c r="E21" s="32"/>
      <c r="F21" s="29"/>
      <c r="G21" s="21"/>
      <c r="H21" s="21"/>
    </row>
    <row r="22" spans="2:8" s="27" customFormat="1" ht="24.75" customHeight="1">
      <c r="B22" s="47" t="s">
        <v>7</v>
      </c>
      <c r="C22" s="218" t="s">
        <v>90</v>
      </c>
      <c r="D22" s="219"/>
      <c r="E22" s="220"/>
      <c r="F22" s="29"/>
      <c r="G22" s="21">
        <f>G23+G26+G27+G28</f>
        <v>0</v>
      </c>
      <c r="H22" s="21">
        <f>H23+H26+H27+H28</f>
        <v>0</v>
      </c>
    </row>
    <row r="23" spans="2:8" s="27" customFormat="1" ht="15.75" customHeight="1">
      <c r="B23" s="28"/>
      <c r="C23" s="30">
        <v>1</v>
      </c>
      <c r="D23" s="31" t="s">
        <v>72</v>
      </c>
      <c r="E23" s="36"/>
      <c r="F23" s="29"/>
      <c r="G23" s="21">
        <f>G24+G25</f>
        <v>0</v>
      </c>
      <c r="H23" s="21">
        <f>H24+H25</f>
        <v>0</v>
      </c>
    </row>
    <row r="24" spans="2:8" s="27" customFormat="1" ht="15.75" customHeight="1">
      <c r="B24" s="28"/>
      <c r="C24" s="33"/>
      <c r="D24" s="34" t="s">
        <v>25</v>
      </c>
      <c r="E24" s="35" t="s">
        <v>73</v>
      </c>
      <c r="F24" s="29"/>
      <c r="G24" s="159"/>
      <c r="H24" s="159"/>
    </row>
    <row r="25" spans="2:8" s="27" customFormat="1" ht="15.75" customHeight="1">
      <c r="B25" s="28"/>
      <c r="C25" s="33"/>
      <c r="D25" s="34" t="s">
        <v>26</v>
      </c>
      <c r="E25" s="35" t="s">
        <v>67</v>
      </c>
      <c r="F25" s="29"/>
      <c r="G25" s="21"/>
      <c r="H25" s="21"/>
    </row>
    <row r="26" spans="2:8" s="27" customFormat="1" ht="15.75" customHeight="1">
      <c r="B26" s="28"/>
      <c r="C26" s="30">
        <v>2</v>
      </c>
      <c r="D26" s="31" t="s">
        <v>74</v>
      </c>
      <c r="E26" s="32"/>
      <c r="F26" s="29"/>
      <c r="G26" s="21"/>
      <c r="H26" s="21"/>
    </row>
    <row r="27" spans="2:8" s="27" customFormat="1" ht="15.75" customHeight="1">
      <c r="B27" s="28"/>
      <c r="C27" s="30">
        <v>3</v>
      </c>
      <c r="D27" s="31" t="s">
        <v>62</v>
      </c>
      <c r="E27" s="32"/>
      <c r="F27" s="29"/>
      <c r="G27" s="21"/>
      <c r="H27" s="21"/>
    </row>
    <row r="28" spans="2:8" s="27" customFormat="1" ht="15.75" customHeight="1">
      <c r="B28" s="28"/>
      <c r="C28" s="30">
        <v>4</v>
      </c>
      <c r="D28" s="31" t="s">
        <v>75</v>
      </c>
      <c r="E28" s="32"/>
      <c r="F28" s="29"/>
      <c r="G28" s="21"/>
      <c r="H28" s="21"/>
    </row>
    <row r="29" spans="2:8" s="27" customFormat="1" ht="24.75" customHeight="1">
      <c r="B29" s="28"/>
      <c r="C29" s="218" t="s">
        <v>92</v>
      </c>
      <c r="D29" s="219"/>
      <c r="E29" s="220"/>
      <c r="F29" s="29"/>
      <c r="G29" s="21">
        <f>G8+G22</f>
        <v>18109175</v>
      </c>
      <c r="H29" s="21">
        <f>H8+H22</f>
        <v>13233046</v>
      </c>
    </row>
    <row r="30" spans="2:8" s="27" customFormat="1" ht="24.75" customHeight="1">
      <c r="B30" s="47" t="s">
        <v>76</v>
      </c>
      <c r="C30" s="218" t="s">
        <v>77</v>
      </c>
      <c r="D30" s="219"/>
      <c r="E30" s="220"/>
      <c r="F30" s="29"/>
      <c r="G30" s="159">
        <f>G31+G32+G33+G34+G35+G36+G37+G38+G39+G40</f>
        <v>11054365</v>
      </c>
      <c r="H30" s="159">
        <f>H31+H32+H33+H34+H35+H36+H37+H38+H39+H40</f>
        <v>6642138</v>
      </c>
    </row>
    <row r="31" spans="2:8" s="27" customFormat="1" ht="15.75" customHeight="1">
      <c r="B31" s="28"/>
      <c r="C31" s="30">
        <v>1</v>
      </c>
      <c r="D31" s="31" t="s">
        <v>78</v>
      </c>
      <c r="E31" s="32"/>
      <c r="F31" s="29"/>
      <c r="G31" s="21"/>
      <c r="H31" s="21"/>
    </row>
    <row r="32" spans="2:8" s="27" customFormat="1" ht="15.75" customHeight="1">
      <c r="B32" s="28"/>
      <c r="C32" s="51">
        <v>2</v>
      </c>
      <c r="D32" s="31" t="s">
        <v>79</v>
      </c>
      <c r="E32" s="32"/>
      <c r="F32" s="29"/>
      <c r="G32" s="21"/>
      <c r="H32" s="21"/>
    </row>
    <row r="33" spans="2:8" s="27" customFormat="1" ht="15.75" customHeight="1">
      <c r="B33" s="28"/>
      <c r="C33" s="30">
        <v>3</v>
      </c>
      <c r="D33" s="31" t="s">
        <v>80</v>
      </c>
      <c r="E33" s="32"/>
      <c r="F33" s="29"/>
      <c r="G33" s="21"/>
      <c r="H33" s="21"/>
    </row>
    <row r="34" spans="2:8" s="27" customFormat="1" ht="15.75" customHeight="1">
      <c r="B34" s="28"/>
      <c r="C34" s="51">
        <v>4</v>
      </c>
      <c r="D34" s="31" t="s">
        <v>81</v>
      </c>
      <c r="E34" s="32"/>
      <c r="F34" s="29"/>
      <c r="G34" s="21"/>
      <c r="H34" s="21"/>
    </row>
    <row r="35" spans="2:8" s="27" customFormat="1" ht="15.75" customHeight="1">
      <c r="B35" s="28"/>
      <c r="C35" s="30">
        <v>5</v>
      </c>
      <c r="D35" s="31" t="s">
        <v>82</v>
      </c>
      <c r="E35" s="32"/>
      <c r="F35" s="29"/>
      <c r="G35" s="21"/>
      <c r="H35" s="21"/>
    </row>
    <row r="36" spans="2:8" s="27" customFormat="1" ht="15.75" customHeight="1">
      <c r="B36" s="28"/>
      <c r="C36" s="51">
        <v>6</v>
      </c>
      <c r="D36" s="31" t="s">
        <v>83</v>
      </c>
      <c r="E36" s="32"/>
      <c r="F36" s="29"/>
      <c r="G36" s="21"/>
      <c r="H36" s="21"/>
    </row>
    <row r="37" spans="2:8" s="27" customFormat="1" ht="15.75" customHeight="1">
      <c r="B37" s="28"/>
      <c r="C37" s="30">
        <v>7</v>
      </c>
      <c r="D37" s="31" t="s">
        <v>84</v>
      </c>
      <c r="E37" s="32"/>
      <c r="F37" s="29"/>
      <c r="G37" s="21"/>
      <c r="H37" s="21"/>
    </row>
    <row r="38" spans="2:8" s="27" customFormat="1" ht="15.75" customHeight="1">
      <c r="B38" s="28"/>
      <c r="C38" s="51">
        <v>8</v>
      </c>
      <c r="D38" s="31" t="s">
        <v>85</v>
      </c>
      <c r="E38" s="32"/>
      <c r="F38" s="29"/>
      <c r="G38" s="21"/>
      <c r="H38" s="21"/>
    </row>
    <row r="39" spans="2:8" s="27" customFormat="1" ht="15.75" customHeight="1">
      <c r="B39" s="28"/>
      <c r="C39" s="30">
        <v>9</v>
      </c>
      <c r="D39" s="31" t="s">
        <v>86</v>
      </c>
      <c r="E39" s="32"/>
      <c r="F39" s="29"/>
      <c r="G39" s="21">
        <v>6642138</v>
      </c>
      <c r="H39" s="21">
        <v>2521392</v>
      </c>
    </row>
    <row r="40" spans="2:8" s="27" customFormat="1" ht="15.75" customHeight="1">
      <c r="B40" s="28"/>
      <c r="C40" s="51">
        <v>10</v>
      </c>
      <c r="D40" s="31" t="s">
        <v>87</v>
      </c>
      <c r="E40" s="32"/>
      <c r="F40" s="29"/>
      <c r="G40" s="21">
        <v>4412227</v>
      </c>
      <c r="H40" s="21">
        <v>4120746</v>
      </c>
    </row>
    <row r="41" spans="2:8" s="27" customFormat="1" ht="24.75" customHeight="1">
      <c r="B41" s="28"/>
      <c r="C41" s="218" t="s">
        <v>91</v>
      </c>
      <c r="D41" s="219"/>
      <c r="E41" s="220"/>
      <c r="F41" s="29"/>
      <c r="G41" s="159">
        <f>G29+G30</f>
        <v>29163540</v>
      </c>
      <c r="H41" s="159">
        <f>H29+H30</f>
        <v>19875184</v>
      </c>
    </row>
    <row r="42" spans="2:8" s="27" customFormat="1" ht="15.75" customHeight="1">
      <c r="B42" s="38"/>
      <c r="C42" s="38"/>
      <c r="D42" s="52"/>
      <c r="E42" s="39"/>
      <c r="F42" s="39"/>
      <c r="G42" s="40"/>
      <c r="H42" s="40"/>
    </row>
    <row r="43" spans="2:8" s="27" customFormat="1" ht="15.75" customHeight="1">
      <c r="B43" s="38"/>
      <c r="C43" s="38"/>
      <c r="D43" s="52"/>
      <c r="E43" s="39"/>
      <c r="F43" s="39"/>
      <c r="G43" s="40"/>
      <c r="H43" s="40"/>
    </row>
    <row r="44" spans="2:8" s="27" customFormat="1" ht="15.75" customHeight="1">
      <c r="B44" s="38"/>
      <c r="C44" s="38"/>
      <c r="D44" s="52"/>
      <c r="E44" s="39"/>
      <c r="F44" s="39"/>
      <c r="G44" s="40"/>
      <c r="H44" s="40"/>
    </row>
    <row r="45" spans="2:8" s="27" customFormat="1" ht="15.75" customHeight="1">
      <c r="B45" s="38"/>
      <c r="C45" s="38"/>
      <c r="D45" s="52"/>
      <c r="E45" s="39"/>
      <c r="F45" s="39"/>
      <c r="G45" s="40"/>
      <c r="H45" s="40"/>
    </row>
    <row r="46" spans="2:8" s="27" customFormat="1" ht="15.75" customHeight="1">
      <c r="B46" s="38"/>
      <c r="C46" s="38"/>
      <c r="D46" s="52"/>
      <c r="E46" s="39"/>
      <c r="F46" s="39"/>
      <c r="G46" s="40"/>
      <c r="H46" s="40"/>
    </row>
    <row r="47" spans="2:8" s="27" customFormat="1" ht="15.75" customHeight="1">
      <c r="B47" s="38"/>
      <c r="C47" s="38"/>
      <c r="D47" s="52"/>
      <c r="E47" s="39"/>
      <c r="F47" s="39"/>
      <c r="G47" s="40"/>
      <c r="H47" s="40"/>
    </row>
    <row r="48" spans="2:8" s="27" customFormat="1" ht="15.75" customHeight="1">
      <c r="B48" s="38"/>
      <c r="C48" s="38"/>
      <c r="D48" s="52"/>
      <c r="E48" s="39"/>
      <c r="F48" s="39"/>
      <c r="G48" s="40"/>
      <c r="H48" s="40"/>
    </row>
    <row r="49" spans="2:8" s="27" customFormat="1" ht="15.75" customHeight="1">
      <c r="B49" s="38"/>
      <c r="C49" s="38"/>
      <c r="D49" s="52"/>
      <c r="E49" s="39"/>
      <c r="F49" s="39"/>
      <c r="G49" s="40"/>
      <c r="H49" s="40"/>
    </row>
    <row r="50" spans="2:8" s="27" customFormat="1" ht="15.75" customHeight="1">
      <c r="B50" s="38"/>
      <c r="C50" s="38"/>
      <c r="D50" s="52"/>
      <c r="E50" s="39"/>
      <c r="F50" s="39"/>
      <c r="G50" s="40"/>
      <c r="H50" s="40"/>
    </row>
    <row r="51" spans="2:8" s="27" customFormat="1" ht="15.75" customHeight="1">
      <c r="B51" s="38"/>
      <c r="C51" s="38"/>
      <c r="D51" s="38"/>
      <c r="E51" s="38"/>
      <c r="F51" s="39"/>
      <c r="G51" s="40"/>
      <c r="H51" s="40"/>
    </row>
    <row r="52" spans="2:8" ht="12.75">
      <c r="B52" s="10"/>
      <c r="C52" s="10"/>
      <c r="D52" s="37"/>
      <c r="E52" s="5"/>
      <c r="F52" s="5"/>
      <c r="G52" s="20"/>
      <c r="H52" s="20"/>
    </row>
  </sheetData>
  <sheetProtection/>
  <mergeCells count="10">
    <mergeCell ref="C30:E30"/>
    <mergeCell ref="C41:E41"/>
    <mergeCell ref="B6:B7"/>
    <mergeCell ref="C6:E7"/>
    <mergeCell ref="C22:E22"/>
    <mergeCell ref="G2:H2"/>
    <mergeCell ref="B4:H4"/>
    <mergeCell ref="C29:E29"/>
    <mergeCell ref="C8:E8"/>
    <mergeCell ref="F6:F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52"/>
  <sheetViews>
    <sheetView zoomScalePageLayoutView="0" workbookViewId="0" topLeftCell="A28">
      <selection activeCell="F31" sqref="F31"/>
    </sheetView>
  </sheetViews>
  <sheetFormatPr defaultColWidth="9.140625" defaultRowHeight="12.75"/>
  <cols>
    <col min="1" max="1" width="13.28125" style="0" customWidth="1"/>
    <col min="2" max="3" width="3.7109375" style="19" customWidth="1"/>
    <col min="4" max="4" width="2.7109375" style="19" customWidth="1"/>
    <col min="5" max="5" width="51.7109375" style="0" customWidth="1"/>
    <col min="6" max="6" width="14.8515625" style="18" customWidth="1"/>
    <col min="7" max="7" width="14.00390625" style="18" customWidth="1"/>
    <col min="8" max="8" width="1.421875" style="0" customWidth="1"/>
  </cols>
  <sheetData>
    <row r="2" spans="2:7" s="27" customFormat="1" ht="18">
      <c r="B2" s="44" t="str">
        <f>Aktivet!B2</f>
        <v> " ILIRJAN POSTOLI"  Person Fizik        </v>
      </c>
      <c r="C2" s="44"/>
      <c r="D2" s="45"/>
      <c r="E2" s="46"/>
      <c r="F2" s="60" t="s">
        <v>118</v>
      </c>
      <c r="G2" s="22"/>
    </row>
    <row r="3" spans="2:7" s="27" customFormat="1" ht="9" customHeight="1">
      <c r="B3" s="44"/>
      <c r="C3" s="44"/>
      <c r="D3" s="45"/>
      <c r="E3" s="46"/>
      <c r="F3" s="60"/>
      <c r="G3" s="22"/>
    </row>
    <row r="4" spans="2:7" s="27" customFormat="1" ht="16.5" customHeight="1">
      <c r="B4" s="233" t="s">
        <v>300</v>
      </c>
      <c r="C4" s="233"/>
      <c r="D4" s="233"/>
      <c r="E4" s="233"/>
      <c r="F4" s="233"/>
      <c r="G4" s="233"/>
    </row>
    <row r="5" ht="6.75" customHeight="1"/>
    <row r="6" spans="2:7" s="27" customFormat="1" ht="15.75" customHeight="1">
      <c r="B6" s="221" t="s">
        <v>5</v>
      </c>
      <c r="C6" s="223"/>
      <c r="D6" s="224"/>
      <c r="E6" s="225"/>
      <c r="F6" s="41" t="s">
        <v>19</v>
      </c>
      <c r="G6" s="162" t="s">
        <v>19</v>
      </c>
    </row>
    <row r="7" spans="2:7" s="27" customFormat="1" ht="15.75" customHeight="1">
      <c r="B7" s="222"/>
      <c r="C7" s="226"/>
      <c r="D7" s="227"/>
      <c r="E7" s="228"/>
      <c r="F7" s="42" t="s">
        <v>20</v>
      </c>
      <c r="G7" s="43" t="s">
        <v>21</v>
      </c>
    </row>
    <row r="8" spans="2:7" s="27" customFormat="1" ht="15.75" customHeight="1">
      <c r="B8" s="28">
        <v>1</v>
      </c>
      <c r="C8" s="53" t="s">
        <v>94</v>
      </c>
      <c r="D8" s="54"/>
      <c r="E8" s="32"/>
      <c r="F8" s="159">
        <v>28172844</v>
      </c>
      <c r="G8" s="159">
        <v>22962011</v>
      </c>
    </row>
    <row r="9" spans="2:7" s="27" customFormat="1" ht="15.75" customHeight="1">
      <c r="B9" s="28">
        <v>2</v>
      </c>
      <c r="C9" s="53" t="s">
        <v>95</v>
      </c>
      <c r="E9" s="32"/>
      <c r="F9" s="21"/>
      <c r="G9" s="21"/>
    </row>
    <row r="10" spans="2:7" s="27" customFormat="1" ht="15.75" customHeight="1">
      <c r="B10" s="221"/>
      <c r="C10" s="48"/>
      <c r="D10" s="55" t="s">
        <v>96</v>
      </c>
      <c r="F10" s="229"/>
      <c r="G10" s="229">
        <v>1921868</v>
      </c>
    </row>
    <row r="11" spans="2:7" s="27" customFormat="1" ht="15.75" customHeight="1">
      <c r="B11" s="222"/>
      <c r="C11" s="49"/>
      <c r="D11" s="56" t="s">
        <v>97</v>
      </c>
      <c r="E11" s="26"/>
      <c r="F11" s="230"/>
      <c r="G11" s="230"/>
    </row>
    <row r="12" spans="2:7" s="27" customFormat="1" ht="15.75" customHeight="1">
      <c r="B12" s="221"/>
      <c r="C12" s="48"/>
      <c r="D12" s="55" t="s">
        <v>98</v>
      </c>
      <c r="F12" s="231"/>
      <c r="G12" s="231"/>
    </row>
    <row r="13" spans="2:7" s="27" customFormat="1" ht="15.75" customHeight="1">
      <c r="B13" s="222"/>
      <c r="C13" s="49"/>
      <c r="D13" s="56" t="s">
        <v>99</v>
      </c>
      <c r="E13" s="26"/>
      <c r="F13" s="232"/>
      <c r="G13" s="232"/>
    </row>
    <row r="14" spans="2:7" s="27" customFormat="1" ht="15.75" customHeight="1">
      <c r="B14" s="28">
        <v>3</v>
      </c>
      <c r="C14" s="33"/>
      <c r="D14" s="32" t="s">
        <v>100</v>
      </c>
      <c r="E14" s="29"/>
      <c r="F14" s="180">
        <v>-20608249</v>
      </c>
      <c r="G14" s="180">
        <v>-17685301</v>
      </c>
    </row>
    <row r="15" spans="2:7" s="27" customFormat="1" ht="15.75" customHeight="1">
      <c r="B15" s="28">
        <v>4</v>
      </c>
      <c r="C15" s="33"/>
      <c r="D15" s="32" t="s">
        <v>101</v>
      </c>
      <c r="F15" s="179">
        <v>-2014459</v>
      </c>
      <c r="G15" s="179">
        <v>-2015224</v>
      </c>
    </row>
    <row r="16" spans="2:7" s="27" customFormat="1" ht="15.75" customHeight="1">
      <c r="B16" s="28">
        <v>5</v>
      </c>
      <c r="C16" s="33"/>
      <c r="D16" s="57" t="s">
        <v>102</v>
      </c>
      <c r="E16" s="32"/>
      <c r="F16" s="177">
        <f>F17+F18</f>
        <v>-648320</v>
      </c>
      <c r="G16" s="177">
        <f>G17+G18</f>
        <v>-608004</v>
      </c>
    </row>
    <row r="17" spans="2:7" s="27" customFormat="1" ht="15.75" customHeight="1">
      <c r="B17" s="132" t="s">
        <v>198</v>
      </c>
      <c r="C17" s="33"/>
      <c r="D17" s="57"/>
      <c r="E17" s="35" t="s">
        <v>103</v>
      </c>
      <c r="F17" s="180">
        <v>-500272</v>
      </c>
      <c r="G17" s="180">
        <v>-468000</v>
      </c>
    </row>
    <row r="18" spans="2:7" s="27" customFormat="1" ht="15.75" customHeight="1">
      <c r="B18" s="28" t="s">
        <v>199</v>
      </c>
      <c r="C18" s="33"/>
      <c r="D18" s="57"/>
      <c r="E18" s="35" t="s">
        <v>104</v>
      </c>
      <c r="F18" s="179">
        <v>-148048</v>
      </c>
      <c r="G18" s="179">
        <v>-140004</v>
      </c>
    </row>
    <row r="19" spans="2:7" s="27" customFormat="1" ht="15.75" customHeight="1">
      <c r="B19" s="28" t="s">
        <v>200</v>
      </c>
      <c r="C19" s="33"/>
      <c r="D19" s="57"/>
      <c r="E19" s="35" t="s">
        <v>105</v>
      </c>
      <c r="F19" s="176"/>
      <c r="G19" s="176"/>
    </row>
    <row r="20" spans="2:7" s="27" customFormat="1" ht="15.75" customHeight="1">
      <c r="B20" s="28">
        <v>6</v>
      </c>
      <c r="C20" s="33"/>
      <c r="D20" s="57" t="s">
        <v>106</v>
      </c>
      <c r="E20" s="32"/>
      <c r="F20" s="21"/>
      <c r="G20" s="21"/>
    </row>
    <row r="21" spans="2:7" s="27" customFormat="1" ht="15.75" customHeight="1">
      <c r="B21" s="28"/>
      <c r="C21" s="53" t="s">
        <v>107</v>
      </c>
      <c r="D21" s="57"/>
      <c r="E21" s="32"/>
      <c r="F21" s="159">
        <f>SUM(F22:F28)</f>
        <v>658</v>
      </c>
      <c r="G21" s="159">
        <f>SUM(G22:G28)</f>
        <v>3257</v>
      </c>
    </row>
    <row r="22" spans="2:7" s="27" customFormat="1" ht="15.75" customHeight="1">
      <c r="B22" s="28">
        <v>7</v>
      </c>
      <c r="C22" s="33"/>
      <c r="D22" s="57" t="s">
        <v>108</v>
      </c>
      <c r="E22" s="32"/>
      <c r="F22" s="21"/>
      <c r="G22" s="21"/>
    </row>
    <row r="23" spans="2:7" s="27" customFormat="1" ht="15.75" customHeight="1">
      <c r="B23" s="28">
        <v>8</v>
      </c>
      <c r="C23" s="33"/>
      <c r="D23" s="57" t="s">
        <v>190</v>
      </c>
      <c r="E23" s="32"/>
      <c r="F23" s="21"/>
      <c r="G23" s="21"/>
    </row>
    <row r="24" spans="2:7" s="27" customFormat="1" ht="15.75" customHeight="1">
      <c r="B24" s="28">
        <v>9</v>
      </c>
      <c r="C24" s="33"/>
      <c r="D24" s="57" t="s">
        <v>109</v>
      </c>
      <c r="E24" s="32"/>
      <c r="F24" s="21"/>
      <c r="G24" s="21"/>
    </row>
    <row r="25" spans="2:7" s="27" customFormat="1" ht="15.75" customHeight="1">
      <c r="B25" s="28">
        <v>10</v>
      </c>
      <c r="C25" s="33"/>
      <c r="D25" s="57"/>
      <c r="E25" s="35" t="s">
        <v>110</v>
      </c>
      <c r="F25" s="21"/>
      <c r="G25" s="21"/>
    </row>
    <row r="26" spans="2:7" s="27" customFormat="1" ht="15.75" customHeight="1">
      <c r="B26" s="28">
        <v>11</v>
      </c>
      <c r="C26" s="33"/>
      <c r="D26" s="57"/>
      <c r="E26" s="35" t="s">
        <v>218</v>
      </c>
      <c r="F26" s="21">
        <v>658</v>
      </c>
      <c r="G26" s="21">
        <v>3257</v>
      </c>
    </row>
    <row r="27" spans="2:7" s="27" customFormat="1" ht="15.75" customHeight="1">
      <c r="B27" s="28">
        <v>12</v>
      </c>
      <c r="C27" s="33"/>
      <c r="D27" s="57"/>
      <c r="E27" s="35" t="s">
        <v>111</v>
      </c>
      <c r="F27" s="21"/>
      <c r="G27" s="21"/>
    </row>
    <row r="28" spans="2:7" s="27" customFormat="1" ht="15.75" customHeight="1">
      <c r="B28" s="28">
        <v>13</v>
      </c>
      <c r="C28" s="33"/>
      <c r="D28" s="57"/>
      <c r="E28" s="35" t="s">
        <v>219</v>
      </c>
      <c r="F28" s="21"/>
      <c r="G28" s="178"/>
    </row>
    <row r="29" spans="2:7" s="27" customFormat="1" ht="27.75" customHeight="1">
      <c r="B29" s="28"/>
      <c r="C29" s="218" t="s">
        <v>112</v>
      </c>
      <c r="D29" s="219"/>
      <c r="E29" s="220"/>
      <c r="F29" s="159">
        <f>F8+F96+F9+F14+F15+F16+F20+F10+F21</f>
        <v>4902474</v>
      </c>
      <c r="G29" s="159">
        <f>G8+G96+G9+G14+G15+G16+G20+G10+G21</f>
        <v>4578607</v>
      </c>
    </row>
    <row r="30" spans="2:7" s="27" customFormat="1" ht="15.75" customHeight="1">
      <c r="B30" s="28">
        <v>14</v>
      </c>
      <c r="E30" s="32" t="s">
        <v>192</v>
      </c>
      <c r="F30" s="21"/>
      <c r="G30" s="178"/>
    </row>
    <row r="31" spans="2:7" s="27" customFormat="1" ht="15.75" customHeight="1">
      <c r="B31" s="28">
        <v>15</v>
      </c>
      <c r="C31" s="53" t="s">
        <v>113</v>
      </c>
      <c r="D31" s="57"/>
      <c r="E31" s="32"/>
      <c r="F31" s="159">
        <f>F29+F30</f>
        <v>4902474</v>
      </c>
      <c r="G31" s="159">
        <f>G29+G30</f>
        <v>4578607</v>
      </c>
    </row>
    <row r="32" spans="2:7" s="27" customFormat="1" ht="15.75" customHeight="1">
      <c r="B32" s="28">
        <v>16</v>
      </c>
      <c r="C32" s="58"/>
      <c r="D32" s="57" t="s">
        <v>114</v>
      </c>
      <c r="E32" s="32"/>
      <c r="F32" s="159">
        <f>F31*10%</f>
        <v>490247.4</v>
      </c>
      <c r="G32" s="159">
        <f>G31*10%</f>
        <v>457860.7</v>
      </c>
    </row>
    <row r="33" spans="2:7" s="27" customFormat="1" ht="15.75" customHeight="1">
      <c r="B33" s="28">
        <v>17</v>
      </c>
      <c r="C33" s="53" t="s">
        <v>115</v>
      </c>
      <c r="D33" s="57"/>
      <c r="E33" s="32"/>
      <c r="F33" s="159">
        <f>F29-F32</f>
        <v>4412226.6</v>
      </c>
      <c r="G33" s="159">
        <f>G29-G32</f>
        <v>4120746.3</v>
      </c>
    </row>
    <row r="34" spans="2:7" s="27" customFormat="1" ht="15.75" customHeight="1">
      <c r="B34" s="28"/>
      <c r="C34" s="49"/>
      <c r="D34" s="59" t="s">
        <v>116</v>
      </c>
      <c r="E34" s="32"/>
      <c r="F34" s="21"/>
      <c r="G34" s="21"/>
    </row>
    <row r="35" spans="2:7" s="27" customFormat="1" ht="15.75" customHeight="1">
      <c r="B35" s="28"/>
      <c r="C35" s="49"/>
      <c r="D35" s="59"/>
      <c r="E35" s="32"/>
      <c r="F35" s="21"/>
      <c r="G35" s="21"/>
    </row>
    <row r="36" spans="2:7" s="27" customFormat="1" ht="15.75" customHeight="1">
      <c r="B36" s="28"/>
      <c r="C36" s="49"/>
      <c r="D36" s="59" t="s">
        <v>117</v>
      </c>
      <c r="E36" s="32"/>
      <c r="F36" s="21"/>
      <c r="G36" s="21"/>
    </row>
    <row r="37" spans="2:7" s="27" customFormat="1" ht="15.75" customHeight="1">
      <c r="B37" s="28"/>
      <c r="C37" s="49"/>
      <c r="D37" s="59"/>
      <c r="E37" s="32"/>
      <c r="F37" s="21"/>
      <c r="G37" s="21"/>
    </row>
    <row r="38" spans="2:7" s="27" customFormat="1" ht="15.75" customHeight="1">
      <c r="B38" s="28"/>
      <c r="C38" s="49"/>
      <c r="D38" s="59"/>
      <c r="E38" s="32"/>
      <c r="F38" s="21"/>
      <c r="G38" s="21"/>
    </row>
    <row r="39" spans="2:7" s="27" customFormat="1" ht="15.75" customHeight="1">
      <c r="B39" s="28"/>
      <c r="C39" s="49"/>
      <c r="D39" s="59"/>
      <c r="E39" s="32"/>
      <c r="F39" s="21"/>
      <c r="G39" s="21"/>
    </row>
    <row r="40" spans="2:7" s="27" customFormat="1" ht="15.75" customHeight="1">
      <c r="B40" s="28"/>
      <c r="C40" s="49"/>
      <c r="D40" s="59"/>
      <c r="E40" s="32"/>
      <c r="F40" s="21"/>
      <c r="G40" s="21"/>
    </row>
    <row r="41" spans="2:7" s="27" customFormat="1" ht="24.75" customHeight="1">
      <c r="B41" s="28"/>
      <c r="C41" s="33"/>
      <c r="D41" s="219"/>
      <c r="E41" s="220"/>
      <c r="F41" s="21"/>
      <c r="G41" s="21"/>
    </row>
    <row r="42" spans="2:7" s="27" customFormat="1" ht="15.75" customHeight="1">
      <c r="B42" s="38"/>
      <c r="C42" s="38"/>
      <c r="D42" s="38"/>
      <c r="E42" s="39"/>
      <c r="F42" s="40"/>
      <c r="G42" s="40"/>
    </row>
    <row r="43" spans="2:7" s="27" customFormat="1" ht="15.75" customHeight="1">
      <c r="B43" s="38"/>
      <c r="C43" s="38"/>
      <c r="D43" s="38"/>
      <c r="E43" s="39"/>
      <c r="F43" s="40"/>
      <c r="G43" s="40"/>
    </row>
    <row r="44" spans="2:7" s="27" customFormat="1" ht="15.75" customHeight="1">
      <c r="B44" s="38"/>
      <c r="C44" s="38"/>
      <c r="D44" s="38"/>
      <c r="E44" s="39"/>
      <c r="F44" s="40"/>
      <c r="G44" s="40"/>
    </row>
    <row r="45" spans="2:7" s="27" customFormat="1" ht="15.75" customHeight="1">
      <c r="B45" s="38"/>
      <c r="C45" s="38"/>
      <c r="D45" s="38"/>
      <c r="E45" s="39"/>
      <c r="F45" s="40"/>
      <c r="G45" s="40"/>
    </row>
    <row r="46" spans="2:7" s="27" customFormat="1" ht="15.75" customHeight="1">
      <c r="B46" s="38"/>
      <c r="C46" s="38"/>
      <c r="D46" s="38"/>
      <c r="E46" s="39"/>
      <c r="F46" s="40"/>
      <c r="G46" s="40"/>
    </row>
    <row r="47" spans="2:7" s="27" customFormat="1" ht="15.75" customHeight="1">
      <c r="B47" s="38"/>
      <c r="C47" s="38"/>
      <c r="D47" s="38"/>
      <c r="E47" s="39"/>
      <c r="F47" s="40"/>
      <c r="G47" s="40"/>
    </row>
    <row r="48" spans="2:7" s="27" customFormat="1" ht="15.75" customHeight="1">
      <c r="B48" s="38"/>
      <c r="C48" s="38"/>
      <c r="D48" s="38"/>
      <c r="E48" s="39"/>
      <c r="F48" s="40"/>
      <c r="G48" s="40"/>
    </row>
    <row r="49" spans="2:7" s="27" customFormat="1" ht="15.75" customHeight="1">
      <c r="B49" s="38"/>
      <c r="C49" s="38"/>
      <c r="D49" s="38"/>
      <c r="E49" s="39"/>
      <c r="F49" s="40"/>
      <c r="G49" s="40"/>
    </row>
    <row r="50" spans="2:7" s="27" customFormat="1" ht="15.75" customHeight="1">
      <c r="B50" s="38"/>
      <c r="C50" s="38"/>
      <c r="D50" s="38"/>
      <c r="E50" s="39"/>
      <c r="F50" s="40"/>
      <c r="G50" s="40"/>
    </row>
    <row r="51" spans="2:7" s="27" customFormat="1" ht="15.75" customHeight="1">
      <c r="B51" s="38"/>
      <c r="C51" s="38"/>
      <c r="D51" s="38"/>
      <c r="E51" s="38"/>
      <c r="F51" s="40"/>
      <c r="G51" s="40"/>
    </row>
    <row r="52" spans="2:7" ht="12.75">
      <c r="B52" s="10"/>
      <c r="C52" s="10"/>
      <c r="D52" s="10"/>
      <c r="E52" s="5"/>
      <c r="F52" s="20"/>
      <c r="G52" s="20"/>
    </row>
  </sheetData>
  <sheetProtection/>
  <mergeCells count="11">
    <mergeCell ref="B6:B7"/>
    <mergeCell ref="D41:E41"/>
    <mergeCell ref="F10:F11"/>
    <mergeCell ref="G10:G11"/>
    <mergeCell ref="F12:F13"/>
    <mergeCell ref="G12:G13"/>
    <mergeCell ref="B4:G4"/>
    <mergeCell ref="B10:B11"/>
    <mergeCell ref="B12:B13"/>
    <mergeCell ref="C29:E29"/>
    <mergeCell ref="C6:E7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41"/>
  <sheetViews>
    <sheetView zoomScalePageLayoutView="0" workbookViewId="0" topLeftCell="B10">
      <selection activeCell="F10" sqref="A1:IV16384"/>
    </sheetView>
  </sheetViews>
  <sheetFormatPr defaultColWidth="9.140625" defaultRowHeight="12.75"/>
  <cols>
    <col min="1" max="1" width="13.28125" style="266" hidden="1" customWidth="1"/>
    <col min="2" max="3" width="3.7109375" style="265" customWidth="1"/>
    <col min="4" max="4" width="2.7109375" style="265" customWidth="1"/>
    <col min="5" max="5" width="50.28125" style="266" customWidth="1"/>
    <col min="6" max="6" width="15.28125" style="187" customWidth="1"/>
    <col min="7" max="7" width="13.7109375" style="187" customWidth="1"/>
    <col min="8" max="8" width="1.421875" style="266" customWidth="1"/>
    <col min="9" max="16384" width="9.140625" style="266" customWidth="1"/>
  </cols>
  <sheetData>
    <row r="2" spans="2:7" s="262" customFormat="1" ht="18">
      <c r="B2" s="259" t="str">
        <f>Pasivet!B2</f>
        <v> " ILIRJAN POSTOLI"  Person Fizik        </v>
      </c>
      <c r="C2" s="259"/>
      <c r="D2" s="260"/>
      <c r="E2" s="261"/>
      <c r="F2" s="188"/>
      <c r="G2" s="188"/>
    </row>
    <row r="3" spans="2:7" s="262" customFormat="1" ht="18">
      <c r="B3" s="259"/>
      <c r="C3" s="259"/>
      <c r="D3" s="260"/>
      <c r="E3" s="261"/>
      <c r="F3" s="188"/>
      <c r="G3" s="189" t="s">
        <v>194</v>
      </c>
    </row>
    <row r="4" spans="2:7" s="262" customFormat="1" ht="8.25" customHeight="1">
      <c r="B4" s="259"/>
      <c r="C4" s="259"/>
      <c r="D4" s="260"/>
      <c r="E4" s="261"/>
      <c r="F4" s="263"/>
      <c r="G4" s="190"/>
    </row>
    <row r="5" spans="2:7" s="262" customFormat="1" ht="18" customHeight="1">
      <c r="B5" s="264" t="s">
        <v>301</v>
      </c>
      <c r="C5" s="264"/>
      <c r="D5" s="264"/>
      <c r="E5" s="264"/>
      <c r="F5" s="264"/>
      <c r="G5" s="264"/>
    </row>
    <row r="6" ht="6.75" customHeight="1"/>
    <row r="7" spans="2:7" s="262" customFormat="1" ht="15.75" customHeight="1">
      <c r="B7" s="267" t="s">
        <v>5</v>
      </c>
      <c r="C7" s="268"/>
      <c r="D7" s="269"/>
      <c r="E7" s="270"/>
      <c r="F7" s="191" t="s">
        <v>19</v>
      </c>
      <c r="G7" s="191" t="s">
        <v>19</v>
      </c>
    </row>
    <row r="8" spans="2:7" s="262" customFormat="1" ht="15.75" customHeight="1">
      <c r="B8" s="271"/>
      <c r="C8" s="272"/>
      <c r="D8" s="273"/>
      <c r="E8" s="274"/>
      <c r="F8" s="275" t="s">
        <v>20</v>
      </c>
      <c r="G8" s="192" t="s">
        <v>21</v>
      </c>
    </row>
    <row r="9" spans="2:7" s="262" customFormat="1" ht="15.75" customHeight="1">
      <c r="B9" s="276" t="s">
        <v>6</v>
      </c>
      <c r="C9" s="277" t="s">
        <v>137</v>
      </c>
      <c r="D9" s="278"/>
      <c r="E9" s="279"/>
      <c r="F9" s="177">
        <f>SUM(F10:F16)</f>
        <v>-613215</v>
      </c>
      <c r="G9" s="177">
        <f>SUM(G10:G16)</f>
        <v>985286</v>
      </c>
    </row>
    <row r="10" spans="2:7" s="262" customFormat="1" ht="15.75" customHeight="1">
      <c r="B10" s="276" t="s">
        <v>26</v>
      </c>
      <c r="C10" s="277"/>
      <c r="D10" s="280" t="s">
        <v>232</v>
      </c>
      <c r="E10" s="279"/>
      <c r="F10" s="197">
        <v>32533017</v>
      </c>
      <c r="G10" s="281">
        <v>25840798</v>
      </c>
    </row>
    <row r="11" spans="2:7" s="262" customFormat="1" ht="15.75" customHeight="1">
      <c r="B11" s="276" t="s">
        <v>30</v>
      </c>
      <c r="C11" s="277"/>
      <c r="D11" s="280" t="s">
        <v>233</v>
      </c>
      <c r="E11" s="279"/>
      <c r="F11" s="181">
        <v>-31576563</v>
      </c>
      <c r="G11" s="181">
        <v>-21485385</v>
      </c>
    </row>
    <row r="12" spans="2:7" s="262" customFormat="1" ht="15.75" customHeight="1">
      <c r="B12" s="276" t="s">
        <v>31</v>
      </c>
      <c r="C12" s="277"/>
      <c r="D12" s="280" t="s">
        <v>234</v>
      </c>
      <c r="E12" s="279"/>
      <c r="F12" s="181">
        <v>-2499415</v>
      </c>
      <c r="G12" s="181">
        <v>-1713256</v>
      </c>
    </row>
    <row r="13" spans="2:7" s="262" customFormat="1" ht="15.75" customHeight="1">
      <c r="B13" s="276" t="s">
        <v>32</v>
      </c>
      <c r="C13" s="277"/>
      <c r="D13" s="280" t="s">
        <v>235</v>
      </c>
      <c r="E13" s="279"/>
      <c r="F13" s="181">
        <v>-21638</v>
      </c>
      <c r="G13" s="181">
        <v>-43394</v>
      </c>
    </row>
    <row r="14" spans="2:7" s="262" customFormat="1" ht="15.75" customHeight="1">
      <c r="B14" s="276" t="s">
        <v>201</v>
      </c>
      <c r="C14" s="277"/>
      <c r="D14" s="280" t="s">
        <v>236</v>
      </c>
      <c r="E14" s="279"/>
      <c r="F14" s="282">
        <v>-488616</v>
      </c>
      <c r="G14" s="282">
        <v>-413477</v>
      </c>
    </row>
    <row r="15" spans="2:7" s="262" customFormat="1" ht="15.75" customHeight="1">
      <c r="B15" s="276"/>
      <c r="C15" s="277"/>
      <c r="D15" s="283" t="s">
        <v>264</v>
      </c>
      <c r="E15" s="284"/>
      <c r="F15" s="285">
        <v>1440000</v>
      </c>
      <c r="G15" s="286">
        <v>-1200000</v>
      </c>
    </row>
    <row r="16" spans="2:7" s="262" customFormat="1" ht="15.75" customHeight="1">
      <c r="B16" s="276"/>
      <c r="C16" s="277"/>
      <c r="D16" s="287" t="s">
        <v>237</v>
      </c>
      <c r="E16" s="279"/>
      <c r="F16" s="176"/>
      <c r="G16" s="176"/>
    </row>
    <row r="17" spans="2:7" s="262" customFormat="1" ht="15.75" customHeight="1">
      <c r="B17" s="276"/>
      <c r="C17" s="277"/>
      <c r="D17" s="278"/>
      <c r="E17" s="279"/>
      <c r="F17" s="176"/>
      <c r="G17" s="176"/>
    </row>
    <row r="18" spans="2:7" s="262" customFormat="1" ht="15.75" customHeight="1">
      <c r="B18" s="276"/>
      <c r="C18" s="278" t="s">
        <v>133</v>
      </c>
      <c r="E18" s="279"/>
      <c r="F18" s="177">
        <f>SUM(F19:F24)</f>
        <v>5736012</v>
      </c>
      <c r="G18" s="177">
        <f>SUM(G19:G24)</f>
        <v>-685369</v>
      </c>
    </row>
    <row r="19" spans="2:7" s="262" customFormat="1" ht="15.75" customHeight="1">
      <c r="B19" s="276" t="s">
        <v>202</v>
      </c>
      <c r="C19" s="277"/>
      <c r="D19" s="280" t="s">
        <v>238</v>
      </c>
      <c r="E19" s="279"/>
      <c r="F19" s="176"/>
      <c r="G19" s="176"/>
    </row>
    <row r="20" spans="2:7" s="262" customFormat="1" ht="15.75" customHeight="1">
      <c r="B20" s="276" t="s">
        <v>203</v>
      </c>
      <c r="C20" s="277"/>
      <c r="D20" s="280" t="s">
        <v>239</v>
      </c>
      <c r="E20" s="279"/>
      <c r="F20" s="194"/>
      <c r="G20" s="194"/>
    </row>
    <row r="21" spans="2:7" s="262" customFormat="1" ht="15.75" customHeight="1">
      <c r="B21" s="276" t="s">
        <v>204</v>
      </c>
      <c r="C21" s="277"/>
      <c r="D21" s="280" t="s">
        <v>240</v>
      </c>
      <c r="E21" s="279"/>
      <c r="F21" s="176"/>
      <c r="G21" s="176"/>
    </row>
    <row r="22" spans="2:7" s="262" customFormat="1" ht="15.75" customHeight="1">
      <c r="B22" s="276" t="s">
        <v>205</v>
      </c>
      <c r="C22" s="277"/>
      <c r="D22" s="280" t="s">
        <v>307</v>
      </c>
      <c r="E22" s="279"/>
      <c r="F22" s="197">
        <v>657</v>
      </c>
      <c r="G22" s="197">
        <v>3057</v>
      </c>
    </row>
    <row r="23" spans="2:7" s="262" customFormat="1" ht="15.75" customHeight="1">
      <c r="B23" s="276" t="s">
        <v>206</v>
      </c>
      <c r="C23" s="277"/>
      <c r="D23" s="280" t="s">
        <v>308</v>
      </c>
      <c r="E23" s="279"/>
      <c r="F23" s="281">
        <v>5735355</v>
      </c>
      <c r="G23" s="281">
        <v>-688426</v>
      </c>
    </row>
    <row r="24" spans="2:7" s="262" customFormat="1" ht="15.75" customHeight="1">
      <c r="B24" s="276"/>
      <c r="C24" s="277"/>
      <c r="D24" s="287" t="s">
        <v>241</v>
      </c>
      <c r="E24" s="279"/>
      <c r="F24" s="176"/>
      <c r="G24" s="176"/>
    </row>
    <row r="25" spans="2:7" s="262" customFormat="1" ht="15.75" customHeight="1">
      <c r="B25" s="276"/>
      <c r="C25" s="277"/>
      <c r="D25" s="278"/>
      <c r="E25" s="279"/>
      <c r="F25" s="176"/>
      <c r="G25" s="176"/>
    </row>
    <row r="26" spans="2:7" s="262" customFormat="1" ht="15.75" customHeight="1">
      <c r="B26" s="276"/>
      <c r="C26" s="278" t="s">
        <v>138</v>
      </c>
      <c r="E26" s="279"/>
      <c r="F26" s="177">
        <f>SUM(F27:F30)</f>
        <v>0</v>
      </c>
      <c r="G26" s="177">
        <f>SUM(G27:G30)</f>
        <v>-1167640</v>
      </c>
    </row>
    <row r="27" spans="2:7" s="262" customFormat="1" ht="15.75" customHeight="1">
      <c r="B27" s="276" t="s">
        <v>207</v>
      </c>
      <c r="C27" s="288"/>
      <c r="D27" s="280" t="s">
        <v>242</v>
      </c>
      <c r="E27" s="284"/>
      <c r="F27" s="181"/>
      <c r="G27" s="181"/>
    </row>
    <row r="28" spans="2:7" s="262" customFormat="1" ht="15.75" customHeight="1">
      <c r="B28" s="276" t="s">
        <v>208</v>
      </c>
      <c r="C28" s="277"/>
      <c r="D28" s="280" t="s">
        <v>220</v>
      </c>
      <c r="E28" s="279"/>
      <c r="F28" s="176"/>
      <c r="G28" s="176"/>
    </row>
    <row r="29" spans="2:7" s="262" customFormat="1" ht="15.75" customHeight="1">
      <c r="B29" s="276" t="s">
        <v>209</v>
      </c>
      <c r="C29" s="277"/>
      <c r="D29" s="280" t="s">
        <v>296</v>
      </c>
      <c r="E29" s="279"/>
      <c r="F29" s="289"/>
      <c r="G29" s="289">
        <v>-1167640</v>
      </c>
    </row>
    <row r="30" spans="2:7" s="262" customFormat="1" ht="15.75" customHeight="1">
      <c r="B30" s="276" t="s">
        <v>210</v>
      </c>
      <c r="C30" s="288"/>
      <c r="D30" s="283" t="s">
        <v>264</v>
      </c>
      <c r="E30" s="284"/>
      <c r="F30" s="194"/>
      <c r="G30" s="194"/>
    </row>
    <row r="31" spans="2:7" s="262" customFormat="1" ht="15.75" customHeight="1">
      <c r="B31" s="276"/>
      <c r="C31" s="276"/>
      <c r="D31" s="290" t="s">
        <v>139</v>
      </c>
      <c r="E31" s="291"/>
      <c r="F31" s="176"/>
      <c r="G31" s="176"/>
    </row>
    <row r="32" spans="2:7" s="262" customFormat="1" ht="15.75" customHeight="1">
      <c r="B32" s="276"/>
      <c r="C32" s="276"/>
      <c r="D32" s="276"/>
      <c r="E32" s="291"/>
      <c r="F32" s="176"/>
      <c r="G32" s="176"/>
    </row>
    <row r="33" spans="2:7" s="262" customFormat="1" ht="15.75" customHeight="1">
      <c r="B33" s="276"/>
      <c r="C33" s="276"/>
      <c r="D33" s="292" t="s">
        <v>134</v>
      </c>
      <c r="E33" s="291"/>
      <c r="F33" s="177">
        <f>F35-F34</f>
        <v>2263850</v>
      </c>
      <c r="G33" s="177">
        <f>G35-G34</f>
        <v>2375128</v>
      </c>
    </row>
    <row r="34" spans="2:7" s="262" customFormat="1" ht="15.75" customHeight="1">
      <c r="B34" s="276"/>
      <c r="C34" s="276"/>
      <c r="D34" s="292" t="s">
        <v>135</v>
      </c>
      <c r="E34" s="291"/>
      <c r="F34" s="177">
        <f>Aktivet!H9</f>
        <v>2375128</v>
      </c>
      <c r="G34" s="177">
        <f>Aktivet!I9</f>
        <v>0</v>
      </c>
    </row>
    <row r="35" spans="2:7" s="262" customFormat="1" ht="15.75" customHeight="1">
      <c r="B35" s="276"/>
      <c r="C35" s="276"/>
      <c r="D35" s="292" t="s">
        <v>136</v>
      </c>
      <c r="E35" s="291"/>
      <c r="F35" s="177">
        <f>Aktivet!G9</f>
        <v>4638978</v>
      </c>
      <c r="G35" s="177">
        <f>Aktivet!H9</f>
        <v>2375128</v>
      </c>
    </row>
    <row r="36" spans="2:7" s="262" customFormat="1" ht="15.75" customHeight="1">
      <c r="B36" s="293"/>
      <c r="C36" s="293"/>
      <c r="D36" s="293"/>
      <c r="E36" s="294"/>
      <c r="F36" s="193"/>
      <c r="G36" s="193"/>
    </row>
    <row r="37" spans="2:7" s="262" customFormat="1" ht="15.75" customHeight="1">
      <c r="B37" s="293"/>
      <c r="C37" s="293"/>
      <c r="D37" s="293"/>
      <c r="E37" s="294"/>
      <c r="F37" s="193"/>
      <c r="G37" s="193"/>
    </row>
    <row r="38" spans="2:7" s="262" customFormat="1" ht="15.75" customHeight="1">
      <c r="B38" s="293"/>
      <c r="C38" s="293"/>
      <c r="D38" s="293"/>
      <c r="E38" s="294"/>
      <c r="F38" s="193">
        <f>+F9+F18+F26</f>
        <v>5122797</v>
      </c>
      <c r="G38" s="193"/>
    </row>
    <row r="39" spans="2:7" s="262" customFormat="1" ht="15.75" customHeight="1">
      <c r="B39" s="293"/>
      <c r="C39" s="293"/>
      <c r="D39" s="293"/>
      <c r="E39" s="294"/>
      <c r="F39" s="193"/>
      <c r="G39" s="193"/>
    </row>
    <row r="40" spans="2:7" s="262" customFormat="1" ht="15.75" customHeight="1">
      <c r="B40" s="293"/>
      <c r="C40" s="293"/>
      <c r="D40" s="293"/>
      <c r="E40" s="293"/>
      <c r="F40" s="193"/>
      <c r="G40" s="193"/>
    </row>
    <row r="41" spans="2:7" ht="12.75">
      <c r="B41" s="295"/>
      <c r="C41" s="295"/>
      <c r="D41" s="295"/>
      <c r="E41" s="114"/>
      <c r="F41" s="134"/>
      <c r="G41" s="134"/>
    </row>
  </sheetData>
  <sheetProtection/>
  <mergeCells count="3">
    <mergeCell ref="B5:G5"/>
    <mergeCell ref="C7:E8"/>
    <mergeCell ref="B7:B8"/>
  </mergeCells>
  <printOptions horizontalCentered="1" verticalCentered="1"/>
  <pageMargins left="0.25" right="0.25" top="0.25" bottom="0.25" header="0.261811024" footer="0.261811024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1">
      <selection activeCell="G13" sqref="G13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5">
      <c r="B2" s="44" t="str">
        <f>Aktivet!B2</f>
        <v> " ILIRJAN POSTOLI"  Person Fizik        </v>
      </c>
    </row>
    <row r="3" ht="6.75" customHeight="1"/>
    <row r="4" spans="1:8" ht="25.5" customHeight="1">
      <c r="A4" s="234" t="s">
        <v>231</v>
      </c>
      <c r="B4" s="234"/>
      <c r="C4" s="234"/>
      <c r="D4" s="234"/>
      <c r="E4" s="234"/>
      <c r="F4" s="234"/>
      <c r="G4" s="234"/>
      <c r="H4" s="234"/>
    </row>
    <row r="5" ht="6.75" customHeight="1"/>
    <row r="6" spans="2:7" ht="12.75" customHeight="1">
      <c r="B6" s="72" t="s">
        <v>125</v>
      </c>
      <c r="G6" s="61" t="s">
        <v>195</v>
      </c>
    </row>
    <row r="7" ht="6.75" customHeight="1" thickBot="1"/>
    <row r="8" spans="1:8" s="62" customFormat="1" ht="24.75" customHeight="1" thickTop="1">
      <c r="A8" s="235"/>
      <c r="B8" s="236"/>
      <c r="C8" s="77" t="s">
        <v>80</v>
      </c>
      <c r="D8" s="77" t="s">
        <v>81</v>
      </c>
      <c r="E8" s="78" t="s">
        <v>127</v>
      </c>
      <c r="F8" s="78" t="s">
        <v>126</v>
      </c>
      <c r="G8" s="77" t="s">
        <v>128</v>
      </c>
      <c r="H8" s="79" t="s">
        <v>120</v>
      </c>
    </row>
    <row r="9" spans="1:8" s="67" customFormat="1" ht="30" customHeight="1">
      <c r="A9" s="63" t="s">
        <v>6</v>
      </c>
      <c r="B9" s="163" t="s">
        <v>250</v>
      </c>
      <c r="C9" s="65"/>
      <c r="D9" s="65"/>
      <c r="E9" s="65"/>
      <c r="F9" s="65"/>
      <c r="G9" s="169">
        <f>+Pasivet!H39</f>
        <v>2521392</v>
      </c>
      <c r="H9" s="166">
        <f>SUM(C9:G9)</f>
        <v>2521392</v>
      </c>
    </row>
    <row r="10" spans="1:8" s="67" customFormat="1" ht="19.5" customHeight="1">
      <c r="A10" s="63">
        <v>1</v>
      </c>
      <c r="B10" s="64" t="s">
        <v>121</v>
      </c>
      <c r="C10" s="65"/>
      <c r="D10" s="65"/>
      <c r="E10" s="65"/>
      <c r="F10" s="65"/>
      <c r="G10" s="65"/>
      <c r="H10" s="66">
        <f aca="true" t="shared" si="0" ref="H10:H21">SUM(C10:G10)</f>
        <v>0</v>
      </c>
    </row>
    <row r="11" spans="1:8" s="67" customFormat="1" ht="19.5" customHeight="1">
      <c r="A11" s="63">
        <v>2</v>
      </c>
      <c r="B11" s="64" t="s">
        <v>119</v>
      </c>
      <c r="C11" s="65"/>
      <c r="D11" s="65"/>
      <c r="E11" s="65"/>
      <c r="F11" s="65"/>
      <c r="G11" s="65"/>
      <c r="H11" s="66">
        <f t="shared" si="0"/>
        <v>0</v>
      </c>
    </row>
    <row r="12" spans="1:8" s="67" customFormat="1" ht="19.5" customHeight="1">
      <c r="A12" s="70">
        <v>3</v>
      </c>
      <c r="B12" s="68" t="s">
        <v>124</v>
      </c>
      <c r="C12" s="69">
        <f>+Pasivet!H33</f>
        <v>0</v>
      </c>
      <c r="D12" s="69"/>
      <c r="E12" s="69"/>
      <c r="F12" s="69"/>
      <c r="G12" s="69">
        <f>+Pasivet!H40</f>
        <v>4120746</v>
      </c>
      <c r="H12" s="66">
        <f t="shared" si="0"/>
        <v>4120746</v>
      </c>
    </row>
    <row r="13" spans="1:8" s="67" customFormat="1" ht="19.5" customHeight="1">
      <c r="A13" s="70">
        <v>4</v>
      </c>
      <c r="B13" s="68" t="s">
        <v>122</v>
      </c>
      <c r="C13" s="69"/>
      <c r="D13" s="69"/>
      <c r="E13" s="69"/>
      <c r="F13" s="69"/>
      <c r="G13" s="69"/>
      <c r="H13" s="66">
        <f t="shared" si="0"/>
        <v>0</v>
      </c>
    </row>
    <row r="14" spans="1:8" s="67" customFormat="1" ht="19.5" customHeight="1">
      <c r="A14" s="70">
        <v>5</v>
      </c>
      <c r="B14" s="68" t="s">
        <v>129</v>
      </c>
      <c r="C14" s="69"/>
      <c r="D14" s="69"/>
      <c r="E14" s="69"/>
      <c r="F14" s="69"/>
      <c r="G14" s="69"/>
      <c r="H14" s="66">
        <f t="shared" si="0"/>
        <v>0</v>
      </c>
    </row>
    <row r="15" spans="1:8" s="67" customFormat="1" ht="19.5" customHeight="1">
      <c r="A15" s="70">
        <v>6</v>
      </c>
      <c r="B15" s="68" t="s">
        <v>130</v>
      </c>
      <c r="C15" s="69"/>
      <c r="D15" s="69"/>
      <c r="E15" s="69"/>
      <c r="F15" s="69"/>
      <c r="G15" s="69"/>
      <c r="H15" s="66">
        <f t="shared" si="0"/>
        <v>0</v>
      </c>
    </row>
    <row r="16" spans="1:8" s="67" customFormat="1" ht="30" customHeight="1">
      <c r="A16" s="63" t="s">
        <v>7</v>
      </c>
      <c r="B16" s="163" t="s">
        <v>302</v>
      </c>
      <c r="C16" s="168">
        <f>SUM(C9:C15)</f>
        <v>0</v>
      </c>
      <c r="D16" s="168">
        <f>SUM(D9:D15)</f>
        <v>0</v>
      </c>
      <c r="E16" s="168">
        <f>SUM(E9:E15)</f>
        <v>0</v>
      </c>
      <c r="F16" s="168">
        <f>SUM(F9:F15)</f>
        <v>0</v>
      </c>
      <c r="G16" s="168">
        <f>SUM(G9:G15)</f>
        <v>6642138</v>
      </c>
      <c r="H16" s="166">
        <f t="shared" si="0"/>
        <v>6642138</v>
      </c>
    </row>
    <row r="17" spans="1:8" s="67" customFormat="1" ht="19.5" customHeight="1">
      <c r="A17" s="63">
        <v>1</v>
      </c>
      <c r="B17" s="68" t="s">
        <v>124</v>
      </c>
      <c r="C17" s="69"/>
      <c r="D17" s="69"/>
      <c r="E17" s="69"/>
      <c r="F17" s="69"/>
      <c r="G17" s="69">
        <f>'Ardh.Shpenz.1'!F33</f>
        <v>4412226.6</v>
      </c>
      <c r="H17" s="66">
        <f t="shared" si="0"/>
        <v>4412226.6</v>
      </c>
    </row>
    <row r="18" spans="1:8" s="67" customFormat="1" ht="19.5" customHeight="1">
      <c r="A18" s="63">
        <v>2</v>
      </c>
      <c r="B18" s="165" t="s">
        <v>276</v>
      </c>
      <c r="C18" s="69"/>
      <c r="D18" s="69"/>
      <c r="E18" s="69"/>
      <c r="F18" s="69"/>
      <c r="G18" s="69"/>
      <c r="H18" s="66">
        <f t="shared" si="0"/>
        <v>0</v>
      </c>
    </row>
    <row r="19" spans="1:8" s="67" customFormat="1" ht="19.5" customHeight="1">
      <c r="A19" s="63">
        <v>3</v>
      </c>
      <c r="B19" s="68" t="s">
        <v>224</v>
      </c>
      <c r="C19" s="69"/>
      <c r="D19" s="69"/>
      <c r="E19" s="69"/>
      <c r="F19" s="69"/>
      <c r="G19" s="69"/>
      <c r="H19" s="66">
        <f t="shared" si="0"/>
        <v>0</v>
      </c>
    </row>
    <row r="20" spans="1:8" s="67" customFormat="1" ht="19.5" customHeight="1">
      <c r="A20" s="63">
        <v>4</v>
      </c>
      <c r="B20" s="165" t="s">
        <v>251</v>
      </c>
      <c r="C20" s="69"/>
      <c r="D20" s="69"/>
      <c r="E20" s="69"/>
      <c r="F20" s="69"/>
      <c r="G20" s="69"/>
      <c r="H20" s="66">
        <f t="shared" si="0"/>
        <v>0</v>
      </c>
    </row>
    <row r="21" spans="1:10" s="67" customFormat="1" ht="30" customHeight="1" thickBot="1">
      <c r="A21" s="71" t="s">
        <v>76</v>
      </c>
      <c r="B21" s="164" t="s">
        <v>303</v>
      </c>
      <c r="C21" s="167">
        <f>SUM(C16:C20)</f>
        <v>0</v>
      </c>
      <c r="D21" s="167">
        <f>SUM(D16:D20)</f>
        <v>0</v>
      </c>
      <c r="E21" s="167">
        <f>SUM(E16:E20)</f>
        <v>0</v>
      </c>
      <c r="F21" s="167">
        <f>SUM(F16:F20)</f>
        <v>0</v>
      </c>
      <c r="G21" s="167">
        <f>SUM(G16:G20)</f>
        <v>11054364.6</v>
      </c>
      <c r="H21" s="166">
        <f t="shared" si="0"/>
        <v>11054364.6</v>
      </c>
      <c r="J21" s="140">
        <f>Pasivet!G30</f>
        <v>11054365</v>
      </c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Q163"/>
  <sheetViews>
    <sheetView zoomScalePageLayoutView="0" workbookViewId="0" topLeftCell="A133">
      <selection activeCell="M144" sqref="M144"/>
    </sheetView>
  </sheetViews>
  <sheetFormatPr defaultColWidth="9.140625" defaultRowHeight="12.75"/>
  <cols>
    <col min="1" max="1" width="12.7109375" style="0" customWidth="1"/>
    <col min="2" max="2" width="1.7109375" style="0" customWidth="1"/>
    <col min="3" max="3" width="2.57421875" style="19" customWidth="1"/>
    <col min="4" max="4" width="2.421875" style="0" customWidth="1"/>
    <col min="5" max="5" width="3.421875" style="0" customWidth="1"/>
    <col min="6" max="6" width="13.7109375" style="0" customWidth="1"/>
    <col min="7" max="7" width="11.7109375" style="0" customWidth="1"/>
    <col min="8" max="8" width="10.421875" style="0" customWidth="1"/>
    <col min="9" max="9" width="8.7109375" style="0" customWidth="1"/>
    <col min="10" max="10" width="10.00390625" style="0" customWidth="1"/>
    <col min="11" max="11" width="9.00390625" style="0" customWidth="1"/>
    <col min="12" max="12" width="10.00390625" style="0" customWidth="1"/>
    <col min="13" max="13" width="12.421875" style="0" customWidth="1"/>
    <col min="14" max="14" width="9.28125" style="0" customWidth="1"/>
    <col min="15" max="15" width="3.421875" style="0" customWidth="1"/>
    <col min="16" max="16" width="2.140625" style="0" customWidth="1"/>
  </cols>
  <sheetData>
    <row r="2" spans="2:15" ht="12.75">
      <c r="B2" s="1"/>
      <c r="C2" s="8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ht="12.75">
      <c r="B3" s="4"/>
      <c r="C3" s="10" t="s">
        <v>141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15" s="27" customFormat="1" ht="33" customHeight="1">
      <c r="B4" s="237" t="s">
        <v>215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</row>
    <row r="5" spans="2:15" s="27" customFormat="1" ht="12.75" customHeight="1">
      <c r="B5" s="82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4"/>
    </row>
    <row r="6" spans="2:15" ht="15.75">
      <c r="B6" s="4"/>
      <c r="C6" s="10"/>
      <c r="D6" s="240" t="s">
        <v>142</v>
      </c>
      <c r="E6" s="240"/>
      <c r="F6" s="89" t="s">
        <v>143</v>
      </c>
      <c r="G6" s="5"/>
      <c r="H6" s="5"/>
      <c r="I6" s="5"/>
      <c r="J6" s="5"/>
      <c r="K6" s="5"/>
      <c r="L6" s="90"/>
      <c r="M6" s="90"/>
      <c r="N6" s="5"/>
      <c r="O6" s="6"/>
    </row>
    <row r="7" spans="2:15" ht="12.75">
      <c r="B7" s="4"/>
      <c r="C7" s="10"/>
      <c r="D7" s="5"/>
      <c r="E7" s="5"/>
      <c r="F7" s="5"/>
      <c r="G7" s="5"/>
      <c r="H7" s="5"/>
      <c r="I7" s="5"/>
      <c r="J7" s="5"/>
      <c r="K7" s="5"/>
      <c r="L7" s="90"/>
      <c r="M7" s="90"/>
      <c r="N7" s="5"/>
      <c r="O7" s="6"/>
    </row>
    <row r="8" spans="2:15" ht="12.75">
      <c r="B8" s="4"/>
      <c r="C8" s="10"/>
      <c r="D8" s="5"/>
      <c r="E8" s="91" t="s">
        <v>6</v>
      </c>
      <c r="F8" s="92" t="s">
        <v>144</v>
      </c>
      <c r="G8" s="92"/>
      <c r="H8" s="93"/>
      <c r="I8" s="93"/>
      <c r="J8" s="5"/>
      <c r="K8" s="5"/>
      <c r="L8" s="5"/>
      <c r="M8" s="5"/>
      <c r="N8" s="5"/>
      <c r="O8" s="6"/>
    </row>
    <row r="9" spans="2:15" ht="12.75">
      <c r="B9" s="4"/>
      <c r="C9" s="10"/>
      <c r="D9" s="5"/>
      <c r="E9" s="91"/>
      <c r="F9" s="92"/>
      <c r="G9" s="92"/>
      <c r="H9" s="93"/>
      <c r="I9" s="93"/>
      <c r="J9" s="5"/>
      <c r="K9" s="5"/>
      <c r="L9" s="5"/>
      <c r="M9" s="5"/>
      <c r="N9" s="5"/>
      <c r="O9" s="6"/>
    </row>
    <row r="10" spans="2:15" ht="12.75">
      <c r="B10" s="87"/>
      <c r="C10" s="94"/>
      <c r="D10" s="86"/>
      <c r="E10" s="95">
        <v>1</v>
      </c>
      <c r="F10" s="96" t="s">
        <v>23</v>
      </c>
      <c r="G10" s="97"/>
      <c r="H10" s="5"/>
      <c r="I10" s="5"/>
      <c r="J10" s="5"/>
      <c r="K10" s="5"/>
      <c r="L10" s="5"/>
      <c r="M10" s="5"/>
      <c r="N10" s="5"/>
      <c r="O10" s="6"/>
    </row>
    <row r="11" spans="2:15" ht="12.75">
      <c r="B11" s="4"/>
      <c r="C11" s="10">
        <v>3</v>
      </c>
      <c r="D11" s="5"/>
      <c r="E11" s="5"/>
      <c r="F11" s="10" t="s">
        <v>64</v>
      </c>
      <c r="G11" s="90"/>
      <c r="H11" s="90"/>
      <c r="I11" s="90"/>
      <c r="J11" s="90"/>
      <c r="K11" s="90"/>
      <c r="L11" s="90"/>
      <c r="M11" s="90"/>
      <c r="N11" s="5"/>
      <c r="O11" s="6"/>
    </row>
    <row r="12" spans="2:15" ht="12.75">
      <c r="B12" s="4"/>
      <c r="C12" s="10"/>
      <c r="D12" s="5"/>
      <c r="E12" s="241" t="s">
        <v>5</v>
      </c>
      <c r="F12" s="241" t="s">
        <v>145</v>
      </c>
      <c r="G12" s="241"/>
      <c r="H12" s="241" t="s">
        <v>146</v>
      </c>
      <c r="I12" s="28"/>
      <c r="J12" s="241" t="s">
        <v>147</v>
      </c>
      <c r="K12" s="241"/>
      <c r="L12" s="98" t="s">
        <v>148</v>
      </c>
      <c r="M12" s="98" t="s">
        <v>149</v>
      </c>
      <c r="N12" s="98" t="s">
        <v>148</v>
      </c>
      <c r="O12" s="6"/>
    </row>
    <row r="13" spans="2:15" ht="12.75">
      <c r="B13" s="4"/>
      <c r="C13" s="10"/>
      <c r="D13" s="5"/>
      <c r="E13" s="241"/>
      <c r="F13" s="241"/>
      <c r="G13" s="241"/>
      <c r="H13" s="241"/>
      <c r="I13" s="28"/>
      <c r="J13" s="241"/>
      <c r="K13" s="241"/>
      <c r="L13" s="99" t="s">
        <v>150</v>
      </c>
      <c r="M13" s="99" t="s">
        <v>151</v>
      </c>
      <c r="N13" s="99" t="s">
        <v>152</v>
      </c>
      <c r="O13" s="6"/>
    </row>
    <row r="14" spans="2:15" ht="12.75">
      <c r="B14" s="4"/>
      <c r="C14" s="10"/>
      <c r="D14" s="5"/>
      <c r="E14" s="100">
        <v>1</v>
      </c>
      <c r="F14" s="242" t="s">
        <v>252</v>
      </c>
      <c r="G14" s="243"/>
      <c r="H14" s="101" t="s">
        <v>196</v>
      </c>
      <c r="I14" s="101"/>
      <c r="J14" s="244"/>
      <c r="K14" s="244"/>
      <c r="L14" s="101"/>
      <c r="M14" s="101"/>
      <c r="N14" s="80">
        <v>322552</v>
      </c>
      <c r="O14" s="6"/>
    </row>
    <row r="15" spans="2:15" ht="12.75">
      <c r="B15" s="4"/>
      <c r="C15" s="10"/>
      <c r="D15" s="5"/>
      <c r="E15" s="102">
        <v>2</v>
      </c>
      <c r="F15" s="242" t="s">
        <v>270</v>
      </c>
      <c r="G15" s="243"/>
      <c r="H15" s="101" t="s">
        <v>196</v>
      </c>
      <c r="I15" s="101"/>
      <c r="J15" s="244"/>
      <c r="K15" s="244"/>
      <c r="L15" s="102"/>
      <c r="M15" s="102"/>
      <c r="N15" s="80">
        <v>57088</v>
      </c>
      <c r="O15" s="6"/>
    </row>
    <row r="16" spans="2:15" ht="12.75">
      <c r="B16" s="4"/>
      <c r="C16" s="10"/>
      <c r="D16" s="5"/>
      <c r="E16" s="102">
        <v>3</v>
      </c>
      <c r="F16" s="243" t="s">
        <v>267</v>
      </c>
      <c r="G16" s="243"/>
      <c r="H16" s="101" t="s">
        <v>196</v>
      </c>
      <c r="I16" s="101"/>
      <c r="J16" s="244"/>
      <c r="K16" s="244"/>
      <c r="L16" s="102"/>
      <c r="M16" s="102"/>
      <c r="N16" s="80">
        <v>3363274</v>
      </c>
      <c r="O16" s="6"/>
    </row>
    <row r="17" spans="2:15" ht="12.75">
      <c r="B17" s="4"/>
      <c r="C17" s="10"/>
      <c r="D17" s="5"/>
      <c r="E17" s="102">
        <v>4</v>
      </c>
      <c r="F17" s="182" t="s">
        <v>268</v>
      </c>
      <c r="G17" s="129"/>
      <c r="H17" s="101" t="s">
        <v>196</v>
      </c>
      <c r="I17" s="130"/>
      <c r="J17" s="81"/>
      <c r="K17" s="126"/>
      <c r="L17" s="103"/>
      <c r="M17" s="103"/>
      <c r="N17" s="80">
        <v>97844</v>
      </c>
      <c r="O17" s="6"/>
    </row>
    <row r="18" spans="2:15" ht="12.75">
      <c r="B18" s="4"/>
      <c r="C18" s="10"/>
      <c r="D18" s="5"/>
      <c r="E18" s="102">
        <v>5</v>
      </c>
      <c r="F18" s="183" t="s">
        <v>269</v>
      </c>
      <c r="G18" s="129"/>
      <c r="H18" s="101" t="s">
        <v>196</v>
      </c>
      <c r="I18" s="130"/>
      <c r="J18" s="81"/>
      <c r="K18" s="126"/>
      <c r="L18" s="103"/>
      <c r="M18" s="103"/>
      <c r="N18" s="80">
        <v>449964</v>
      </c>
      <c r="O18" s="6"/>
    </row>
    <row r="19" spans="2:17" s="27" customFormat="1" ht="16.5" customHeight="1">
      <c r="B19" s="104"/>
      <c r="C19" s="38"/>
      <c r="D19" s="39"/>
      <c r="E19" s="102">
        <v>6</v>
      </c>
      <c r="F19" s="198" t="s">
        <v>309</v>
      </c>
      <c r="G19" s="129"/>
      <c r="H19" s="101" t="s">
        <v>196</v>
      </c>
      <c r="I19" s="130"/>
      <c r="J19" s="81"/>
      <c r="K19" s="126"/>
      <c r="L19" s="103"/>
      <c r="M19" s="103"/>
      <c r="N19" s="21">
        <v>92080</v>
      </c>
      <c r="O19" s="105"/>
      <c r="Q19" s="22">
        <f>+N20+N25</f>
        <v>4638978</v>
      </c>
    </row>
    <row r="20" spans="2:17" ht="21.75" customHeight="1">
      <c r="B20" s="4"/>
      <c r="C20" s="10">
        <v>4</v>
      </c>
      <c r="D20" s="5"/>
      <c r="E20" s="106"/>
      <c r="F20" s="94" t="s">
        <v>65</v>
      </c>
      <c r="G20" s="106"/>
      <c r="H20" s="106"/>
      <c r="I20" s="106"/>
      <c r="J20" s="106"/>
      <c r="K20" s="106"/>
      <c r="L20" s="106"/>
      <c r="M20" s="106"/>
      <c r="N20" s="184">
        <f>SUM(N14:N19)</f>
        <v>4382802</v>
      </c>
      <c r="O20" s="6"/>
      <c r="Q20" s="18">
        <f>+Aktivet!G9-'Shpjegim zerave te bilancit '!Q19</f>
        <v>0</v>
      </c>
    </row>
    <row r="21" spans="2:15" ht="12.75">
      <c r="B21" s="4"/>
      <c r="C21" s="10"/>
      <c r="D21" s="5"/>
      <c r="E21" s="241" t="s">
        <v>5</v>
      </c>
      <c r="F21" s="223" t="s">
        <v>154</v>
      </c>
      <c r="G21" s="224"/>
      <c r="H21" s="224"/>
      <c r="I21" s="224"/>
      <c r="J21" s="224"/>
      <c r="K21" s="225"/>
      <c r="L21" s="98" t="s">
        <v>148</v>
      </c>
      <c r="M21" s="98" t="s">
        <v>149</v>
      </c>
      <c r="N21" s="98" t="s">
        <v>148</v>
      </c>
      <c r="O21" s="6"/>
    </row>
    <row r="22" spans="2:15" ht="12.75">
      <c r="B22" s="4"/>
      <c r="C22" s="10"/>
      <c r="D22" s="5"/>
      <c r="E22" s="241"/>
      <c r="F22" s="226"/>
      <c r="G22" s="227"/>
      <c r="H22" s="227"/>
      <c r="I22" s="227"/>
      <c r="J22" s="227"/>
      <c r="K22" s="228"/>
      <c r="L22" s="99" t="s">
        <v>150</v>
      </c>
      <c r="M22" s="99" t="s">
        <v>151</v>
      </c>
      <c r="N22" s="99" t="s">
        <v>152</v>
      </c>
      <c r="O22" s="6"/>
    </row>
    <row r="23" spans="2:15" ht="12.75">
      <c r="B23" s="4"/>
      <c r="C23" s="10"/>
      <c r="D23" s="5"/>
      <c r="E23" s="100"/>
      <c r="F23" s="246" t="s">
        <v>155</v>
      </c>
      <c r="G23" s="247"/>
      <c r="H23" s="247"/>
      <c r="I23" s="247"/>
      <c r="J23" s="247"/>
      <c r="K23" s="248"/>
      <c r="L23" s="101"/>
      <c r="M23" s="101"/>
      <c r="N23" s="80">
        <f>Aktivet!G11</f>
        <v>256176</v>
      </c>
      <c r="O23" s="6"/>
    </row>
    <row r="24" spans="2:15" ht="12.75">
      <c r="B24" s="4"/>
      <c r="C24" s="10"/>
      <c r="D24" s="5"/>
      <c r="E24" s="102"/>
      <c r="F24" s="246"/>
      <c r="G24" s="247"/>
      <c r="H24" s="247"/>
      <c r="I24" s="247"/>
      <c r="J24" s="247"/>
      <c r="K24" s="248"/>
      <c r="L24" s="102"/>
      <c r="M24" s="102"/>
      <c r="N24" s="102"/>
      <c r="O24" s="6"/>
    </row>
    <row r="25" spans="2:15" ht="18" customHeight="1">
      <c r="B25" s="4"/>
      <c r="C25" s="10"/>
      <c r="D25" s="5"/>
      <c r="E25" s="29"/>
      <c r="F25" s="250" t="s">
        <v>153</v>
      </c>
      <c r="G25" s="251"/>
      <c r="H25" s="251"/>
      <c r="I25" s="251"/>
      <c r="J25" s="251"/>
      <c r="K25" s="251"/>
      <c r="L25" s="251"/>
      <c r="M25" s="252"/>
      <c r="N25" s="21">
        <f>SUM(N23:N24)</f>
        <v>256176</v>
      </c>
      <c r="O25" s="6"/>
    </row>
    <row r="26" spans="2:15" ht="12.75">
      <c r="B26" s="4"/>
      <c r="C26" s="10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2:15" ht="12.75">
      <c r="B27" s="4"/>
      <c r="C27" s="1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2:15" ht="12.75">
      <c r="B28" s="4"/>
      <c r="C28" s="10">
        <v>5</v>
      </c>
      <c r="D28" s="5"/>
      <c r="E28" s="107">
        <v>2</v>
      </c>
      <c r="F28" s="108" t="s">
        <v>156</v>
      </c>
      <c r="G28" s="109"/>
      <c r="H28" s="5"/>
      <c r="I28" s="5"/>
      <c r="J28" s="5"/>
      <c r="K28" s="5"/>
      <c r="L28" s="5"/>
      <c r="M28" s="5"/>
      <c r="N28" s="5"/>
      <c r="O28" s="6"/>
    </row>
    <row r="29" spans="2:15" ht="12.75">
      <c r="B29" s="4"/>
      <c r="C29" s="10"/>
      <c r="D29" s="5"/>
      <c r="E29" s="5"/>
      <c r="F29" s="5"/>
      <c r="G29" s="5" t="s">
        <v>157</v>
      </c>
      <c r="H29" s="5"/>
      <c r="I29" s="5"/>
      <c r="J29" s="5"/>
      <c r="K29" s="5"/>
      <c r="L29" s="5"/>
      <c r="M29" s="5"/>
      <c r="N29" s="5"/>
      <c r="O29" s="6"/>
    </row>
    <row r="30" spans="2:15" ht="12.75">
      <c r="B30" s="4"/>
      <c r="C30" s="10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2:15" ht="12.75">
      <c r="B31" s="4"/>
      <c r="C31" s="10">
        <v>6</v>
      </c>
      <c r="D31" s="5"/>
      <c r="E31" s="107">
        <v>3</v>
      </c>
      <c r="F31" s="108" t="s">
        <v>158</v>
      </c>
      <c r="G31" s="109"/>
      <c r="H31" s="5"/>
      <c r="I31" s="5"/>
      <c r="J31" s="5"/>
      <c r="K31" s="5"/>
      <c r="L31" s="5"/>
      <c r="M31" s="5"/>
      <c r="N31" s="5"/>
      <c r="O31" s="6"/>
    </row>
    <row r="32" spans="2:15" ht="12.75">
      <c r="B32" s="4"/>
      <c r="C32" s="10"/>
      <c r="D32" s="5"/>
      <c r="E32" s="110"/>
      <c r="F32" s="111"/>
      <c r="G32" s="109"/>
      <c r="H32" s="5"/>
      <c r="I32" s="5"/>
      <c r="J32" s="5"/>
      <c r="K32" s="5"/>
      <c r="L32" s="5"/>
      <c r="M32" s="5"/>
      <c r="N32" s="5"/>
      <c r="O32" s="6"/>
    </row>
    <row r="33" spans="2:15" ht="12.75">
      <c r="B33" s="4"/>
      <c r="C33" s="10">
        <v>7</v>
      </c>
      <c r="D33" s="5"/>
      <c r="E33" s="112" t="s">
        <v>159</v>
      </c>
      <c r="F33" s="113" t="s">
        <v>160</v>
      </c>
      <c r="G33" s="5"/>
      <c r="H33" s="5"/>
      <c r="I33" s="5"/>
      <c r="J33" s="5"/>
      <c r="K33" s="5"/>
      <c r="L33" s="5"/>
      <c r="M33" s="5"/>
      <c r="N33" s="5"/>
      <c r="O33" s="6"/>
    </row>
    <row r="34" spans="2:15" ht="12.75">
      <c r="B34" s="4"/>
      <c r="C34" s="10"/>
      <c r="D34" s="5"/>
      <c r="E34" s="5"/>
      <c r="F34" s="249" t="s">
        <v>161</v>
      </c>
      <c r="G34" s="249"/>
      <c r="H34" s="5"/>
      <c r="I34" s="5"/>
      <c r="J34" s="10" t="s">
        <v>5</v>
      </c>
      <c r="K34" s="5"/>
      <c r="L34" s="10" t="s">
        <v>162</v>
      </c>
      <c r="M34" s="18">
        <f>Aktivet!G16</f>
        <v>5464622</v>
      </c>
      <c r="N34" s="5"/>
      <c r="O34" s="6"/>
    </row>
    <row r="35" spans="2:15" ht="12.75">
      <c r="B35" s="4"/>
      <c r="C35" s="10"/>
      <c r="D35" s="5"/>
      <c r="E35" s="5"/>
      <c r="K35" s="5"/>
      <c r="L35" s="10"/>
      <c r="M35" s="11"/>
      <c r="N35" s="5"/>
      <c r="O35" s="6"/>
    </row>
    <row r="36" spans="2:15" ht="12.75">
      <c r="B36" s="4"/>
      <c r="C36" s="10"/>
      <c r="D36" s="5"/>
      <c r="E36" s="5">
        <v>1</v>
      </c>
      <c r="F36" s="5" t="s">
        <v>277</v>
      </c>
      <c r="G36" s="5"/>
      <c r="H36" s="5"/>
      <c r="K36" s="5"/>
      <c r="L36" s="10"/>
      <c r="M36" s="20">
        <v>130420</v>
      </c>
      <c r="N36" s="5"/>
      <c r="O36" s="6"/>
    </row>
    <row r="37" spans="2:15" ht="12.75">
      <c r="B37" s="4"/>
      <c r="C37" s="10"/>
      <c r="D37" s="5"/>
      <c r="E37" s="5">
        <v>2</v>
      </c>
      <c r="F37" s="74" t="s">
        <v>313</v>
      </c>
      <c r="G37" s="5"/>
      <c r="H37" s="5"/>
      <c r="K37" s="5"/>
      <c r="L37" s="10"/>
      <c r="M37" s="199">
        <v>25860</v>
      </c>
      <c r="N37" s="5"/>
      <c r="O37" s="6"/>
    </row>
    <row r="38" spans="2:15" ht="12.75">
      <c r="B38" s="4"/>
      <c r="C38" s="10"/>
      <c r="D38" s="5"/>
      <c r="E38" s="5">
        <v>3</v>
      </c>
      <c r="F38" s="74" t="s">
        <v>314</v>
      </c>
      <c r="G38" s="5"/>
      <c r="H38" s="5"/>
      <c r="K38" s="5"/>
      <c r="L38" s="10"/>
      <c r="M38" s="20">
        <v>35718</v>
      </c>
      <c r="N38" s="5"/>
      <c r="O38" s="6"/>
    </row>
    <row r="39" spans="2:15" ht="12.75">
      <c r="B39" s="4"/>
      <c r="C39" s="10"/>
      <c r="D39" s="5"/>
      <c r="E39" s="5">
        <v>4</v>
      </c>
      <c r="F39" s="139" t="s">
        <v>315</v>
      </c>
      <c r="G39" s="5"/>
      <c r="H39" s="5"/>
      <c r="K39" s="5"/>
      <c r="L39" s="10"/>
      <c r="M39" s="199">
        <v>2250</v>
      </c>
      <c r="N39" s="5"/>
      <c r="O39" s="6"/>
    </row>
    <row r="40" spans="2:15" ht="12.75">
      <c r="B40" s="4"/>
      <c r="C40" s="10"/>
      <c r="D40" s="5"/>
      <c r="E40" s="5">
        <v>5</v>
      </c>
      <c r="F40" s="139" t="s">
        <v>317</v>
      </c>
      <c r="G40" s="5"/>
      <c r="H40" s="5"/>
      <c r="K40" s="5"/>
      <c r="L40" s="10"/>
      <c r="M40" s="20">
        <v>55680</v>
      </c>
      <c r="N40" s="5"/>
      <c r="O40" s="6"/>
    </row>
    <row r="41" spans="2:15" ht="12.75">
      <c r="B41" s="4"/>
      <c r="C41" s="10"/>
      <c r="D41" s="5"/>
      <c r="E41" s="5">
        <v>6</v>
      </c>
      <c r="F41" s="139" t="s">
        <v>316</v>
      </c>
      <c r="G41" s="5"/>
      <c r="H41" s="5"/>
      <c r="K41" s="5"/>
      <c r="L41" s="10"/>
      <c r="M41" s="199">
        <v>110010</v>
      </c>
      <c r="N41" s="5"/>
      <c r="O41" s="6"/>
    </row>
    <row r="42" spans="2:15" ht="12.75">
      <c r="B42" s="4"/>
      <c r="C42" s="10"/>
      <c r="D42" s="5"/>
      <c r="E42" s="5">
        <v>7</v>
      </c>
      <c r="F42" s="5" t="s">
        <v>278</v>
      </c>
      <c r="G42" s="5"/>
      <c r="H42" s="5"/>
      <c r="K42" s="5"/>
      <c r="L42" s="10"/>
      <c r="M42" s="20">
        <v>30486</v>
      </c>
      <c r="N42" s="5"/>
      <c r="O42" s="6"/>
    </row>
    <row r="43" spans="2:15" ht="12.75">
      <c r="B43" s="4"/>
      <c r="C43" s="10"/>
      <c r="D43" s="5"/>
      <c r="E43" s="5">
        <v>8</v>
      </c>
      <c r="F43" s="5" t="s">
        <v>279</v>
      </c>
      <c r="G43" s="5"/>
      <c r="H43" s="5"/>
      <c r="K43" s="5"/>
      <c r="L43" s="10"/>
      <c r="M43" s="199">
        <v>120120</v>
      </c>
      <c r="N43" s="5"/>
      <c r="O43" s="6"/>
    </row>
    <row r="44" spans="2:15" ht="12.75">
      <c r="B44" s="4"/>
      <c r="C44" s="10"/>
      <c r="D44" s="5"/>
      <c r="E44" s="5">
        <v>9</v>
      </c>
      <c r="F44" s="74" t="s">
        <v>310</v>
      </c>
      <c r="G44" s="5"/>
      <c r="H44" s="5"/>
      <c r="K44" s="5"/>
      <c r="L44" s="10"/>
      <c r="M44" s="20">
        <v>140391</v>
      </c>
      <c r="N44" s="5"/>
      <c r="O44" s="6"/>
    </row>
    <row r="45" spans="2:15" ht="12.75">
      <c r="B45" s="4"/>
      <c r="C45" s="10"/>
      <c r="D45" s="5"/>
      <c r="E45" s="5">
        <v>10</v>
      </c>
      <c r="F45" s="139" t="s">
        <v>271</v>
      </c>
      <c r="G45" s="5"/>
      <c r="H45" s="5"/>
      <c r="K45" s="5"/>
      <c r="L45" s="10"/>
      <c r="M45" s="199">
        <v>32400</v>
      </c>
      <c r="N45" s="5"/>
      <c r="O45" s="6"/>
    </row>
    <row r="46" spans="2:15" ht="12.75">
      <c r="B46" s="4"/>
      <c r="C46" s="10"/>
      <c r="D46" s="5"/>
      <c r="E46" s="5">
        <v>11</v>
      </c>
      <c r="F46" s="5" t="s">
        <v>281</v>
      </c>
      <c r="G46" s="5"/>
      <c r="H46" s="5"/>
      <c r="K46" s="5"/>
      <c r="L46" s="10"/>
      <c r="M46" s="20">
        <v>601600</v>
      </c>
      <c r="N46" s="5"/>
      <c r="O46" s="6"/>
    </row>
    <row r="47" spans="2:15" ht="12.75">
      <c r="B47" s="4"/>
      <c r="C47" s="10"/>
      <c r="D47" s="5"/>
      <c r="E47" s="5">
        <v>12</v>
      </c>
      <c r="F47" s="5" t="s">
        <v>282</v>
      </c>
      <c r="G47" s="5"/>
      <c r="H47" s="5"/>
      <c r="K47" s="5"/>
      <c r="L47" s="10"/>
      <c r="M47" s="199">
        <v>23970</v>
      </c>
      <c r="N47" s="5"/>
      <c r="O47" s="6"/>
    </row>
    <row r="48" spans="2:15" ht="12.75">
      <c r="B48" s="4"/>
      <c r="C48" s="10"/>
      <c r="D48" s="5"/>
      <c r="E48" s="5">
        <v>13</v>
      </c>
      <c r="F48" s="5" t="s">
        <v>283</v>
      </c>
      <c r="G48" s="5"/>
      <c r="H48" s="5"/>
      <c r="K48" s="5"/>
      <c r="L48" s="10"/>
      <c r="M48" s="20">
        <v>955637</v>
      </c>
      <c r="N48" s="5"/>
      <c r="O48" s="6"/>
    </row>
    <row r="49" spans="2:15" ht="12.75">
      <c r="B49" s="4"/>
      <c r="C49" s="10"/>
      <c r="D49" s="5"/>
      <c r="E49" s="5">
        <v>14</v>
      </c>
      <c r="F49" s="5" t="s">
        <v>284</v>
      </c>
      <c r="G49" s="5"/>
      <c r="H49" s="5"/>
      <c r="K49" s="5"/>
      <c r="L49" s="10"/>
      <c r="M49" s="199">
        <v>50000</v>
      </c>
      <c r="N49" s="5"/>
      <c r="O49" s="6"/>
    </row>
    <row r="50" spans="2:15" ht="12.75">
      <c r="B50" s="4"/>
      <c r="C50" s="10"/>
      <c r="D50" s="5"/>
      <c r="E50" s="5">
        <v>15</v>
      </c>
      <c r="F50" s="5" t="s">
        <v>285</v>
      </c>
      <c r="G50" s="5"/>
      <c r="H50" s="5"/>
      <c r="K50" s="5"/>
      <c r="L50" s="10"/>
      <c r="M50" s="20">
        <v>266692</v>
      </c>
      <c r="N50" s="5"/>
      <c r="O50" s="6"/>
    </row>
    <row r="51" spans="2:15" ht="12.75">
      <c r="B51" s="4"/>
      <c r="C51" s="10"/>
      <c r="D51" s="5"/>
      <c r="E51" s="5">
        <v>16</v>
      </c>
      <c r="F51" s="74" t="s">
        <v>311</v>
      </c>
      <c r="G51" s="5"/>
      <c r="H51" s="5"/>
      <c r="K51" s="5"/>
      <c r="L51" s="10"/>
      <c r="M51" s="199">
        <v>3576</v>
      </c>
      <c r="N51" s="5"/>
      <c r="O51" s="6"/>
    </row>
    <row r="52" spans="2:15" ht="12.75">
      <c r="B52" s="4"/>
      <c r="C52" s="10"/>
      <c r="D52" s="5"/>
      <c r="E52" s="5">
        <v>17</v>
      </c>
      <c r="F52" s="74" t="s">
        <v>318</v>
      </c>
      <c r="G52" s="5"/>
      <c r="H52" s="5"/>
      <c r="K52" s="5"/>
      <c r="L52" s="10"/>
      <c r="M52" s="20">
        <v>54471</v>
      </c>
      <c r="N52" s="5"/>
      <c r="O52" s="6"/>
    </row>
    <row r="53" spans="2:15" ht="12.75">
      <c r="B53" s="4"/>
      <c r="C53" s="10"/>
      <c r="D53" s="5"/>
      <c r="E53" s="5">
        <v>18</v>
      </c>
      <c r="F53" s="74" t="s">
        <v>319</v>
      </c>
      <c r="G53" s="5"/>
      <c r="H53" s="5"/>
      <c r="K53" s="5"/>
      <c r="L53" s="10"/>
      <c r="M53" s="199">
        <v>40000</v>
      </c>
      <c r="N53" s="5"/>
      <c r="O53" s="6"/>
    </row>
    <row r="54" spans="2:15" ht="12.75">
      <c r="B54" s="4"/>
      <c r="C54" s="10"/>
      <c r="D54" s="5"/>
      <c r="E54" s="5">
        <v>19</v>
      </c>
      <c r="F54" s="74" t="s">
        <v>320</v>
      </c>
      <c r="G54" s="5"/>
      <c r="H54" s="5"/>
      <c r="K54" s="5"/>
      <c r="L54" s="10"/>
      <c r="M54" s="20">
        <v>11160</v>
      </c>
      <c r="N54" s="5"/>
      <c r="O54" s="6"/>
    </row>
    <row r="55" spans="2:15" ht="12.75">
      <c r="B55" s="4"/>
      <c r="C55" s="10"/>
      <c r="D55" s="5"/>
      <c r="E55" s="5">
        <v>20</v>
      </c>
      <c r="F55" s="5" t="s">
        <v>286</v>
      </c>
      <c r="G55" s="5"/>
      <c r="H55" s="5"/>
      <c r="K55" s="5"/>
      <c r="L55" s="10"/>
      <c r="M55" s="199">
        <v>275430</v>
      </c>
      <c r="N55" s="5"/>
      <c r="O55" s="6"/>
    </row>
    <row r="56" spans="2:15" ht="12.75">
      <c r="B56" s="4"/>
      <c r="C56" s="10"/>
      <c r="D56" s="5"/>
      <c r="E56" s="5">
        <v>21</v>
      </c>
      <c r="F56" s="5" t="s">
        <v>287</v>
      </c>
      <c r="G56" s="5"/>
      <c r="H56" s="5"/>
      <c r="K56" s="5"/>
      <c r="L56" s="10"/>
      <c r="M56" s="20">
        <v>35988</v>
      </c>
      <c r="N56" s="5"/>
      <c r="O56" s="6"/>
    </row>
    <row r="57" spans="2:15" ht="12.75">
      <c r="B57" s="4"/>
      <c r="C57" s="10"/>
      <c r="D57" s="5"/>
      <c r="E57" s="5">
        <v>22</v>
      </c>
      <c r="F57" s="5" t="s">
        <v>288</v>
      </c>
      <c r="G57" s="5"/>
      <c r="H57" s="5"/>
      <c r="K57" s="5"/>
      <c r="L57" s="10"/>
      <c r="M57" s="199">
        <v>251623</v>
      </c>
      <c r="N57" s="5"/>
      <c r="O57" s="6"/>
    </row>
    <row r="58" spans="2:15" ht="12.75">
      <c r="B58" s="4"/>
      <c r="C58" s="10"/>
      <c r="D58" s="5"/>
      <c r="E58" s="5">
        <v>23</v>
      </c>
      <c r="F58" s="5" t="s">
        <v>289</v>
      </c>
      <c r="G58" s="5"/>
      <c r="H58" s="5"/>
      <c r="K58" s="5"/>
      <c r="L58" s="10"/>
      <c r="M58" s="20">
        <v>390355</v>
      </c>
      <c r="N58" s="5"/>
      <c r="O58" s="6"/>
    </row>
    <row r="59" spans="2:15" ht="12.75">
      <c r="B59" s="4"/>
      <c r="C59" s="10"/>
      <c r="D59" s="5"/>
      <c r="E59" s="5">
        <v>24</v>
      </c>
      <c r="F59" s="5" t="s">
        <v>290</v>
      </c>
      <c r="G59" s="5"/>
      <c r="H59" s="5"/>
      <c r="K59" s="5"/>
      <c r="L59" s="10"/>
      <c r="M59" s="199">
        <v>69984</v>
      </c>
      <c r="N59" s="5"/>
      <c r="O59" s="6"/>
    </row>
    <row r="60" spans="2:15" ht="12.75">
      <c r="B60" s="4"/>
      <c r="C60" s="10"/>
      <c r="D60" s="5"/>
      <c r="E60" s="5">
        <v>25</v>
      </c>
      <c r="F60" s="175" t="s">
        <v>323</v>
      </c>
      <c r="G60" s="5"/>
      <c r="H60" s="5"/>
      <c r="K60" s="5"/>
      <c r="L60" s="10"/>
      <c r="M60" s="20">
        <v>9402</v>
      </c>
      <c r="N60" s="5"/>
      <c r="O60" s="6"/>
    </row>
    <row r="61" spans="2:15" ht="12.75">
      <c r="B61" s="4"/>
      <c r="C61" s="10"/>
      <c r="D61" s="5"/>
      <c r="E61" s="5">
        <v>26</v>
      </c>
      <c r="F61" s="139" t="s">
        <v>321</v>
      </c>
      <c r="G61" s="5"/>
      <c r="H61" s="5"/>
      <c r="K61" s="5"/>
      <c r="L61" s="10"/>
      <c r="M61" s="199">
        <v>195147</v>
      </c>
      <c r="N61" s="5"/>
      <c r="O61" s="6"/>
    </row>
    <row r="62" spans="2:15" ht="12.75">
      <c r="B62" s="4"/>
      <c r="C62" s="10"/>
      <c r="D62" s="5"/>
      <c r="E62" s="5">
        <v>27</v>
      </c>
      <c r="F62" s="74" t="s">
        <v>322</v>
      </c>
      <c r="G62" s="5"/>
      <c r="H62" s="5"/>
      <c r="K62" s="5"/>
      <c r="L62" s="10"/>
      <c r="M62" s="20">
        <v>43218</v>
      </c>
      <c r="N62" s="5"/>
      <c r="O62" s="6"/>
    </row>
    <row r="63" spans="2:15" ht="12.75">
      <c r="B63" s="4"/>
      <c r="C63" s="10"/>
      <c r="D63" s="5"/>
      <c r="E63" s="5">
        <v>28</v>
      </c>
      <c r="F63" s="5" t="s">
        <v>291</v>
      </c>
      <c r="G63" s="5"/>
      <c r="H63" s="5"/>
      <c r="K63" s="5"/>
      <c r="L63" s="10"/>
      <c r="M63" s="199">
        <v>194281</v>
      </c>
      <c r="N63" s="5"/>
      <c r="O63" s="6"/>
    </row>
    <row r="64" spans="2:15" ht="12.75">
      <c r="B64" s="4"/>
      <c r="C64" s="10"/>
      <c r="D64" s="5"/>
      <c r="E64" s="5">
        <v>29</v>
      </c>
      <c r="F64" s="5" t="s">
        <v>292</v>
      </c>
      <c r="G64" s="5"/>
      <c r="H64" s="5"/>
      <c r="K64" s="5"/>
      <c r="L64" s="10"/>
      <c r="M64" s="20">
        <v>17136</v>
      </c>
      <c r="N64" s="5"/>
      <c r="O64" s="6"/>
    </row>
    <row r="65" spans="2:15" ht="12.75">
      <c r="B65" s="4"/>
      <c r="C65" s="10"/>
      <c r="D65" s="5"/>
      <c r="E65" s="5">
        <v>30</v>
      </c>
      <c r="F65" s="175" t="s">
        <v>280</v>
      </c>
      <c r="G65" s="5"/>
      <c r="H65" s="5"/>
      <c r="K65" s="5"/>
      <c r="L65" s="10"/>
      <c r="M65" s="199">
        <v>123630</v>
      </c>
      <c r="N65" s="5"/>
      <c r="O65" s="6"/>
    </row>
    <row r="66" spans="2:15" ht="12.75">
      <c r="B66" s="4"/>
      <c r="C66" s="10"/>
      <c r="D66" s="5"/>
      <c r="E66" s="5">
        <v>31</v>
      </c>
      <c r="F66" s="5" t="s">
        <v>293</v>
      </c>
      <c r="G66" s="5"/>
      <c r="H66" s="5"/>
      <c r="K66" s="5"/>
      <c r="L66" s="10"/>
      <c r="M66" s="80">
        <v>997016</v>
      </c>
      <c r="N66" s="5"/>
      <c r="O66" s="6"/>
    </row>
    <row r="67" spans="2:15" ht="12.75">
      <c r="B67" s="4"/>
      <c r="C67" s="10"/>
      <c r="D67" s="5"/>
      <c r="E67" s="5">
        <v>32</v>
      </c>
      <c r="F67" s="175" t="s">
        <v>312</v>
      </c>
      <c r="G67" s="5"/>
      <c r="H67" s="5"/>
      <c r="K67" s="5"/>
      <c r="L67" s="10"/>
      <c r="M67" s="20">
        <v>99940</v>
      </c>
      <c r="N67" s="5"/>
      <c r="O67" s="6"/>
    </row>
    <row r="68" spans="2:17" s="76" customFormat="1" ht="15">
      <c r="B68" s="73"/>
      <c r="C68" s="115">
        <v>10</v>
      </c>
      <c r="D68" s="74"/>
      <c r="E68" s="5">
        <v>33</v>
      </c>
      <c r="F68" s="175" t="s">
        <v>324</v>
      </c>
      <c r="H68"/>
      <c r="I68"/>
      <c r="J68"/>
      <c r="K68" s="13"/>
      <c r="L68" s="13"/>
      <c r="M68" s="199">
        <v>71031</v>
      </c>
      <c r="N68" s="74"/>
      <c r="O68" s="75"/>
      <c r="Q68" s="195">
        <f>+M34-M69</f>
        <v>0</v>
      </c>
    </row>
    <row r="69" spans="2:15" s="76" customFormat="1" ht="12.75">
      <c r="B69" s="73"/>
      <c r="C69" s="115"/>
      <c r="D69" s="74"/>
      <c r="E69" s="74"/>
      <c r="F69"/>
      <c r="G69"/>
      <c r="H69"/>
      <c r="I69"/>
      <c r="J69">
        <f>SUM(J36:J68)</f>
        <v>0</v>
      </c>
      <c r="K69" s="74"/>
      <c r="L69" s="10" t="s">
        <v>162</v>
      </c>
      <c r="M69" s="186">
        <f>SUM(M36:M68)</f>
        <v>5464622</v>
      </c>
      <c r="N69" s="74"/>
      <c r="O69" s="75"/>
    </row>
    <row r="70" spans="2:15" s="76" customFormat="1" ht="12.75">
      <c r="B70" s="73"/>
      <c r="C70" s="115"/>
      <c r="D70" s="74"/>
      <c r="E70" s="74"/>
      <c r="F70"/>
      <c r="G70"/>
      <c r="H70"/>
      <c r="I70"/>
      <c r="J70"/>
      <c r="K70" s="74"/>
      <c r="L70" s="10"/>
      <c r="M70" s="186"/>
      <c r="N70" s="74"/>
      <c r="O70" s="75"/>
    </row>
    <row r="71" spans="2:15" s="76" customFormat="1" ht="12.75">
      <c r="B71" s="73"/>
      <c r="C71" s="115"/>
      <c r="D71" s="74"/>
      <c r="E71" s="74"/>
      <c r="F71" s="74"/>
      <c r="G71" s="74" t="s">
        <v>163</v>
      </c>
      <c r="H71" s="74"/>
      <c r="I71" s="74"/>
      <c r="J71" s="74"/>
      <c r="K71" s="74"/>
      <c r="L71" s="10" t="s">
        <v>162</v>
      </c>
      <c r="M71" s="185">
        <v>3882031</v>
      </c>
      <c r="N71" s="74"/>
      <c r="O71" s="75"/>
    </row>
    <row r="72" spans="2:15" s="76" customFormat="1" ht="12.75">
      <c r="B72" s="73"/>
      <c r="C72" s="115"/>
      <c r="D72" s="74"/>
      <c r="E72" s="74"/>
      <c r="F72" s="74"/>
      <c r="G72" s="116" t="s">
        <v>164</v>
      </c>
      <c r="H72" s="74"/>
      <c r="I72" s="74"/>
      <c r="J72" s="74"/>
      <c r="K72" s="74"/>
      <c r="L72" s="10" t="s">
        <v>162</v>
      </c>
      <c r="M72" s="185">
        <v>5554009</v>
      </c>
      <c r="N72" s="74"/>
      <c r="O72" s="75"/>
    </row>
    <row r="73" spans="2:15" s="76" customFormat="1" ht="12.75">
      <c r="B73" s="73"/>
      <c r="C73" s="115"/>
      <c r="D73" s="74"/>
      <c r="E73" s="74"/>
      <c r="F73" s="117"/>
      <c r="G73" s="74" t="s">
        <v>216</v>
      </c>
      <c r="H73" s="117"/>
      <c r="I73" s="117"/>
      <c r="J73" s="117"/>
      <c r="K73" s="117"/>
      <c r="L73" s="115" t="s">
        <v>162</v>
      </c>
      <c r="M73" s="185">
        <f>+Pasivet!G17</f>
        <v>120173</v>
      </c>
      <c r="N73" s="74"/>
      <c r="O73" s="75"/>
    </row>
    <row r="74" spans="2:15" ht="12.75">
      <c r="B74" s="73"/>
      <c r="C74" s="115"/>
      <c r="D74" s="74"/>
      <c r="E74" s="74"/>
      <c r="F74" s="117"/>
      <c r="G74" s="117"/>
      <c r="H74" s="117"/>
      <c r="I74" s="117"/>
      <c r="J74" s="117"/>
      <c r="K74" s="117"/>
      <c r="L74" s="115"/>
      <c r="M74" s="117"/>
      <c r="N74" s="74"/>
      <c r="O74" s="75"/>
    </row>
    <row r="75" spans="2:15" ht="12.75">
      <c r="B75" s="73"/>
      <c r="C75" s="10">
        <v>14</v>
      </c>
      <c r="D75" s="5"/>
      <c r="E75" s="91">
        <v>4</v>
      </c>
      <c r="F75" s="119" t="s">
        <v>35</v>
      </c>
      <c r="G75" s="137"/>
      <c r="H75" s="90"/>
      <c r="I75" s="90"/>
      <c r="J75" s="90"/>
      <c r="L75" s="10"/>
      <c r="M75" s="20">
        <f>+Aktivet!G24</f>
        <v>19048260</v>
      </c>
      <c r="N75" s="74"/>
      <c r="O75" s="75"/>
    </row>
    <row r="76" spans="2:15" ht="12.75">
      <c r="B76" s="73"/>
      <c r="C76" s="10"/>
      <c r="D76" s="5"/>
      <c r="F76" s="97"/>
      <c r="G76" s="5"/>
      <c r="H76" s="5"/>
      <c r="I76" s="5"/>
      <c r="J76" s="10"/>
      <c r="L76" s="10"/>
      <c r="M76" s="5"/>
      <c r="N76" s="74"/>
      <c r="O76" s="75"/>
    </row>
    <row r="77" spans="2:15" ht="12.75">
      <c r="B77" s="73"/>
      <c r="C77" s="10">
        <v>27</v>
      </c>
      <c r="D77" s="5"/>
      <c r="E77" s="117" t="s">
        <v>7</v>
      </c>
      <c r="F77" s="117" t="s">
        <v>166</v>
      </c>
      <c r="G77" s="5"/>
      <c r="H77" s="5"/>
      <c r="I77" s="5"/>
      <c r="J77" s="10"/>
      <c r="L77" s="10" t="s">
        <v>165</v>
      </c>
      <c r="M77" s="5"/>
      <c r="N77" s="74"/>
      <c r="O77" s="75"/>
    </row>
    <row r="78" spans="2:15" ht="12.75">
      <c r="B78" s="73"/>
      <c r="C78" s="10"/>
      <c r="D78" s="5"/>
      <c r="E78" s="5"/>
      <c r="F78" s="118"/>
      <c r="G78" s="118"/>
      <c r="H78" s="5"/>
      <c r="I78" s="5"/>
      <c r="J78" s="10"/>
      <c r="L78" s="10"/>
      <c r="M78" s="5"/>
      <c r="N78" s="74"/>
      <c r="O78" s="75"/>
    </row>
    <row r="79" spans="2:15" ht="12.75">
      <c r="B79" s="73"/>
      <c r="C79" s="10">
        <v>28</v>
      </c>
      <c r="D79" s="5"/>
      <c r="E79" s="117">
        <v>1</v>
      </c>
      <c r="F79" s="120" t="s">
        <v>43</v>
      </c>
      <c r="G79" s="5"/>
      <c r="H79" s="5"/>
      <c r="I79" s="5"/>
      <c r="J79" s="10"/>
      <c r="L79" s="10" t="s">
        <v>165</v>
      </c>
      <c r="M79" s="5"/>
      <c r="N79" s="74"/>
      <c r="O79" s="75"/>
    </row>
    <row r="80" spans="2:15" ht="12.75">
      <c r="B80" s="73"/>
      <c r="C80" s="10"/>
      <c r="D80" s="5"/>
      <c r="E80" s="117"/>
      <c r="F80" s="120"/>
      <c r="G80" s="5"/>
      <c r="H80" s="5"/>
      <c r="I80" s="5"/>
      <c r="J80" s="10"/>
      <c r="L80" s="10"/>
      <c r="M80" s="5"/>
      <c r="N80" s="74"/>
      <c r="O80" s="75"/>
    </row>
    <row r="81" spans="2:15" ht="12.75">
      <c r="B81" s="73"/>
      <c r="C81" s="10">
        <v>29</v>
      </c>
      <c r="D81" s="5"/>
      <c r="E81" s="117">
        <v>2</v>
      </c>
      <c r="F81" s="117" t="s">
        <v>45</v>
      </c>
      <c r="G81" s="5"/>
      <c r="H81" s="5"/>
      <c r="I81" s="5"/>
      <c r="J81" s="5"/>
      <c r="L81" s="10"/>
      <c r="M81" s="5"/>
      <c r="N81" s="74"/>
      <c r="O81" s="75"/>
    </row>
    <row r="82" spans="2:15" ht="12.75">
      <c r="B82" s="73"/>
      <c r="C82" s="10"/>
      <c r="D82" s="5"/>
      <c r="E82" s="5"/>
      <c r="F82" s="5"/>
      <c r="G82" s="5"/>
      <c r="H82" s="5"/>
      <c r="I82" s="5"/>
      <c r="J82" s="5"/>
      <c r="K82" s="5"/>
      <c r="L82" s="5"/>
      <c r="M82" s="5"/>
      <c r="N82" s="74"/>
      <c r="O82" s="75"/>
    </row>
    <row r="83" spans="2:15" ht="12.75">
      <c r="B83" s="73"/>
      <c r="C83" s="10"/>
      <c r="D83" s="5"/>
      <c r="E83" s="117">
        <v>2</v>
      </c>
      <c r="F83" s="5"/>
      <c r="G83" s="5" t="s">
        <v>167</v>
      </c>
      <c r="H83" s="5"/>
      <c r="I83" s="5"/>
      <c r="J83" s="5"/>
      <c r="K83" s="5"/>
      <c r="L83" s="20"/>
      <c r="M83" s="5"/>
      <c r="N83" s="74"/>
      <c r="O83" s="75"/>
    </row>
    <row r="84" spans="2:15" ht="12.75">
      <c r="B84" s="73"/>
      <c r="C84" s="10"/>
      <c r="D84" s="5"/>
      <c r="E84" s="5"/>
      <c r="F84" s="245" t="s">
        <v>123</v>
      </c>
      <c r="G84" s="253" t="s">
        <v>304</v>
      </c>
      <c r="H84" s="254"/>
      <c r="I84" s="254"/>
      <c r="J84" s="254"/>
      <c r="K84" s="254"/>
      <c r="L84" s="255"/>
      <c r="O84" s="75"/>
    </row>
    <row r="85" spans="2:15" ht="22.5">
      <c r="B85" s="73"/>
      <c r="C85" s="10"/>
      <c r="D85" s="5"/>
      <c r="E85" s="5"/>
      <c r="F85" s="245"/>
      <c r="G85" s="170" t="s">
        <v>305</v>
      </c>
      <c r="H85" s="121" t="s">
        <v>253</v>
      </c>
      <c r="I85" s="121" t="s">
        <v>254</v>
      </c>
      <c r="J85" s="121" t="s">
        <v>168</v>
      </c>
      <c r="K85" s="121" t="s">
        <v>169</v>
      </c>
      <c r="L85" s="171" t="s">
        <v>170</v>
      </c>
      <c r="O85" s="75"/>
    </row>
    <row r="86" spans="2:15" ht="12.75">
      <c r="B86" s="73"/>
      <c r="C86" s="10"/>
      <c r="D86" s="5"/>
      <c r="E86" s="245" t="s">
        <v>5</v>
      </c>
      <c r="F86" t="s">
        <v>54</v>
      </c>
      <c r="G86" s="172"/>
      <c r="H86" s="172"/>
      <c r="I86" s="172"/>
      <c r="J86" s="172"/>
      <c r="K86" s="172"/>
      <c r="L86" s="172"/>
      <c r="O86" s="75"/>
    </row>
    <row r="87" spans="2:15" ht="12.75">
      <c r="B87" s="73"/>
      <c r="C87" s="10"/>
      <c r="D87" s="5"/>
      <c r="E87" s="245"/>
      <c r="F87" s="173" t="s">
        <v>8</v>
      </c>
      <c r="G87" s="172"/>
      <c r="H87" s="172"/>
      <c r="I87" s="172"/>
      <c r="J87" s="172"/>
      <c r="K87" s="172"/>
      <c r="L87" s="172"/>
      <c r="O87" s="75"/>
    </row>
    <row r="88" spans="2:15" ht="12.75">
      <c r="B88" s="73"/>
      <c r="C88" s="10"/>
      <c r="D88" s="5"/>
      <c r="E88" s="173">
        <v>211</v>
      </c>
      <c r="F88" s="173" t="s">
        <v>255</v>
      </c>
      <c r="G88" s="172"/>
      <c r="H88" s="172"/>
      <c r="I88" s="172"/>
      <c r="J88" s="172">
        <f>+G88+H88-I88</f>
        <v>0</v>
      </c>
      <c r="K88" s="172"/>
      <c r="L88" s="172">
        <f>J88-K88</f>
        <v>0</v>
      </c>
      <c r="O88" s="75"/>
    </row>
    <row r="89" spans="2:15" ht="12.75">
      <c r="B89" s="73"/>
      <c r="C89" s="10"/>
      <c r="D89" s="5"/>
      <c r="E89" s="173">
        <v>212</v>
      </c>
      <c r="F89" s="173" t="s">
        <v>171</v>
      </c>
      <c r="G89" s="21"/>
      <c r="H89" s="172"/>
      <c r="I89" s="172"/>
      <c r="J89" s="172">
        <f>+G89+H89-I89</f>
        <v>0</v>
      </c>
      <c r="K89" s="172"/>
      <c r="L89" s="172">
        <f>J89-K89</f>
        <v>0</v>
      </c>
      <c r="O89" s="75"/>
    </row>
    <row r="90" spans="2:15" ht="12.75">
      <c r="B90" s="73"/>
      <c r="C90" s="10"/>
      <c r="D90" s="5"/>
      <c r="E90" s="173"/>
      <c r="F90" s="173" t="s">
        <v>248</v>
      </c>
      <c r="G90" s="172">
        <v>0</v>
      </c>
      <c r="H90" s="172"/>
      <c r="I90" s="172">
        <v>0</v>
      </c>
      <c r="J90" s="172">
        <f>+G90+H90-I90</f>
        <v>0</v>
      </c>
      <c r="K90" s="172"/>
      <c r="L90" s="172">
        <f>J90-K90</f>
        <v>0</v>
      </c>
      <c r="O90" s="75"/>
    </row>
    <row r="91" spans="2:15" ht="12.75">
      <c r="B91" s="73"/>
      <c r="C91" s="10"/>
      <c r="D91" s="5"/>
      <c r="E91" s="173">
        <v>213</v>
      </c>
      <c r="F91" s="173" t="s">
        <v>256</v>
      </c>
      <c r="G91" s="172">
        <f aca="true" t="shared" si="0" ref="G91:L91">SUM(G88:G90)</f>
        <v>0</v>
      </c>
      <c r="H91" s="172">
        <f t="shared" si="0"/>
        <v>0</v>
      </c>
      <c r="I91" s="172">
        <f t="shared" si="0"/>
        <v>0</v>
      </c>
      <c r="J91" s="172">
        <f t="shared" si="0"/>
        <v>0</v>
      </c>
      <c r="K91" s="172">
        <f t="shared" si="0"/>
        <v>0</v>
      </c>
      <c r="L91" s="172">
        <f t="shared" si="0"/>
        <v>0</v>
      </c>
      <c r="O91" s="75"/>
    </row>
    <row r="92" spans="2:15" ht="12.75">
      <c r="B92" s="73"/>
      <c r="C92" s="10">
        <v>30</v>
      </c>
      <c r="D92" s="5"/>
      <c r="O92" s="75"/>
    </row>
    <row r="93" spans="2:15" ht="12.75">
      <c r="B93" s="73"/>
      <c r="C93" s="115"/>
      <c r="D93" s="74"/>
      <c r="E93" s="74"/>
      <c r="F93" s="117"/>
      <c r="G93" s="117"/>
      <c r="H93" s="133"/>
      <c r="I93" s="117"/>
      <c r="J93" s="117"/>
      <c r="K93" s="117"/>
      <c r="L93" s="115"/>
      <c r="M93" s="117"/>
      <c r="N93" s="74"/>
      <c r="O93" s="75"/>
    </row>
    <row r="94" spans="2:15" ht="12.75">
      <c r="B94" s="73"/>
      <c r="C94" s="115"/>
      <c r="D94" s="86"/>
      <c r="E94" s="122" t="s">
        <v>6</v>
      </c>
      <c r="F94" s="92" t="s">
        <v>172</v>
      </c>
      <c r="G94" s="92"/>
      <c r="H94" s="123"/>
      <c r="I94" s="123"/>
      <c r="J94" s="123"/>
      <c r="K94" s="74"/>
      <c r="L94" s="115"/>
      <c r="M94" s="117"/>
      <c r="N94" s="74"/>
      <c r="O94" s="75"/>
    </row>
    <row r="95" spans="2:15" ht="12.75">
      <c r="B95" s="73"/>
      <c r="C95" s="115"/>
      <c r="D95" s="86"/>
      <c r="E95" s="122"/>
      <c r="F95" s="92"/>
      <c r="G95" s="92"/>
      <c r="H95" s="123"/>
      <c r="I95" s="123"/>
      <c r="J95" s="123"/>
      <c r="K95" s="74"/>
      <c r="L95" s="115"/>
      <c r="M95" s="117"/>
      <c r="N95" s="74"/>
      <c r="O95" s="75"/>
    </row>
    <row r="96" spans="2:15" ht="12.75">
      <c r="B96" s="4"/>
      <c r="C96" s="115">
        <v>44</v>
      </c>
      <c r="D96" s="86"/>
      <c r="E96" s="91">
        <v>3</v>
      </c>
      <c r="F96" s="119" t="s">
        <v>61</v>
      </c>
      <c r="G96" s="97"/>
      <c r="H96" s="86"/>
      <c r="I96" s="86"/>
      <c r="J96" s="86"/>
      <c r="K96" s="5"/>
      <c r="L96" s="74" t="s">
        <v>165</v>
      </c>
      <c r="M96" s="5"/>
      <c r="N96" s="5"/>
      <c r="O96" s="6"/>
    </row>
    <row r="97" spans="2:15" ht="12.75">
      <c r="B97" s="4"/>
      <c r="C97" s="115"/>
      <c r="D97" s="86"/>
      <c r="E97" s="91"/>
      <c r="F97" s="119"/>
      <c r="G97" s="97"/>
      <c r="H97" s="86"/>
      <c r="I97" s="86"/>
      <c r="J97" s="86"/>
      <c r="K97" s="5"/>
      <c r="L97" s="74"/>
      <c r="M97" s="5"/>
      <c r="N97" s="5"/>
      <c r="O97" s="6"/>
    </row>
    <row r="98" spans="2:15" ht="12.75">
      <c r="B98" s="4"/>
      <c r="C98" s="115">
        <v>45</v>
      </c>
      <c r="D98" s="86"/>
      <c r="E98" s="112" t="s">
        <v>159</v>
      </c>
      <c r="F98" s="113" t="s">
        <v>173</v>
      </c>
      <c r="G98" s="86"/>
      <c r="H98" s="86"/>
      <c r="I98" s="86"/>
      <c r="J98" s="86"/>
      <c r="K98" s="5"/>
      <c r="L98" s="74"/>
      <c r="M98" s="5"/>
      <c r="N98" s="5"/>
      <c r="O98" s="6"/>
    </row>
    <row r="99" spans="2:15" ht="12.75">
      <c r="B99" s="4"/>
      <c r="C99" s="115"/>
      <c r="D99" s="86"/>
      <c r="E99" s="112"/>
      <c r="F99" s="249" t="s">
        <v>161</v>
      </c>
      <c r="G99" s="249"/>
      <c r="H99" s="5"/>
      <c r="I99" s="5"/>
      <c r="J99" s="10"/>
      <c r="K99" s="5"/>
      <c r="L99" s="10" t="s">
        <v>162</v>
      </c>
      <c r="M99" s="18">
        <f>Pasivet!G15</f>
        <v>103791</v>
      </c>
      <c r="N99" s="5"/>
      <c r="O99" s="6"/>
    </row>
    <row r="100" spans="2:15" ht="12.75">
      <c r="B100" s="4"/>
      <c r="C100" s="115"/>
      <c r="D100" s="86"/>
      <c r="E100" s="112"/>
      <c r="F100" s="136"/>
      <c r="G100" s="136"/>
      <c r="H100" s="5"/>
      <c r="I100" s="5"/>
      <c r="J100" s="10"/>
      <c r="K100" s="5"/>
      <c r="L100" s="10"/>
      <c r="M100" s="18"/>
      <c r="N100" s="5"/>
      <c r="O100" s="6"/>
    </row>
    <row r="101" spans="2:15" ht="12.75">
      <c r="B101" s="4"/>
      <c r="C101" s="115"/>
      <c r="D101" s="86"/>
      <c r="E101" s="112"/>
      <c r="F101" s="136" t="s">
        <v>271</v>
      </c>
      <c r="H101" s="5"/>
      <c r="I101" s="5"/>
      <c r="J101" s="10"/>
      <c r="K101" s="5"/>
      <c r="L101" s="10"/>
      <c r="M101" s="18">
        <v>32000</v>
      </c>
      <c r="N101" s="5"/>
      <c r="O101" s="6"/>
    </row>
    <row r="102" spans="2:15" ht="12.75">
      <c r="B102" s="4"/>
      <c r="C102" s="115"/>
      <c r="D102" s="86"/>
      <c r="E102" s="112"/>
      <c r="F102" s="136" t="s">
        <v>271</v>
      </c>
      <c r="H102" s="5"/>
      <c r="I102" s="5"/>
      <c r="J102" s="10"/>
      <c r="K102" s="5"/>
      <c r="L102" s="10"/>
      <c r="M102" s="18">
        <v>-121253</v>
      </c>
      <c r="N102" s="5"/>
      <c r="O102" s="6"/>
    </row>
    <row r="103" spans="2:15" ht="12.75">
      <c r="B103" s="4"/>
      <c r="C103" s="115"/>
      <c r="D103" s="86"/>
      <c r="E103" s="112"/>
      <c r="F103" s="136" t="s">
        <v>272</v>
      </c>
      <c r="H103" s="5"/>
      <c r="I103" s="5"/>
      <c r="J103" s="10"/>
      <c r="K103" s="5"/>
      <c r="L103" s="10"/>
      <c r="M103" s="18">
        <v>8670</v>
      </c>
      <c r="N103" s="5"/>
      <c r="O103" s="6"/>
    </row>
    <row r="104" spans="2:15" ht="12.75">
      <c r="B104" s="4"/>
      <c r="C104" s="115"/>
      <c r="D104" s="86"/>
      <c r="E104" s="112"/>
      <c r="F104" s="136" t="s">
        <v>273</v>
      </c>
      <c r="H104" s="5"/>
      <c r="I104" s="5"/>
      <c r="J104" s="10"/>
      <c r="K104" s="5"/>
      <c r="L104" s="10"/>
      <c r="M104" s="18">
        <v>184374</v>
      </c>
      <c r="N104" s="5"/>
      <c r="O104" s="6"/>
    </row>
    <row r="105" spans="2:15" ht="12.75">
      <c r="B105" s="4"/>
      <c r="C105" s="115"/>
      <c r="D105" s="86"/>
      <c r="E105" s="112"/>
      <c r="H105" s="5"/>
      <c r="I105" s="5"/>
      <c r="J105" s="10"/>
      <c r="K105" s="5"/>
      <c r="L105" s="10"/>
      <c r="M105" s="186">
        <f>SUM(M101:M104)</f>
        <v>103791</v>
      </c>
      <c r="N105" s="5"/>
      <c r="O105" s="6"/>
    </row>
    <row r="106" spans="2:15" ht="12.75">
      <c r="B106" s="4"/>
      <c r="C106" s="115"/>
      <c r="D106" s="86"/>
      <c r="E106" s="112"/>
      <c r="H106" s="5"/>
      <c r="I106" s="5"/>
      <c r="J106" s="10"/>
      <c r="K106" s="5"/>
      <c r="L106" s="10"/>
      <c r="M106" s="18"/>
      <c r="N106" s="5"/>
      <c r="O106" s="6"/>
    </row>
    <row r="107" spans="2:15" ht="12.75">
      <c r="B107" s="4"/>
      <c r="C107" s="115">
        <v>46</v>
      </c>
      <c r="D107" s="86"/>
      <c r="E107" s="112" t="s">
        <v>159</v>
      </c>
      <c r="F107" s="113" t="s">
        <v>174</v>
      </c>
      <c r="G107" s="86"/>
      <c r="H107" s="86"/>
      <c r="I107" s="86"/>
      <c r="J107" s="86"/>
      <c r="K107" s="5"/>
      <c r="L107" s="74" t="s">
        <v>162</v>
      </c>
      <c r="M107" s="134">
        <v>0</v>
      </c>
      <c r="N107" s="5"/>
      <c r="O107" s="6"/>
    </row>
    <row r="108" spans="2:15" ht="12.75">
      <c r="B108" s="4"/>
      <c r="C108" s="115"/>
      <c r="D108" s="86"/>
      <c r="E108" s="112"/>
      <c r="F108" s="113"/>
      <c r="G108" s="86"/>
      <c r="H108" s="86"/>
      <c r="I108" s="86"/>
      <c r="J108" s="86"/>
      <c r="K108" s="5"/>
      <c r="L108" s="74"/>
      <c r="M108" s="5"/>
      <c r="N108" s="5"/>
      <c r="O108" s="6"/>
    </row>
    <row r="109" spans="2:15" ht="12.75">
      <c r="B109" s="4"/>
      <c r="C109" s="115">
        <v>47</v>
      </c>
      <c r="D109" s="86"/>
      <c r="E109" s="112" t="s">
        <v>159</v>
      </c>
      <c r="F109" s="113" t="s">
        <v>175</v>
      </c>
      <c r="G109" s="86"/>
      <c r="H109" s="86"/>
      <c r="I109" s="86"/>
      <c r="J109" s="86"/>
      <c r="K109" s="5"/>
      <c r="L109" s="74" t="s">
        <v>196</v>
      </c>
      <c r="M109" s="134">
        <f>Pasivet!J16</f>
        <v>17202</v>
      </c>
      <c r="N109" s="5"/>
      <c r="O109" s="6"/>
    </row>
    <row r="110" spans="2:15" ht="12.75">
      <c r="B110" s="4"/>
      <c r="C110" s="115"/>
      <c r="D110" s="86"/>
      <c r="E110" s="112"/>
      <c r="F110" s="113"/>
      <c r="G110" s="86"/>
      <c r="H110" s="86"/>
      <c r="I110" s="86"/>
      <c r="J110" s="86"/>
      <c r="K110" s="5"/>
      <c r="L110" s="74"/>
      <c r="M110" s="134"/>
      <c r="N110" s="5"/>
      <c r="O110" s="6"/>
    </row>
    <row r="111" spans="2:15" ht="12.75">
      <c r="B111" s="4"/>
      <c r="C111" s="115">
        <v>48</v>
      </c>
      <c r="D111" s="86"/>
      <c r="E111" s="112" t="s">
        <v>159</v>
      </c>
      <c r="F111" s="138" t="s">
        <v>225</v>
      </c>
      <c r="G111" s="86"/>
      <c r="H111" s="86"/>
      <c r="I111" s="86"/>
      <c r="J111" s="86"/>
      <c r="K111" s="5"/>
      <c r="L111" s="74" t="s">
        <v>196</v>
      </c>
      <c r="M111" s="134">
        <v>2200</v>
      </c>
      <c r="N111" s="5"/>
      <c r="O111" s="6"/>
    </row>
    <row r="112" spans="2:15" ht="12.75">
      <c r="B112" s="4"/>
      <c r="C112" s="115"/>
      <c r="D112" s="86"/>
      <c r="E112" s="112"/>
      <c r="F112" s="113"/>
      <c r="G112" s="86"/>
      <c r="H112" s="86"/>
      <c r="I112" s="86"/>
      <c r="J112" s="86"/>
      <c r="K112" s="5"/>
      <c r="L112" s="74"/>
      <c r="M112" s="5"/>
      <c r="N112" s="5"/>
      <c r="O112" s="6"/>
    </row>
    <row r="113" spans="2:15" ht="12.75">
      <c r="B113" s="4"/>
      <c r="C113" s="115">
        <v>49</v>
      </c>
      <c r="D113" s="86"/>
      <c r="E113" s="112" t="s">
        <v>159</v>
      </c>
      <c r="F113" s="113" t="s">
        <v>176</v>
      </c>
      <c r="G113" s="86"/>
      <c r="H113" s="86"/>
      <c r="I113" s="86"/>
      <c r="J113" s="86"/>
      <c r="K113" s="5"/>
      <c r="L113" s="74" t="s">
        <v>196</v>
      </c>
      <c r="M113" s="20">
        <f>Pasivet!J15</f>
        <v>0</v>
      </c>
      <c r="N113" s="5"/>
      <c r="O113" s="6"/>
    </row>
    <row r="114" spans="2:15" ht="12.75">
      <c r="B114" s="4"/>
      <c r="C114" s="115"/>
      <c r="D114" s="86"/>
      <c r="E114" s="112"/>
      <c r="F114" s="113"/>
      <c r="G114" s="86"/>
      <c r="H114" s="86"/>
      <c r="I114" s="86"/>
      <c r="J114" s="86"/>
      <c r="K114" s="5"/>
      <c r="L114" s="74"/>
      <c r="M114" s="5"/>
      <c r="N114" s="5"/>
      <c r="O114" s="6"/>
    </row>
    <row r="115" spans="2:15" ht="12.75">
      <c r="B115" s="4"/>
      <c r="C115" s="115">
        <v>50</v>
      </c>
      <c r="D115" s="86"/>
      <c r="E115" s="112" t="s">
        <v>159</v>
      </c>
      <c r="F115" s="113" t="s">
        <v>226</v>
      </c>
      <c r="G115" s="86"/>
      <c r="H115" s="86"/>
      <c r="I115" s="86"/>
      <c r="J115" s="86"/>
      <c r="K115" s="5"/>
      <c r="L115" s="74" t="s">
        <v>196</v>
      </c>
      <c r="M115" s="20">
        <f>Pasivet!G18</f>
        <v>17865809</v>
      </c>
      <c r="N115" s="5"/>
      <c r="O115" s="6"/>
    </row>
    <row r="116" spans="2:15" ht="12.75">
      <c r="B116" s="4"/>
      <c r="C116" s="115"/>
      <c r="D116" s="86"/>
      <c r="E116" s="112"/>
      <c r="F116" s="113"/>
      <c r="G116" s="86"/>
      <c r="H116" s="86"/>
      <c r="I116" s="86"/>
      <c r="J116" s="86"/>
      <c r="K116" s="5"/>
      <c r="L116" s="74"/>
      <c r="M116" s="5"/>
      <c r="N116" s="5"/>
      <c r="O116" s="6"/>
    </row>
    <row r="117" spans="2:15" ht="12.75">
      <c r="B117" s="4"/>
      <c r="C117" s="115">
        <v>51</v>
      </c>
      <c r="D117" s="86"/>
      <c r="E117" s="112" t="s">
        <v>159</v>
      </c>
      <c r="F117" s="138" t="s">
        <v>257</v>
      </c>
      <c r="G117" s="86"/>
      <c r="H117" s="86"/>
      <c r="I117" s="86"/>
      <c r="J117" s="86"/>
      <c r="K117" s="5"/>
      <c r="L117" s="74" t="s">
        <v>196</v>
      </c>
      <c r="M117" s="134"/>
      <c r="N117" s="5"/>
      <c r="O117" s="6"/>
    </row>
    <row r="118" spans="2:15" ht="12.75">
      <c r="B118" s="4"/>
      <c r="C118" s="115"/>
      <c r="D118" s="86"/>
      <c r="E118" s="112"/>
      <c r="F118" s="113"/>
      <c r="G118" s="86"/>
      <c r="H118" s="86"/>
      <c r="I118" s="86"/>
      <c r="J118" s="86"/>
      <c r="K118" s="5"/>
      <c r="L118" s="74"/>
      <c r="M118" s="5"/>
      <c r="N118" s="5"/>
      <c r="O118" s="6"/>
    </row>
    <row r="119" spans="2:15" ht="12.75">
      <c r="B119" s="4"/>
      <c r="C119" s="115"/>
      <c r="D119" s="86"/>
      <c r="E119" s="124" t="s">
        <v>7</v>
      </c>
      <c r="F119" s="92" t="s">
        <v>177</v>
      </c>
      <c r="G119" s="92"/>
      <c r="H119" s="86"/>
      <c r="I119" s="86"/>
      <c r="J119" s="86"/>
      <c r="K119" s="5"/>
      <c r="L119" s="74" t="s">
        <v>165</v>
      </c>
      <c r="M119" s="5"/>
      <c r="N119" s="5"/>
      <c r="O119" s="6"/>
    </row>
    <row r="120" spans="2:15" ht="12.75">
      <c r="B120" s="4"/>
      <c r="C120" s="115"/>
      <c r="D120" s="86"/>
      <c r="E120" s="124"/>
      <c r="F120" s="92"/>
      <c r="G120" s="92"/>
      <c r="H120" s="86"/>
      <c r="I120" s="86"/>
      <c r="J120" s="86"/>
      <c r="K120" s="5"/>
      <c r="L120" s="74"/>
      <c r="M120" s="5"/>
      <c r="N120" s="5"/>
      <c r="O120" s="6"/>
    </row>
    <row r="121" spans="2:15" ht="12.75">
      <c r="B121" s="4"/>
      <c r="C121" s="115"/>
      <c r="D121" s="86"/>
      <c r="E121" s="91"/>
      <c r="F121" s="119"/>
      <c r="G121" s="97"/>
      <c r="H121" s="86"/>
      <c r="I121" s="86"/>
      <c r="J121" s="86"/>
      <c r="K121" s="5"/>
      <c r="L121" s="74"/>
      <c r="M121" s="5"/>
      <c r="N121" s="5"/>
      <c r="O121" s="6"/>
    </row>
    <row r="122" spans="2:15" ht="12.75">
      <c r="B122" s="4"/>
      <c r="C122" s="115"/>
      <c r="D122" s="86"/>
      <c r="E122" s="124" t="s">
        <v>76</v>
      </c>
      <c r="F122" s="92" t="s">
        <v>178</v>
      </c>
      <c r="G122" s="92"/>
      <c r="H122" s="86"/>
      <c r="I122" s="86"/>
      <c r="J122" s="86"/>
      <c r="K122" s="5"/>
      <c r="L122" s="74" t="s">
        <v>165</v>
      </c>
      <c r="M122" s="5"/>
      <c r="N122" s="5"/>
      <c r="O122" s="6"/>
    </row>
    <row r="123" spans="2:15" ht="12.75">
      <c r="B123" s="4"/>
      <c r="C123" s="115"/>
      <c r="D123" s="86"/>
      <c r="E123" s="124"/>
      <c r="F123" s="92"/>
      <c r="G123" s="92"/>
      <c r="H123" s="86"/>
      <c r="I123" s="86"/>
      <c r="J123" s="86"/>
      <c r="K123" s="5"/>
      <c r="L123" s="74"/>
      <c r="M123" s="5"/>
      <c r="N123" s="5"/>
      <c r="O123" s="6"/>
    </row>
    <row r="124" spans="2:15" ht="12.75">
      <c r="B124" s="4"/>
      <c r="C124" s="115">
        <v>66</v>
      </c>
      <c r="D124" s="86"/>
      <c r="E124" s="91">
        <v>1</v>
      </c>
      <c r="F124" s="119" t="s">
        <v>78</v>
      </c>
      <c r="G124" s="97"/>
      <c r="H124" s="86"/>
      <c r="I124" s="86"/>
      <c r="J124" s="86"/>
      <c r="K124" s="5"/>
      <c r="L124" s="74" t="s">
        <v>165</v>
      </c>
      <c r="M124" s="5"/>
      <c r="N124" s="5"/>
      <c r="O124" s="6"/>
    </row>
    <row r="125" spans="2:15" ht="12.75">
      <c r="B125" s="4"/>
      <c r="C125" s="115"/>
      <c r="D125" s="86"/>
      <c r="E125" s="91"/>
      <c r="F125" s="119"/>
      <c r="G125" s="97"/>
      <c r="H125" s="86"/>
      <c r="I125" s="86"/>
      <c r="J125" s="86"/>
      <c r="K125" s="5"/>
      <c r="L125" s="74"/>
      <c r="M125" s="5"/>
      <c r="N125" s="5"/>
      <c r="O125" s="6"/>
    </row>
    <row r="126" spans="2:15" ht="12.75">
      <c r="B126" s="4"/>
      <c r="C126" s="115">
        <v>67</v>
      </c>
      <c r="D126" s="86"/>
      <c r="E126" s="91">
        <v>2</v>
      </c>
      <c r="F126" s="119" t="s">
        <v>79</v>
      </c>
      <c r="G126" s="97"/>
      <c r="H126" s="86"/>
      <c r="I126" s="86"/>
      <c r="J126" s="86"/>
      <c r="K126" s="5"/>
      <c r="L126" s="74" t="s">
        <v>165</v>
      </c>
      <c r="M126" s="5"/>
      <c r="N126" s="5"/>
      <c r="O126" s="6"/>
    </row>
    <row r="127" spans="2:15" ht="12.75">
      <c r="B127" s="4"/>
      <c r="C127" s="115"/>
      <c r="D127" s="86"/>
      <c r="E127" s="91"/>
      <c r="F127" s="119"/>
      <c r="G127" s="97"/>
      <c r="H127" s="86"/>
      <c r="I127" s="86"/>
      <c r="J127" s="86"/>
      <c r="K127" s="5"/>
      <c r="L127" s="74"/>
      <c r="M127" s="5"/>
      <c r="N127" s="5"/>
      <c r="O127" s="6"/>
    </row>
    <row r="128" spans="2:15" ht="12.75">
      <c r="B128" s="4"/>
      <c r="C128" s="115">
        <v>68</v>
      </c>
      <c r="D128" s="86"/>
      <c r="E128" s="91">
        <v>3</v>
      </c>
      <c r="F128" s="119" t="s">
        <v>80</v>
      </c>
      <c r="G128" s="97"/>
      <c r="H128" s="86"/>
      <c r="I128" s="86"/>
      <c r="J128" s="86"/>
      <c r="K128" s="5"/>
      <c r="L128" s="74" t="s">
        <v>162</v>
      </c>
      <c r="M128" s="20">
        <f>Pasivet!G33</f>
        <v>0</v>
      </c>
      <c r="N128" s="5"/>
      <c r="O128" s="6"/>
    </row>
    <row r="129" spans="2:15" ht="12.75">
      <c r="B129" s="4"/>
      <c r="C129" s="115"/>
      <c r="D129" s="86"/>
      <c r="E129" s="91"/>
      <c r="F129" s="119"/>
      <c r="G129" s="97"/>
      <c r="H129" s="86"/>
      <c r="I129" s="86"/>
      <c r="J129" s="86"/>
      <c r="K129" s="5"/>
      <c r="L129" s="74"/>
      <c r="M129" s="5"/>
      <c r="N129" s="5"/>
      <c r="O129" s="6"/>
    </row>
    <row r="130" spans="2:15" ht="12.75">
      <c r="B130" s="4"/>
      <c r="C130" s="115">
        <v>69</v>
      </c>
      <c r="D130" s="86"/>
      <c r="E130" s="91">
        <v>4</v>
      </c>
      <c r="F130" s="119" t="s">
        <v>81</v>
      </c>
      <c r="G130" s="97"/>
      <c r="H130" s="86"/>
      <c r="I130" s="86"/>
      <c r="J130" s="86"/>
      <c r="K130" s="5"/>
      <c r="L130" s="74" t="s">
        <v>165</v>
      </c>
      <c r="M130" s="5"/>
      <c r="N130" s="5"/>
      <c r="O130" s="6"/>
    </row>
    <row r="131" spans="2:15" ht="12.75">
      <c r="B131" s="4"/>
      <c r="C131" s="115"/>
      <c r="D131" s="86"/>
      <c r="E131" s="91"/>
      <c r="F131" s="119"/>
      <c r="G131" s="97"/>
      <c r="H131" s="86"/>
      <c r="I131" s="86"/>
      <c r="J131" s="86"/>
      <c r="K131" s="5"/>
      <c r="L131" s="74"/>
      <c r="M131" s="5"/>
      <c r="N131" s="5"/>
      <c r="O131" s="6"/>
    </row>
    <row r="132" spans="2:15" ht="12.75">
      <c r="B132" s="4"/>
      <c r="C132" s="115">
        <v>70</v>
      </c>
      <c r="D132" s="86"/>
      <c r="E132" s="91">
        <v>5</v>
      </c>
      <c r="F132" s="119" t="s">
        <v>179</v>
      </c>
      <c r="G132" s="97"/>
      <c r="H132" s="86"/>
      <c r="I132" s="86"/>
      <c r="J132" s="86"/>
      <c r="K132" s="5"/>
      <c r="L132" s="74" t="s">
        <v>165</v>
      </c>
      <c r="M132" s="5"/>
      <c r="N132" s="5"/>
      <c r="O132" s="6"/>
    </row>
    <row r="133" spans="2:15" ht="12.75">
      <c r="B133" s="4"/>
      <c r="C133" s="115"/>
      <c r="D133" s="86"/>
      <c r="E133" s="91"/>
      <c r="F133" s="119"/>
      <c r="G133" s="97"/>
      <c r="H133" s="86"/>
      <c r="I133" s="86"/>
      <c r="J133" s="86"/>
      <c r="K133" s="5"/>
      <c r="L133" s="74"/>
      <c r="M133" s="5"/>
      <c r="N133" s="5"/>
      <c r="O133" s="6"/>
    </row>
    <row r="134" spans="2:15" ht="12.75">
      <c r="B134" s="4"/>
      <c r="C134" s="115">
        <v>71</v>
      </c>
      <c r="D134" s="86"/>
      <c r="E134" s="91">
        <v>6</v>
      </c>
      <c r="F134" s="119" t="s">
        <v>83</v>
      </c>
      <c r="G134" s="97"/>
      <c r="H134" s="86"/>
      <c r="I134" s="86"/>
      <c r="J134" s="86"/>
      <c r="K134" s="5"/>
      <c r="L134" s="74" t="s">
        <v>165</v>
      </c>
      <c r="M134" s="5"/>
      <c r="N134" s="5"/>
      <c r="O134" s="6"/>
    </row>
    <row r="135" spans="2:15" ht="12.75">
      <c r="B135" s="4"/>
      <c r="C135" s="115"/>
      <c r="D135" s="86"/>
      <c r="E135" s="91"/>
      <c r="F135" s="119"/>
      <c r="G135" s="97"/>
      <c r="H135" s="86"/>
      <c r="I135" s="86"/>
      <c r="J135" s="86"/>
      <c r="K135" s="5"/>
      <c r="L135" s="74"/>
      <c r="M135" s="5"/>
      <c r="N135" s="5"/>
      <c r="O135" s="6"/>
    </row>
    <row r="136" spans="2:15" ht="12.75">
      <c r="B136" s="4"/>
      <c r="C136" s="115">
        <v>72</v>
      </c>
      <c r="D136" s="86"/>
      <c r="E136" s="91">
        <v>7</v>
      </c>
      <c r="F136" s="119" t="s">
        <v>84</v>
      </c>
      <c r="G136" s="97"/>
      <c r="H136" s="86"/>
      <c r="I136" s="86"/>
      <c r="J136" s="86"/>
      <c r="K136" s="5"/>
      <c r="L136" s="74" t="s">
        <v>162</v>
      </c>
      <c r="M136" s="20">
        <f>Pasivet!G37</f>
        <v>0</v>
      </c>
      <c r="N136" s="5"/>
      <c r="O136" s="6"/>
    </row>
    <row r="137" spans="2:15" ht="12.75">
      <c r="B137" s="4"/>
      <c r="C137" s="115"/>
      <c r="D137" s="86"/>
      <c r="E137" s="91"/>
      <c r="F137" s="119"/>
      <c r="G137" s="97"/>
      <c r="H137" s="86"/>
      <c r="I137" s="86"/>
      <c r="J137" s="86"/>
      <c r="K137" s="5"/>
      <c r="L137" s="74"/>
      <c r="M137" s="5"/>
      <c r="N137" s="5"/>
      <c r="O137" s="6"/>
    </row>
    <row r="138" spans="2:15" ht="12.75">
      <c r="B138" s="4"/>
      <c r="C138" s="115">
        <v>73</v>
      </c>
      <c r="D138" s="86"/>
      <c r="E138" s="91">
        <v>8</v>
      </c>
      <c r="F138" s="119" t="s">
        <v>227</v>
      </c>
      <c r="G138" s="97"/>
      <c r="H138" s="86"/>
      <c r="I138" s="86"/>
      <c r="J138" s="86"/>
      <c r="K138" s="5"/>
      <c r="L138" s="74" t="s">
        <v>152</v>
      </c>
      <c r="M138" s="5"/>
      <c r="N138" s="5"/>
      <c r="O138" s="6"/>
    </row>
    <row r="139" spans="2:15" ht="12.75">
      <c r="B139" s="4"/>
      <c r="C139" s="115"/>
      <c r="D139" s="86"/>
      <c r="E139" s="91"/>
      <c r="F139" s="119"/>
      <c r="G139" s="97"/>
      <c r="H139" s="86"/>
      <c r="I139" s="86"/>
      <c r="J139" s="86"/>
      <c r="K139" s="5"/>
      <c r="L139" s="74"/>
      <c r="M139" s="5"/>
      <c r="N139" s="5"/>
      <c r="O139" s="6"/>
    </row>
    <row r="140" spans="2:15" ht="12.75">
      <c r="B140" s="4"/>
      <c r="C140" s="115">
        <v>74</v>
      </c>
      <c r="D140" s="86"/>
      <c r="E140" s="91">
        <v>9</v>
      </c>
      <c r="F140" s="119" t="s">
        <v>86</v>
      </c>
      <c r="G140" s="97"/>
      <c r="H140" s="86"/>
      <c r="I140" s="86"/>
      <c r="J140" s="86"/>
      <c r="K140" s="5"/>
      <c r="L140" s="74" t="s">
        <v>162</v>
      </c>
      <c r="M140" s="20">
        <f>+Pasivet!G39</f>
        <v>6642138</v>
      </c>
      <c r="N140" s="5"/>
      <c r="O140" s="6"/>
    </row>
    <row r="141" spans="2:15" ht="12.75">
      <c r="B141" s="4"/>
      <c r="C141" s="115"/>
      <c r="D141" s="86"/>
      <c r="E141" s="91"/>
      <c r="F141" s="119"/>
      <c r="G141" s="97"/>
      <c r="H141" s="86"/>
      <c r="I141" s="86"/>
      <c r="J141" s="86"/>
      <c r="K141" s="5"/>
      <c r="L141" s="74"/>
      <c r="M141" s="5"/>
      <c r="N141" s="5"/>
      <c r="O141" s="6"/>
    </row>
    <row r="142" spans="2:15" ht="12.75">
      <c r="B142" s="4"/>
      <c r="C142" s="115">
        <v>75</v>
      </c>
      <c r="D142" s="86"/>
      <c r="E142" s="91">
        <v>10</v>
      </c>
      <c r="F142" s="119" t="s">
        <v>87</v>
      </c>
      <c r="G142" s="97"/>
      <c r="H142" s="86"/>
      <c r="I142" s="86"/>
      <c r="J142" s="86"/>
      <c r="K142" s="5"/>
      <c r="L142" s="74"/>
      <c r="M142" s="5"/>
      <c r="N142" s="5"/>
      <c r="O142" s="6"/>
    </row>
    <row r="143" spans="2:15" ht="12.75">
      <c r="B143" s="4"/>
      <c r="C143" s="1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6"/>
    </row>
    <row r="144" spans="2:15" ht="12.75">
      <c r="B144" s="4"/>
      <c r="C144" s="10"/>
      <c r="D144" s="5"/>
      <c r="E144" s="5"/>
      <c r="F144" s="125" t="s">
        <v>180</v>
      </c>
      <c r="G144" s="90" t="s">
        <v>181</v>
      </c>
      <c r="H144" s="5"/>
      <c r="I144" s="5"/>
      <c r="J144" s="5"/>
      <c r="K144" s="5"/>
      <c r="L144" s="10" t="s">
        <v>162</v>
      </c>
      <c r="M144" s="18">
        <f>'Ardh.Shpenz.1'!F29</f>
        <v>4902474</v>
      </c>
      <c r="N144" s="5"/>
      <c r="O144" s="6"/>
    </row>
    <row r="145" spans="2:15" ht="12.75">
      <c r="B145" s="4"/>
      <c r="C145" s="10"/>
      <c r="D145" s="5"/>
      <c r="E145" s="5"/>
      <c r="F145" s="125" t="s">
        <v>180</v>
      </c>
      <c r="G145" s="5" t="s">
        <v>182</v>
      </c>
      <c r="H145" s="5"/>
      <c r="I145" s="5"/>
      <c r="J145" s="5"/>
      <c r="K145" s="5"/>
      <c r="L145" s="10" t="s">
        <v>162</v>
      </c>
      <c r="M145" s="131">
        <f>'Ardh.Shpenz.1'!F30</f>
        <v>0</v>
      </c>
      <c r="N145" s="5"/>
      <c r="O145" s="6"/>
    </row>
    <row r="146" spans="2:15" ht="12.75">
      <c r="B146" s="4"/>
      <c r="C146" s="10"/>
      <c r="D146" s="5"/>
      <c r="E146" s="5"/>
      <c r="F146" s="125" t="s">
        <v>180</v>
      </c>
      <c r="G146" s="5" t="s">
        <v>183</v>
      </c>
      <c r="H146" s="5"/>
      <c r="I146" s="5"/>
      <c r="J146" s="5"/>
      <c r="K146" s="5"/>
      <c r="L146" s="10" t="s">
        <v>162</v>
      </c>
      <c r="M146" s="131">
        <f>M144+M145</f>
        <v>4902474</v>
      </c>
      <c r="N146" s="5"/>
      <c r="O146" s="6"/>
    </row>
    <row r="147" spans="2:15" ht="12.75">
      <c r="B147" s="4"/>
      <c r="C147" s="10"/>
      <c r="D147" s="5"/>
      <c r="E147" s="5"/>
      <c r="F147" s="125" t="s">
        <v>180</v>
      </c>
      <c r="G147" s="114" t="s">
        <v>184</v>
      </c>
      <c r="H147" s="5"/>
      <c r="I147" s="5"/>
      <c r="J147" s="5"/>
      <c r="K147" s="5"/>
      <c r="L147" s="10" t="s">
        <v>162</v>
      </c>
      <c r="M147" s="131">
        <f>M146*10%</f>
        <v>490247.4</v>
      </c>
      <c r="N147" s="5"/>
      <c r="O147" s="6"/>
    </row>
    <row r="148" spans="2:15" ht="12.75">
      <c r="B148" s="4"/>
      <c r="C148" s="10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6"/>
    </row>
    <row r="149" spans="3:15" ht="12.75">
      <c r="C149" s="4"/>
      <c r="D149" s="10"/>
      <c r="E149" s="5"/>
      <c r="F149" s="124" t="s">
        <v>185</v>
      </c>
      <c r="G149" s="92" t="s">
        <v>186</v>
      </c>
      <c r="H149" s="5"/>
      <c r="I149" s="5"/>
      <c r="J149" s="5"/>
      <c r="K149" s="5"/>
      <c r="L149" s="5"/>
      <c r="M149" s="5"/>
      <c r="N149" s="5"/>
      <c r="O149" s="6"/>
    </row>
    <row r="150" spans="3:15" ht="12.75">
      <c r="C150" s="4"/>
      <c r="D150" s="10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6"/>
    </row>
    <row r="151" spans="3:15" ht="12.75">
      <c r="C151" s="4"/>
      <c r="D151" s="10">
        <v>1</v>
      </c>
      <c r="E151" s="5"/>
      <c r="F151" s="5"/>
      <c r="G151" s="174" t="s">
        <v>258</v>
      </c>
      <c r="H151" s="5"/>
      <c r="I151" s="5"/>
      <c r="J151" s="5"/>
      <c r="K151" s="5"/>
      <c r="L151" s="5" t="s">
        <v>196</v>
      </c>
      <c r="M151" s="20">
        <f>'Ardh.Shpenz.1'!F8</f>
        <v>28172844</v>
      </c>
      <c r="N151" s="5"/>
      <c r="O151" s="6"/>
    </row>
    <row r="152" spans="3:15" ht="12.75">
      <c r="C152" s="4"/>
      <c r="D152" s="10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6"/>
    </row>
    <row r="153" spans="3:15" ht="12.75">
      <c r="C153" s="4"/>
      <c r="D153" s="10">
        <v>6</v>
      </c>
      <c r="E153" s="5"/>
      <c r="F153" s="135" t="s">
        <v>228</v>
      </c>
      <c r="H153" s="5"/>
      <c r="I153" s="5"/>
      <c r="J153" s="5"/>
      <c r="K153" s="5"/>
      <c r="L153" s="114"/>
      <c r="M153" s="20"/>
      <c r="N153" s="5"/>
      <c r="O153" s="6"/>
    </row>
    <row r="154" spans="3:15" ht="12.75">
      <c r="C154" s="4"/>
      <c r="D154" s="10"/>
      <c r="E154" s="5"/>
      <c r="F154" s="5"/>
      <c r="G154" s="125"/>
      <c r="H154" s="5"/>
      <c r="I154" s="5"/>
      <c r="J154" s="5"/>
      <c r="K154" s="5"/>
      <c r="L154" s="114"/>
      <c r="M154" s="20"/>
      <c r="N154" s="5"/>
      <c r="O154" s="6"/>
    </row>
    <row r="155" spans="3:15" ht="12.75">
      <c r="C155" s="4"/>
      <c r="D155" s="10"/>
      <c r="E155" s="5"/>
      <c r="F155" s="5"/>
      <c r="G155" s="125"/>
      <c r="H155" s="5"/>
      <c r="I155" s="5"/>
      <c r="J155" s="5"/>
      <c r="K155" s="5"/>
      <c r="L155" s="114"/>
      <c r="M155" s="20"/>
      <c r="N155" s="5"/>
      <c r="O155" s="6"/>
    </row>
    <row r="156" spans="3:15" ht="12.75">
      <c r="C156" s="4"/>
      <c r="D156" s="10"/>
      <c r="E156" s="5"/>
      <c r="F156" s="139"/>
      <c r="G156" s="125"/>
      <c r="H156" s="5"/>
      <c r="I156" s="5"/>
      <c r="J156" s="5"/>
      <c r="K156" s="5"/>
      <c r="L156" s="114"/>
      <c r="M156" s="20"/>
      <c r="N156" s="5"/>
      <c r="O156" s="6"/>
    </row>
    <row r="157" spans="3:15" ht="12.75">
      <c r="C157" s="4"/>
      <c r="D157" s="10"/>
      <c r="E157" s="5"/>
      <c r="F157" s="114" t="s">
        <v>211</v>
      </c>
      <c r="G157" s="135" t="s">
        <v>212</v>
      </c>
      <c r="H157" s="5"/>
      <c r="I157" s="5"/>
      <c r="J157" s="5"/>
      <c r="K157" s="5"/>
      <c r="L157" s="114"/>
      <c r="M157" s="20"/>
      <c r="N157" s="5"/>
      <c r="O157" s="6"/>
    </row>
    <row r="158" spans="3:15" ht="12.75">
      <c r="C158" s="4"/>
      <c r="D158" s="10"/>
      <c r="E158" s="5"/>
      <c r="F158" s="114" t="s">
        <v>213</v>
      </c>
      <c r="G158" s="125"/>
      <c r="H158" s="5"/>
      <c r="I158" s="5"/>
      <c r="J158" s="5"/>
      <c r="K158" s="5"/>
      <c r="L158" s="134">
        <f>Pasivet!G40</f>
        <v>4412227</v>
      </c>
      <c r="M158" s="20" t="s">
        <v>162</v>
      </c>
      <c r="N158" s="5"/>
      <c r="O158" s="6"/>
    </row>
    <row r="159" spans="3:15" ht="12.75">
      <c r="C159" s="4"/>
      <c r="D159" s="10"/>
      <c r="E159" s="5"/>
      <c r="F159" s="139" t="s">
        <v>217</v>
      </c>
      <c r="G159" s="125"/>
      <c r="H159" s="5"/>
      <c r="I159" s="5"/>
      <c r="J159" s="5"/>
      <c r="K159" s="5"/>
      <c r="L159" s="114"/>
      <c r="M159" s="20"/>
      <c r="N159" s="5"/>
      <c r="O159" s="6"/>
    </row>
    <row r="160" spans="3:15" ht="12.75">
      <c r="C160" s="4"/>
      <c r="D160" s="10"/>
      <c r="E160" s="5"/>
      <c r="F160" s="114"/>
      <c r="G160" s="125"/>
      <c r="H160" s="5"/>
      <c r="I160" s="5"/>
      <c r="J160" s="5"/>
      <c r="K160" s="5"/>
      <c r="L160" s="114"/>
      <c r="M160" s="20"/>
      <c r="N160" s="5"/>
      <c r="O160" s="6"/>
    </row>
    <row r="161" spans="3:15" ht="15">
      <c r="C161" s="7"/>
      <c r="D161" s="23"/>
      <c r="E161" s="8"/>
      <c r="F161" s="8"/>
      <c r="G161" s="8"/>
      <c r="H161" s="8"/>
      <c r="I161" s="8"/>
      <c r="J161" s="127"/>
      <c r="K161" s="127"/>
      <c r="L161" s="127"/>
      <c r="M161" s="127"/>
      <c r="N161" s="127"/>
      <c r="O161" s="9"/>
    </row>
    <row r="162" spans="3:14" ht="15">
      <c r="C162"/>
      <c r="D162" s="19"/>
      <c r="J162" s="128"/>
      <c r="K162" s="128"/>
      <c r="L162" s="128"/>
      <c r="M162" s="128"/>
      <c r="N162" s="128"/>
    </row>
    <row r="163" spans="3:4" ht="12.75">
      <c r="C163"/>
      <c r="D163" s="19"/>
    </row>
  </sheetData>
  <sheetProtection/>
  <mergeCells count="22">
    <mergeCell ref="E86:E87"/>
    <mergeCell ref="F23:K23"/>
    <mergeCell ref="F24:K24"/>
    <mergeCell ref="F99:G99"/>
    <mergeCell ref="F84:F85"/>
    <mergeCell ref="F25:M25"/>
    <mergeCell ref="F34:G34"/>
    <mergeCell ref="G84:L84"/>
    <mergeCell ref="E21:E22"/>
    <mergeCell ref="F21:K22"/>
    <mergeCell ref="F14:G14"/>
    <mergeCell ref="J14:K14"/>
    <mergeCell ref="F15:G15"/>
    <mergeCell ref="J15:K15"/>
    <mergeCell ref="F16:G16"/>
    <mergeCell ref="J16:K16"/>
    <mergeCell ref="B4:O4"/>
    <mergeCell ref="D6:E6"/>
    <mergeCell ref="E12:E13"/>
    <mergeCell ref="F12:G13"/>
    <mergeCell ref="H12:H13"/>
    <mergeCell ref="J12:K13"/>
  </mergeCells>
  <printOptions/>
  <pageMargins left="0.74" right="0.18" top="1" bottom="1" header="0.5" footer="0.5"/>
  <pageSetup horizontalDpi="600" verticalDpi="600" orientation="portrait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58"/>
  <sheetViews>
    <sheetView tabSelected="1" zoomScalePageLayoutView="0" workbookViewId="0" topLeftCell="A25">
      <selection activeCell="G41" sqref="G41"/>
    </sheetView>
  </sheetViews>
  <sheetFormatPr defaultColWidth="9.140625" defaultRowHeight="12.75"/>
  <cols>
    <col min="1" max="1" width="13.00390625" style="0" customWidth="1"/>
    <col min="2" max="2" width="3.7109375" style="0" customWidth="1"/>
    <col min="3" max="3" width="3.421875" style="19" customWidth="1"/>
    <col min="4" max="4" width="2.00390625" style="0" customWidth="1"/>
    <col min="5" max="5" width="3.421875" style="0" customWidth="1"/>
    <col min="6" max="6" width="13.7109375" style="0" customWidth="1"/>
    <col min="7" max="9" width="8.7109375" style="0" customWidth="1"/>
    <col min="10" max="10" width="7.28125" style="0" customWidth="1"/>
    <col min="11" max="11" width="7.57421875" style="0" customWidth="1"/>
    <col min="12" max="12" width="6.28125" style="0" customWidth="1"/>
    <col min="13" max="13" width="10.421875" style="0" customWidth="1"/>
    <col min="14" max="14" width="5.140625" style="0" customWidth="1"/>
    <col min="15" max="15" width="2.140625" style="0" customWidth="1"/>
  </cols>
  <sheetData>
    <row r="2" spans="2:14" ht="12.75">
      <c r="B2" s="1"/>
      <c r="C2" s="88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2.75">
      <c r="B3" s="4"/>
      <c r="C3" s="10" t="s">
        <v>141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27" customFormat="1" ht="33" customHeight="1">
      <c r="B4" s="237" t="s">
        <v>189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9"/>
    </row>
    <row r="5" spans="2:14" s="27" customFormat="1" ht="12.75" customHeight="1">
      <c r="B5" s="82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</row>
    <row r="6" spans="2:14" ht="15.75">
      <c r="B6" s="4"/>
      <c r="C6" s="10"/>
      <c r="D6" s="256" t="s">
        <v>187</v>
      </c>
      <c r="E6" s="256"/>
      <c r="F6" s="85" t="s">
        <v>188</v>
      </c>
      <c r="G6" s="5"/>
      <c r="H6" s="5"/>
      <c r="I6" s="5"/>
      <c r="J6" s="5"/>
      <c r="K6" s="5"/>
      <c r="L6" s="5"/>
      <c r="M6" s="5"/>
      <c r="N6" s="6"/>
    </row>
    <row r="7" spans="2:14" ht="12.75">
      <c r="B7" s="4"/>
      <c r="C7" s="10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2:14" ht="12.75">
      <c r="B8" s="4"/>
      <c r="C8" s="10"/>
      <c r="D8" s="5"/>
      <c r="E8" s="139"/>
      <c r="F8" s="74" t="s">
        <v>243</v>
      </c>
      <c r="G8" s="5"/>
      <c r="H8" s="5"/>
      <c r="I8" s="5"/>
      <c r="J8" s="5"/>
      <c r="K8" s="5"/>
      <c r="L8" s="5"/>
      <c r="M8" s="5"/>
      <c r="N8" s="6"/>
    </row>
    <row r="9" spans="2:14" ht="12.75">
      <c r="B9" s="4"/>
      <c r="C9" s="10"/>
      <c r="D9" s="5"/>
      <c r="E9" s="74" t="s">
        <v>244</v>
      </c>
      <c r="F9" s="74"/>
      <c r="G9" s="5"/>
      <c r="H9" s="5"/>
      <c r="I9" s="5"/>
      <c r="J9" s="5"/>
      <c r="K9" s="5"/>
      <c r="L9" s="5"/>
      <c r="M9" s="5"/>
      <c r="N9" s="6"/>
    </row>
    <row r="10" spans="2:14" ht="12.75">
      <c r="B10" s="4"/>
      <c r="C10" s="10"/>
      <c r="D10" s="5"/>
      <c r="E10" s="74"/>
      <c r="F10" s="74" t="s">
        <v>245</v>
      </c>
      <c r="G10" s="5"/>
      <c r="H10" s="5"/>
      <c r="I10" s="5"/>
      <c r="J10" s="5"/>
      <c r="K10" s="5"/>
      <c r="L10" s="5"/>
      <c r="M10" s="5"/>
      <c r="N10" s="6"/>
    </row>
    <row r="11" spans="2:14" ht="12.75">
      <c r="B11" s="4"/>
      <c r="C11" s="10"/>
      <c r="D11" s="5"/>
      <c r="E11" s="74" t="s">
        <v>246</v>
      </c>
      <c r="F11" s="74"/>
      <c r="G11" s="5"/>
      <c r="H11" s="5"/>
      <c r="I11" s="5"/>
      <c r="J11" s="5"/>
      <c r="K11" s="5"/>
      <c r="L11" s="5"/>
      <c r="M11" s="5"/>
      <c r="N11" s="6"/>
    </row>
    <row r="12" spans="2:14" ht="12.75">
      <c r="B12" s="4"/>
      <c r="C12" s="10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2:14" ht="12.75">
      <c r="B13" s="4"/>
      <c r="C13" s="10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2:14" ht="12.75">
      <c r="B14" s="4"/>
      <c r="C14" s="10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2:14" ht="12.75">
      <c r="B15" s="4"/>
      <c r="C15" s="10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2:14" ht="12.75">
      <c r="B16" s="4"/>
      <c r="C16" s="10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2:14" ht="12.75">
      <c r="B17" s="4"/>
      <c r="C17" s="10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2:14" ht="12.75">
      <c r="B18" s="4"/>
      <c r="C18" s="10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2:14" ht="12.75">
      <c r="B19" s="4"/>
      <c r="C19" s="10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2:14" ht="12.75">
      <c r="B20" s="4"/>
      <c r="C20" s="10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2:14" ht="12.75">
      <c r="B21" s="4"/>
      <c r="C21" s="10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2:14" ht="12.75">
      <c r="B22" s="4"/>
      <c r="C22" s="10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2:14" ht="12.75">
      <c r="B23" s="4"/>
      <c r="C23" s="10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2:14" ht="12.75">
      <c r="B24" s="4"/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</row>
    <row r="25" spans="2:14" ht="12.75">
      <c r="B25" s="4"/>
      <c r="C25" s="10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2:14" ht="12.75">
      <c r="B26" s="4"/>
      <c r="C26" s="10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2:14" ht="12.75">
      <c r="B27" s="4"/>
      <c r="C27" s="10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2:14" ht="12.75">
      <c r="B28" s="4"/>
      <c r="C28" s="10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2:14" ht="12.75">
      <c r="B29" s="4"/>
      <c r="C29" s="10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2:14" ht="12.75">
      <c r="B30" s="4"/>
      <c r="C30" s="10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2:14" ht="12.75">
      <c r="B31" s="4"/>
      <c r="C31" s="10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2:14" ht="12.75">
      <c r="B32" s="4"/>
      <c r="C32" s="10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4" ht="12.75">
      <c r="B33" s="4"/>
      <c r="C33" s="10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2:14" ht="12.75">
      <c r="B34" s="4"/>
      <c r="C34" s="10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</row>
    <row r="35" spans="2:14" ht="12.75">
      <c r="B35" s="4"/>
      <c r="C35" s="10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2:14" ht="12.75">
      <c r="B36" s="4"/>
      <c r="C36" s="10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2:14" ht="12.75">
      <c r="B37" s="4"/>
      <c r="C37" s="10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2:14" ht="12.75">
      <c r="B38" s="4"/>
      <c r="C38" s="10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</row>
    <row r="39" spans="2:14" ht="12.75">
      <c r="B39" s="4"/>
      <c r="C39" s="10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pans="2:14" ht="12.75">
      <c r="B40" s="4"/>
      <c r="C40" s="10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</row>
    <row r="41" spans="2:14" ht="12.75">
      <c r="B41" s="4"/>
      <c r="C41" s="10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2:14" ht="12.75">
      <c r="B42" s="4"/>
      <c r="C42" s="10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</row>
    <row r="43" spans="2:14" ht="12.75">
      <c r="B43" s="4"/>
      <c r="C43" s="10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2:14" ht="12.75">
      <c r="B44" s="4"/>
      <c r="C44" s="10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</row>
    <row r="45" spans="2:14" ht="12.75">
      <c r="B45" s="4"/>
      <c r="C45" s="10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2:14" ht="15">
      <c r="B46" s="4"/>
      <c r="C46" s="10"/>
      <c r="D46" s="5"/>
      <c r="E46" s="5"/>
      <c r="F46" s="74" t="s">
        <v>247</v>
      </c>
      <c r="G46" s="5"/>
      <c r="H46" s="5"/>
      <c r="I46" s="257" t="s">
        <v>131</v>
      </c>
      <c r="J46" s="257"/>
      <c r="K46" s="257"/>
      <c r="L46" s="257"/>
      <c r="M46" s="257"/>
      <c r="N46" s="6"/>
    </row>
    <row r="47" spans="2:14" ht="12.75">
      <c r="B47" s="4"/>
      <c r="C47" s="10"/>
      <c r="D47" s="5"/>
      <c r="E47" s="5"/>
      <c r="F47" s="5"/>
      <c r="G47" s="5"/>
      <c r="H47" s="5"/>
      <c r="N47" s="6"/>
    </row>
    <row r="48" spans="2:14" ht="12.75">
      <c r="B48" s="4"/>
      <c r="C48" s="10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</row>
    <row r="49" spans="2:14" ht="15">
      <c r="B49" s="4"/>
      <c r="C49" s="10"/>
      <c r="D49" s="5"/>
      <c r="E49" s="5"/>
      <c r="F49" s="13" t="s">
        <v>275</v>
      </c>
      <c r="G49" s="5"/>
      <c r="H49" s="5"/>
      <c r="I49" s="258" t="s">
        <v>274</v>
      </c>
      <c r="J49" s="258"/>
      <c r="K49" s="258"/>
      <c r="L49" s="258"/>
      <c r="M49" s="258"/>
      <c r="N49" s="6"/>
    </row>
    <row r="50" spans="2:14" ht="12.75">
      <c r="B50" s="4"/>
      <c r="C50" s="10"/>
      <c r="D50" s="5"/>
      <c r="E50" s="5"/>
      <c r="F50" s="5"/>
      <c r="G50" s="5"/>
      <c r="H50" s="5"/>
      <c r="I50" s="5"/>
      <c r="J50" s="5"/>
      <c r="K50" s="5"/>
      <c r="L50" s="5"/>
      <c r="M50" s="5"/>
      <c r="N50" s="6"/>
    </row>
    <row r="51" spans="2:14" ht="12.75">
      <c r="B51" s="4"/>
      <c r="C51" s="10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</row>
    <row r="52" spans="2:14" ht="12.75">
      <c r="B52" s="4"/>
      <c r="C52" s="10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</row>
    <row r="53" spans="2:14" ht="12.75">
      <c r="B53" s="4"/>
      <c r="C53" s="10"/>
      <c r="D53" s="5"/>
      <c r="E53" s="5"/>
      <c r="N53" s="6"/>
    </row>
    <row r="54" spans="2:14" ht="12.75">
      <c r="B54" s="4"/>
      <c r="C54" s="10"/>
      <c r="D54" s="5"/>
      <c r="E54" s="5"/>
      <c r="N54" s="6"/>
    </row>
    <row r="55" spans="2:14" ht="12.75">
      <c r="B55" s="4"/>
      <c r="C55" s="10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</row>
    <row r="56" spans="2:14" ht="12.75">
      <c r="B56" s="4"/>
      <c r="C56" s="10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</row>
    <row r="57" spans="2:14" ht="12.75">
      <c r="B57" s="4"/>
      <c r="C57" s="10"/>
      <c r="D57" s="5"/>
      <c r="E57" s="5"/>
      <c r="F57" s="5"/>
      <c r="G57" s="5"/>
      <c r="H57" s="5"/>
      <c r="I57" s="5"/>
      <c r="J57" s="5"/>
      <c r="K57" s="5"/>
      <c r="L57" s="5"/>
      <c r="M57" s="5"/>
      <c r="N57" s="6"/>
    </row>
    <row r="58" spans="2:14" ht="12.75">
      <c r="B58" s="7"/>
      <c r="C58" s="23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</row>
  </sheetData>
  <sheetProtection/>
  <mergeCells count="4">
    <mergeCell ref="B4:N4"/>
    <mergeCell ref="D6:E6"/>
    <mergeCell ref="I46:M46"/>
    <mergeCell ref="I49:M49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2011-03-04T21:47:32Z</cp:lastPrinted>
  <dcterms:created xsi:type="dcterms:W3CDTF">2002-02-16T18:16:52Z</dcterms:created>
  <dcterms:modified xsi:type="dcterms:W3CDTF">2013-03-28T10:04:29Z</dcterms:modified>
  <cp:category/>
  <cp:version/>
  <cp:contentType/>
  <cp:contentStatus/>
</cp:coreProperties>
</file>