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23" activeTab="10"/>
  </bookViews>
  <sheets>
    <sheet name="Kopertina" sheetId="1" r:id="rId1"/>
    <sheet name="Aktivet" sheetId="2" r:id="rId2"/>
    <sheet name="Pasivet" sheetId="3" r:id="rId3"/>
    <sheet name="Ardh.Shpenz.1" sheetId="4" r:id="rId4"/>
    <sheet name="Fluksi M.direkte" sheetId="5" r:id="rId5"/>
    <sheet name="Kapitali pa Konsol." sheetId="6" r:id="rId6"/>
    <sheet name="Shenimet" sheetId="7" r:id="rId7"/>
    <sheet name="Inventari" sheetId="8" r:id="rId8"/>
    <sheet name="AQT" sheetId="9" r:id="rId9"/>
    <sheet name="Mj.Tr" sheetId="10" r:id="rId10"/>
    <sheet name="Deklarata" sheetId="11" r:id="rId11"/>
  </sheets>
  <definedNames/>
  <calcPr fullCalcOnLoad="1"/>
</workbook>
</file>

<file path=xl/sharedStrings.xml><?xml version="1.0" encoding="utf-8"?>
<sst xmlns="http://schemas.openxmlformats.org/spreadsheetml/2006/main" count="1129" uniqueCount="675">
  <si>
    <t>Deri   me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</si>
  <si>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</si>
  <si>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</si>
  <si>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</si>
  <si>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</si>
  <si>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</si>
  <si>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</si>
  <si>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</si>
  <si>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</si>
  <si>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</si>
  <si>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</si>
  <si>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</si>
  <si>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</si>
  <si>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</si>
  <si>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</si>
  <si>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</si>
  <si>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</si>
  <si>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</si>
  <si>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</si>
  <si>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</si>
  <si>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</si>
  <si>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</si>
  <si>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</si>
  <si>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</si>
  <si>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</si>
  <si>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</si>
  <si>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</si>
  <si>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</si>
  <si>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</si>
  <si>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</si>
  <si>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</si>
  <si>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</si>
  <si>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Llogari / Kerkesa te tjera te arketueshme</t>
  </si>
  <si>
    <t>Instrumenta te tjera borxhi</t>
  </si>
  <si>
    <t>Investime te tjera financiare</t>
  </si>
  <si>
    <t>Inventari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</si>
  <si>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</si>
  <si>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</si>
  <si>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</si>
  <si>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</si>
  <si>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</si>
  <si>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</si>
  <si>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</si>
  <si>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</si>
  <si>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</si>
  <si>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</si>
  <si>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</si>
  <si>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</si>
  <si>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</si>
  <si>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</si>
  <si>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</si>
  <si>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</si>
  <si>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</si>
  <si>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</si>
  <si>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</si>
  <si>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</si>
  <si>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</si>
  <si>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</si>
  <si>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</si>
  <si>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</si>
  <si>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</si>
  <si>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</si>
  <si>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</si>
  <si>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</si>
  <si>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</si>
  <si>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</si>
  <si>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</si>
  <si>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</si>
  <si>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</si>
  <si>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</si>
  <si>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</si>
  <si>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</si>
  <si>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</si>
  <si>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Detyrime tatimore</t>
  </si>
  <si>
    <t>Hua te tjera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</si>
  <si>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</si>
  <si>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</si>
  <si>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</si>
  <si>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</si>
  <si>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</si>
  <si>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</si>
  <si>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</si>
  <si>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</si>
  <si>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</si>
  <si>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</si>
  <si>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</si>
  <si>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</si>
  <si>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</si>
  <si>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</si>
  <si>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</si>
  <si>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</si>
  <si>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</si>
  <si>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</si>
  <si>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</si>
  <si>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</si>
  <si>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</si>
  <si>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</si>
  <si>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</si>
  <si>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</si>
  <si>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</si>
  <si>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</si>
  <si>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</si>
  <si>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</si>
  <si>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</si>
  <si>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</si>
  <si>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</si>
  <si>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</si>
  <si>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</si>
  <si>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</si>
  <si>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interesi</t>
  </si>
  <si>
    <t>Fitimet (Humbjet) nga kursi kembimit</t>
  </si>
  <si>
    <t>Te ardhura dhe shpenzime te tjera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</si>
  <si>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</si>
  <si>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</si>
  <si>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</si>
  <si>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</si>
  <si>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</si>
  <si>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</si>
  <si>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Sipas natyres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</si>
  <si>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</si>
  <si>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</si>
  <si>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</si>
  <si>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</si>
  <si>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</si>
  <si>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</si>
  <si>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</si>
  <si>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</si>
  <si>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</si>
  <si>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</si>
  <si>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</si>
  <si>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</si>
  <si>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</si>
  <si>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</si>
  <si>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 xml:space="preserve">(  Ne zbatim te Standartit Kombetar te Kontabilitetit Nr.2 dhe </t>
  </si>
  <si>
    <t>Fluksi monetar nga veprimtarite e shfrytezimit</t>
  </si>
  <si>
    <t>Mjete monetare (MM) te arketuara nga klientet</t>
  </si>
  <si>
    <t>MM te paguara ndaj furnitoreve dhe punonjesve</t>
  </si>
  <si>
    <t>MM te ardhura nga veprimtarite</t>
  </si>
  <si>
    <t>Interesi I paguar</t>
  </si>
  <si>
    <t>Tatim mbi fitimin I paguar</t>
  </si>
  <si>
    <t>MM neto nga veprimtarite e shfrytezimit</t>
  </si>
  <si>
    <t>Fluksi monetar nga veprimtarite investuese</t>
  </si>
  <si>
    <t>Blerja e njesise se kontrolluar X minus parate e arketuara</t>
  </si>
  <si>
    <t>Blerja e aktiveve afatgjata materiale</t>
  </si>
  <si>
    <t>Te ardhura nga shitja e pajisjeve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</si>
  <si>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</si>
  <si>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</si>
  <si>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</si>
  <si>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</si>
  <si>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</si>
  <si>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</si>
  <si>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</si>
  <si>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</si>
  <si>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MM neto te perdorura ne veprimtarite financiare</t>
  </si>
  <si>
    <t>Rritja/renia neto e mjeteve monetare</t>
  </si>
  <si>
    <t>Mjetet monetre ne fillim te periudhes kontabel</t>
  </si>
  <si>
    <t>Mjetet monetre ne fund te periudhes kontabel</t>
  </si>
  <si>
    <t>Pasqyra e fluksit monetar - Metoda Direkte</t>
  </si>
  <si>
    <r>
      <t>Te ardhura te tjera (</t>
    </r>
    <r>
      <rPr>
        <b/>
        <i/>
        <sz val="10"/>
        <rFont val="Arial"/>
        <family val="2"/>
      </rPr>
      <t>nga veprimtarite e shfrytezimit</t>
    </r>
    <r>
      <rPr>
        <b/>
        <sz val="10"/>
        <rFont val="Arial"/>
        <family val="2"/>
      </rPr>
      <t xml:space="preserve"> )</t>
    </r>
  </si>
  <si>
    <t>Ndryshimet ne inventarin e prod. te gateshme e punes ne proces</t>
  </si>
  <si>
    <t>(pakesimet si shpenzime dhe rritjet si pakesim shpenzimesh)</t>
  </si>
  <si>
    <t xml:space="preserve">Puna e kryer nga njesite ekonomike raportuese per qellimet e  </t>
  </si>
  <si>
    <t>veta dhe e kapitalizuar</t>
  </si>
  <si>
    <t xml:space="preserve">Totali I Shpenzimeve ( Shuma 5 - 8 ) </t>
  </si>
  <si>
    <t xml:space="preserve"> </t>
  </si>
  <si>
    <t>Ligjit Nr. 9228 Date 29.04.2004  " Per Kontabilitetin dhe Pasqyrat Financiare"  )</t>
  </si>
  <si>
    <t>Ne     Leke</t>
  </si>
  <si>
    <t>Sipas metodes direkte   ne   Leke</t>
  </si>
  <si>
    <t>Ne  Leke</t>
  </si>
  <si>
    <t>a. Menyra e Pergatitjes se Pasqyrave Financiare.</t>
  </si>
  <si>
    <t xml:space="preserve">me rregullat e percaktuara ne Ligjin Nr.9228 date 29.04.2004"Per Kontabilitetin dhe P.F." dhe sipas </t>
  </si>
  <si>
    <t>nenit 4 te ketij ligji ndertimi I tyre behet sipas Standarteve Kombetre te Kontabilitetit.</t>
  </si>
  <si>
    <t xml:space="preserve">   Pasqyrat Financiare te shoqerise jane shprehur ne monedhen vendase ne Leke (ALL).</t>
  </si>
  <si>
    <t xml:space="preserve">b. Baza e pergatitjes se Pasqyrave Financiare. </t>
  </si>
  <si>
    <t xml:space="preserve">   Pasqyrat Financiare jane pergatitur mbi bazen e kostos historike.</t>
  </si>
  <si>
    <t xml:space="preserve">   Keto pasqyra finnaciare perbehen nga Bilanci Kontabel,Pasqyra Te ardhura-Shpenzime,Pasqyra e</t>
  </si>
  <si>
    <t>Fluksit te Mjeteve Monetre,Pasqyra e Ndryshimit te Kapitalit si dhe Shenimet Shpjeguese te tyre.</t>
  </si>
  <si>
    <t xml:space="preserve">   Kontabiliteti eshte I organizuar ne perputhje me ligjin "Per Kontabilitetin dhe P.F."</t>
  </si>
  <si>
    <t xml:space="preserve">B I L A N C I </t>
  </si>
  <si>
    <t>1/ii Arka</t>
  </si>
  <si>
    <t>Shuma</t>
  </si>
  <si>
    <t>2/ii Llogari Kerkesa te tjera te arketueshme.</t>
  </si>
  <si>
    <t>Leke</t>
  </si>
  <si>
    <t>PASQYRA  TE  ARDHURAVE   DHE   SHPENZIMEVE</t>
  </si>
  <si>
    <t>Nga shitja e mallrave</t>
  </si>
  <si>
    <t>Mallra</t>
  </si>
  <si>
    <t>Sigurimet Shoqerore</t>
  </si>
  <si>
    <t xml:space="preserve">Te ardhurat </t>
  </si>
  <si>
    <t>Shpenzime</t>
  </si>
  <si>
    <t>Rezultati nga vep.kryesore ( Fitim)</t>
  </si>
  <si>
    <t>Rezultati para Tatimit</t>
  </si>
  <si>
    <t>Tatim Fitimi 10%</t>
  </si>
  <si>
    <t xml:space="preserve">   Rezulton nga:</t>
  </si>
  <si>
    <t>Tatim Fitimi</t>
  </si>
  <si>
    <t>Fitimi neto i ushtrimit</t>
  </si>
  <si>
    <t>Taksa lokale</t>
  </si>
  <si>
    <t>1.Te dhena te pergjithshme mbi Shoqerine.</t>
  </si>
  <si>
    <t>2.Permbledhje e politikave dhe rregullave kryesore kontabel.</t>
  </si>
  <si>
    <t>3.Organizimi I Kontabilitetit.</t>
  </si>
  <si>
    <t>4.Shenimet per zerat e Pasqyrave Financiare.</t>
  </si>
  <si>
    <t>2.Aktive te tjera financiare afatshkurtra.</t>
  </si>
  <si>
    <t>1/ii</t>
  </si>
  <si>
    <t xml:space="preserve">  Pasqyrat Financiare jane individuale</t>
  </si>
  <si>
    <t xml:space="preserve">  Pasqyrat Financiare jane te shprehura ne Leke</t>
  </si>
  <si>
    <t xml:space="preserve">   Pasqyrat Financiare  jane pergatitur ne te gjitha aspektet e tyre materiale ne perputhje</t>
  </si>
  <si>
    <t>Paga</t>
  </si>
  <si>
    <t xml:space="preserve">         2.Shteti tatim mbi te ardhurat nga punesimi (TAP)  </t>
  </si>
  <si>
    <t xml:space="preserve">   "</t>
  </si>
  <si>
    <t>Person Juridik</t>
  </si>
  <si>
    <t>2/ii</t>
  </si>
  <si>
    <t>4/iii</t>
  </si>
  <si>
    <t>3.Inventari.</t>
  </si>
  <si>
    <t>4.Aktiva afatgjata materiale</t>
  </si>
  <si>
    <t>Instalime teknike</t>
  </si>
  <si>
    <t>Makineri dhe paisje</t>
  </si>
  <si>
    <t xml:space="preserve">                Hartoi</t>
  </si>
  <si>
    <t>2/i</t>
  </si>
  <si>
    <t>2/iLlogari Kerkesa te arketueshme.</t>
  </si>
  <si>
    <t>4/iii Makineri pajisje.</t>
  </si>
  <si>
    <t>Vlera Bruto</t>
  </si>
  <si>
    <t>Amortizimi</t>
  </si>
  <si>
    <t>Vlera Neto</t>
  </si>
  <si>
    <t>( referuar paragrafeve 49 - 55 te SKK 2)</t>
  </si>
  <si>
    <t>Shoqeria " Essel" Sh.p.k.Korce</t>
  </si>
  <si>
    <t>Korce</t>
  </si>
  <si>
    <t>K33931004D</t>
  </si>
  <si>
    <t>03.03.2003</t>
  </si>
  <si>
    <t>Tregetim Bojrash</t>
  </si>
  <si>
    <t>Shoqeria "Essel" Sh.p.k Korce</t>
  </si>
  <si>
    <t>6/i</t>
  </si>
  <si>
    <t>3/iv</t>
  </si>
  <si>
    <t>5/i</t>
  </si>
  <si>
    <t xml:space="preserve">         Shoqeria "Essel" Sh.p.k Korce eshte themeluar si person juridik ne date 03.03.2003 me vendim te</t>
  </si>
  <si>
    <t xml:space="preserve">         gjykates Tirane nr.29207.</t>
  </si>
  <si>
    <t xml:space="preserve">         Shoqeria "Essel" Sh.p.k Korce eshte shoqeri me pergjegjesi te kufizuar.  </t>
  </si>
  <si>
    <t xml:space="preserve">         Selia e shoqerise eshte ne adresen:Lagjia  Partizani, Korce.</t>
  </si>
  <si>
    <t xml:space="preserve">         Eshte e regjistruar ne organet tatimore me NIPT K33931004D </t>
  </si>
  <si>
    <t xml:space="preserve">         Aktiviteti kryesor eshte: "Tregetim bojrash".</t>
  </si>
  <si>
    <t>Silvan Konstruksion Vlore</t>
  </si>
  <si>
    <t>3/iv Mallra.</t>
  </si>
  <si>
    <t>Mjete transporti</t>
  </si>
  <si>
    <t>Pajisje zyre</t>
  </si>
  <si>
    <t>Import greqi</t>
  </si>
  <si>
    <t>7.Kapitali aksioner.</t>
  </si>
  <si>
    <t>8.Rezervat Ligjore.</t>
  </si>
  <si>
    <t>10.Fitime (Humbje) e vitit financiar.</t>
  </si>
  <si>
    <t>Shpenzime telefoni</t>
  </si>
  <si>
    <t>Siguracion mjete</t>
  </si>
  <si>
    <t>Nafte</t>
  </si>
  <si>
    <t>Te tjera</t>
  </si>
  <si>
    <t>11.Shitjet Neto.</t>
  </si>
  <si>
    <t>12.Mallrat, lendet e para dhe sherbimet.</t>
  </si>
  <si>
    <t>13.Shpenzime te tjera nga veprimtaria e shfrytezimit.</t>
  </si>
  <si>
    <t>14.Shpenzime te personelit.</t>
  </si>
  <si>
    <t>15.Renie ne vlere dhe amortizimi.</t>
  </si>
  <si>
    <t>16.Fitimi ( Humbja ) nga veprimtarite e shfrytezimit.</t>
  </si>
  <si>
    <t>17.Te ardhura dhe shpenzime financiare.</t>
  </si>
  <si>
    <t>18.Fitimi para tatimit.</t>
  </si>
  <si>
    <t>Rezultati  nga veprimtarite e shfrytezimit</t>
  </si>
  <si>
    <t>Te ardhura e shpenzime financiare</t>
  </si>
  <si>
    <t>19.Shpenzimet e Tatimit mbi Fitimin.</t>
  </si>
  <si>
    <t>20.Fitimi ( humbja) neto e vitit financiar.</t>
  </si>
  <si>
    <t>Per Shoqerine "Essel"Sh.p.k. Korce</t>
  </si>
  <si>
    <t>( __________________ )</t>
  </si>
  <si>
    <t xml:space="preserve">       ( ________________ )</t>
  </si>
  <si>
    <t>Taksa doganore</t>
  </si>
  <si>
    <t>Ilir Subashi</t>
  </si>
  <si>
    <t>NIPT</t>
  </si>
  <si>
    <t>Subjekti</t>
  </si>
  <si>
    <t>Shtesa</t>
  </si>
  <si>
    <t>Pakesime</t>
  </si>
  <si>
    <t>Lloji I automjetit</t>
  </si>
  <si>
    <t>Kapaciteti</t>
  </si>
  <si>
    <t>Targa</t>
  </si>
  <si>
    <t>Vlera</t>
  </si>
  <si>
    <t>S H E N I M E T          S P J E G U E S E ( vazhdim )</t>
  </si>
  <si>
    <t>"ESSEL" shpk</t>
  </si>
  <si>
    <t>6ii</t>
  </si>
  <si>
    <t>6/iii</t>
  </si>
  <si>
    <t>5 Huamarrjet.</t>
  </si>
  <si>
    <t xml:space="preserve">5/I Hua dhe oblikacionet afatshkurtra.  </t>
  </si>
  <si>
    <t>6. Hua dhe parapagime</t>
  </si>
  <si>
    <t>6/iTe pagueshme ndaj furnitoreve.</t>
  </si>
  <si>
    <t>6/iii Detyrime tatimore</t>
  </si>
  <si>
    <t>6/ii Te pagueshme ndaj punonjesve</t>
  </si>
  <si>
    <t>Emertimi</t>
  </si>
  <si>
    <t>Sasia</t>
  </si>
  <si>
    <t>Gjendje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</si>
  <si>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</si>
  <si>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</si>
  <si>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</si>
  <si>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</si>
  <si>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</si>
  <si>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</si>
  <si>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</si>
  <si>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Shoqeria  " ESSEL" Shpk</t>
  </si>
  <si>
    <t>NIPTI  K33931004D</t>
  </si>
  <si>
    <t>1/i</t>
  </si>
  <si>
    <t>1. Aktiva monetare</t>
  </si>
  <si>
    <t>1/I Banka</t>
  </si>
  <si>
    <t>Shteti Tatim fitimi</t>
  </si>
  <si>
    <t>( Enjti Pazaj )</t>
  </si>
  <si>
    <t>Pajisje komjuterike</t>
  </si>
  <si>
    <t>Krotex</t>
  </si>
  <si>
    <t xml:space="preserve">     Pasqyrohen rezervat e krijuara ne shumen 565 808 leke.</t>
  </si>
  <si>
    <t>Transport</t>
  </si>
  <si>
    <t>Pjese kembimi</t>
  </si>
  <si>
    <t>Qera</t>
  </si>
  <si>
    <t xml:space="preserve">       Komisione bankare</t>
  </si>
  <si>
    <t>Pirun Toyta</t>
  </si>
  <si>
    <t>2.5t</t>
  </si>
  <si>
    <t>Furgon Benz</t>
  </si>
  <si>
    <t>5t</t>
  </si>
  <si>
    <t>Date _________________</t>
  </si>
  <si>
    <t>D E K L A R A T E</t>
  </si>
  <si>
    <t>Standarteve Kombetare te Kontabilitetit.</t>
  </si>
  <si>
    <t>Hartuesi I Pasqyrave Financiare eshte :</t>
  </si>
  <si>
    <r>
      <t>Deklaroj se</t>
    </r>
    <r>
      <rPr>
        <b/>
        <sz val="12"/>
        <rFont val="Arial"/>
        <family val="2"/>
      </rPr>
      <t xml:space="preserve"> Shoqeria "ESSEL" Shpk me NIPT K33931001D </t>
    </r>
    <r>
      <rPr>
        <sz val="12"/>
        <rFont val="Arial"/>
        <family val="2"/>
      </rPr>
      <t xml:space="preserve">me </t>
    </r>
  </si>
  <si>
    <r>
      <t xml:space="preserve"> administrator</t>
    </r>
    <r>
      <rPr>
        <b/>
        <sz val="12"/>
        <rFont val="Arial"/>
        <family val="2"/>
      </rPr>
      <t xml:space="preserve"> Z.Enjti Pazaj</t>
    </r>
    <r>
      <rPr>
        <sz val="12"/>
        <rFont val="Arial"/>
        <family val="2"/>
      </rPr>
      <t xml:space="preserve"> dhe ortak I vetem I shoqerise I cili zoteron 100% </t>
    </r>
  </si>
  <si>
    <t>Z. Renaldo Nazari ( Ekonomist I punesuar prane shoqerise ).</t>
  </si>
  <si>
    <t xml:space="preserve">Shtesa </t>
  </si>
  <si>
    <t>Tatim qeraje</t>
  </si>
  <si>
    <t>9.Fitime te pashperndara</t>
  </si>
  <si>
    <t>Dhimitrios pepziz</t>
  </si>
  <si>
    <t>Verilegno</t>
  </si>
  <si>
    <t>NR</t>
  </si>
  <si>
    <t>PERSHKRIMI</t>
  </si>
  <si>
    <t>NJESIA</t>
  </si>
  <si>
    <t>SASIA</t>
  </si>
  <si>
    <t>KOSTO L</t>
  </si>
  <si>
    <t>VLERA</t>
  </si>
  <si>
    <t>Kolle pllakash</t>
  </si>
  <si>
    <t>Dekor Polisteroli</t>
  </si>
  <si>
    <t>Stoko Pllakash</t>
  </si>
  <si>
    <t>Kolle Gri</t>
  </si>
  <si>
    <t>Fino E Bardhe</t>
  </si>
  <si>
    <t>Stoko patinimi</t>
  </si>
  <si>
    <t>Llacra</t>
  </si>
  <si>
    <t>LLAC MBUSHES</t>
  </si>
  <si>
    <t>thase</t>
  </si>
  <si>
    <t>CONEXION 77</t>
  </si>
  <si>
    <t>DW-1000 E BARDHE</t>
  </si>
  <si>
    <t>DW 1000 GRI</t>
  </si>
  <si>
    <t>DW-2000 GRI</t>
  </si>
  <si>
    <t>DW-2000 E BARDHE</t>
  </si>
  <si>
    <t>DW-3000 GRI</t>
  </si>
  <si>
    <t>DW-3000 E BARDHE</t>
  </si>
  <si>
    <t>BONIFIN GRI</t>
  </si>
  <si>
    <t>BONIFIN E BARDHE</t>
  </si>
  <si>
    <t>GRAFIATO DAST</t>
  </si>
  <si>
    <t>TEXNOFIX</t>
  </si>
  <si>
    <t>SPATURELA DAST</t>
  </si>
  <si>
    <t>CIMENTO ME MPIKSJE</t>
  </si>
  <si>
    <t>aditive,suva,cimento</t>
  </si>
  <si>
    <t>Cimento</t>
  </si>
  <si>
    <t>Cimento e bardhe</t>
  </si>
  <si>
    <t>GELQERE E DEHIDRATUAR</t>
  </si>
  <si>
    <t>Allci</t>
  </si>
  <si>
    <t>Stoko mbushese</t>
  </si>
  <si>
    <t>Fikese zjarri</t>
  </si>
  <si>
    <t xml:space="preserve">Mastic  </t>
  </si>
  <si>
    <t>PVC</t>
  </si>
  <si>
    <t>Natriban Tenije</t>
  </si>
  <si>
    <t>HIDROMAT(PLASTIKO)</t>
  </si>
  <si>
    <t>ASTAR</t>
  </si>
  <si>
    <t>BOJE VAJI</t>
  </si>
  <si>
    <t>ASTAR DRURI</t>
  </si>
  <si>
    <t>VERNIK POLIMER NATYRAL</t>
  </si>
  <si>
    <t>VAJ LINI</t>
  </si>
  <si>
    <t xml:space="preserve">VERNIK+TRETES </t>
  </si>
  <si>
    <t>VERNIK POLIMER AKRILIK</t>
  </si>
  <si>
    <t>VERNIK POLIMER SINTETIK</t>
  </si>
  <si>
    <t>ANTIRUXHO</t>
  </si>
  <si>
    <t>BOJE MAKINASH</t>
  </si>
  <si>
    <t>BOJE ROLLY</t>
  </si>
  <si>
    <t>LLAKRA TE NDRYSHEM</t>
  </si>
  <si>
    <t>STUKO MAKINE</t>
  </si>
  <si>
    <t>PIGMENTE 2</t>
  </si>
  <si>
    <t>Rubinet</t>
  </si>
  <si>
    <t>TELEFON DUSHI</t>
  </si>
  <si>
    <t>MISHELE LAVAPJATE</t>
  </si>
  <si>
    <t>Zgara metalike</t>
  </si>
  <si>
    <t>Dalta Betoni</t>
  </si>
  <si>
    <t>PINCA DARE</t>
  </si>
  <si>
    <t>GURE KOSE</t>
  </si>
  <si>
    <t>MISTRI</t>
  </si>
  <si>
    <t>LITARE</t>
  </si>
  <si>
    <t>NIVELA</t>
  </si>
  <si>
    <t>BORDURA PVC-JE</t>
  </si>
  <si>
    <t>SQEPARE</t>
  </si>
  <si>
    <t>BISHTA SQEPARI</t>
  </si>
  <si>
    <t>TRAPAN</t>
  </si>
  <si>
    <t>TROKO</t>
  </si>
  <si>
    <t>HAVI</t>
  </si>
  <si>
    <t>PRERESE PLLAKASH</t>
  </si>
  <si>
    <t>BISHTA RULI</t>
  </si>
  <si>
    <t>FURCE TELI</t>
  </si>
  <si>
    <t>KACAVIDA</t>
  </si>
  <si>
    <t>SET KACAVIDASH</t>
  </si>
  <si>
    <t>CEKIC, CEKANE</t>
  </si>
  <si>
    <t>TUBO ALUMINI</t>
  </si>
  <si>
    <t>TUBO UJI</t>
  </si>
  <si>
    <t>ml</t>
  </si>
  <si>
    <t>TUBO PLASTIKE PVc</t>
  </si>
  <si>
    <t>CELES DADOSH</t>
  </si>
  <si>
    <t>STRIFONI</t>
  </si>
  <si>
    <t>RROTA karoce</t>
  </si>
  <si>
    <t>SPANGO</t>
  </si>
  <si>
    <t>METRA</t>
  </si>
  <si>
    <t>MASTARE</t>
  </si>
  <si>
    <t>CELES MEKANIK</t>
  </si>
  <si>
    <t>SARAQINESKA</t>
  </si>
  <si>
    <t>pako</t>
  </si>
  <si>
    <t>BRAVA</t>
  </si>
  <si>
    <t>CBLLOKUES LAVAMANI</t>
  </si>
  <si>
    <t>CELESA</t>
  </si>
  <si>
    <t>Zinxhira</t>
  </si>
  <si>
    <t>Doreza llastiku/pune</t>
  </si>
  <si>
    <t>DOREZA DERE</t>
  </si>
  <si>
    <t>Shpatulla</t>
  </si>
  <si>
    <t>MALLA MURATORI</t>
  </si>
  <si>
    <t>Karbonat Kalciumi</t>
  </si>
  <si>
    <t>Amoniak Tretesire</t>
  </si>
  <si>
    <t>BIDONA LLAMARINE</t>
  </si>
  <si>
    <t>Kova plastike</t>
  </si>
  <si>
    <t>Vilumin</t>
  </si>
  <si>
    <t>OKSIDE KROMI</t>
  </si>
  <si>
    <t>OKSIDE TITANI</t>
  </si>
  <si>
    <t>TRETES BOJE</t>
  </si>
  <si>
    <t>TRETES BOJE (4)</t>
  </si>
  <si>
    <t>Tharres i pergatitur</t>
  </si>
  <si>
    <t>kg</t>
  </si>
  <si>
    <t>DIZINFEKTANT Lucitol</t>
  </si>
  <si>
    <t>ANFOAM</t>
  </si>
  <si>
    <t>SOLUCION B.VINILI</t>
  </si>
  <si>
    <t>Bermokoll Celuloze</t>
  </si>
  <si>
    <t>Texanol</t>
  </si>
  <si>
    <t>HEKSAMETAFOSFAT SODIUMI</t>
  </si>
  <si>
    <t>SFUNGJER ZMERIL</t>
  </si>
  <si>
    <t>Profile alumini</t>
  </si>
  <si>
    <t xml:space="preserve">LAMA  </t>
  </si>
  <si>
    <t>Shula</t>
  </si>
  <si>
    <t>Rondele</t>
  </si>
  <si>
    <t xml:space="preserve">Percina </t>
  </si>
  <si>
    <t>PERCINUES</t>
  </si>
  <si>
    <t>Leva</t>
  </si>
  <si>
    <t>Gershere lulesh</t>
  </si>
  <si>
    <t>FRESIBLA</t>
  </si>
  <si>
    <t>GURE</t>
  </si>
  <si>
    <t>Gure preres</t>
  </si>
  <si>
    <t>Disqe</t>
  </si>
  <si>
    <t>Tel Bari</t>
  </si>
  <si>
    <t>Tel xingu</t>
  </si>
  <si>
    <t>Paisje elektrike</t>
  </si>
  <si>
    <t>Priza me kabell</t>
  </si>
  <si>
    <t>VALVA GRUP</t>
  </si>
  <si>
    <t>REKORDERI</t>
  </si>
  <si>
    <t>Portollampa</t>
  </si>
  <si>
    <t>Kabell</t>
  </si>
  <si>
    <t>Elektroda</t>
  </si>
  <si>
    <t>ELEKTRIK DORE</t>
  </si>
  <si>
    <t>Priza, Celesa Elektrike</t>
  </si>
  <si>
    <t xml:space="preserve">Materiale Izoluese  </t>
  </si>
  <si>
    <t>Boje Hidroizoluese</t>
  </si>
  <si>
    <t>SHTESA PER LLAC</t>
  </si>
  <si>
    <t>BITUM</t>
  </si>
  <si>
    <t>MASTIC BITUMI</t>
  </si>
  <si>
    <t>HIDROMAT ESSEL</t>
  </si>
  <si>
    <t>PLASTIKO KOVL</t>
  </si>
  <si>
    <t>AKRELIKO LUSPA</t>
  </si>
  <si>
    <t>PISTOLETE LYERJE</t>
  </si>
  <si>
    <t>cope</t>
  </si>
  <si>
    <t>PISTOLETA BOJE</t>
  </si>
  <si>
    <t xml:space="preserve">MASKA </t>
  </si>
  <si>
    <t>MASKA SALDIMI</t>
  </si>
  <si>
    <t>PASTE SHKELQIMI</t>
  </si>
  <si>
    <t>LETER VETENGJITESE</t>
  </si>
  <si>
    <t>GOTA PLASTIKE (1 PERDORIM)</t>
  </si>
  <si>
    <t>VESHJE PUNE</t>
  </si>
  <si>
    <t>SYZE PUNE</t>
  </si>
  <si>
    <t>FILTRA LETRE</t>
  </si>
  <si>
    <t>SHUMA</t>
  </si>
  <si>
    <t>Pozicioni me 31 dhjetor 2012</t>
  </si>
  <si>
    <t>Pozicioni me 31 dhjetor 2011</t>
  </si>
  <si>
    <t>leke</t>
  </si>
  <si>
    <t>Owerdraft</t>
  </si>
  <si>
    <t>Ortake</t>
  </si>
  <si>
    <t>6/iv</t>
  </si>
  <si>
    <t>6/v</t>
  </si>
  <si>
    <t>6/iv Detyrime te tjera</t>
  </si>
  <si>
    <t>6/v Ortake</t>
  </si>
  <si>
    <t>7 Hua te tjera afatgjata ( Kredia )</t>
  </si>
  <si>
    <t>01.01.2013</t>
  </si>
  <si>
    <t>31.12.2013</t>
  </si>
  <si>
    <t>20.03.2014</t>
  </si>
  <si>
    <t>B  I  L  A  N  C  I     2013</t>
  </si>
  <si>
    <t>Pasqyra   e   Fluksit   te  Parase   2013</t>
  </si>
  <si>
    <t>Pasqyra  e  Ndryshimeve  ne  Kapital  2013</t>
  </si>
  <si>
    <t>Pozicioni me 31 dhjetor 2013</t>
  </si>
  <si>
    <t>Aktivet Afatgjata Materiale  me vlere fillestare   2013</t>
  </si>
  <si>
    <t>Amortizimi A.A.Materiale   2013</t>
  </si>
  <si>
    <t>Vlera Kontabel Neto e A.A.Materiale  2013</t>
  </si>
  <si>
    <t>Pasqyra   e   te   Ardhurave   dhe   Shpenzimeve     2013</t>
  </si>
  <si>
    <t>4/i</t>
  </si>
  <si>
    <t xml:space="preserve">    Gjendja e mjeteve monetare eshte 12 776 leke.</t>
  </si>
  <si>
    <t xml:space="preserve">     Gjendja e mjeteve monetare prane arkes  eshte 14 775 leke.</t>
  </si>
  <si>
    <r>
      <t xml:space="preserve">       </t>
    </r>
    <r>
      <rPr>
        <sz val="10"/>
        <rFont val="Arial"/>
        <family val="2"/>
      </rPr>
      <t>Pasqyrohen klientet e palikujduar me 31.12.2013 ne shumen 7 912 305 leke si me poshte:</t>
    </r>
  </si>
  <si>
    <t>Pasqyrohet gjendja e Mallrave ne 31.12.2013 ne shumen 39 040 862 leke si inventari bashkengjitur.</t>
  </si>
  <si>
    <t xml:space="preserve">      Aktivet afatgjata materiale ne shumen 13 546 587 leke perbehen si vijon:</t>
  </si>
  <si>
    <t xml:space="preserve">    Pasqyrohen Furnitoret e palikujduar ne shumen 11 643 640 si me poshte:</t>
  </si>
  <si>
    <t xml:space="preserve">         1.Sigurimet shoqerore per muajin dhjetor 2013 </t>
  </si>
  <si>
    <t>TVSh</t>
  </si>
  <si>
    <t xml:space="preserve">        Kapitali I shoqerise ne vleren 22 500 000 leke.</t>
  </si>
  <si>
    <t xml:space="preserve">    Pasqyrohen fitimet e pashperndara ne shumen 4 000 000 leke.</t>
  </si>
  <si>
    <t xml:space="preserve">    Fitimi i vitit ushtrimor pas llogaritjes se tatimit mbi fitimin eshte 1 181 852 Leke.</t>
  </si>
  <si>
    <t>Nga Shitja AQT</t>
  </si>
  <si>
    <t>Akcize</t>
  </si>
  <si>
    <t xml:space="preserve">     Amortizimi I llogaritur per Aktivet afatgjata materiale per vitin 2013 eshte 349 764 Leke.</t>
  </si>
  <si>
    <t xml:space="preserve">       Pasqyrohen interesat</t>
  </si>
  <si>
    <t>KO6478B</t>
  </si>
  <si>
    <t>Inventari I automjeteve ne pronesi te subjektit    2013</t>
  </si>
  <si>
    <t xml:space="preserve">te kapitalit te saj, ka hartuar Pasqyrat Financiare te vitit 2013 konform </t>
  </si>
  <si>
    <t>KG</t>
  </si>
  <si>
    <t>Rozeta 1</t>
  </si>
  <si>
    <t>COPE</t>
  </si>
  <si>
    <t>Rozeta 2</t>
  </si>
  <si>
    <t>Rozeta 3</t>
  </si>
  <si>
    <t>Rozeta 4</t>
  </si>
  <si>
    <t>dekore gipsi</t>
  </si>
  <si>
    <t>FINO CLASSIK E BARDHE</t>
  </si>
  <si>
    <t>GRAFIATO KOVE</t>
  </si>
  <si>
    <t>CIMENTO E BARDHE DAST</t>
  </si>
  <si>
    <t>Silikone 1</t>
  </si>
  <si>
    <t>Silikone 2</t>
  </si>
  <si>
    <t>Shkumbe dere 1</t>
  </si>
  <si>
    <t>Shkumbe dere 2</t>
  </si>
  <si>
    <t>Ngjitesa 1</t>
  </si>
  <si>
    <t>Ngjitesa 2</t>
  </si>
  <si>
    <t>NGJITES PVC</t>
  </si>
  <si>
    <t>Tutkall 1</t>
  </si>
  <si>
    <t>Tutkall 2</t>
  </si>
  <si>
    <t>Tutkall 3</t>
  </si>
  <si>
    <t>atak logo</t>
  </si>
  <si>
    <t>Spray 1</t>
  </si>
  <si>
    <t>Spray 2</t>
  </si>
  <si>
    <t>Spray 3</t>
  </si>
  <si>
    <t>BOJE PLASTIKO 1</t>
  </si>
  <si>
    <t>BOJE PLASTIKO 2</t>
  </si>
  <si>
    <t>BOJE PLASTIKO 3</t>
  </si>
  <si>
    <t>BOJE PLASTIKO 4</t>
  </si>
  <si>
    <t>preparat antimyk</t>
  </si>
  <si>
    <t>BOJE VERNIK 1</t>
  </si>
  <si>
    <t>BOJE VERNIK 2</t>
  </si>
  <si>
    <t>BOJE UJI 1</t>
  </si>
  <si>
    <t>BOJE UJI 2</t>
  </si>
  <si>
    <t>BOJE ZMALTO 1</t>
  </si>
  <si>
    <t>BOJE ZMALTO 2</t>
  </si>
  <si>
    <t>BOJE ZMALTO 3</t>
  </si>
  <si>
    <t>TRETES BOJE (3) 1</t>
  </si>
  <si>
    <t>TRETES BOJE (3) 2</t>
  </si>
  <si>
    <t>TRETES BOJE (3) 3</t>
  </si>
  <si>
    <t>TRETES BOJE (3) 4</t>
  </si>
  <si>
    <t>STUKO DRURI 1</t>
  </si>
  <si>
    <t>STUKO DRURI 2</t>
  </si>
  <si>
    <t>LESH XHAMI</t>
  </si>
  <si>
    <t>ML</t>
  </si>
  <si>
    <t>PIGMENTE 2 (2)</t>
  </si>
  <si>
    <t>PIGMENTE NGJYROSJE 1 *</t>
  </si>
  <si>
    <t>PIGMENTE NGJYROSJE 1 **</t>
  </si>
  <si>
    <t>PIGMENTE NGJYROSJE 1 ***</t>
  </si>
  <si>
    <t>Kende 1</t>
  </si>
  <si>
    <t>Kende 2</t>
  </si>
  <si>
    <t>PJESE HIDRAULIKE 1</t>
  </si>
  <si>
    <t>PJESE HIDRAULIKE 2</t>
  </si>
  <si>
    <t>PJESE HIDRAULIKE 3</t>
  </si>
  <si>
    <t>Mentesha 1</t>
  </si>
  <si>
    <t>Mentesha 2</t>
  </si>
  <si>
    <t>Mentesha 3</t>
  </si>
  <si>
    <t>Vegla Pune 1</t>
  </si>
  <si>
    <t>Vegla Pune 2</t>
  </si>
  <si>
    <t>Shina metalike 1</t>
  </si>
  <si>
    <t>Shina metalike 2</t>
  </si>
  <si>
    <t>RRJETE</t>
  </si>
  <si>
    <t>RULON</t>
  </si>
  <si>
    <t>Perzjeres kolle 1</t>
  </si>
  <si>
    <t>Perzjeres kolle 2</t>
  </si>
  <si>
    <t>Shkalle 1</t>
  </si>
  <si>
    <t>Shkalle 2</t>
  </si>
  <si>
    <t>Shkalle 3</t>
  </si>
  <si>
    <t>PISTOLETE SILIKONI 1</t>
  </si>
  <si>
    <t>PISTOLETE SILIKONI 2</t>
  </si>
  <si>
    <t>FURCA RULA 1</t>
  </si>
  <si>
    <t>FURCA RULA 2</t>
  </si>
  <si>
    <t>FURCA RULA 3</t>
  </si>
  <si>
    <t>PENELA 1</t>
  </si>
  <si>
    <t>PENELA 2</t>
  </si>
  <si>
    <t>GOVATE  BOJE SKAFA 1</t>
  </si>
  <si>
    <t>GOVATE  BOJE SKAFA 2</t>
  </si>
  <si>
    <t>LOPATA</t>
  </si>
  <si>
    <t>BISHTA LOPATE</t>
  </si>
  <si>
    <t>THIKA BRISQE</t>
  </si>
  <si>
    <t>FSHESA</t>
  </si>
  <si>
    <t>RROTA BANAKU</t>
  </si>
  <si>
    <t>CELES  HIDRAULIK 1</t>
  </si>
  <si>
    <t>CELES  HIDRAULIK 2</t>
  </si>
  <si>
    <t>SIFON</t>
  </si>
  <si>
    <t>Dryna 1</t>
  </si>
  <si>
    <t>KRYQE PLLAKASH 1</t>
  </si>
  <si>
    <t>KRYQE PLLAKASH 2</t>
  </si>
  <si>
    <t>BRAVA DERE 1</t>
  </si>
  <si>
    <t>BRAVA DERE 2</t>
  </si>
  <si>
    <t>BRAVA DERE 3</t>
  </si>
  <si>
    <t>FASHETA METAL/plast 1</t>
  </si>
  <si>
    <t>FASHETA METAL/plast 2</t>
  </si>
  <si>
    <t>Okside 1</t>
  </si>
  <si>
    <t>Okside 2</t>
  </si>
  <si>
    <t>THARrES 1</t>
  </si>
  <si>
    <t>THARrES 2</t>
  </si>
  <si>
    <t>Akronal 1</t>
  </si>
  <si>
    <t>Akronal 2</t>
  </si>
  <si>
    <t>VIDA 1</t>
  </si>
  <si>
    <t>VIDA 2</t>
  </si>
  <si>
    <t>VIDA 3</t>
  </si>
  <si>
    <t>PUNTO 1</t>
  </si>
  <si>
    <t>PUNTO 2</t>
  </si>
  <si>
    <t>PUNTO 3</t>
  </si>
  <si>
    <t>PUNTO 4</t>
  </si>
  <si>
    <t>PUNTO 5</t>
  </si>
  <si>
    <t>Upa 1</t>
  </si>
  <si>
    <t>Upa 2</t>
  </si>
  <si>
    <t>Upa 3</t>
  </si>
  <si>
    <t>Upa 4</t>
  </si>
  <si>
    <t>Upa 5</t>
  </si>
  <si>
    <t>Maja 1</t>
  </si>
  <si>
    <t>Maja 2</t>
  </si>
  <si>
    <t>Aksesore mobiljesh 1</t>
  </si>
  <si>
    <t>Aksesore mobiljesh 2</t>
  </si>
  <si>
    <t>Aksesore mobiljesh 3</t>
  </si>
  <si>
    <t>Aksesore mobiljesh 4</t>
  </si>
  <si>
    <t>Aksesore mobiljesh 5</t>
  </si>
  <si>
    <t>Aksesore mobiljesh 6</t>
  </si>
  <si>
    <t>LAMA SHARE 1</t>
  </si>
  <si>
    <t>LAMA SHARE 2</t>
  </si>
  <si>
    <t>BULONA 1</t>
  </si>
  <si>
    <t>BULONA 2</t>
  </si>
  <si>
    <t>Kg</t>
  </si>
  <si>
    <t>Kuti</t>
  </si>
  <si>
    <t>SEPATA ZDRUKTARI 1</t>
  </si>
  <si>
    <t>SEPATA ZDRUKTARI 2</t>
  </si>
  <si>
    <t>GERSHERE LLAMARINE</t>
  </si>
  <si>
    <t>TELA/KAPSE</t>
  </si>
  <si>
    <t>KUTI</t>
  </si>
  <si>
    <t>DISQE ABRAZIVE</t>
  </si>
  <si>
    <t>ADAPTOR</t>
  </si>
  <si>
    <t>Gozhde  1</t>
  </si>
  <si>
    <t>Gozhde  2</t>
  </si>
  <si>
    <t>Gozhde  3</t>
  </si>
  <si>
    <t>GOZHDE BETONI</t>
  </si>
  <si>
    <t>Llampa 1</t>
  </si>
  <si>
    <t>Llampa 2</t>
  </si>
  <si>
    <t>Tuba fleksibel 1</t>
  </si>
  <si>
    <t>Tuba fleksibel 2</t>
  </si>
  <si>
    <t>INDIKATOR 1</t>
  </si>
  <si>
    <t>INDIKATOR 2</t>
  </si>
  <si>
    <t>Astar essel</t>
  </si>
  <si>
    <t>LETER ZMERILE 1</t>
  </si>
  <si>
    <t>cope/ml</t>
  </si>
  <si>
    <t>LETER ZMERILE 2</t>
  </si>
  <si>
    <t>LETER ZMERILE 3</t>
  </si>
  <si>
    <t>FLETE PLASTMASI 1</t>
  </si>
  <si>
    <t>FLETE PLASTMASI 2</t>
  </si>
  <si>
    <t>FLETE PLASTMASI 3</t>
  </si>
  <si>
    <t>INVENTARI MALLRAVE "ESSEL SHPK" 2013</t>
  </si>
  <si>
    <t>ADMINISTRATORI</t>
  </si>
  <si>
    <t>Enjti Pazaj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</si>
</sst>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-* #,##0_L_e_k_-;\-* #,##0_L_e_k_-;_-* &quot;-&quot;??_L_e_k_-;_-@_-"/>
    <numFmt numFmtId="181" formatCode="_-* #,##0.0_L_e_k_-;\-* #,##0.0_L_e_k_-;_-* &quot;-&quot;??_L_e_k_-;_-@_-"/>
    <numFmt numFmtId="182" formatCode="[$-409]dddd\,\ mmmm\ dd\,\ yyyy"/>
    <numFmt numFmtId="183" formatCode="[$-409]h:mm:ss\ AM/PM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  <numFmt numFmtId="191" formatCode="#,##0.000"/>
    <numFmt numFmtId="192" formatCode="0.0%"/>
    <numFmt numFmtId="193" formatCode="_(* #,##0.000_);_(* \(#,##0.000\);_(* &quot;-&quot;???_);_(@_)"/>
    <numFmt numFmtId="194" formatCode="#,##0.00000000"/>
    <numFmt numFmtId="195" formatCode="_(* #,##0_);_(* \(#,##0\);_(* &quot;-&quot;??_);_(@_)"/>
    <numFmt numFmtId="196" formatCode="_(* #,##0.0_);_(* \(#,##0.0\);_(* &quot;-&quot;??_);_(@_)"/>
  </numFmts>
  <fonts count="60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/>
    </xf>
    <xf numFmtId="3" fontId="5" fillId="0" borderId="19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Alignment="1">
      <alignment horizontal="right"/>
    </xf>
    <xf numFmtId="180" fontId="0" fillId="0" borderId="0" xfId="42" applyNumberFormat="1" applyFont="1" applyAlignment="1">
      <alignment/>
    </xf>
    <xf numFmtId="180" fontId="5" fillId="0" borderId="0" xfId="42" applyNumberFormat="1" applyFont="1" applyAlignment="1">
      <alignment horizontal="right"/>
    </xf>
    <xf numFmtId="180" fontId="0" fillId="0" borderId="0" xfId="42" applyNumberFormat="1" applyFont="1" applyAlignment="1">
      <alignment horizontal="right"/>
    </xf>
    <xf numFmtId="180" fontId="5" fillId="0" borderId="0" xfId="42" applyNumberFormat="1" applyFont="1" applyAlignment="1">
      <alignment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3" fillId="0" borderId="16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42" applyNumberFormat="1" applyFont="1" applyBorder="1" applyAlignment="1">
      <alignment/>
    </xf>
    <xf numFmtId="0" fontId="0" fillId="0" borderId="0" xfId="42" applyNumberFormat="1" applyFont="1" applyBorder="1" applyAlignment="1">
      <alignment/>
    </xf>
    <xf numFmtId="180" fontId="5" fillId="0" borderId="0" xfId="42" applyNumberFormat="1" applyFont="1" applyBorder="1" applyAlignment="1">
      <alignment/>
    </xf>
    <xf numFmtId="180" fontId="5" fillId="0" borderId="0" xfId="42" applyNumberFormat="1" applyFont="1" applyBorder="1" applyAlignment="1">
      <alignment horizontal="center"/>
    </xf>
    <xf numFmtId="180" fontId="0" fillId="0" borderId="0" xfId="42" applyNumberFormat="1" applyFont="1" applyBorder="1" applyAlignment="1">
      <alignment/>
    </xf>
    <xf numFmtId="180" fontId="5" fillId="0" borderId="0" xfId="42" applyNumberFormat="1" applyFont="1" applyBorder="1" applyAlignment="1">
      <alignment horizontal="left"/>
    </xf>
    <xf numFmtId="0" fontId="0" fillId="0" borderId="14" xfId="0" applyBorder="1" applyAlignment="1">
      <alignment vertical="center"/>
    </xf>
    <xf numFmtId="180" fontId="0" fillId="0" borderId="0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/>
    </xf>
    <xf numFmtId="180" fontId="5" fillId="0" borderId="16" xfId="42" applyNumberFormat="1" applyFont="1" applyBorder="1" applyAlignment="1">
      <alignment/>
    </xf>
    <xf numFmtId="180" fontId="0" fillId="0" borderId="0" xfId="42" applyNumberFormat="1" applyFont="1" applyAlignment="1">
      <alignment horizontal="left"/>
    </xf>
    <xf numFmtId="0" fontId="16" fillId="0" borderId="0" xfId="0" applyFont="1" applyBorder="1" applyAlignment="1">
      <alignment/>
    </xf>
    <xf numFmtId="180" fontId="16" fillId="0" borderId="0" xfId="42" applyNumberFormat="1" applyFont="1" applyBorder="1" applyAlignment="1">
      <alignment/>
    </xf>
    <xf numFmtId="180" fontId="5" fillId="0" borderId="0" xfId="42" applyNumberFormat="1" applyFont="1" applyBorder="1" applyAlignment="1">
      <alignment horizontal="right"/>
    </xf>
    <xf numFmtId="180" fontId="5" fillId="0" borderId="0" xfId="42" applyNumberFormat="1" applyFont="1" applyAlignment="1">
      <alignment horizontal="left"/>
    </xf>
    <xf numFmtId="180" fontId="0" fillId="0" borderId="0" xfId="42" applyNumberFormat="1" applyFont="1" applyBorder="1" applyAlignment="1">
      <alignment horizontal="left"/>
    </xf>
    <xf numFmtId="180" fontId="0" fillId="0" borderId="0" xfId="42" applyNumberFormat="1" applyFont="1" applyAlignment="1">
      <alignment/>
    </xf>
    <xf numFmtId="180" fontId="5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80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3" fillId="0" borderId="16" xfId="0" applyFont="1" applyBorder="1" applyAlignment="1">
      <alignment/>
    </xf>
    <xf numFmtId="0" fontId="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80" fontId="0" fillId="0" borderId="19" xfId="42" applyNumberFormat="1" applyFont="1" applyBorder="1" applyAlignment="1">
      <alignment/>
    </xf>
    <xf numFmtId="180" fontId="5" fillId="0" borderId="19" xfId="42" applyNumberFormat="1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3" fontId="0" fillId="0" borderId="19" xfId="44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4" xfId="44" applyNumberFormat="1" applyBorder="1" applyAlignment="1">
      <alignment/>
    </xf>
    <xf numFmtId="0" fontId="0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3" fontId="6" fillId="0" borderId="32" xfId="44" applyNumberFormat="1" applyFont="1" applyBorder="1" applyAlignment="1">
      <alignment vertical="center"/>
    </xf>
    <xf numFmtId="3" fontId="6" fillId="0" borderId="33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3" fontId="0" fillId="0" borderId="0" xfId="44" applyNumberFormat="1" applyFill="1" applyBorder="1" applyAlignment="1">
      <alignment/>
    </xf>
    <xf numFmtId="180" fontId="5" fillId="0" borderId="16" xfId="42" applyNumberFormat="1" applyFont="1" applyBorder="1" applyAlignment="1">
      <alignment/>
    </xf>
    <xf numFmtId="180" fontId="5" fillId="0" borderId="16" xfId="42" applyNumberFormat="1" applyFont="1" applyBorder="1" applyAlignment="1">
      <alignment horizontal="right"/>
    </xf>
    <xf numFmtId="180" fontId="5" fillId="0" borderId="11" xfId="42" applyNumberFormat="1" applyFont="1" applyBorder="1" applyAlignment="1">
      <alignment/>
    </xf>
    <xf numFmtId="0" fontId="0" fillId="0" borderId="34" xfId="0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9" fontId="0" fillId="0" borderId="0" xfId="62" applyFont="1" applyBorder="1" applyAlignment="1">
      <alignment vertical="center"/>
    </xf>
    <xf numFmtId="9" fontId="0" fillId="0" borderId="0" xfId="62" applyFont="1" applyAlignment="1">
      <alignment vertical="center"/>
    </xf>
    <xf numFmtId="3" fontId="57" fillId="0" borderId="19" xfId="0" applyNumberFormat="1" applyFont="1" applyBorder="1" applyAlignment="1">
      <alignment vertical="center"/>
    </xf>
    <xf numFmtId="3" fontId="58" fillId="0" borderId="19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3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180" fontId="58" fillId="0" borderId="0" xfId="42" applyNumberFormat="1" applyFont="1" applyBorder="1" applyAlignment="1">
      <alignment/>
    </xf>
    <xf numFmtId="0" fontId="59" fillId="0" borderId="0" xfId="0" applyFont="1" applyBorder="1" applyAlignment="1">
      <alignment/>
    </xf>
    <xf numFmtId="180" fontId="59" fillId="0" borderId="0" xfId="42" applyNumberFormat="1" applyFont="1" applyBorder="1" applyAlignment="1">
      <alignment/>
    </xf>
    <xf numFmtId="3" fontId="5" fillId="0" borderId="16" xfId="42" applyNumberFormat="1" applyFont="1" applyBorder="1" applyAlignment="1">
      <alignment/>
    </xf>
    <xf numFmtId="0" fontId="0" fillId="0" borderId="0" xfId="58">
      <alignment/>
      <protection/>
    </xf>
    <xf numFmtId="0" fontId="0" fillId="0" borderId="0" xfId="58" applyAlignment="1">
      <alignment horizontal="center"/>
      <protection/>
    </xf>
    <xf numFmtId="3" fontId="0" fillId="0" borderId="0" xfId="58" applyNumberFormat="1" applyAlignment="1">
      <alignment horizontal="center"/>
      <protection/>
    </xf>
    <xf numFmtId="46" fontId="0" fillId="0" borderId="0" xfId="58" applyNumberFormat="1" applyAlignment="1">
      <alignment horizontal="center"/>
      <protection/>
    </xf>
    <xf numFmtId="0" fontId="5" fillId="0" borderId="19" xfId="58" applyFont="1" applyBorder="1" applyAlignment="1">
      <alignment horizontal="center"/>
      <protection/>
    </xf>
    <xf numFmtId="3" fontId="5" fillId="0" borderId="19" xfId="58" applyNumberFormat="1" applyFont="1" applyBorder="1" applyAlignment="1">
      <alignment horizont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9" fillId="0" borderId="1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5" fillId="0" borderId="0" xfId="0" applyNumberFormat="1" applyFont="1" applyAlignment="1">
      <alignment/>
    </xf>
    <xf numFmtId="3" fontId="0" fillId="0" borderId="0" xfId="62" applyNumberFormat="1" applyFont="1" applyAlignment="1">
      <alignment vertical="center"/>
    </xf>
    <xf numFmtId="3" fontId="0" fillId="0" borderId="0" xfId="0" applyNumberFormat="1" applyFont="1" applyBorder="1" applyAlignment="1">
      <alignment/>
    </xf>
    <xf numFmtId="3" fontId="16" fillId="0" borderId="0" xfId="42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" fontId="5" fillId="0" borderId="0" xfId="42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42" applyNumberFormat="1" applyFont="1" applyBorder="1" applyAlignment="1">
      <alignment horizontal="right"/>
    </xf>
    <xf numFmtId="3" fontId="5" fillId="0" borderId="0" xfId="42" applyNumberFormat="1" applyFont="1" applyBorder="1" applyAlignment="1">
      <alignment horizontal="right"/>
    </xf>
    <xf numFmtId="3" fontId="0" fillId="0" borderId="0" xfId="42" applyNumberFormat="1" applyFont="1" applyAlignment="1">
      <alignment horizontal="right"/>
    </xf>
    <xf numFmtId="195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196" fontId="0" fillId="0" borderId="19" xfId="0" applyNumberFormat="1" applyBorder="1" applyAlignment="1">
      <alignment/>
    </xf>
    <xf numFmtId="43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5" fillId="0" borderId="21" xfId="62" applyFont="1" applyBorder="1" applyAlignment="1">
      <alignment horizontal="center" vertical="center"/>
    </xf>
    <xf numFmtId="9" fontId="5" fillId="0" borderId="18" xfId="62" applyFont="1" applyBorder="1" applyAlignment="1">
      <alignment horizontal="center" vertical="center"/>
    </xf>
    <xf numFmtId="9" fontId="5" fillId="0" borderId="22" xfId="62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58" applyFont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2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7">
      <selection activeCell="F46" sqref="F46"/>
    </sheetView>
  </sheetViews>
  <sheetFormatPr defaultColWidth="9.140625" defaultRowHeight="12.75"/>
  <cols>
    <col min="1" max="1" width="8.7109375" style="0" customWidth="1"/>
    <col min="4" max="4" width="9.28125" style="0" customWidth="1"/>
    <col min="5" max="5" width="11.421875" style="0" customWidth="1"/>
    <col min="10" max="10" width="3.140625" style="0" customWidth="1"/>
    <col min="11" max="11" width="6.281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8</v>
      </c>
      <c r="D3" s="5"/>
      <c r="E3" s="5"/>
      <c r="F3" s="106" t="s">
        <v>223</v>
      </c>
      <c r="G3" s="128"/>
      <c r="H3" s="23"/>
      <c r="I3" s="8"/>
      <c r="J3" s="5"/>
      <c r="K3" s="6"/>
    </row>
    <row r="4" spans="2:11" ht="18" customHeight="1">
      <c r="B4" s="4"/>
      <c r="C4" s="12" t="s">
        <v>14</v>
      </c>
      <c r="D4" s="5"/>
      <c r="E4" s="5"/>
      <c r="F4" s="8" t="s">
        <v>208</v>
      </c>
      <c r="G4" s="24"/>
      <c r="H4" s="23"/>
      <c r="I4" s="8"/>
      <c r="J4" s="11"/>
      <c r="K4" s="6"/>
    </row>
    <row r="5" spans="2:11" ht="18" customHeight="1">
      <c r="B5" s="4"/>
      <c r="C5" s="12" t="s">
        <v>9</v>
      </c>
      <c r="D5" s="5"/>
      <c r="E5" s="5"/>
      <c r="F5" s="129" t="s">
        <v>224</v>
      </c>
      <c r="G5" s="11"/>
      <c r="H5" s="14"/>
      <c r="I5" s="11"/>
      <c r="J5" s="11"/>
      <c r="K5" s="6"/>
    </row>
    <row r="6" spans="2:11" ht="18" customHeight="1">
      <c r="B6" s="4"/>
      <c r="C6" s="12" t="s">
        <v>10</v>
      </c>
      <c r="D6" s="5"/>
      <c r="E6" s="5"/>
      <c r="F6" s="129" t="s">
        <v>225</v>
      </c>
      <c r="G6" s="78"/>
      <c r="H6" s="11"/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7"/>
      <c r="I7" s="17"/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2</v>
      </c>
      <c r="D10" s="5"/>
      <c r="E10" s="5"/>
      <c r="F10" s="130" t="s">
        <v>226</v>
      </c>
      <c r="G10" s="25"/>
      <c r="H10" s="8"/>
      <c r="I10" s="8"/>
      <c r="J10" s="8"/>
      <c r="K10" s="6"/>
    </row>
    <row r="11" spans="2:11" ht="15">
      <c r="B11" s="4"/>
      <c r="C11" s="13" t="s">
        <v>3</v>
      </c>
      <c r="D11" s="5"/>
      <c r="E11" s="5"/>
      <c r="F11" s="11">
        <v>29207</v>
      </c>
      <c r="G11" s="17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70</v>
      </c>
      <c r="D15" s="5"/>
      <c r="E15" s="5"/>
      <c r="F15" s="15" t="s">
        <v>227</v>
      </c>
      <c r="G15" s="15"/>
      <c r="H15" s="8"/>
      <c r="I15" s="8"/>
      <c r="J15" s="8"/>
      <c r="K15" s="6"/>
    </row>
    <row r="16" spans="2:11" ht="18" customHeight="1">
      <c r="B16" s="4"/>
      <c r="C16" s="5"/>
      <c r="D16" s="5"/>
      <c r="E16" s="5"/>
      <c r="F16" s="14"/>
      <c r="G16" s="14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229" t="s">
        <v>13</v>
      </c>
      <c r="C29" s="230"/>
      <c r="D29" s="230"/>
      <c r="E29" s="230"/>
      <c r="F29" s="230"/>
      <c r="G29" s="230"/>
      <c r="H29" s="230"/>
      <c r="I29" s="230"/>
      <c r="J29" s="230"/>
      <c r="K29" s="231"/>
    </row>
    <row r="30" spans="2:11" ht="12.75">
      <c r="B30" s="4"/>
      <c r="C30" s="232" t="s">
        <v>133</v>
      </c>
      <c r="D30" s="232"/>
      <c r="E30" s="232"/>
      <c r="F30" s="232"/>
      <c r="G30" s="232"/>
      <c r="H30" s="232"/>
      <c r="I30" s="232"/>
      <c r="J30" s="232"/>
      <c r="K30" s="6"/>
    </row>
    <row r="31" spans="2:11" ht="12.75">
      <c r="B31" s="4"/>
      <c r="C31" s="232" t="s">
        <v>165</v>
      </c>
      <c r="D31" s="232"/>
      <c r="E31" s="232"/>
      <c r="F31" s="232"/>
      <c r="G31" s="232"/>
      <c r="H31" s="232"/>
      <c r="I31" s="232"/>
      <c r="J31" s="232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48"/>
      <c r="E42" s="48"/>
      <c r="F42" s="48"/>
      <c r="G42" s="48"/>
      <c r="H42" s="48"/>
      <c r="I42" s="48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11</v>
      </c>
      <c r="E45" s="233" t="s">
        <v>492</v>
      </c>
      <c r="F45" s="233"/>
      <c r="G45" s="10" t="s">
        <v>0</v>
      </c>
      <c r="H45" s="15" t="s">
        <v>493</v>
      </c>
      <c r="I45" s="8"/>
      <c r="J45" s="6"/>
      <c r="K45" s="6"/>
    </row>
    <row r="46" spans="2:11" ht="18" customHeight="1">
      <c r="B46" s="4"/>
      <c r="C46" s="4" t="s">
        <v>12</v>
      </c>
      <c r="D46" s="5"/>
      <c r="E46" s="8"/>
      <c r="F46" s="16" t="s">
        <v>494</v>
      </c>
      <c r="G46" s="8"/>
      <c r="H46" s="8"/>
      <c r="I46" s="8"/>
      <c r="J46" s="6"/>
      <c r="K46" s="6"/>
    </row>
    <row r="47" spans="2:11" ht="18" customHeight="1">
      <c r="B47" s="4"/>
      <c r="C47" s="4" t="s">
        <v>1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 t="s">
        <v>202</v>
      </c>
      <c r="D48" s="5"/>
      <c r="E48" s="5"/>
      <c r="F48" s="10"/>
      <c r="G48" s="127"/>
      <c r="H48" s="2"/>
      <c r="I48" s="2"/>
      <c r="J48" s="6"/>
      <c r="K48" s="6"/>
    </row>
    <row r="49" spans="2:11" ht="18" customHeight="1">
      <c r="B49" s="4"/>
      <c r="C49" s="4" t="s">
        <v>203</v>
      </c>
      <c r="D49" s="5"/>
      <c r="E49" s="5"/>
      <c r="F49" s="10"/>
      <c r="G49" s="5"/>
      <c r="H49" s="5"/>
      <c r="I49" s="5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>
        <v>1</v>
      </c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ht="5.25" customHeight="1"/>
  </sheetData>
  <sheetProtection/>
  <mergeCells count="4">
    <mergeCell ref="B29:K29"/>
    <mergeCell ref="C30:J30"/>
    <mergeCell ref="C31:J31"/>
    <mergeCell ref="E45:F4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49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4.8515625" style="0" customWidth="1"/>
    <col min="3" max="3" width="17.8515625" style="0" customWidth="1"/>
    <col min="4" max="4" width="11.7109375" style="0" customWidth="1"/>
    <col min="5" max="5" width="11.00390625" style="0" customWidth="1"/>
    <col min="6" max="6" width="13.421875" style="0" bestFit="1" customWidth="1"/>
    <col min="9" max="9" width="13.421875" style="0" bestFit="1" customWidth="1"/>
  </cols>
  <sheetData>
    <row r="3" spans="3:7" ht="15.75">
      <c r="C3" s="111" t="s">
        <v>520</v>
      </c>
      <c r="D3" s="111"/>
      <c r="E3" s="111"/>
      <c r="F3" s="111"/>
      <c r="G3" s="111"/>
    </row>
    <row r="4" spans="3:7" ht="15.75">
      <c r="C4" s="111"/>
      <c r="D4" s="111"/>
      <c r="E4" s="111"/>
      <c r="F4" s="111"/>
      <c r="G4" s="111"/>
    </row>
    <row r="6" spans="2:5" ht="15.75">
      <c r="B6" s="72" t="s">
        <v>268</v>
      </c>
      <c r="D6" s="123" t="s">
        <v>276</v>
      </c>
      <c r="E6" s="123"/>
    </row>
    <row r="7" spans="2:4" ht="12.75">
      <c r="B7" s="72" t="s">
        <v>267</v>
      </c>
      <c r="D7" s="72" t="s">
        <v>225</v>
      </c>
    </row>
    <row r="10" spans="2:6" ht="26.25" customHeight="1">
      <c r="B10" s="158" t="s">
        <v>4</v>
      </c>
      <c r="C10" s="45" t="s">
        <v>271</v>
      </c>
      <c r="D10" s="45" t="s">
        <v>272</v>
      </c>
      <c r="E10" s="45" t="s">
        <v>273</v>
      </c>
      <c r="F10" s="45" t="s">
        <v>274</v>
      </c>
    </row>
    <row r="11" spans="2:6" ht="12.75">
      <c r="B11" s="161">
        <v>1</v>
      </c>
      <c r="C11" s="160" t="s">
        <v>309</v>
      </c>
      <c r="D11" s="161" t="s">
        <v>310</v>
      </c>
      <c r="E11" s="161"/>
      <c r="F11" s="162">
        <v>200000</v>
      </c>
    </row>
    <row r="12" spans="2:6" ht="12.75">
      <c r="B12" s="161">
        <v>2</v>
      </c>
      <c r="C12" s="160" t="s">
        <v>311</v>
      </c>
      <c r="D12" s="161" t="s">
        <v>312</v>
      </c>
      <c r="E12" s="160" t="s">
        <v>519</v>
      </c>
      <c r="F12" s="162">
        <v>1000000</v>
      </c>
    </row>
    <row r="13" spans="2:6" ht="12.75">
      <c r="B13" s="161"/>
      <c r="C13" s="160"/>
      <c r="D13" s="161"/>
      <c r="E13" s="161"/>
      <c r="F13" s="162"/>
    </row>
    <row r="14" spans="2:6" ht="12.75">
      <c r="B14" s="161"/>
      <c r="C14" s="160"/>
      <c r="D14" s="161"/>
      <c r="E14" s="161"/>
      <c r="F14" s="162"/>
    </row>
    <row r="15" spans="2:6" ht="12.75">
      <c r="B15" s="161"/>
      <c r="C15" s="161"/>
      <c r="D15" s="161"/>
      <c r="E15" s="161"/>
      <c r="F15" s="162"/>
    </row>
    <row r="16" spans="2:6" ht="12.75">
      <c r="B16" s="161"/>
      <c r="C16" s="161"/>
      <c r="D16" s="161"/>
      <c r="E16" s="161"/>
      <c r="F16" s="162"/>
    </row>
    <row r="17" spans="2:6" ht="12.75">
      <c r="B17" s="161"/>
      <c r="C17" s="161"/>
      <c r="D17" s="161"/>
      <c r="E17" s="161"/>
      <c r="F17" s="162"/>
    </row>
    <row r="18" spans="2:6" ht="12.75">
      <c r="B18" s="161"/>
      <c r="C18" s="161"/>
      <c r="D18" s="161"/>
      <c r="E18" s="161"/>
      <c r="F18" s="162"/>
    </row>
    <row r="19" spans="2:6" ht="12.75">
      <c r="B19" s="161"/>
      <c r="C19" s="161"/>
      <c r="D19" s="161"/>
      <c r="E19" s="161"/>
      <c r="F19" s="162"/>
    </row>
    <row r="20" spans="2:6" ht="12.75">
      <c r="B20" s="161"/>
      <c r="C20" s="161"/>
      <c r="D20" s="161"/>
      <c r="E20" s="161"/>
      <c r="F20" s="162"/>
    </row>
    <row r="21" spans="2:6" ht="12.75">
      <c r="B21" s="161"/>
      <c r="C21" s="161"/>
      <c r="D21" s="161"/>
      <c r="E21" s="161"/>
      <c r="F21" s="162"/>
    </row>
    <row r="22" spans="2:6" ht="12.75">
      <c r="B22" s="161"/>
      <c r="C22" s="161"/>
      <c r="D22" s="161"/>
      <c r="E22" s="161"/>
      <c r="F22" s="162"/>
    </row>
    <row r="23" spans="2:6" ht="12.75">
      <c r="B23" s="161"/>
      <c r="C23" s="161"/>
      <c r="D23" s="161"/>
      <c r="E23" s="161"/>
      <c r="F23" s="162"/>
    </row>
    <row r="24" spans="2:6" ht="12.75">
      <c r="B24" s="161"/>
      <c r="C24" s="161"/>
      <c r="D24" s="161"/>
      <c r="E24" s="161"/>
      <c r="F24" s="162"/>
    </row>
    <row r="25" spans="2:6" ht="12.75">
      <c r="B25" s="161"/>
      <c r="C25" s="161"/>
      <c r="D25" s="161"/>
      <c r="E25" s="161"/>
      <c r="F25" s="162"/>
    </row>
    <row r="26" spans="2:6" ht="12.75">
      <c r="B26" s="161"/>
      <c r="C26" s="161"/>
      <c r="D26" s="161"/>
      <c r="E26" s="161"/>
      <c r="F26" s="162"/>
    </row>
    <row r="27" spans="2:6" ht="12.75">
      <c r="B27" s="161"/>
      <c r="C27" s="161"/>
      <c r="D27" s="161"/>
      <c r="E27" s="161"/>
      <c r="F27" s="162"/>
    </row>
    <row r="28" spans="2:6" ht="12.75">
      <c r="B28" s="267" t="s">
        <v>180</v>
      </c>
      <c r="C28" s="268"/>
      <c r="D28" s="268"/>
      <c r="E28" s="269"/>
      <c r="F28" s="163">
        <f>SUM(F11:F27)</f>
        <v>1200000</v>
      </c>
    </row>
    <row r="35" spans="4:7" ht="15.75">
      <c r="D35" s="123" t="s">
        <v>262</v>
      </c>
      <c r="E35" s="123"/>
      <c r="F35" s="112"/>
      <c r="G35" s="164"/>
    </row>
    <row r="36" spans="4:7" ht="15">
      <c r="D36" s="112"/>
      <c r="E36" s="112"/>
      <c r="F36" s="112"/>
      <c r="G36" s="113"/>
    </row>
    <row r="37" spans="4:7" ht="15.75">
      <c r="D37" s="123"/>
      <c r="E37" s="123" t="s">
        <v>263</v>
      </c>
      <c r="F37" s="123"/>
      <c r="G37" s="113"/>
    </row>
    <row r="38" spans="4:7" ht="12.75">
      <c r="D38" s="113"/>
      <c r="E38" s="113"/>
      <c r="F38" s="113"/>
      <c r="G38" s="113"/>
    </row>
    <row r="39" spans="4:7" ht="12.75">
      <c r="D39" s="113"/>
      <c r="E39" s="113"/>
      <c r="F39" s="113"/>
      <c r="G39" s="113"/>
    </row>
    <row r="40" spans="4:7" ht="12.75">
      <c r="D40" s="113"/>
      <c r="E40" s="113"/>
      <c r="F40" s="113"/>
      <c r="G40" s="113"/>
    </row>
    <row r="41" spans="4:6" ht="12.75">
      <c r="D41" s="113"/>
      <c r="E41" s="113"/>
      <c r="F41" s="113"/>
    </row>
    <row r="42" spans="4:6" ht="12.75">
      <c r="D42" s="113"/>
      <c r="E42" s="113"/>
      <c r="F42" s="113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">
    <mergeCell ref="B28:E28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5.14062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3" ht="15">
      <c r="B3" s="165" t="s">
        <v>295</v>
      </c>
    </row>
    <row r="4" ht="12.75">
      <c r="B4" s="166" t="s">
        <v>296</v>
      </c>
    </row>
    <row r="5" ht="12.75">
      <c r="G5" s="72" t="s">
        <v>313</v>
      </c>
    </row>
    <row r="9" spans="4:5" ht="15.75">
      <c r="D9" s="111" t="s">
        <v>314</v>
      </c>
      <c r="E9" s="111"/>
    </row>
    <row r="10" spans="4:5" ht="15.75">
      <c r="D10" s="111"/>
      <c r="E10" s="111"/>
    </row>
    <row r="11" spans="4:5" ht="15.75">
      <c r="D11" s="111"/>
      <c r="E11" s="111"/>
    </row>
    <row r="13" spans="2:10" ht="15.75">
      <c r="B13" s="112" t="s">
        <v>317</v>
      </c>
      <c r="C13" s="112"/>
      <c r="D13" s="112"/>
      <c r="E13" s="112"/>
      <c r="F13" s="112"/>
      <c r="G13" s="112"/>
      <c r="H13" s="112"/>
      <c r="I13" s="112"/>
      <c r="J13" s="112"/>
    </row>
    <row r="14" spans="2:10" ht="15">
      <c r="B14" s="112"/>
      <c r="C14" s="112"/>
      <c r="D14" s="112"/>
      <c r="E14" s="112"/>
      <c r="F14" s="112"/>
      <c r="G14" s="112"/>
      <c r="H14" s="112"/>
      <c r="I14" s="112"/>
      <c r="J14" s="112"/>
    </row>
    <row r="15" spans="2:10" ht="15.75">
      <c r="B15" s="112" t="s">
        <v>318</v>
      </c>
      <c r="C15" s="112"/>
      <c r="D15" s="112"/>
      <c r="E15" s="112"/>
      <c r="F15" s="112"/>
      <c r="G15" s="112"/>
      <c r="H15" s="112"/>
      <c r="I15" s="112"/>
      <c r="J15" s="112"/>
    </row>
    <row r="16" spans="2:10" ht="15">
      <c r="B16" s="112"/>
      <c r="C16" s="112"/>
      <c r="D16" s="112"/>
      <c r="E16" s="112"/>
      <c r="F16" s="112"/>
      <c r="G16" s="112"/>
      <c r="H16" s="112"/>
      <c r="I16" s="112"/>
      <c r="J16" s="112"/>
    </row>
    <row r="17" spans="2:10" ht="15">
      <c r="B17" s="112" t="s">
        <v>521</v>
      </c>
      <c r="C17" s="112"/>
      <c r="D17" s="112"/>
      <c r="E17" s="112"/>
      <c r="F17" s="112"/>
      <c r="G17" s="112"/>
      <c r="H17" s="112"/>
      <c r="I17" s="112"/>
      <c r="J17" s="112"/>
    </row>
    <row r="18" spans="2:10" ht="15">
      <c r="B18" s="112"/>
      <c r="C18" s="112"/>
      <c r="D18" s="112"/>
      <c r="E18" s="112"/>
      <c r="F18" s="112"/>
      <c r="G18" s="112"/>
      <c r="H18" s="112"/>
      <c r="I18" s="112"/>
      <c r="J18" s="112"/>
    </row>
    <row r="19" spans="2:10" ht="15">
      <c r="B19" s="112" t="s">
        <v>315</v>
      </c>
      <c r="C19" s="112"/>
      <c r="D19" s="112"/>
      <c r="E19" s="112"/>
      <c r="F19" s="112"/>
      <c r="G19" s="112"/>
      <c r="H19" s="112"/>
      <c r="I19" s="112"/>
      <c r="J19" s="112"/>
    </row>
    <row r="20" spans="2:10" ht="15">
      <c r="B20" s="112"/>
      <c r="C20" s="112"/>
      <c r="D20" s="112"/>
      <c r="E20" s="112"/>
      <c r="F20" s="112"/>
      <c r="G20" s="112"/>
      <c r="H20" s="112"/>
      <c r="I20" s="112"/>
      <c r="J20" s="112"/>
    </row>
    <row r="21" spans="2:10" ht="15">
      <c r="B21" s="112"/>
      <c r="C21" s="112"/>
      <c r="D21" s="112"/>
      <c r="E21" s="112"/>
      <c r="F21" s="112"/>
      <c r="G21" s="112"/>
      <c r="H21" s="112"/>
      <c r="I21" s="112"/>
      <c r="J21" s="112"/>
    </row>
    <row r="22" spans="2:10" ht="15">
      <c r="B22" s="112" t="s">
        <v>316</v>
      </c>
      <c r="C22" s="112"/>
      <c r="D22" s="112"/>
      <c r="E22" s="112"/>
      <c r="F22" s="112"/>
      <c r="G22" s="112"/>
      <c r="H22" s="112"/>
      <c r="I22" s="112"/>
      <c r="J22" s="112"/>
    </row>
    <row r="23" spans="2:10" ht="15">
      <c r="B23" s="112"/>
      <c r="C23" s="112"/>
      <c r="D23" s="112"/>
      <c r="E23" s="112"/>
      <c r="F23" s="112"/>
      <c r="G23" s="112"/>
      <c r="H23" s="112"/>
      <c r="I23" s="112"/>
      <c r="J23" s="112"/>
    </row>
    <row r="24" spans="2:10" ht="15.75">
      <c r="B24" s="123" t="s">
        <v>319</v>
      </c>
      <c r="C24" s="123"/>
      <c r="D24" s="123"/>
      <c r="E24" s="123"/>
      <c r="F24" s="123"/>
      <c r="G24" s="112"/>
      <c r="H24" s="112"/>
      <c r="I24" s="112"/>
      <c r="J24" s="112"/>
    </row>
    <row r="37" spans="6:8" ht="15.75">
      <c r="F37" s="265" t="s">
        <v>294</v>
      </c>
      <c r="G37" s="265"/>
      <c r="H37" s="265"/>
    </row>
    <row r="38" spans="6:8" ht="12.75">
      <c r="F38" s="266" t="s">
        <v>301</v>
      </c>
      <c r="G38" s="266"/>
      <c r="H38" s="266"/>
    </row>
    <row r="39" spans="6:7" ht="15">
      <c r="F39" s="112"/>
      <c r="G39" s="112"/>
    </row>
    <row r="53" spans="1:10" ht="13.5" thickBot="1">
      <c r="A53" s="185"/>
      <c r="B53" s="185"/>
      <c r="C53" s="185"/>
      <c r="D53" s="185"/>
      <c r="E53" s="185"/>
      <c r="F53" s="185"/>
      <c r="G53" s="185"/>
      <c r="H53" s="185"/>
      <c r="I53" s="185"/>
      <c r="J53" s="185"/>
    </row>
    <row r="54" ht="13.5" thickTop="1"/>
  </sheetData>
  <sheetProtection/>
  <mergeCells count="2">
    <mergeCell ref="F37:H37"/>
    <mergeCell ref="F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0"/>
  <sheetViews>
    <sheetView zoomScalePageLayoutView="0" workbookViewId="0" topLeftCell="A1">
      <selection activeCell="K7" sqref="K7:R8"/>
    </sheetView>
  </sheetViews>
  <sheetFormatPr defaultColWidth="9.140625" defaultRowHeight="12.75"/>
  <cols>
    <col min="1" max="1" width="9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7" width="14.8515625" style="18" customWidth="1"/>
    <col min="8" max="8" width="13.421875" style="18" customWidth="1"/>
    <col min="9" max="9" width="1.421875" style="0" customWidth="1"/>
  </cols>
  <sheetData>
    <row r="1" ht="17.25" customHeight="1"/>
    <row r="2" spans="2:8" s="27" customFormat="1" ht="18">
      <c r="B2" s="94" t="s">
        <v>228</v>
      </c>
      <c r="C2" s="95"/>
      <c r="D2" s="95"/>
      <c r="E2" s="96"/>
      <c r="G2" s="234" t="s">
        <v>166</v>
      </c>
      <c r="H2" s="234"/>
    </row>
    <row r="3" spans="2:8" s="27" customFormat="1" ht="9" customHeight="1">
      <c r="B3" s="41"/>
      <c r="C3" s="42"/>
      <c r="D3" s="42"/>
      <c r="E3" s="43"/>
      <c r="G3" s="56"/>
      <c r="H3" s="56"/>
    </row>
    <row r="4" spans="2:8" s="27" customFormat="1" ht="18" customHeight="1">
      <c r="B4" s="235" t="s">
        <v>495</v>
      </c>
      <c r="C4" s="235"/>
      <c r="D4" s="235"/>
      <c r="E4" s="235"/>
      <c r="F4" s="235"/>
      <c r="G4" s="235"/>
      <c r="H4" s="235"/>
    </row>
    <row r="5" spans="2:8" s="27" customFormat="1" ht="18" customHeight="1">
      <c r="B5" s="92"/>
      <c r="C5" s="92"/>
      <c r="D5" s="92"/>
      <c r="E5" s="92"/>
      <c r="F5" s="92"/>
      <c r="G5" s="92"/>
      <c r="H5" s="92"/>
    </row>
    <row r="6" ht="6.75" customHeight="1"/>
    <row r="7" spans="2:8" ht="18.75" customHeight="1">
      <c r="B7" s="239" t="s">
        <v>4</v>
      </c>
      <c r="C7" s="241" t="s">
        <v>15</v>
      </c>
      <c r="D7" s="242"/>
      <c r="E7" s="243"/>
      <c r="F7" s="239" t="s">
        <v>16</v>
      </c>
      <c r="G7" s="86" t="s">
        <v>17</v>
      </c>
      <c r="H7" s="86" t="s">
        <v>17</v>
      </c>
    </row>
    <row r="8" spans="2:8" ht="18" customHeight="1">
      <c r="B8" s="240"/>
      <c r="C8" s="244"/>
      <c r="D8" s="245"/>
      <c r="E8" s="246"/>
      <c r="F8" s="240"/>
      <c r="G8" s="87" t="s">
        <v>18</v>
      </c>
      <c r="H8" s="88" t="s">
        <v>19</v>
      </c>
    </row>
    <row r="9" spans="2:8" s="27" customFormat="1" ht="19.5" customHeight="1">
      <c r="B9" s="44" t="s">
        <v>5</v>
      </c>
      <c r="C9" s="236" t="s">
        <v>20</v>
      </c>
      <c r="D9" s="237"/>
      <c r="E9" s="238"/>
      <c r="F9" s="75"/>
      <c r="G9" s="107">
        <f>G10+G16+G21</f>
        <v>47276194</v>
      </c>
      <c r="H9" s="107">
        <f>H10+H16+H21</f>
        <v>52654052</v>
      </c>
    </row>
    <row r="10" spans="2:8" s="27" customFormat="1" ht="15" customHeight="1">
      <c r="B10" s="28"/>
      <c r="C10" s="30">
        <v>1</v>
      </c>
      <c r="D10" s="31" t="s">
        <v>21</v>
      </c>
      <c r="E10" s="32"/>
      <c r="F10" s="45">
        <v>1</v>
      </c>
      <c r="G10" s="107">
        <f>G11+G12</f>
        <v>27551</v>
      </c>
      <c r="H10" s="107">
        <f>H11+H12</f>
        <v>53597</v>
      </c>
    </row>
    <row r="11" spans="2:8" s="27" customFormat="1" ht="15" customHeight="1">
      <c r="B11" s="28"/>
      <c r="C11" s="30"/>
      <c r="D11" s="46" t="s">
        <v>23</v>
      </c>
      <c r="E11" s="35" t="s">
        <v>66</v>
      </c>
      <c r="F11" s="84" t="s">
        <v>297</v>
      </c>
      <c r="G11" s="21">
        <v>12776</v>
      </c>
      <c r="H11" s="21">
        <v>43263</v>
      </c>
    </row>
    <row r="12" spans="2:8" s="27" customFormat="1" ht="15" customHeight="1">
      <c r="B12" s="28"/>
      <c r="C12" s="30"/>
      <c r="D12" s="46" t="s">
        <v>24</v>
      </c>
      <c r="E12" s="35" t="s">
        <v>67</v>
      </c>
      <c r="F12" s="84" t="s">
        <v>201</v>
      </c>
      <c r="G12" s="21">
        <v>14775</v>
      </c>
      <c r="H12" s="21">
        <v>10334</v>
      </c>
    </row>
    <row r="13" spans="2:8" s="27" customFormat="1" ht="15" customHeight="1">
      <c r="B13" s="28"/>
      <c r="C13" s="30">
        <v>2</v>
      </c>
      <c r="D13" s="31" t="s">
        <v>22</v>
      </c>
      <c r="E13" s="32"/>
      <c r="F13" s="28"/>
      <c r="G13" s="21"/>
      <c r="H13" s="21"/>
    </row>
    <row r="14" spans="2:8" s="27" customFormat="1" ht="15" customHeight="1">
      <c r="B14" s="28"/>
      <c r="C14" s="33"/>
      <c r="D14" s="34" t="s">
        <v>23</v>
      </c>
      <c r="E14" s="35" t="s">
        <v>25</v>
      </c>
      <c r="F14" s="28"/>
      <c r="G14" s="21"/>
      <c r="H14" s="21"/>
    </row>
    <row r="15" spans="2:8" s="27" customFormat="1" ht="15" customHeight="1">
      <c r="B15" s="28"/>
      <c r="C15" s="33"/>
      <c r="D15" s="34" t="s">
        <v>24</v>
      </c>
      <c r="E15" s="35" t="s">
        <v>26</v>
      </c>
      <c r="F15" s="28"/>
      <c r="G15" s="21"/>
      <c r="H15" s="21"/>
    </row>
    <row r="16" spans="2:8" s="27" customFormat="1" ht="15" customHeight="1">
      <c r="B16" s="28"/>
      <c r="C16" s="30">
        <v>3</v>
      </c>
      <c r="D16" s="31" t="s">
        <v>27</v>
      </c>
      <c r="E16" s="32"/>
      <c r="F16" s="45">
        <v>2</v>
      </c>
      <c r="G16" s="107">
        <f>G17+G18</f>
        <v>8207781</v>
      </c>
      <c r="H16" s="107">
        <f>H17+H18</f>
        <v>13725955</v>
      </c>
    </row>
    <row r="17" spans="2:8" s="27" customFormat="1" ht="15" customHeight="1">
      <c r="B17" s="28"/>
      <c r="C17" s="33"/>
      <c r="D17" s="34" t="s">
        <v>23</v>
      </c>
      <c r="E17" s="35" t="s">
        <v>31</v>
      </c>
      <c r="F17" s="28" t="s">
        <v>216</v>
      </c>
      <c r="G17" s="21">
        <v>7912305</v>
      </c>
      <c r="H17" s="21">
        <v>13170868</v>
      </c>
    </row>
    <row r="18" spans="2:8" s="27" customFormat="1" ht="15" customHeight="1">
      <c r="B18" s="28"/>
      <c r="C18" s="33"/>
      <c r="D18" s="34" t="s">
        <v>24</v>
      </c>
      <c r="E18" s="35" t="s">
        <v>32</v>
      </c>
      <c r="F18" s="84" t="s">
        <v>209</v>
      </c>
      <c r="G18" s="21">
        <v>295476</v>
      </c>
      <c r="H18" s="21">
        <v>555087</v>
      </c>
    </row>
    <row r="19" spans="2:8" s="27" customFormat="1" ht="15" customHeight="1">
      <c r="B19" s="28"/>
      <c r="C19" s="33"/>
      <c r="D19" s="34" t="s">
        <v>28</v>
      </c>
      <c r="E19" s="35" t="s">
        <v>33</v>
      </c>
      <c r="F19" s="28"/>
      <c r="G19" s="21"/>
      <c r="H19" s="21"/>
    </row>
    <row r="20" spans="2:8" s="27" customFormat="1" ht="15" customHeight="1">
      <c r="B20" s="28"/>
      <c r="C20" s="33"/>
      <c r="D20" s="34" t="s">
        <v>29</v>
      </c>
      <c r="E20" s="35" t="s">
        <v>34</v>
      </c>
      <c r="F20" s="28"/>
      <c r="G20" s="21"/>
      <c r="H20" s="21"/>
    </row>
    <row r="21" spans="2:8" s="27" customFormat="1" ht="15" customHeight="1">
      <c r="B21" s="28"/>
      <c r="C21" s="30">
        <v>4</v>
      </c>
      <c r="D21" s="31" t="s">
        <v>35</v>
      </c>
      <c r="E21" s="32"/>
      <c r="F21" s="45">
        <v>3</v>
      </c>
      <c r="G21" s="107">
        <f>G25</f>
        <v>39040862</v>
      </c>
      <c r="H21" s="107">
        <f>H25</f>
        <v>38874500</v>
      </c>
    </row>
    <row r="22" spans="2:8" s="27" customFormat="1" ht="15" customHeight="1">
      <c r="B22" s="28"/>
      <c r="C22" s="33"/>
      <c r="D22" s="34" t="s">
        <v>23</v>
      </c>
      <c r="E22" s="35" t="s">
        <v>36</v>
      </c>
      <c r="F22" s="28"/>
      <c r="G22" s="21"/>
      <c r="H22" s="21"/>
    </row>
    <row r="23" spans="2:8" s="27" customFormat="1" ht="15" customHeight="1">
      <c r="B23" s="28"/>
      <c r="C23" s="33"/>
      <c r="D23" s="34" t="s">
        <v>24</v>
      </c>
      <c r="E23" s="35" t="s">
        <v>37</v>
      </c>
      <c r="F23" s="28"/>
      <c r="G23" s="21"/>
      <c r="H23" s="21"/>
    </row>
    <row r="24" spans="2:8" s="27" customFormat="1" ht="15" customHeight="1">
      <c r="B24" s="28"/>
      <c r="C24" s="33"/>
      <c r="D24" s="34" t="s">
        <v>28</v>
      </c>
      <c r="E24" s="35" t="s">
        <v>38</v>
      </c>
      <c r="F24" s="28"/>
      <c r="G24" s="21"/>
      <c r="H24" s="21"/>
    </row>
    <row r="25" spans="2:10" s="27" customFormat="1" ht="15" customHeight="1">
      <c r="B25" s="28"/>
      <c r="C25" s="33"/>
      <c r="D25" s="34" t="s">
        <v>29</v>
      </c>
      <c r="E25" s="35" t="s">
        <v>39</v>
      </c>
      <c r="F25" s="84" t="s">
        <v>230</v>
      </c>
      <c r="G25" s="192">
        <v>39040862</v>
      </c>
      <c r="H25" s="192">
        <v>38874500</v>
      </c>
      <c r="J25" s="22"/>
    </row>
    <row r="26" spans="2:8" s="27" customFormat="1" ht="15" customHeight="1">
      <c r="B26" s="28"/>
      <c r="C26" s="33"/>
      <c r="D26" s="34" t="s">
        <v>30</v>
      </c>
      <c r="E26" s="35" t="s">
        <v>40</v>
      </c>
      <c r="F26" s="28"/>
      <c r="G26" s="21"/>
      <c r="H26" s="21"/>
    </row>
    <row r="27" spans="2:8" s="27" customFormat="1" ht="15" customHeight="1">
      <c r="B27" s="28"/>
      <c r="C27" s="30">
        <v>5</v>
      </c>
      <c r="D27" s="31" t="s">
        <v>41</v>
      </c>
      <c r="E27" s="32"/>
      <c r="F27" s="28"/>
      <c r="G27" s="21"/>
      <c r="H27" s="21"/>
    </row>
    <row r="28" spans="2:8" s="27" customFormat="1" ht="15" customHeight="1">
      <c r="B28" s="28"/>
      <c r="C28" s="30">
        <v>6</v>
      </c>
      <c r="D28" s="31" t="s">
        <v>42</v>
      </c>
      <c r="E28" s="32"/>
      <c r="F28" s="28"/>
      <c r="G28" s="21"/>
      <c r="H28" s="21"/>
    </row>
    <row r="29" spans="2:8" s="27" customFormat="1" ht="15" customHeight="1">
      <c r="B29" s="28"/>
      <c r="C29" s="30">
        <v>7</v>
      </c>
      <c r="D29" s="31" t="s">
        <v>43</v>
      </c>
      <c r="E29" s="32"/>
      <c r="F29" s="28"/>
      <c r="G29" s="21"/>
      <c r="H29" s="21"/>
    </row>
    <row r="30" spans="2:8" s="27" customFormat="1" ht="19.5" customHeight="1">
      <c r="B30" s="45" t="s">
        <v>6</v>
      </c>
      <c r="C30" s="236" t="s">
        <v>44</v>
      </c>
      <c r="D30" s="237"/>
      <c r="E30" s="238"/>
      <c r="F30" s="28"/>
      <c r="G30" s="107">
        <f>G36</f>
        <v>13546587</v>
      </c>
      <c r="H30" s="107">
        <f>H36</f>
        <v>3658534</v>
      </c>
    </row>
    <row r="31" spans="2:8" s="27" customFormat="1" ht="15" customHeight="1">
      <c r="B31" s="28"/>
      <c r="C31" s="30">
        <v>1</v>
      </c>
      <c r="D31" s="31" t="s">
        <v>45</v>
      </c>
      <c r="E31" s="32"/>
      <c r="F31" s="28"/>
      <c r="G31" s="21"/>
      <c r="H31" s="21"/>
    </row>
    <row r="32" spans="2:8" s="27" customFormat="1" ht="15" customHeight="1">
      <c r="B32" s="28"/>
      <c r="C32" s="33"/>
      <c r="D32" s="34" t="s">
        <v>46</v>
      </c>
      <c r="E32" s="35" t="s">
        <v>52</v>
      </c>
      <c r="F32" s="28"/>
      <c r="G32" s="21"/>
      <c r="H32" s="21"/>
    </row>
    <row r="33" spans="2:8" s="27" customFormat="1" ht="15" customHeight="1">
      <c r="B33" s="28"/>
      <c r="C33" s="33"/>
      <c r="D33" s="34" t="s">
        <v>24</v>
      </c>
      <c r="E33" s="35" t="s">
        <v>53</v>
      </c>
      <c r="F33" s="28"/>
      <c r="G33" s="21"/>
      <c r="H33" s="21"/>
    </row>
    <row r="34" spans="2:8" s="27" customFormat="1" ht="15" customHeight="1">
      <c r="B34" s="28"/>
      <c r="C34" s="33"/>
      <c r="D34" s="34" t="s">
        <v>28</v>
      </c>
      <c r="E34" s="35" t="s">
        <v>54</v>
      </c>
      <c r="F34" s="28"/>
      <c r="G34" s="21"/>
      <c r="H34" s="21"/>
    </row>
    <row r="35" spans="2:8" s="27" customFormat="1" ht="15" customHeight="1">
      <c r="B35" s="28"/>
      <c r="C35" s="33"/>
      <c r="D35" s="34" t="s">
        <v>29</v>
      </c>
      <c r="E35" s="35" t="s">
        <v>55</v>
      </c>
      <c r="F35" s="28"/>
      <c r="G35" s="21"/>
      <c r="H35" s="21"/>
    </row>
    <row r="36" spans="2:8" s="27" customFormat="1" ht="15" customHeight="1">
      <c r="B36" s="28"/>
      <c r="C36" s="30">
        <v>2</v>
      </c>
      <c r="D36" s="31" t="s">
        <v>47</v>
      </c>
      <c r="E36" s="36"/>
      <c r="F36" s="45">
        <v>4</v>
      </c>
      <c r="G36" s="107">
        <f>G37+G39</f>
        <v>13546587</v>
      </c>
      <c r="H36" s="107">
        <f>H39</f>
        <v>3658534</v>
      </c>
    </row>
    <row r="37" spans="2:8" s="27" customFormat="1" ht="15" customHeight="1">
      <c r="B37" s="28"/>
      <c r="C37" s="33"/>
      <c r="D37" s="34" t="s">
        <v>23</v>
      </c>
      <c r="E37" s="35" t="s">
        <v>56</v>
      </c>
      <c r="F37" s="84" t="s">
        <v>503</v>
      </c>
      <c r="G37" s="21">
        <v>12000000</v>
      </c>
      <c r="H37" s="21"/>
    </row>
    <row r="38" spans="2:8" s="27" customFormat="1" ht="15" customHeight="1">
      <c r="B38" s="28"/>
      <c r="C38" s="33"/>
      <c r="D38" s="34" t="s">
        <v>24</v>
      </c>
      <c r="E38" s="35" t="s">
        <v>7</v>
      </c>
      <c r="F38" s="84"/>
      <c r="G38" s="21"/>
      <c r="H38" s="21"/>
    </row>
    <row r="39" spans="2:8" s="27" customFormat="1" ht="15" customHeight="1">
      <c r="B39" s="28"/>
      <c r="C39" s="33"/>
      <c r="D39" s="34" t="s">
        <v>28</v>
      </c>
      <c r="E39" s="35" t="s">
        <v>214</v>
      </c>
      <c r="F39" s="84" t="s">
        <v>210</v>
      </c>
      <c r="G39" s="21">
        <v>1546587</v>
      </c>
      <c r="H39" s="21">
        <v>3658534</v>
      </c>
    </row>
    <row r="40" spans="2:8" s="27" customFormat="1" ht="15" customHeight="1">
      <c r="B40" s="28"/>
      <c r="C40" s="33"/>
      <c r="D40" s="34" t="s">
        <v>29</v>
      </c>
      <c r="E40" s="35" t="s">
        <v>59</v>
      </c>
      <c r="F40" s="28"/>
      <c r="G40" s="191"/>
      <c r="H40" s="191"/>
    </row>
    <row r="41" spans="2:8" s="27" customFormat="1" ht="15" customHeight="1">
      <c r="B41" s="28"/>
      <c r="C41" s="30">
        <v>3</v>
      </c>
      <c r="D41" s="31" t="s">
        <v>48</v>
      </c>
      <c r="E41" s="32"/>
      <c r="F41" s="28"/>
      <c r="G41" s="21"/>
      <c r="H41" s="21"/>
    </row>
    <row r="42" spans="2:8" s="27" customFormat="1" ht="15" customHeight="1">
      <c r="B42" s="28"/>
      <c r="C42" s="30">
        <v>4</v>
      </c>
      <c r="D42" s="31" t="s">
        <v>49</v>
      </c>
      <c r="E42" s="32"/>
      <c r="F42" s="28"/>
      <c r="G42" s="21"/>
      <c r="H42" s="21"/>
    </row>
    <row r="43" spans="2:8" s="27" customFormat="1" ht="15" customHeight="1">
      <c r="B43" s="28"/>
      <c r="C43" s="33"/>
      <c r="D43" s="34" t="s">
        <v>23</v>
      </c>
      <c r="E43" s="35" t="s">
        <v>57</v>
      </c>
      <c r="F43" s="28"/>
      <c r="G43" s="21"/>
      <c r="H43" s="21"/>
    </row>
    <row r="44" spans="2:8" s="27" customFormat="1" ht="15" customHeight="1">
      <c r="B44" s="28"/>
      <c r="C44" s="33"/>
      <c r="D44" s="34" t="s">
        <v>24</v>
      </c>
      <c r="E44" s="35" t="s">
        <v>58</v>
      </c>
      <c r="F44" s="28"/>
      <c r="G44" s="21"/>
      <c r="H44" s="21"/>
    </row>
    <row r="45" spans="2:8" s="27" customFormat="1" ht="15" customHeight="1">
      <c r="B45" s="28"/>
      <c r="C45" s="33"/>
      <c r="D45" s="34" t="s">
        <v>28</v>
      </c>
      <c r="E45" s="35" t="s">
        <v>60</v>
      </c>
      <c r="F45" s="28"/>
      <c r="G45" s="21"/>
      <c r="H45" s="21"/>
    </row>
    <row r="46" spans="2:8" s="27" customFormat="1" ht="15" customHeight="1">
      <c r="B46" s="28"/>
      <c r="C46" s="30">
        <v>5</v>
      </c>
      <c r="D46" s="31" t="s">
        <v>50</v>
      </c>
      <c r="E46" s="32"/>
      <c r="F46" s="28"/>
      <c r="G46" s="21"/>
      <c r="H46" s="21"/>
    </row>
    <row r="47" spans="2:8" s="27" customFormat="1" ht="15" customHeight="1">
      <c r="B47" s="28"/>
      <c r="C47" s="30">
        <v>6</v>
      </c>
      <c r="D47" s="31" t="s">
        <v>51</v>
      </c>
      <c r="E47" s="32"/>
      <c r="F47" s="28"/>
      <c r="G47" s="21"/>
      <c r="H47" s="21"/>
    </row>
    <row r="48" spans="2:8" s="27" customFormat="1" ht="35.25" customHeight="1">
      <c r="B48" s="29"/>
      <c r="C48" s="236" t="s">
        <v>96</v>
      </c>
      <c r="D48" s="237"/>
      <c r="E48" s="238"/>
      <c r="F48" s="28"/>
      <c r="G48" s="107">
        <f>G30+G9</f>
        <v>60822781</v>
      </c>
      <c r="H48" s="107">
        <f>H30+H9</f>
        <v>56312586</v>
      </c>
    </row>
    <row r="49" spans="2:8" s="27" customFormat="1" ht="15.75" customHeight="1">
      <c r="B49" s="38"/>
      <c r="C49" s="38"/>
      <c r="D49" s="38"/>
      <c r="E49" s="38"/>
      <c r="F49" s="39"/>
      <c r="G49" s="40"/>
      <c r="H49" s="40">
        <v>2</v>
      </c>
    </row>
    <row r="50" spans="2:8" s="27" customFormat="1" ht="15.75" customHeight="1">
      <c r="B50" s="38"/>
      <c r="C50" s="38"/>
      <c r="D50" s="38"/>
      <c r="E50" s="38"/>
      <c r="F50" s="39"/>
      <c r="G50" s="40"/>
      <c r="H50" s="40"/>
    </row>
  </sheetData>
  <sheetProtection/>
  <mergeCells count="8">
    <mergeCell ref="G2:H2"/>
    <mergeCell ref="B4:H4"/>
    <mergeCell ref="C30:E30"/>
    <mergeCell ref="C48:E48"/>
    <mergeCell ref="F7:F8"/>
    <mergeCell ref="C7:E8"/>
    <mergeCell ref="B7:B8"/>
    <mergeCell ref="C9:E9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3"/>
  <sheetViews>
    <sheetView zoomScalePageLayoutView="0" workbookViewId="0" topLeftCell="A1">
      <selection activeCell="K9" sqref="K9:R9"/>
    </sheetView>
  </sheetViews>
  <sheetFormatPr defaultColWidth="9.140625" defaultRowHeight="12.75"/>
  <cols>
    <col min="1" max="1" width="8.85156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7" width="13.7109375" style="18" customWidth="1"/>
    <col min="8" max="8" width="13.00390625" style="18" customWidth="1"/>
    <col min="9" max="9" width="1.421875" style="0" customWidth="1"/>
  </cols>
  <sheetData>
    <row r="2" spans="2:8" s="27" customFormat="1" ht="18">
      <c r="B2" s="94" t="s">
        <v>228</v>
      </c>
      <c r="C2" s="95"/>
      <c r="D2" s="95"/>
      <c r="E2" s="96"/>
      <c r="G2" s="234" t="s">
        <v>166</v>
      </c>
      <c r="H2" s="234"/>
    </row>
    <row r="3" spans="2:8" s="27" customFormat="1" ht="6" customHeight="1">
      <c r="B3" s="41"/>
      <c r="C3" s="42"/>
      <c r="D3" s="42"/>
      <c r="E3" s="43"/>
      <c r="G3" s="56"/>
      <c r="H3" s="56"/>
    </row>
    <row r="4" spans="2:8" s="27" customFormat="1" ht="18" customHeight="1">
      <c r="B4" s="235" t="s">
        <v>495</v>
      </c>
      <c r="C4" s="235"/>
      <c r="D4" s="235"/>
      <c r="E4" s="235"/>
      <c r="F4" s="235"/>
      <c r="G4" s="235"/>
      <c r="H4" s="235"/>
    </row>
    <row r="5" spans="2:8" s="27" customFormat="1" ht="18" customHeight="1">
      <c r="B5" s="92"/>
      <c r="C5" s="92"/>
      <c r="D5" s="92"/>
      <c r="E5" s="92"/>
      <c r="F5" s="92"/>
      <c r="G5" s="92"/>
      <c r="H5" s="92"/>
    </row>
    <row r="6" ht="6.75" customHeight="1"/>
    <row r="7" spans="2:8" s="27" customFormat="1" ht="15.75" customHeight="1">
      <c r="B7" s="239" t="s">
        <v>4</v>
      </c>
      <c r="C7" s="241" t="s">
        <v>91</v>
      </c>
      <c r="D7" s="242"/>
      <c r="E7" s="243"/>
      <c r="F7" s="239" t="s">
        <v>16</v>
      </c>
      <c r="G7" s="86" t="s">
        <v>17</v>
      </c>
      <c r="H7" s="86" t="s">
        <v>17</v>
      </c>
    </row>
    <row r="8" spans="2:8" s="27" customFormat="1" ht="15.75" customHeight="1">
      <c r="B8" s="240"/>
      <c r="C8" s="244"/>
      <c r="D8" s="245"/>
      <c r="E8" s="246"/>
      <c r="F8" s="240"/>
      <c r="G8" s="87" t="s">
        <v>18</v>
      </c>
      <c r="H8" s="88" t="s">
        <v>19</v>
      </c>
    </row>
    <row r="9" spans="2:8" s="27" customFormat="1" ht="24.75" customHeight="1">
      <c r="B9" s="45" t="s">
        <v>5</v>
      </c>
      <c r="C9" s="236" t="s">
        <v>92</v>
      </c>
      <c r="D9" s="237"/>
      <c r="E9" s="238"/>
      <c r="F9" s="28"/>
      <c r="G9" s="107">
        <f>G11+G15</f>
        <v>28005148</v>
      </c>
      <c r="H9" s="107">
        <f>H11+H15</f>
        <v>33283287</v>
      </c>
    </row>
    <row r="10" spans="2:8" s="27" customFormat="1" ht="15.75" customHeight="1">
      <c r="B10" s="28"/>
      <c r="C10" s="30">
        <v>1</v>
      </c>
      <c r="D10" s="31" t="s">
        <v>61</v>
      </c>
      <c r="E10" s="32"/>
      <c r="F10" s="28"/>
      <c r="G10" s="21"/>
      <c r="H10" s="21"/>
    </row>
    <row r="11" spans="2:8" s="27" customFormat="1" ht="15.75" customHeight="1">
      <c r="B11" s="28"/>
      <c r="C11" s="30">
        <v>2</v>
      </c>
      <c r="D11" s="31" t="s">
        <v>62</v>
      </c>
      <c r="E11" s="32"/>
      <c r="F11" s="45">
        <v>5</v>
      </c>
      <c r="G11" s="107">
        <f>G12</f>
        <v>9505000</v>
      </c>
      <c r="H11" s="107">
        <f>H12</f>
        <v>9353847</v>
      </c>
    </row>
    <row r="12" spans="2:8" s="27" customFormat="1" ht="15.75" customHeight="1">
      <c r="B12" s="28"/>
      <c r="C12" s="33"/>
      <c r="D12" s="34" t="s">
        <v>23</v>
      </c>
      <c r="E12" s="35" t="s">
        <v>71</v>
      </c>
      <c r="F12" s="84" t="s">
        <v>231</v>
      </c>
      <c r="G12" s="21">
        <v>9505000</v>
      </c>
      <c r="H12" s="21">
        <v>9353847</v>
      </c>
    </row>
    <row r="13" spans="2:8" s="27" customFormat="1" ht="15.75" customHeight="1">
      <c r="B13" s="28"/>
      <c r="C13" s="33"/>
      <c r="D13" s="34" t="s">
        <v>24</v>
      </c>
      <c r="E13" s="35" t="s">
        <v>68</v>
      </c>
      <c r="F13" s="28"/>
      <c r="G13" s="21"/>
      <c r="H13" s="21"/>
    </row>
    <row r="14" spans="2:8" s="27" customFormat="1" ht="15.75" customHeight="1">
      <c r="B14" s="28"/>
      <c r="C14" s="33"/>
      <c r="D14" s="34" t="s">
        <v>28</v>
      </c>
      <c r="E14" s="35" t="s">
        <v>69</v>
      </c>
      <c r="F14" s="28"/>
      <c r="G14" s="21"/>
      <c r="H14" s="21"/>
    </row>
    <row r="15" spans="2:8" s="27" customFormat="1" ht="15.75" customHeight="1">
      <c r="B15" s="28"/>
      <c r="C15" s="30">
        <v>3</v>
      </c>
      <c r="D15" s="31" t="s">
        <v>63</v>
      </c>
      <c r="E15" s="32"/>
      <c r="F15" s="45">
        <v>6</v>
      </c>
      <c r="G15" s="107">
        <f>G16+G17+G18+G19+G20</f>
        <v>18500148</v>
      </c>
      <c r="H15" s="107">
        <f>H16+H17+H18+H19+H20</f>
        <v>23929440</v>
      </c>
    </row>
    <row r="16" spans="2:8" s="27" customFormat="1" ht="15.75" customHeight="1">
      <c r="B16" s="28"/>
      <c r="C16" s="33"/>
      <c r="D16" s="34" t="s">
        <v>23</v>
      </c>
      <c r="E16" s="35" t="s">
        <v>72</v>
      </c>
      <c r="F16" s="84" t="s">
        <v>229</v>
      </c>
      <c r="G16" s="21">
        <v>11643640</v>
      </c>
      <c r="H16" s="21">
        <v>17569636</v>
      </c>
    </row>
    <row r="17" spans="2:8" s="27" customFormat="1" ht="15.75" customHeight="1">
      <c r="B17" s="28"/>
      <c r="C17" s="33"/>
      <c r="D17" s="34" t="s">
        <v>24</v>
      </c>
      <c r="E17" s="35" t="s">
        <v>117</v>
      </c>
      <c r="F17" s="84" t="s">
        <v>277</v>
      </c>
      <c r="G17" s="21">
        <v>1879745</v>
      </c>
      <c r="H17" s="21">
        <v>1358556</v>
      </c>
    </row>
    <row r="18" spans="2:8" s="27" customFormat="1" ht="15.75" customHeight="1">
      <c r="B18" s="28"/>
      <c r="C18" s="33"/>
      <c r="D18" s="34" t="s">
        <v>28</v>
      </c>
      <c r="E18" s="35" t="s">
        <v>73</v>
      </c>
      <c r="F18" s="84" t="s">
        <v>278</v>
      </c>
      <c r="G18" s="21">
        <v>130988</v>
      </c>
      <c r="H18" s="21">
        <v>156248</v>
      </c>
    </row>
    <row r="19" spans="2:8" s="27" customFormat="1" ht="15.75" customHeight="1">
      <c r="B19" s="28"/>
      <c r="C19" s="33"/>
      <c r="D19" s="34" t="s">
        <v>29</v>
      </c>
      <c r="E19" s="35" t="s">
        <v>74</v>
      </c>
      <c r="F19" s="84" t="s">
        <v>487</v>
      </c>
      <c r="G19" s="21">
        <v>45775</v>
      </c>
      <c r="H19" s="21">
        <v>45000</v>
      </c>
    </row>
    <row r="20" spans="2:8" s="27" customFormat="1" ht="15.75" customHeight="1">
      <c r="B20" s="28"/>
      <c r="C20" s="33"/>
      <c r="D20" s="34" t="s">
        <v>30</v>
      </c>
      <c r="E20" s="35" t="s">
        <v>486</v>
      </c>
      <c r="F20" s="84" t="s">
        <v>488</v>
      </c>
      <c r="G20" s="21">
        <v>4800000</v>
      </c>
      <c r="H20" s="21">
        <v>4800000</v>
      </c>
    </row>
    <row r="21" spans="2:8" s="27" customFormat="1" ht="15.75" customHeight="1">
      <c r="B21" s="28"/>
      <c r="C21" s="30">
        <v>4</v>
      </c>
      <c r="D21" s="31" t="s">
        <v>64</v>
      </c>
      <c r="E21" s="32"/>
      <c r="F21" s="28"/>
      <c r="G21" s="21"/>
      <c r="H21" s="21"/>
    </row>
    <row r="22" spans="2:8" s="27" customFormat="1" ht="15.75" customHeight="1">
      <c r="B22" s="28"/>
      <c r="C22" s="30">
        <v>5</v>
      </c>
      <c r="D22" s="31" t="s">
        <v>65</v>
      </c>
      <c r="E22" s="32"/>
      <c r="F22" s="28"/>
      <c r="G22" s="21"/>
      <c r="H22" s="21"/>
    </row>
    <row r="23" spans="2:8" s="27" customFormat="1" ht="24.75" customHeight="1">
      <c r="B23" s="45" t="s">
        <v>6</v>
      </c>
      <c r="C23" s="236" t="s">
        <v>93</v>
      </c>
      <c r="D23" s="237"/>
      <c r="E23" s="238"/>
      <c r="F23" s="28"/>
      <c r="G23" s="107">
        <f>G27</f>
        <v>4569973</v>
      </c>
      <c r="H23" s="107">
        <f>H27</f>
        <v>6000000</v>
      </c>
    </row>
    <row r="24" spans="2:8" s="27" customFormat="1" ht="15.75" customHeight="1">
      <c r="B24" s="28"/>
      <c r="C24" s="30">
        <v>1</v>
      </c>
      <c r="D24" s="31" t="s">
        <v>75</v>
      </c>
      <c r="E24" s="36"/>
      <c r="F24" s="28"/>
      <c r="G24" s="211"/>
      <c r="H24" s="211"/>
    </row>
    <row r="25" spans="2:8" s="27" customFormat="1" ht="15.75" customHeight="1">
      <c r="B25" s="28"/>
      <c r="C25" s="33"/>
      <c r="D25" s="34" t="s">
        <v>23</v>
      </c>
      <c r="E25" s="35" t="s">
        <v>76</v>
      </c>
      <c r="F25" s="84"/>
      <c r="G25" s="21"/>
      <c r="H25" s="21"/>
    </row>
    <row r="26" spans="2:8" s="27" customFormat="1" ht="15.75" customHeight="1">
      <c r="B26" s="28"/>
      <c r="C26" s="33"/>
      <c r="D26" s="34" t="s">
        <v>24</v>
      </c>
      <c r="E26" s="35" t="s">
        <v>69</v>
      </c>
      <c r="F26" s="28"/>
      <c r="G26" s="21"/>
      <c r="H26" s="21"/>
    </row>
    <row r="27" spans="2:8" s="27" customFormat="1" ht="15.75" customHeight="1">
      <c r="B27" s="28"/>
      <c r="C27" s="30">
        <v>2</v>
      </c>
      <c r="D27" s="31" t="s">
        <v>77</v>
      </c>
      <c r="E27" s="32"/>
      <c r="F27" s="45">
        <v>7</v>
      </c>
      <c r="G27" s="107">
        <v>4569973</v>
      </c>
      <c r="H27" s="107">
        <v>6000000</v>
      </c>
    </row>
    <row r="28" spans="2:8" s="27" customFormat="1" ht="15.75" customHeight="1">
      <c r="B28" s="28"/>
      <c r="C28" s="30">
        <v>3</v>
      </c>
      <c r="D28" s="31" t="s">
        <v>64</v>
      </c>
      <c r="E28" s="32"/>
      <c r="F28" s="28"/>
      <c r="G28" s="21"/>
      <c r="H28" s="21"/>
    </row>
    <row r="29" spans="2:8" s="27" customFormat="1" ht="15.75" customHeight="1">
      <c r="B29" s="28"/>
      <c r="C29" s="30">
        <v>4</v>
      </c>
      <c r="D29" s="31" t="s">
        <v>78</v>
      </c>
      <c r="E29" s="32"/>
      <c r="F29" s="28"/>
      <c r="G29" s="21"/>
      <c r="H29" s="21"/>
    </row>
    <row r="30" spans="2:8" s="27" customFormat="1" ht="24.75" customHeight="1">
      <c r="B30" s="28"/>
      <c r="C30" s="236" t="s">
        <v>95</v>
      </c>
      <c r="D30" s="237"/>
      <c r="E30" s="238"/>
      <c r="F30" s="28"/>
      <c r="G30" s="107">
        <f>G9+G23</f>
        <v>32575121</v>
      </c>
      <c r="H30" s="107">
        <f>H9+H23</f>
        <v>39283287</v>
      </c>
    </row>
    <row r="31" spans="2:8" s="27" customFormat="1" ht="24.75" customHeight="1">
      <c r="B31" s="45" t="s">
        <v>79</v>
      </c>
      <c r="C31" s="236" t="s">
        <v>80</v>
      </c>
      <c r="D31" s="237"/>
      <c r="E31" s="238"/>
      <c r="F31" s="28"/>
      <c r="G31" s="107">
        <f>G34+G38+G40+G41</f>
        <v>28247660</v>
      </c>
      <c r="H31" s="107">
        <f>H34+H38+H40+H41</f>
        <v>17029299</v>
      </c>
    </row>
    <row r="32" spans="2:8" s="27" customFormat="1" ht="15.75" customHeight="1">
      <c r="B32" s="28"/>
      <c r="C32" s="30">
        <v>1</v>
      </c>
      <c r="D32" s="31" t="s">
        <v>81</v>
      </c>
      <c r="E32" s="32"/>
      <c r="F32" s="28"/>
      <c r="G32" s="21"/>
      <c r="H32" s="21"/>
    </row>
    <row r="33" spans="2:8" s="27" customFormat="1" ht="15.75" customHeight="1">
      <c r="B33" s="28"/>
      <c r="C33" s="49">
        <v>2</v>
      </c>
      <c r="D33" s="31" t="s">
        <v>82</v>
      </c>
      <c r="E33" s="32"/>
      <c r="F33" s="28"/>
      <c r="G33" s="21"/>
      <c r="H33" s="21"/>
    </row>
    <row r="34" spans="2:8" s="27" customFormat="1" ht="15.75" customHeight="1">
      <c r="B34" s="28"/>
      <c r="C34" s="30">
        <v>3</v>
      </c>
      <c r="D34" s="31" t="s">
        <v>83</v>
      </c>
      <c r="E34" s="32"/>
      <c r="F34" s="28">
        <v>8</v>
      </c>
      <c r="G34" s="21">
        <v>22500000</v>
      </c>
      <c r="H34" s="21">
        <v>10500000</v>
      </c>
    </row>
    <row r="35" spans="2:8" s="27" customFormat="1" ht="15.75" customHeight="1">
      <c r="B35" s="28"/>
      <c r="C35" s="49">
        <v>4</v>
      </c>
      <c r="D35" s="31" t="s">
        <v>84</v>
      </c>
      <c r="E35" s="32"/>
      <c r="F35" s="28"/>
      <c r="G35" s="21"/>
      <c r="H35" s="21"/>
    </row>
    <row r="36" spans="2:8" s="27" customFormat="1" ht="15.75" customHeight="1">
      <c r="B36" s="28"/>
      <c r="C36" s="30">
        <v>5</v>
      </c>
      <c r="D36" s="31" t="s">
        <v>85</v>
      </c>
      <c r="E36" s="32"/>
      <c r="F36" s="28"/>
      <c r="G36" s="21"/>
      <c r="H36" s="21"/>
    </row>
    <row r="37" spans="2:8" s="27" customFormat="1" ht="15.75" customHeight="1">
      <c r="B37" s="28"/>
      <c r="C37" s="49">
        <v>6</v>
      </c>
      <c r="D37" s="31" t="s">
        <v>86</v>
      </c>
      <c r="E37" s="32"/>
      <c r="F37" s="28"/>
      <c r="G37" s="21"/>
      <c r="H37" s="21"/>
    </row>
    <row r="38" spans="2:8" s="27" customFormat="1" ht="15.75" customHeight="1">
      <c r="B38" s="28"/>
      <c r="C38" s="30">
        <v>7</v>
      </c>
      <c r="D38" s="31" t="s">
        <v>87</v>
      </c>
      <c r="E38" s="32"/>
      <c r="F38" s="28">
        <v>9</v>
      </c>
      <c r="G38" s="21">
        <v>565808</v>
      </c>
      <c r="H38" s="21">
        <v>565808</v>
      </c>
    </row>
    <row r="39" spans="2:8" s="27" customFormat="1" ht="15.75" customHeight="1">
      <c r="B39" s="28"/>
      <c r="C39" s="49">
        <v>8</v>
      </c>
      <c r="D39" s="31" t="s">
        <v>88</v>
      </c>
      <c r="E39" s="32"/>
      <c r="F39" s="28"/>
      <c r="G39" s="21"/>
      <c r="H39" s="21"/>
    </row>
    <row r="40" spans="2:8" s="27" customFormat="1" ht="15.75" customHeight="1">
      <c r="B40" s="28"/>
      <c r="C40" s="30">
        <v>9</v>
      </c>
      <c r="D40" s="31" t="s">
        <v>89</v>
      </c>
      <c r="E40" s="32"/>
      <c r="F40" s="28">
        <v>10</v>
      </c>
      <c r="G40" s="21">
        <v>4000000</v>
      </c>
      <c r="H40" s="21">
        <v>4400000</v>
      </c>
    </row>
    <row r="41" spans="2:8" s="27" customFormat="1" ht="15.75" customHeight="1">
      <c r="B41" s="28"/>
      <c r="C41" s="49">
        <v>10</v>
      </c>
      <c r="D41" s="31" t="s">
        <v>90</v>
      </c>
      <c r="E41" s="32"/>
      <c r="F41" s="28">
        <v>11</v>
      </c>
      <c r="G41" s="21">
        <v>1181852</v>
      </c>
      <c r="H41" s="21">
        <v>1563491</v>
      </c>
    </row>
    <row r="42" spans="2:8" s="27" customFormat="1" ht="24.75" customHeight="1">
      <c r="B42" s="28"/>
      <c r="C42" s="236" t="s">
        <v>94</v>
      </c>
      <c r="D42" s="237"/>
      <c r="E42" s="238"/>
      <c r="F42" s="28"/>
      <c r="G42" s="107">
        <f>G30+G31</f>
        <v>60822781</v>
      </c>
      <c r="H42" s="107">
        <f>H30+H31</f>
        <v>56312586</v>
      </c>
    </row>
    <row r="43" spans="2:8" s="27" customFormat="1" ht="15.75" customHeight="1">
      <c r="B43" s="38"/>
      <c r="C43" s="38"/>
      <c r="D43" s="50"/>
      <c r="E43" s="39"/>
      <c r="F43" s="39"/>
      <c r="G43" s="40"/>
      <c r="H43" s="40">
        <v>3</v>
      </c>
    </row>
    <row r="44" spans="2:8" s="27" customFormat="1" ht="15.75" customHeight="1">
      <c r="B44" s="38"/>
      <c r="C44" s="38"/>
      <c r="D44" s="50"/>
      <c r="E44" s="39"/>
      <c r="F44" s="39"/>
      <c r="G44" s="40"/>
      <c r="H44" s="40"/>
    </row>
    <row r="45" spans="2:8" s="27" customFormat="1" ht="15.75" customHeight="1">
      <c r="B45" s="38"/>
      <c r="C45" s="38"/>
      <c r="D45" s="50"/>
      <c r="E45" s="39"/>
      <c r="F45" s="39"/>
      <c r="G45" s="40"/>
      <c r="H45" s="40"/>
    </row>
    <row r="46" spans="2:8" s="27" customFormat="1" ht="15.75" customHeight="1">
      <c r="B46" s="38"/>
      <c r="C46" s="38"/>
      <c r="D46" s="50"/>
      <c r="E46" s="39"/>
      <c r="F46" s="39"/>
      <c r="G46" s="40"/>
      <c r="H46" s="40"/>
    </row>
    <row r="47" spans="2:8" s="27" customFormat="1" ht="15.75" customHeight="1">
      <c r="B47" s="38"/>
      <c r="C47" s="38"/>
      <c r="D47" s="50"/>
      <c r="E47" s="39"/>
      <c r="F47" s="39"/>
      <c r="G47" s="40"/>
      <c r="H47" s="40"/>
    </row>
    <row r="48" spans="2:8" s="27" customFormat="1" ht="15.75" customHeight="1">
      <c r="B48" s="38"/>
      <c r="C48" s="38"/>
      <c r="D48" s="50"/>
      <c r="E48" s="39"/>
      <c r="F48" s="39"/>
      <c r="G48" s="40"/>
      <c r="H48" s="40"/>
    </row>
    <row r="49" spans="2:8" s="27" customFormat="1" ht="15.75" customHeight="1">
      <c r="B49" s="38"/>
      <c r="C49" s="38"/>
      <c r="D49" s="50"/>
      <c r="E49" s="39"/>
      <c r="F49" s="39"/>
      <c r="G49" s="40"/>
      <c r="H49" s="40"/>
    </row>
    <row r="50" spans="2:8" s="27" customFormat="1" ht="15.75" customHeight="1">
      <c r="B50" s="38"/>
      <c r="C50" s="38"/>
      <c r="D50" s="50"/>
      <c r="E50" s="39"/>
      <c r="F50" s="39"/>
      <c r="G50" s="40"/>
      <c r="H50" s="40"/>
    </row>
    <row r="51" spans="2:8" s="27" customFormat="1" ht="15.75" customHeight="1">
      <c r="B51" s="38"/>
      <c r="C51" s="38"/>
      <c r="D51" s="50"/>
      <c r="E51" s="39"/>
      <c r="F51" s="39"/>
      <c r="G51" s="40"/>
      <c r="H51" s="40"/>
    </row>
    <row r="52" spans="2:8" s="27" customFormat="1" ht="15.75" customHeight="1">
      <c r="B52" s="38"/>
      <c r="C52" s="38"/>
      <c r="D52" s="38"/>
      <c r="E52" s="38"/>
      <c r="F52" s="39"/>
      <c r="G52" s="40"/>
      <c r="H52" s="40"/>
    </row>
    <row r="53" spans="2:8" ht="12.75">
      <c r="B53" s="10"/>
      <c r="C53" s="10"/>
      <c r="D53" s="37"/>
      <c r="E53" s="5"/>
      <c r="F53" s="5"/>
      <c r="G53" s="20"/>
      <c r="H53" s="20"/>
    </row>
  </sheetData>
  <sheetProtection/>
  <mergeCells count="10">
    <mergeCell ref="C31:E31"/>
    <mergeCell ref="C42:E42"/>
    <mergeCell ref="B7:B8"/>
    <mergeCell ref="C7:E8"/>
    <mergeCell ref="C23:E23"/>
    <mergeCell ref="G2:H2"/>
    <mergeCell ref="B4:H4"/>
    <mergeCell ref="C30:E30"/>
    <mergeCell ref="C9:E9"/>
    <mergeCell ref="F7:F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28">
      <selection activeCell="M56" sqref="M56"/>
    </sheetView>
  </sheetViews>
  <sheetFormatPr defaultColWidth="9.140625" defaultRowHeight="12.75"/>
  <cols>
    <col min="1" max="1" width="3.00390625" style="0" customWidth="1"/>
    <col min="2" max="3" width="3.7109375" style="19" customWidth="1"/>
    <col min="4" max="4" width="2.7109375" style="19" customWidth="1"/>
    <col min="5" max="5" width="54.00390625" style="0" customWidth="1"/>
    <col min="6" max="6" width="8.00390625" style="0" customWidth="1"/>
    <col min="7" max="7" width="12.421875" style="18" customWidth="1"/>
    <col min="8" max="8" width="13.421875" style="18" customWidth="1"/>
    <col min="9" max="9" width="1.421875" style="0" customWidth="1"/>
  </cols>
  <sheetData>
    <row r="2" spans="2:8" s="27" customFormat="1" ht="18">
      <c r="B2" s="94" t="s">
        <v>228</v>
      </c>
      <c r="C2" s="95"/>
      <c r="D2" s="95"/>
      <c r="E2" s="96"/>
      <c r="F2" s="96"/>
      <c r="G2" s="56"/>
      <c r="H2" s="22"/>
    </row>
    <row r="3" spans="2:8" s="27" customFormat="1" ht="18">
      <c r="B3" s="41"/>
      <c r="C3" s="41"/>
      <c r="D3" s="42"/>
      <c r="E3" s="43"/>
      <c r="F3" s="43"/>
      <c r="G3" s="56"/>
      <c r="H3" s="22"/>
    </row>
    <row r="4" spans="2:8" s="27" customFormat="1" ht="18">
      <c r="B4" s="41"/>
      <c r="C4" s="41"/>
      <c r="D4" s="42"/>
      <c r="E4" s="43"/>
      <c r="F4" s="43"/>
      <c r="G4" s="56"/>
      <c r="H4" s="22"/>
    </row>
    <row r="5" spans="2:8" s="27" customFormat="1" ht="9" customHeight="1">
      <c r="B5" s="41"/>
      <c r="C5" s="41"/>
      <c r="D5" s="42"/>
      <c r="E5" s="43"/>
      <c r="F5" s="43"/>
      <c r="G5" s="56"/>
      <c r="H5" s="22"/>
    </row>
    <row r="6" spans="2:8" s="27" customFormat="1" ht="16.5" customHeight="1">
      <c r="B6" s="247" t="s">
        <v>502</v>
      </c>
      <c r="C6" s="247"/>
      <c r="D6" s="247"/>
      <c r="E6" s="247"/>
      <c r="F6" s="247"/>
      <c r="G6" s="247"/>
      <c r="H6" s="247"/>
    </row>
    <row r="7" spans="2:8" s="27" customFormat="1" ht="16.5" customHeight="1">
      <c r="B7" s="83"/>
      <c r="C7" s="83"/>
      <c r="D7" s="83"/>
      <c r="E7" s="83"/>
      <c r="F7" s="83"/>
      <c r="G7" s="83"/>
      <c r="H7" s="83"/>
    </row>
    <row r="8" spans="1:8" s="27" customFormat="1" ht="16.5" customHeight="1">
      <c r="A8" s="39"/>
      <c r="B8" s="76"/>
      <c r="C8" s="76"/>
      <c r="D8" s="76"/>
      <c r="E8" s="102"/>
      <c r="F8" s="102"/>
      <c r="G8" s="56" t="s">
        <v>118</v>
      </c>
      <c r="H8" s="76"/>
    </row>
    <row r="9" spans="2:8" s="27" customFormat="1" ht="16.5" customHeight="1">
      <c r="B9" s="76"/>
      <c r="C9" s="76"/>
      <c r="D9" s="76"/>
      <c r="E9" s="76"/>
      <c r="F9" s="76"/>
      <c r="G9" s="76"/>
      <c r="H9" s="76"/>
    </row>
    <row r="10" ht="6.75" customHeight="1"/>
    <row r="11" spans="2:8" s="27" customFormat="1" ht="15.75" customHeight="1">
      <c r="B11" s="239" t="s">
        <v>4</v>
      </c>
      <c r="C11" s="241"/>
      <c r="D11" s="242"/>
      <c r="E11" s="243"/>
      <c r="F11" s="239" t="s">
        <v>16</v>
      </c>
      <c r="G11" s="86" t="s">
        <v>17</v>
      </c>
      <c r="H11" s="86" t="s">
        <v>17</v>
      </c>
    </row>
    <row r="12" spans="2:10" s="27" customFormat="1" ht="15.75" customHeight="1">
      <c r="B12" s="240"/>
      <c r="C12" s="244"/>
      <c r="D12" s="245"/>
      <c r="E12" s="246"/>
      <c r="F12" s="240"/>
      <c r="G12" s="87" t="s">
        <v>18</v>
      </c>
      <c r="H12" s="88" t="s">
        <v>19</v>
      </c>
      <c r="J12" s="22"/>
    </row>
    <row r="13" spans="2:10" s="27" customFormat="1" ht="15.75" customHeight="1">
      <c r="B13" s="45">
        <v>1</v>
      </c>
      <c r="C13" s="51" t="s">
        <v>97</v>
      </c>
      <c r="D13" s="52"/>
      <c r="E13" s="32"/>
      <c r="F13" s="125">
        <v>12</v>
      </c>
      <c r="G13" s="107">
        <v>20070757</v>
      </c>
      <c r="H13" s="107">
        <v>24544184</v>
      </c>
      <c r="J13" s="22"/>
    </row>
    <row r="14" spans="2:10" s="27" customFormat="1" ht="15.75" customHeight="1">
      <c r="B14" s="45">
        <v>2</v>
      </c>
      <c r="C14" s="51" t="s">
        <v>158</v>
      </c>
      <c r="D14" s="52"/>
      <c r="E14" s="32"/>
      <c r="F14" s="125">
        <v>13</v>
      </c>
      <c r="G14" s="107">
        <v>321150</v>
      </c>
      <c r="H14" s="107"/>
      <c r="J14" s="22"/>
    </row>
    <row r="15" spans="2:10" s="27" customFormat="1" ht="15.75" customHeight="1">
      <c r="B15" s="93">
        <v>3</v>
      </c>
      <c r="C15" s="97" t="s">
        <v>159</v>
      </c>
      <c r="D15" s="98"/>
      <c r="E15" s="97"/>
      <c r="F15" s="126"/>
      <c r="G15" s="251"/>
      <c r="H15" s="251"/>
      <c r="J15" s="22"/>
    </row>
    <row r="16" spans="2:10" s="27" customFormat="1" ht="15.75" customHeight="1">
      <c r="B16" s="44"/>
      <c r="C16" s="47"/>
      <c r="D16" s="85" t="s">
        <v>160</v>
      </c>
      <c r="E16" s="26"/>
      <c r="F16" s="110"/>
      <c r="G16" s="252"/>
      <c r="H16" s="252"/>
      <c r="J16" s="22"/>
    </row>
    <row r="17" spans="2:10" s="27" customFormat="1" ht="15.75" customHeight="1">
      <c r="B17" s="93">
        <v>4</v>
      </c>
      <c r="C17" s="97" t="s">
        <v>161</v>
      </c>
      <c r="D17" s="98"/>
      <c r="E17" s="97"/>
      <c r="F17" s="126"/>
      <c r="G17" s="251"/>
      <c r="H17" s="251"/>
      <c r="J17" s="22"/>
    </row>
    <row r="18" spans="2:10" s="27" customFormat="1" ht="15.75" customHeight="1">
      <c r="B18" s="100"/>
      <c r="C18" s="99" t="s">
        <v>162</v>
      </c>
      <c r="D18" s="100"/>
      <c r="E18" s="100"/>
      <c r="F18" s="110"/>
      <c r="G18" s="252"/>
      <c r="H18" s="252"/>
      <c r="J18" s="22"/>
    </row>
    <row r="19" spans="2:10" s="27" customFormat="1" ht="15.75" customHeight="1">
      <c r="B19" s="45">
        <v>5</v>
      </c>
      <c r="C19" s="36" t="s">
        <v>98</v>
      </c>
      <c r="D19" s="101"/>
      <c r="E19" s="101"/>
      <c r="F19" s="84">
        <v>14</v>
      </c>
      <c r="G19" s="21">
        <v>13018183</v>
      </c>
      <c r="H19" s="21">
        <v>14935010</v>
      </c>
      <c r="J19" s="22"/>
    </row>
    <row r="20" spans="2:10" s="27" customFormat="1" ht="15.75" customHeight="1">
      <c r="B20" s="45">
        <v>6</v>
      </c>
      <c r="C20" s="36" t="s">
        <v>99</v>
      </c>
      <c r="D20" s="98"/>
      <c r="E20" s="36"/>
      <c r="F20" s="126">
        <v>15</v>
      </c>
      <c r="G20" s="21">
        <v>2012398</v>
      </c>
      <c r="H20" s="21">
        <v>2980316</v>
      </c>
      <c r="J20" s="187"/>
    </row>
    <row r="21" spans="2:10" s="27" customFormat="1" ht="15.75" customHeight="1">
      <c r="B21" s="45">
        <v>7</v>
      </c>
      <c r="C21" s="31" t="s">
        <v>100</v>
      </c>
      <c r="D21" s="36"/>
      <c r="E21" s="36"/>
      <c r="F21" s="125">
        <v>16</v>
      </c>
      <c r="G21" s="21">
        <f>G22+G23</f>
        <v>2264670</v>
      </c>
      <c r="H21" s="21">
        <v>2875274</v>
      </c>
      <c r="J21" s="22"/>
    </row>
    <row r="22" spans="2:10" s="27" customFormat="1" ht="15.75" customHeight="1">
      <c r="B22" s="28"/>
      <c r="C22" s="33"/>
      <c r="D22" s="53"/>
      <c r="E22" s="35" t="s">
        <v>101</v>
      </c>
      <c r="F22" s="124"/>
      <c r="G22" s="21">
        <v>1940591</v>
      </c>
      <c r="H22" s="21">
        <v>2463818</v>
      </c>
      <c r="J22" s="22"/>
    </row>
    <row r="23" spans="2:10" s="27" customFormat="1" ht="15.75" customHeight="1">
      <c r="B23" s="28"/>
      <c r="C23" s="33"/>
      <c r="D23" s="53"/>
      <c r="E23" s="35" t="s">
        <v>102</v>
      </c>
      <c r="F23" s="124"/>
      <c r="G23" s="21">
        <v>324079</v>
      </c>
      <c r="H23" s="21">
        <v>411456</v>
      </c>
      <c r="J23" s="22"/>
    </row>
    <row r="24" spans="2:10" s="27" customFormat="1" ht="15.75" customHeight="1">
      <c r="B24" s="28"/>
      <c r="C24" s="33"/>
      <c r="D24" s="53"/>
      <c r="E24" s="35" t="s">
        <v>103</v>
      </c>
      <c r="F24" s="124"/>
      <c r="G24" s="21"/>
      <c r="H24" s="21"/>
      <c r="J24" s="22"/>
    </row>
    <row r="25" spans="2:10" s="27" customFormat="1" ht="15.75" customHeight="1">
      <c r="B25" s="45">
        <v>8</v>
      </c>
      <c r="C25" s="31" t="s">
        <v>104</v>
      </c>
      <c r="D25" s="36"/>
      <c r="E25" s="36"/>
      <c r="F25" s="125">
        <v>17</v>
      </c>
      <c r="G25" s="21">
        <v>349764</v>
      </c>
      <c r="H25" s="21">
        <v>929768</v>
      </c>
      <c r="J25" s="22"/>
    </row>
    <row r="26" spans="2:10" s="27" customFormat="1" ht="15.75" customHeight="1">
      <c r="B26" s="45">
        <v>9</v>
      </c>
      <c r="C26" s="31" t="s">
        <v>163</v>
      </c>
      <c r="D26" s="58"/>
      <c r="E26" s="36"/>
      <c r="F26" s="125"/>
      <c r="G26" s="107">
        <f>G19+G20+G21+G25</f>
        <v>17645015</v>
      </c>
      <c r="H26" s="107">
        <v>21720368</v>
      </c>
      <c r="J26" s="22"/>
    </row>
    <row r="27" spans="2:10" s="27" customFormat="1" ht="15.75" customHeight="1">
      <c r="B27" s="45">
        <v>10</v>
      </c>
      <c r="C27" s="51" t="s">
        <v>105</v>
      </c>
      <c r="D27" s="53"/>
      <c r="E27" s="32"/>
      <c r="F27" s="125">
        <v>18</v>
      </c>
      <c r="G27" s="107">
        <f>G13+G14-G26</f>
        <v>2746892</v>
      </c>
      <c r="H27" s="107">
        <v>2823816</v>
      </c>
      <c r="J27" s="187"/>
    </row>
    <row r="28" spans="2:10" s="27" customFormat="1" ht="15.75" customHeight="1">
      <c r="B28" s="45"/>
      <c r="C28" s="51"/>
      <c r="D28" s="53"/>
      <c r="E28" s="32"/>
      <c r="F28" s="125"/>
      <c r="G28" s="21"/>
      <c r="H28" s="21"/>
      <c r="J28" s="187"/>
    </row>
    <row r="29" spans="2:10" s="27" customFormat="1" ht="15.75" customHeight="1">
      <c r="B29" s="45">
        <v>11</v>
      </c>
      <c r="C29" s="53" t="s">
        <v>106</v>
      </c>
      <c r="D29" s="32"/>
      <c r="E29" s="32"/>
      <c r="F29" s="125"/>
      <c r="G29" s="21"/>
      <c r="H29" s="21"/>
      <c r="J29" s="187"/>
    </row>
    <row r="30" spans="2:10" s="27" customFormat="1" ht="15.75" customHeight="1">
      <c r="B30" s="45">
        <v>12</v>
      </c>
      <c r="C30" s="53" t="s">
        <v>106</v>
      </c>
      <c r="D30" s="32"/>
      <c r="E30" s="32"/>
      <c r="F30" s="125"/>
      <c r="G30" s="21"/>
      <c r="H30" s="21"/>
      <c r="J30" s="187"/>
    </row>
    <row r="31" spans="2:10" s="27" customFormat="1" ht="15.75" customHeight="1">
      <c r="B31" s="45">
        <v>13</v>
      </c>
      <c r="C31" s="53" t="s">
        <v>107</v>
      </c>
      <c r="D31" s="32"/>
      <c r="E31" s="32"/>
      <c r="F31" s="125">
        <v>19</v>
      </c>
      <c r="G31" s="107">
        <f>G33</f>
        <v>-1433723</v>
      </c>
      <c r="H31" s="107">
        <v>-1072450</v>
      </c>
      <c r="J31" s="187"/>
    </row>
    <row r="32" spans="2:10" s="27" customFormat="1" ht="15.75" customHeight="1">
      <c r="B32" s="45"/>
      <c r="C32" s="33"/>
      <c r="D32" s="53"/>
      <c r="E32" s="35" t="s">
        <v>108</v>
      </c>
      <c r="F32" s="124"/>
      <c r="G32" s="21"/>
      <c r="H32" s="21"/>
      <c r="J32" s="22"/>
    </row>
    <row r="33" spans="2:10" s="27" customFormat="1" ht="15.75" customHeight="1">
      <c r="B33" s="45"/>
      <c r="C33" s="33"/>
      <c r="D33" s="53"/>
      <c r="E33" s="35" t="s">
        <v>109</v>
      </c>
      <c r="F33" s="124"/>
      <c r="G33" s="21">
        <v>-1433723</v>
      </c>
      <c r="H33" s="21">
        <v>-1072450</v>
      </c>
      <c r="J33" s="187"/>
    </row>
    <row r="34" spans="2:10" s="27" customFormat="1" ht="15.75" customHeight="1">
      <c r="B34" s="45"/>
      <c r="C34" s="33"/>
      <c r="D34" s="53"/>
      <c r="E34" s="35" t="s">
        <v>110</v>
      </c>
      <c r="F34" s="124"/>
      <c r="G34" s="21"/>
      <c r="H34" s="21"/>
      <c r="J34" s="187"/>
    </row>
    <row r="35" spans="2:10" s="27" customFormat="1" ht="15.75" customHeight="1">
      <c r="B35" s="45"/>
      <c r="C35" s="33"/>
      <c r="D35" s="53"/>
      <c r="E35" s="35" t="s">
        <v>111</v>
      </c>
      <c r="F35" s="124"/>
      <c r="G35" s="21"/>
      <c r="H35" s="21"/>
      <c r="J35" s="187"/>
    </row>
    <row r="36" spans="2:10" s="27" customFormat="1" ht="15" customHeight="1">
      <c r="B36" s="45"/>
      <c r="C36" s="248"/>
      <c r="D36" s="249"/>
      <c r="E36" s="250"/>
      <c r="F36" s="125"/>
      <c r="G36" s="21"/>
      <c r="H36" s="21"/>
      <c r="J36" s="214"/>
    </row>
    <row r="37" spans="2:10" s="27" customFormat="1" ht="15.75" customHeight="1">
      <c r="B37" s="45">
        <v>14</v>
      </c>
      <c r="C37" s="51" t="s">
        <v>112</v>
      </c>
      <c r="D37" s="53"/>
      <c r="E37" s="32"/>
      <c r="F37" s="125">
        <v>20</v>
      </c>
      <c r="G37" s="107">
        <f>G27+G31</f>
        <v>1313169</v>
      </c>
      <c r="H37" s="107">
        <v>1751366</v>
      </c>
      <c r="J37" s="22"/>
    </row>
    <row r="38" spans="2:10" s="27" customFormat="1" ht="15.75" customHeight="1">
      <c r="B38" s="45">
        <v>15</v>
      </c>
      <c r="C38" s="53" t="s">
        <v>113</v>
      </c>
      <c r="D38" s="32"/>
      <c r="E38" s="32"/>
      <c r="F38" s="125">
        <v>21</v>
      </c>
      <c r="G38" s="21">
        <f>G37*10%</f>
        <v>131316.9</v>
      </c>
      <c r="H38" s="21">
        <v>187875</v>
      </c>
      <c r="J38" s="22"/>
    </row>
    <row r="39" spans="2:10" s="27" customFormat="1" ht="15.75" customHeight="1">
      <c r="B39" s="45"/>
      <c r="C39" s="54"/>
      <c r="D39" s="53"/>
      <c r="E39" s="32"/>
      <c r="F39" s="125"/>
      <c r="G39" s="21"/>
      <c r="H39" s="21"/>
      <c r="J39" s="22"/>
    </row>
    <row r="40" spans="2:10" s="27" customFormat="1" ht="15.75" customHeight="1">
      <c r="B40" s="45">
        <v>16</v>
      </c>
      <c r="C40" s="51" t="s">
        <v>114</v>
      </c>
      <c r="D40" s="53"/>
      <c r="E40" s="32"/>
      <c r="F40" s="125">
        <v>22</v>
      </c>
      <c r="G40" s="107">
        <f>G37-G38</f>
        <v>1181852.1</v>
      </c>
      <c r="H40" s="107">
        <v>1563491</v>
      </c>
      <c r="J40" s="187"/>
    </row>
    <row r="41" spans="2:10" s="27" customFormat="1" ht="15.75" customHeight="1">
      <c r="B41" s="45"/>
      <c r="C41" s="47"/>
      <c r="D41" s="55" t="s">
        <v>115</v>
      </c>
      <c r="E41" s="32"/>
      <c r="F41" s="125"/>
      <c r="G41" s="21"/>
      <c r="H41" s="21"/>
      <c r="J41" s="187"/>
    </row>
    <row r="42" spans="2:10" s="27" customFormat="1" ht="15.75" customHeight="1">
      <c r="B42" s="28"/>
      <c r="C42" s="47"/>
      <c r="D42" s="55" t="s">
        <v>116</v>
      </c>
      <c r="E42" s="32"/>
      <c r="F42" s="125"/>
      <c r="G42" s="21"/>
      <c r="H42" s="21"/>
      <c r="J42" s="187"/>
    </row>
    <row r="43" spans="2:10" s="27" customFormat="1" ht="15.75" customHeight="1">
      <c r="B43" s="28"/>
      <c r="C43" s="47"/>
      <c r="D43" s="55"/>
      <c r="E43" s="32"/>
      <c r="F43" s="125"/>
      <c r="G43" s="21"/>
      <c r="H43" s="21"/>
      <c r="J43" s="187"/>
    </row>
    <row r="44" spans="2:10" s="27" customFormat="1" ht="24.75" customHeight="1">
      <c r="B44" s="28"/>
      <c r="C44" s="33"/>
      <c r="D44" s="237"/>
      <c r="E44" s="238"/>
      <c r="F44" s="125"/>
      <c r="G44" s="21"/>
      <c r="H44" s="21"/>
      <c r="J44" s="187"/>
    </row>
    <row r="45" spans="2:8" s="27" customFormat="1" ht="15.75" customHeight="1">
      <c r="B45" s="38"/>
      <c r="C45" s="38"/>
      <c r="D45" s="38"/>
      <c r="E45" s="39"/>
      <c r="F45" s="39"/>
      <c r="G45" s="40"/>
      <c r="H45" s="40">
        <v>4</v>
      </c>
    </row>
    <row r="46" spans="2:8" s="27" customFormat="1" ht="15.75" customHeight="1">
      <c r="B46" s="38"/>
      <c r="C46" s="38"/>
      <c r="D46" s="38"/>
      <c r="E46" s="39"/>
      <c r="F46" s="39"/>
      <c r="G46" s="40"/>
      <c r="H46" s="40"/>
    </row>
    <row r="47" spans="2:8" s="27" customFormat="1" ht="15.75" customHeight="1">
      <c r="B47" s="38"/>
      <c r="C47" s="38"/>
      <c r="D47" s="38"/>
      <c r="E47" s="39"/>
      <c r="F47" s="39"/>
      <c r="G47" s="189"/>
      <c r="H47" s="40"/>
    </row>
    <row r="48" spans="2:8" s="27" customFormat="1" ht="15.75" customHeight="1">
      <c r="B48" s="38"/>
      <c r="C48" s="38"/>
      <c r="D48" s="38"/>
      <c r="E48" s="39"/>
      <c r="F48" s="39"/>
      <c r="G48" s="40"/>
      <c r="H48" s="40"/>
    </row>
    <row r="49" spans="2:8" s="27" customFormat="1" ht="15.75" customHeight="1">
      <c r="B49" s="38"/>
      <c r="C49" s="38"/>
      <c r="D49" s="38"/>
      <c r="E49" s="39"/>
      <c r="F49" s="39"/>
      <c r="G49" s="40"/>
      <c r="H49" s="189"/>
    </row>
    <row r="50" spans="2:10" s="27" customFormat="1" ht="15.75" customHeight="1">
      <c r="B50" s="38"/>
      <c r="C50" s="38"/>
      <c r="D50" s="38"/>
      <c r="E50" s="210"/>
      <c r="F50" s="39"/>
      <c r="J50" s="190"/>
    </row>
    <row r="51" spans="2:6" s="27" customFormat="1" ht="15.75" customHeight="1">
      <c r="B51" s="38"/>
      <c r="C51" s="38"/>
      <c r="D51" s="38"/>
      <c r="E51" s="207"/>
      <c r="F51" s="39"/>
    </row>
    <row r="52" spans="2:10" s="27" customFormat="1" ht="15.75" customHeight="1">
      <c r="B52" s="38"/>
      <c r="C52" s="38"/>
      <c r="D52" s="38"/>
      <c r="E52" s="207"/>
      <c r="F52" s="39"/>
      <c r="J52" s="157"/>
    </row>
    <row r="53" spans="2:8" s="27" customFormat="1" ht="15.75" customHeight="1">
      <c r="B53" s="38"/>
      <c r="C53" s="38"/>
      <c r="D53" s="38"/>
      <c r="E53" s="207"/>
      <c r="F53" s="39"/>
      <c r="G53" s="40"/>
      <c r="H53" s="40"/>
    </row>
    <row r="54" spans="2:8" s="27" customFormat="1" ht="15.75" customHeight="1">
      <c r="B54" s="38"/>
      <c r="C54" s="38"/>
      <c r="D54" s="38"/>
      <c r="E54" s="207"/>
      <c r="F54" s="39"/>
      <c r="G54" s="40"/>
      <c r="H54" s="40"/>
    </row>
    <row r="55" spans="2:8" s="27" customFormat="1" ht="15.75" customHeight="1">
      <c r="B55" s="38"/>
      <c r="C55" s="38"/>
      <c r="D55" s="38"/>
      <c r="E55" s="207"/>
      <c r="F55" s="39"/>
      <c r="G55" s="40"/>
      <c r="H55" s="40"/>
    </row>
    <row r="56" spans="2:8" s="27" customFormat="1" ht="15.75" customHeight="1">
      <c r="B56" s="38"/>
      <c r="C56" s="38"/>
      <c r="D56" s="38"/>
      <c r="E56" s="208"/>
      <c r="F56" s="38"/>
      <c r="G56" s="40"/>
      <c r="H56" s="40"/>
    </row>
    <row r="57" spans="2:8" ht="12.75">
      <c r="B57" s="10"/>
      <c r="C57" s="10"/>
      <c r="D57" s="10"/>
      <c r="E57" s="209"/>
      <c r="F57" s="5"/>
      <c r="G57" s="189"/>
      <c r="H57" s="189"/>
    </row>
    <row r="58" ht="12.75">
      <c r="J58" s="27"/>
    </row>
  </sheetData>
  <sheetProtection/>
  <mergeCells count="10">
    <mergeCell ref="B6:H6"/>
    <mergeCell ref="C36:E36"/>
    <mergeCell ref="C11:E12"/>
    <mergeCell ref="B11:B12"/>
    <mergeCell ref="D44:E44"/>
    <mergeCell ref="G15:G16"/>
    <mergeCell ref="H15:H16"/>
    <mergeCell ref="G17:G18"/>
    <mergeCell ref="H17:H18"/>
    <mergeCell ref="F11:F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4">
      <selection activeCell="J9" sqref="J9:K9"/>
    </sheetView>
  </sheetViews>
  <sheetFormatPr defaultColWidth="9.140625" defaultRowHeight="12.75"/>
  <cols>
    <col min="1" max="1" width="7.140625" style="0" customWidth="1"/>
    <col min="2" max="3" width="3.7109375" style="19" customWidth="1"/>
    <col min="4" max="4" width="2.7109375" style="19" customWidth="1"/>
    <col min="5" max="5" width="48.140625" style="0" customWidth="1"/>
    <col min="6" max="6" width="13.57421875" style="18" customWidth="1"/>
    <col min="7" max="7" width="13.7109375" style="18" customWidth="1"/>
    <col min="8" max="8" width="1.421875" style="0" customWidth="1"/>
    <col min="11" max="11" width="13.421875" style="0" bestFit="1" customWidth="1"/>
  </cols>
  <sheetData>
    <row r="2" spans="2:7" s="27" customFormat="1" ht="18">
      <c r="B2" s="94" t="s">
        <v>228</v>
      </c>
      <c r="C2" s="95"/>
      <c r="D2" s="95"/>
      <c r="E2" s="96"/>
      <c r="F2" s="59"/>
      <c r="G2" s="59"/>
    </row>
    <row r="3" spans="2:7" s="27" customFormat="1" ht="18">
      <c r="B3" s="41"/>
      <c r="C3" s="41"/>
      <c r="D3" s="42"/>
      <c r="E3" s="43"/>
      <c r="F3" s="59"/>
      <c r="G3" s="74"/>
    </row>
    <row r="4" spans="2:7" s="27" customFormat="1" ht="18">
      <c r="B4" s="41"/>
      <c r="C4" s="41"/>
      <c r="D4" s="42"/>
      <c r="E4" s="43"/>
      <c r="F4" s="59"/>
      <c r="G4" s="74"/>
    </row>
    <row r="5" spans="2:7" s="27" customFormat="1" ht="18">
      <c r="B5" s="41"/>
      <c r="C5" s="41"/>
      <c r="D5" s="42"/>
      <c r="E5" s="43"/>
      <c r="F5" s="59"/>
      <c r="G5" s="74"/>
    </row>
    <row r="6" spans="2:7" s="27" customFormat="1" ht="8.25" customHeight="1">
      <c r="B6" s="41"/>
      <c r="C6" s="41"/>
      <c r="D6" s="42"/>
      <c r="E6" s="43"/>
      <c r="F6" s="56"/>
      <c r="G6" s="22"/>
    </row>
    <row r="7" spans="2:7" s="27" customFormat="1" ht="18" customHeight="1">
      <c r="B7" s="247" t="s">
        <v>496</v>
      </c>
      <c r="C7" s="247"/>
      <c r="D7" s="247"/>
      <c r="E7" s="247"/>
      <c r="F7" s="247"/>
      <c r="G7" s="247"/>
    </row>
    <row r="8" spans="2:7" s="27" customFormat="1" ht="18" customHeight="1">
      <c r="B8" s="76"/>
      <c r="C8" s="76"/>
      <c r="D8" s="76"/>
      <c r="E8" s="76"/>
      <c r="F8" s="76"/>
      <c r="G8" s="76"/>
    </row>
    <row r="9" spans="2:7" s="27" customFormat="1" ht="18" customHeight="1">
      <c r="B9" s="76"/>
      <c r="C9" s="76"/>
      <c r="D9" s="76"/>
      <c r="E9" s="43"/>
      <c r="F9" s="59"/>
      <c r="G9" s="74" t="s">
        <v>167</v>
      </c>
    </row>
    <row r="10" spans="2:7" s="27" customFormat="1" ht="18" customHeight="1">
      <c r="B10" s="76"/>
      <c r="C10" s="76"/>
      <c r="D10" s="76"/>
      <c r="E10" s="76"/>
      <c r="F10" s="76"/>
      <c r="G10" s="76"/>
    </row>
    <row r="11" spans="2:7" s="27" customFormat="1" ht="18" customHeight="1">
      <c r="B11" s="76"/>
      <c r="C11" s="76"/>
      <c r="D11" s="76"/>
      <c r="E11" s="76"/>
      <c r="F11" s="76"/>
      <c r="G11" s="76"/>
    </row>
    <row r="12" ht="6.75" customHeight="1"/>
    <row r="13" spans="2:7" s="27" customFormat="1" ht="15.75" customHeight="1">
      <c r="B13" s="239" t="s">
        <v>4</v>
      </c>
      <c r="C13" s="241" t="s">
        <v>157</v>
      </c>
      <c r="D13" s="242"/>
      <c r="E13" s="243"/>
      <c r="F13" s="86" t="s">
        <v>17</v>
      </c>
      <c r="G13" s="86" t="s">
        <v>17</v>
      </c>
    </row>
    <row r="14" spans="2:7" s="27" customFormat="1" ht="15.75" customHeight="1">
      <c r="B14" s="240"/>
      <c r="C14" s="244"/>
      <c r="D14" s="245"/>
      <c r="E14" s="246"/>
      <c r="F14" s="87" t="s">
        <v>18</v>
      </c>
      <c r="G14" s="88" t="s">
        <v>19</v>
      </c>
    </row>
    <row r="15" spans="2:7" s="27" customFormat="1" ht="15.75" customHeight="1">
      <c r="B15" s="45" t="s">
        <v>5</v>
      </c>
      <c r="C15" s="57" t="s">
        <v>134</v>
      </c>
      <c r="D15" s="58"/>
      <c r="E15" s="36"/>
      <c r="F15" s="21"/>
      <c r="G15" s="21"/>
    </row>
    <row r="16" spans="2:7" s="27" customFormat="1" ht="15.75" customHeight="1">
      <c r="B16" s="28">
        <v>1</v>
      </c>
      <c r="C16" s="79" t="s">
        <v>135</v>
      </c>
      <c r="D16" s="73"/>
      <c r="E16" s="80"/>
      <c r="F16" s="21">
        <v>25910081</v>
      </c>
      <c r="G16" s="21">
        <v>26213575</v>
      </c>
    </row>
    <row r="17" spans="2:11" s="27" customFormat="1" ht="15.75" customHeight="1">
      <c r="B17" s="28">
        <v>2</v>
      </c>
      <c r="C17" s="79" t="s">
        <v>136</v>
      </c>
      <c r="D17" s="73"/>
      <c r="E17" s="80"/>
      <c r="F17" s="21">
        <v>-25603502</v>
      </c>
      <c r="G17" s="21">
        <v>-23945207</v>
      </c>
      <c r="K17" s="193"/>
    </row>
    <row r="18" spans="2:7" s="27" customFormat="1" ht="15.75" customHeight="1">
      <c r="B18" s="28">
        <v>3</v>
      </c>
      <c r="C18" s="79" t="s">
        <v>137</v>
      </c>
      <c r="D18" s="73"/>
      <c r="E18" s="80"/>
      <c r="F18" s="21"/>
      <c r="G18" s="21"/>
    </row>
    <row r="19" spans="2:7" s="27" customFormat="1" ht="15.75" customHeight="1">
      <c r="B19" s="28">
        <v>4</v>
      </c>
      <c r="C19" s="79" t="s">
        <v>138</v>
      </c>
      <c r="D19" s="73"/>
      <c r="E19" s="80"/>
      <c r="F19" s="21"/>
      <c r="G19" s="21"/>
    </row>
    <row r="20" spans="2:7" s="27" customFormat="1" ht="15.75" customHeight="1">
      <c r="B20" s="28">
        <v>5</v>
      </c>
      <c r="C20" s="79" t="s">
        <v>139</v>
      </c>
      <c r="D20" s="73"/>
      <c r="E20" s="80"/>
      <c r="F20" s="21">
        <v>-131317</v>
      </c>
      <c r="G20" s="21">
        <v>-187875</v>
      </c>
    </row>
    <row r="21" spans="2:7" s="27" customFormat="1" ht="15.75" customHeight="1">
      <c r="B21" s="28"/>
      <c r="C21" s="81" t="s">
        <v>140</v>
      </c>
      <c r="D21" s="82"/>
      <c r="E21" s="35"/>
      <c r="F21" s="107">
        <f>SUM(F16:F20)</f>
        <v>175262</v>
      </c>
      <c r="G21" s="107">
        <f>SUM(G16:G20)</f>
        <v>2080493</v>
      </c>
    </row>
    <row r="22" spans="2:7" s="27" customFormat="1" ht="15.75" customHeight="1">
      <c r="B22" s="28"/>
      <c r="C22" s="57"/>
      <c r="D22" s="58"/>
      <c r="E22" s="36"/>
      <c r="F22" s="21"/>
      <c r="G22" s="21"/>
    </row>
    <row r="23" spans="2:7" s="27" customFormat="1" ht="15.75" customHeight="1">
      <c r="B23" s="45" t="s">
        <v>6</v>
      </c>
      <c r="C23" s="57" t="s">
        <v>141</v>
      </c>
      <c r="D23" s="58"/>
      <c r="E23" s="36"/>
      <c r="F23" s="21"/>
      <c r="G23" s="21"/>
    </row>
    <row r="24" spans="2:7" s="27" customFormat="1" ht="15.75" customHeight="1">
      <c r="B24" s="28">
        <v>1</v>
      </c>
      <c r="C24" s="79" t="s">
        <v>142</v>
      </c>
      <c r="D24" s="73"/>
      <c r="E24" s="80"/>
      <c r="F24" s="21"/>
      <c r="G24" s="21"/>
    </row>
    <row r="25" spans="2:7" s="27" customFormat="1" ht="15.75" customHeight="1">
      <c r="B25" s="28">
        <v>2</v>
      </c>
      <c r="C25" s="79" t="s">
        <v>143</v>
      </c>
      <c r="D25" s="73"/>
      <c r="E25" s="80"/>
      <c r="F25" s="21"/>
      <c r="G25" s="21">
        <v>-301501</v>
      </c>
    </row>
    <row r="26" spans="2:7" s="27" customFormat="1" ht="15.75" customHeight="1">
      <c r="B26" s="28">
        <v>3</v>
      </c>
      <c r="C26" s="79" t="s">
        <v>144</v>
      </c>
      <c r="D26" s="73"/>
      <c r="E26" s="80"/>
      <c r="F26" s="21">
        <v>1762183</v>
      </c>
      <c r="G26" s="21"/>
    </row>
    <row r="27" spans="2:7" s="27" customFormat="1" ht="15.75" customHeight="1">
      <c r="B27" s="28">
        <v>4</v>
      </c>
      <c r="C27" s="79" t="s">
        <v>145</v>
      </c>
      <c r="D27" s="73"/>
      <c r="E27" s="80"/>
      <c r="F27" s="21"/>
      <c r="G27" s="21"/>
    </row>
    <row r="28" spans="2:7" s="27" customFormat="1" ht="15.75" customHeight="1">
      <c r="B28" s="28">
        <v>5</v>
      </c>
      <c r="C28" s="79" t="s">
        <v>146</v>
      </c>
      <c r="D28" s="73"/>
      <c r="E28" s="80"/>
      <c r="F28" s="21"/>
      <c r="G28" s="21"/>
    </row>
    <row r="29" spans="2:7" s="27" customFormat="1" ht="15.75" customHeight="1">
      <c r="B29" s="28"/>
      <c r="C29" s="81" t="s">
        <v>147</v>
      </c>
      <c r="D29" s="82"/>
      <c r="E29" s="35"/>
      <c r="F29" s="107">
        <f>SUM(F24:F28)</f>
        <v>1762183</v>
      </c>
      <c r="G29" s="107">
        <f>SUM(G24:G28)</f>
        <v>-301501</v>
      </c>
    </row>
    <row r="30" spans="2:11" s="27" customFormat="1" ht="15.75" customHeight="1">
      <c r="B30" s="28"/>
      <c r="C30" s="57"/>
      <c r="D30" s="58"/>
      <c r="E30" s="36"/>
      <c r="F30" s="21"/>
      <c r="G30" s="21"/>
      <c r="K30" s="193"/>
    </row>
    <row r="31" spans="2:11" s="27" customFormat="1" ht="15.75" customHeight="1">
      <c r="B31" s="28"/>
      <c r="C31" s="57"/>
      <c r="D31" s="58"/>
      <c r="E31" s="36"/>
      <c r="F31" s="21"/>
      <c r="G31" s="21"/>
      <c r="K31" s="193"/>
    </row>
    <row r="32" spans="2:11" s="27" customFormat="1" ht="15.75" customHeight="1">
      <c r="B32" s="45" t="s">
        <v>79</v>
      </c>
      <c r="C32" s="57" t="s">
        <v>148</v>
      </c>
      <c r="D32" s="58"/>
      <c r="E32" s="36"/>
      <c r="F32" s="21"/>
      <c r="G32" s="21"/>
      <c r="K32" s="212"/>
    </row>
    <row r="33" spans="2:11" s="27" customFormat="1" ht="15.75" customHeight="1">
      <c r="B33" s="28">
        <v>1</v>
      </c>
      <c r="C33" s="79" t="s">
        <v>149</v>
      </c>
      <c r="D33" s="73"/>
      <c r="E33" s="80"/>
      <c r="F33" s="21"/>
      <c r="G33" s="21"/>
      <c r="K33" s="22"/>
    </row>
    <row r="34" spans="2:11" s="27" customFormat="1" ht="15.75" customHeight="1">
      <c r="B34" s="28">
        <v>2</v>
      </c>
      <c r="C34" s="79" t="s">
        <v>150</v>
      </c>
      <c r="D34" s="73"/>
      <c r="E34" s="80"/>
      <c r="F34" s="21"/>
      <c r="G34" s="21"/>
      <c r="K34" s="22"/>
    </row>
    <row r="35" spans="2:11" s="27" customFormat="1" ht="15.75" customHeight="1">
      <c r="B35" s="28">
        <v>3</v>
      </c>
      <c r="C35" s="79" t="s">
        <v>151</v>
      </c>
      <c r="D35" s="73"/>
      <c r="E35" s="80"/>
      <c r="F35" s="21"/>
      <c r="G35" s="21"/>
      <c r="K35" s="22"/>
    </row>
    <row r="36" spans="2:11" s="27" customFormat="1" ht="15.75" customHeight="1">
      <c r="B36" s="28">
        <v>4</v>
      </c>
      <c r="C36" s="79" t="s">
        <v>152</v>
      </c>
      <c r="D36" s="73"/>
      <c r="E36" s="80"/>
      <c r="F36" s="21">
        <v>-1963491</v>
      </c>
      <c r="G36" s="21">
        <v>-1967600</v>
      </c>
      <c r="K36" s="22"/>
    </row>
    <row r="37" spans="2:11" s="27" customFormat="1" ht="15.75" customHeight="1">
      <c r="B37" s="28"/>
      <c r="C37" s="81" t="s">
        <v>153</v>
      </c>
      <c r="D37" s="82"/>
      <c r="E37" s="35"/>
      <c r="F37" s="107">
        <f>SUM(F33:F36)</f>
        <v>-1963491</v>
      </c>
      <c r="G37" s="107">
        <f>SUM(G33:G36)</f>
        <v>-1967600</v>
      </c>
      <c r="K37" s="22"/>
    </row>
    <row r="38" spans="2:11" s="27" customFormat="1" ht="15.75" customHeight="1">
      <c r="B38" s="28"/>
      <c r="C38" s="57"/>
      <c r="D38" s="58"/>
      <c r="E38" s="36"/>
      <c r="F38" s="21"/>
      <c r="G38" s="21"/>
      <c r="K38" s="22"/>
    </row>
    <row r="39" spans="2:11" s="27" customFormat="1" ht="15.75" customHeight="1">
      <c r="B39" s="28"/>
      <c r="C39" s="57" t="s">
        <v>154</v>
      </c>
      <c r="D39" s="58"/>
      <c r="E39" s="36"/>
      <c r="F39" s="107">
        <f>F21+F29+F37</f>
        <v>-26046</v>
      </c>
      <c r="G39" s="107">
        <f>G21+G29+G37</f>
        <v>-188608</v>
      </c>
      <c r="K39" s="22"/>
    </row>
    <row r="40" spans="2:11" s="27" customFormat="1" ht="15.75" customHeight="1">
      <c r="B40" s="28"/>
      <c r="C40" s="57" t="s">
        <v>155</v>
      </c>
      <c r="D40" s="58"/>
      <c r="E40" s="36"/>
      <c r="F40" s="21">
        <v>53597</v>
      </c>
      <c r="G40" s="21">
        <v>242205</v>
      </c>
      <c r="K40" s="22"/>
    </row>
    <row r="41" spans="2:11" s="27" customFormat="1" ht="15.75" customHeight="1">
      <c r="B41" s="28"/>
      <c r="C41" s="57" t="s">
        <v>156</v>
      </c>
      <c r="D41" s="58"/>
      <c r="E41" s="36"/>
      <c r="F41" s="107">
        <f>SUM(F39:F40)</f>
        <v>27551</v>
      </c>
      <c r="G41" s="107">
        <f>SUM(G39:G40)</f>
        <v>53597</v>
      </c>
      <c r="K41" s="22"/>
    </row>
    <row r="42" spans="2:11" s="27" customFormat="1" ht="15.75" customHeight="1">
      <c r="B42" s="28"/>
      <c r="C42" s="51"/>
      <c r="D42" s="52"/>
      <c r="E42" s="32"/>
      <c r="F42" s="21"/>
      <c r="G42" s="21"/>
      <c r="K42" s="22"/>
    </row>
    <row r="43" spans="2:11" s="27" customFormat="1" ht="15.75" customHeight="1">
      <c r="B43" s="38"/>
      <c r="C43" s="38"/>
      <c r="D43" s="38"/>
      <c r="E43" s="39"/>
      <c r="F43" s="40"/>
      <c r="G43" s="40">
        <v>5</v>
      </c>
      <c r="K43" s="22"/>
    </row>
    <row r="44" spans="2:11" s="27" customFormat="1" ht="15.75" customHeight="1">
      <c r="B44" s="38"/>
      <c r="C44" s="38"/>
      <c r="D44" s="38"/>
      <c r="E44" s="39"/>
      <c r="F44" s="40"/>
      <c r="G44" s="40"/>
      <c r="K44" s="22"/>
    </row>
    <row r="45" spans="2:11" s="27" customFormat="1" ht="15.75" customHeight="1">
      <c r="B45" s="38"/>
      <c r="C45" s="38"/>
      <c r="D45" s="38"/>
      <c r="E45" s="39"/>
      <c r="F45" s="40"/>
      <c r="G45" s="40"/>
      <c r="K45" s="212"/>
    </row>
    <row r="46" spans="2:11" s="27" customFormat="1" ht="15.75" customHeight="1">
      <c r="B46" s="38"/>
      <c r="C46" s="38"/>
      <c r="D46" s="38"/>
      <c r="E46" s="39"/>
      <c r="F46" s="40"/>
      <c r="G46" s="40"/>
      <c r="K46" s="22"/>
    </row>
    <row r="47" spans="2:7" s="27" customFormat="1" ht="15.75" customHeight="1">
      <c r="B47" s="38"/>
      <c r="C47" s="38"/>
      <c r="D47" s="38"/>
      <c r="E47" s="39"/>
      <c r="F47" s="40"/>
      <c r="G47" s="40"/>
    </row>
    <row r="48" spans="2:7" s="27" customFormat="1" ht="15.75" customHeight="1">
      <c r="B48" s="38"/>
      <c r="C48" s="38"/>
      <c r="D48" s="38"/>
      <c r="E48" s="39"/>
      <c r="F48" s="40"/>
      <c r="G48" s="40"/>
    </row>
    <row r="49" spans="2:7" s="27" customFormat="1" ht="15.75" customHeight="1">
      <c r="B49" s="38"/>
      <c r="C49" s="38"/>
      <c r="D49" s="38"/>
      <c r="E49" s="39"/>
      <c r="F49" s="40"/>
      <c r="G49" s="40"/>
    </row>
    <row r="50" spans="2:7" s="27" customFormat="1" ht="15.75" customHeight="1">
      <c r="B50" s="38"/>
      <c r="C50" s="38"/>
      <c r="D50" s="38"/>
      <c r="E50" s="39"/>
      <c r="F50" s="40"/>
      <c r="G50" s="40"/>
    </row>
    <row r="51" spans="2:7" s="27" customFormat="1" ht="15.75" customHeight="1">
      <c r="B51" s="38"/>
      <c r="C51" s="38"/>
      <c r="D51" s="38"/>
      <c r="E51" s="39"/>
      <c r="F51" s="40"/>
      <c r="G51" s="40"/>
    </row>
    <row r="52" spans="2:7" s="27" customFormat="1" ht="15.75" customHeight="1">
      <c r="B52" s="38"/>
      <c r="C52" s="38"/>
      <c r="D52" s="38"/>
      <c r="E52" s="38"/>
      <c r="F52" s="40"/>
      <c r="G52" s="40"/>
    </row>
    <row r="53" spans="2:7" ht="12.75">
      <c r="B53" s="10"/>
      <c r="C53" s="10"/>
      <c r="D53" s="10"/>
      <c r="E53" s="5"/>
      <c r="F53" s="20"/>
      <c r="G53" s="20"/>
    </row>
  </sheetData>
  <sheetProtection/>
  <mergeCells count="3">
    <mergeCell ref="B7:G7"/>
    <mergeCell ref="C13:E14"/>
    <mergeCell ref="B13:B14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H23" sqref="H23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6.28125" style="0" customWidth="1"/>
    <col min="4" max="4" width="13.00390625" style="0" customWidth="1"/>
    <col min="5" max="5" width="14.57421875" style="0" customWidth="1"/>
    <col min="6" max="6" width="18.00390625" style="0" customWidth="1"/>
    <col min="7" max="7" width="19.140625" style="0" customWidth="1"/>
    <col min="8" max="8" width="12.140625" style="0" customWidth="1"/>
    <col min="9" max="9" width="2.7109375" style="0" customWidth="1"/>
  </cols>
  <sheetData>
    <row r="2" spans="2:5" ht="18">
      <c r="B2" s="94" t="s">
        <v>228</v>
      </c>
      <c r="C2" s="95"/>
      <c r="D2" s="95"/>
      <c r="E2" s="96"/>
    </row>
    <row r="3" ht="6.75" customHeight="1"/>
    <row r="4" spans="1:8" ht="25.5" customHeight="1">
      <c r="A4" s="253" t="s">
        <v>497</v>
      </c>
      <c r="B4" s="253"/>
      <c r="C4" s="253"/>
      <c r="D4" s="253"/>
      <c r="E4" s="253"/>
      <c r="F4" s="253"/>
      <c r="G4" s="253"/>
      <c r="H4" s="253"/>
    </row>
    <row r="5" spans="1:8" ht="25.5" customHeight="1">
      <c r="A5" s="77"/>
      <c r="B5" s="77"/>
      <c r="C5" s="77"/>
      <c r="D5" s="77"/>
      <c r="E5" s="77"/>
      <c r="F5" s="77"/>
      <c r="G5" s="77"/>
      <c r="H5" s="77"/>
    </row>
    <row r="6" spans="1:8" ht="25.5" customHeight="1">
      <c r="A6" s="77"/>
      <c r="B6" s="77"/>
      <c r="C6" s="77"/>
      <c r="D6" s="77"/>
      <c r="E6" s="77"/>
      <c r="F6" s="77"/>
      <c r="G6" s="77"/>
      <c r="H6" s="77"/>
    </row>
    <row r="7" ht="6.75" customHeight="1"/>
    <row r="8" spans="2:7" ht="12.75" customHeight="1">
      <c r="B8" s="69" t="s">
        <v>125</v>
      </c>
      <c r="G8" s="60" t="s">
        <v>168</v>
      </c>
    </row>
    <row r="9" ht="6.75" customHeight="1" thickBot="1"/>
    <row r="10" spans="1:8" s="61" customFormat="1" ht="36.75" customHeight="1" thickTop="1">
      <c r="A10" s="254"/>
      <c r="B10" s="255"/>
      <c r="C10" s="89" t="s">
        <v>83</v>
      </c>
      <c r="D10" s="89" t="s">
        <v>84</v>
      </c>
      <c r="E10" s="90" t="s">
        <v>127</v>
      </c>
      <c r="F10" s="90" t="s">
        <v>126</v>
      </c>
      <c r="G10" s="89" t="s">
        <v>128</v>
      </c>
      <c r="H10" s="91" t="s">
        <v>120</v>
      </c>
    </row>
    <row r="11" spans="1:8" s="65" customFormat="1" ht="30" customHeight="1">
      <c r="A11" s="103" t="s">
        <v>5</v>
      </c>
      <c r="B11" s="57" t="s">
        <v>483</v>
      </c>
      <c r="C11" s="64">
        <v>10500000</v>
      </c>
      <c r="D11" s="64"/>
      <c r="E11" s="64"/>
      <c r="F11" s="64">
        <v>565808</v>
      </c>
      <c r="G11" s="64">
        <v>6367600</v>
      </c>
      <c r="H11" s="64">
        <f>SUM(C11:G11)</f>
        <v>17433408</v>
      </c>
    </row>
    <row r="12" spans="1:8" s="65" customFormat="1" ht="19.5" customHeight="1">
      <c r="A12" s="62">
        <v>1</v>
      </c>
      <c r="B12" s="63" t="s">
        <v>121</v>
      </c>
      <c r="C12" s="64"/>
      <c r="D12" s="64"/>
      <c r="E12" s="64"/>
      <c r="F12" s="64"/>
      <c r="G12" s="64"/>
      <c r="H12" s="64"/>
    </row>
    <row r="13" spans="1:8" s="65" customFormat="1" ht="19.5" customHeight="1">
      <c r="A13" s="62">
        <v>2</v>
      </c>
      <c r="B13" s="63" t="s">
        <v>119</v>
      </c>
      <c r="C13" s="64"/>
      <c r="D13" s="64"/>
      <c r="E13" s="64"/>
      <c r="F13" s="64"/>
      <c r="G13" s="64"/>
      <c r="H13" s="64"/>
    </row>
    <row r="14" spans="1:8" s="65" customFormat="1" ht="19.5" customHeight="1">
      <c r="A14" s="68">
        <v>3</v>
      </c>
      <c r="B14" s="66" t="s">
        <v>123</v>
      </c>
      <c r="C14" s="67"/>
      <c r="D14" s="67"/>
      <c r="E14" s="67"/>
      <c r="F14" s="67"/>
      <c r="G14" s="67">
        <v>1563491</v>
      </c>
      <c r="H14" s="67">
        <f>SUM(G14)</f>
        <v>1563491</v>
      </c>
    </row>
    <row r="15" spans="1:8" s="65" customFormat="1" ht="19.5" customHeight="1">
      <c r="A15" s="68">
        <v>4</v>
      </c>
      <c r="B15" s="66" t="s">
        <v>122</v>
      </c>
      <c r="C15" s="67"/>
      <c r="D15" s="67"/>
      <c r="E15" s="67"/>
      <c r="F15" s="67"/>
      <c r="G15" s="67">
        <v>-1967600</v>
      </c>
      <c r="H15" s="67">
        <f>SUM(G15)</f>
        <v>-1967600</v>
      </c>
    </row>
    <row r="16" spans="1:8" s="65" customFormat="1" ht="19.5" customHeight="1">
      <c r="A16" s="68">
        <v>5</v>
      </c>
      <c r="B16" s="66" t="s">
        <v>129</v>
      </c>
      <c r="C16" s="67"/>
      <c r="D16" s="67"/>
      <c r="E16" s="67"/>
      <c r="F16" s="67"/>
      <c r="G16" s="67"/>
      <c r="H16" s="67"/>
    </row>
    <row r="17" spans="1:8" s="65" customFormat="1" ht="19.5" customHeight="1">
      <c r="A17" s="68">
        <v>6</v>
      </c>
      <c r="B17" s="66" t="s">
        <v>130</v>
      </c>
      <c r="C17" s="67"/>
      <c r="D17" s="67"/>
      <c r="E17" s="67"/>
      <c r="F17" s="67"/>
      <c r="G17" s="67"/>
      <c r="H17" s="67"/>
    </row>
    <row r="18" spans="1:8" s="65" customFormat="1" ht="30" customHeight="1">
      <c r="A18" s="103" t="s">
        <v>6</v>
      </c>
      <c r="B18" s="57" t="s">
        <v>482</v>
      </c>
      <c r="C18" s="109">
        <f>SUM(C11:C17)</f>
        <v>10500000</v>
      </c>
      <c r="D18" s="109"/>
      <c r="E18" s="109"/>
      <c r="F18" s="109">
        <f>SUM(F11:F17)</f>
        <v>565808</v>
      </c>
      <c r="G18" s="109">
        <f>SUM(G11:G17)</f>
        <v>5963491</v>
      </c>
      <c r="H18" s="109">
        <f>SUM(C18:G18)</f>
        <v>17029299</v>
      </c>
    </row>
    <row r="19" spans="1:8" s="65" customFormat="1" ht="19.5" customHeight="1">
      <c r="A19" s="62">
        <v>1</v>
      </c>
      <c r="B19" s="66" t="s">
        <v>123</v>
      </c>
      <c r="C19" s="67"/>
      <c r="D19" s="67"/>
      <c r="E19" s="67"/>
      <c r="F19" s="67"/>
      <c r="G19" s="67">
        <v>1181852</v>
      </c>
      <c r="H19" s="67">
        <f>SUM(G19)</f>
        <v>1181852</v>
      </c>
    </row>
    <row r="20" spans="1:8" s="65" customFormat="1" ht="19.5" customHeight="1">
      <c r="A20" s="62">
        <v>2</v>
      </c>
      <c r="B20" s="66" t="s">
        <v>122</v>
      </c>
      <c r="C20" s="67"/>
      <c r="D20" s="67"/>
      <c r="E20" s="67"/>
      <c r="F20" s="67"/>
      <c r="G20" s="67">
        <v>-1963491</v>
      </c>
      <c r="H20" s="67">
        <f>SUM(G20)</f>
        <v>-1963491</v>
      </c>
    </row>
    <row r="21" spans="1:8" s="65" customFormat="1" ht="19.5" customHeight="1">
      <c r="A21" s="62">
        <v>3</v>
      </c>
      <c r="B21" s="66" t="s">
        <v>131</v>
      </c>
      <c r="C21" s="67">
        <v>12000000</v>
      </c>
      <c r="D21" s="67"/>
      <c r="E21" s="67"/>
      <c r="F21" s="67"/>
      <c r="G21" s="67"/>
      <c r="H21" s="67">
        <f>SUM(C21:G21)</f>
        <v>12000000</v>
      </c>
    </row>
    <row r="22" spans="1:8" s="65" customFormat="1" ht="19.5" customHeight="1">
      <c r="A22" s="62">
        <v>4</v>
      </c>
      <c r="B22" s="66" t="s">
        <v>124</v>
      </c>
      <c r="C22" s="67"/>
      <c r="D22" s="67"/>
      <c r="E22" s="67"/>
      <c r="F22" s="67"/>
      <c r="G22" s="67"/>
      <c r="H22" s="67"/>
    </row>
    <row r="23" spans="1:8" s="65" customFormat="1" ht="30" customHeight="1" thickBot="1">
      <c r="A23" s="104" t="s">
        <v>79</v>
      </c>
      <c r="B23" s="105" t="s">
        <v>498</v>
      </c>
      <c r="C23" s="108">
        <f>SUM(C18:C22)</f>
        <v>22500000</v>
      </c>
      <c r="D23" s="108"/>
      <c r="E23" s="108"/>
      <c r="F23" s="108">
        <f>SUM(F18:F22)</f>
        <v>565808</v>
      </c>
      <c r="G23" s="108">
        <f>SUM(G18:G22)</f>
        <v>5181852</v>
      </c>
      <c r="H23" s="108">
        <f>SUM(H18:H22)</f>
        <v>28247660</v>
      </c>
    </row>
    <row r="24" ht="13.5" customHeight="1" thickTop="1">
      <c r="H24">
        <v>6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zoomScalePageLayoutView="0" workbookViewId="0" topLeftCell="A202">
      <selection activeCell="E230" sqref="E230"/>
    </sheetView>
  </sheetViews>
  <sheetFormatPr defaultColWidth="9.140625" defaultRowHeight="12.75"/>
  <cols>
    <col min="1" max="1" width="4.7109375" style="0" customWidth="1"/>
    <col min="2" max="3" width="5.421875" style="0" customWidth="1"/>
    <col min="4" max="4" width="7.140625" style="0" customWidth="1"/>
    <col min="5" max="5" width="16.28125" style="0" customWidth="1"/>
    <col min="6" max="6" width="12.00390625" style="0" customWidth="1"/>
    <col min="7" max="7" width="14.8515625" style="0" customWidth="1"/>
    <col min="8" max="8" width="15.00390625" style="0" customWidth="1"/>
    <col min="9" max="9" width="15.28125" style="0" customWidth="1"/>
    <col min="10" max="10" width="3.421875" style="0" customWidth="1"/>
    <col min="11" max="11" width="4.140625" style="0" customWidth="1"/>
    <col min="12" max="12" width="4.28125" style="0" hidden="1" customWidth="1"/>
    <col min="13" max="13" width="2.7109375" style="0" customWidth="1"/>
    <col min="14" max="14" width="14.140625" style="0" customWidth="1"/>
    <col min="16" max="16" width="9.140625" style="0" customWidth="1"/>
    <col min="17" max="17" width="12.28125" style="0" customWidth="1"/>
  </cols>
  <sheetData>
    <row r="1" spans="2:12" ht="12.75">
      <c r="B1" s="8"/>
      <c r="C1" s="8"/>
      <c r="D1" s="8"/>
      <c r="E1" s="8"/>
      <c r="F1" s="8"/>
      <c r="G1" s="8"/>
      <c r="H1" s="8"/>
      <c r="I1" s="8"/>
      <c r="J1" s="8"/>
      <c r="K1" s="8"/>
      <c r="L1" s="5"/>
    </row>
    <row r="2" spans="1:12" ht="12.75">
      <c r="A2" s="6"/>
      <c r="B2" s="5"/>
      <c r="C2" s="5"/>
      <c r="D2" s="5"/>
      <c r="E2" s="5"/>
      <c r="F2" s="5"/>
      <c r="G2" s="5"/>
      <c r="H2" s="5"/>
      <c r="I2" s="5"/>
      <c r="J2" s="5"/>
      <c r="K2" s="3"/>
      <c r="L2" s="5"/>
    </row>
    <row r="3" spans="1:12" ht="18">
      <c r="A3" s="6"/>
      <c r="B3" s="5"/>
      <c r="C3" s="94" t="s">
        <v>228</v>
      </c>
      <c r="D3" s="95"/>
      <c r="E3" s="95"/>
      <c r="F3" s="96"/>
      <c r="G3" s="5"/>
      <c r="H3" s="5"/>
      <c r="I3" s="5"/>
      <c r="J3" s="5"/>
      <c r="K3" s="6"/>
      <c r="L3" s="5"/>
    </row>
    <row r="4" spans="1:12" ht="9.75" customHeight="1">
      <c r="A4" s="6"/>
      <c r="B4" s="5"/>
      <c r="C4" s="5"/>
      <c r="D4" s="132"/>
      <c r="E4" s="132"/>
      <c r="F4" s="5"/>
      <c r="G4" s="5"/>
      <c r="H4" s="5"/>
      <c r="I4" s="5"/>
      <c r="J4" s="5"/>
      <c r="K4" s="6"/>
      <c r="L4" s="5"/>
    </row>
    <row r="5" spans="1:13" s="27" customFormat="1" ht="33" customHeight="1">
      <c r="A5" s="139"/>
      <c r="B5" s="256" t="s">
        <v>132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142"/>
    </row>
    <row r="6" spans="1:13" ht="12.75">
      <c r="A6" s="6"/>
      <c r="B6" s="5"/>
      <c r="C6" s="5"/>
      <c r="D6" s="5"/>
      <c r="E6" s="5"/>
      <c r="F6" s="70" t="s">
        <v>222</v>
      </c>
      <c r="G6" s="5"/>
      <c r="H6" s="5"/>
      <c r="I6" s="5"/>
      <c r="J6" s="5"/>
      <c r="K6" s="6"/>
      <c r="L6" s="5"/>
      <c r="M6" s="5"/>
    </row>
    <row r="7" spans="1:13" ht="12.75">
      <c r="A7" s="6"/>
      <c r="B7" s="5"/>
      <c r="C7" s="5"/>
      <c r="D7" s="5"/>
      <c r="E7" s="5"/>
      <c r="F7" s="5"/>
      <c r="G7" s="5"/>
      <c r="H7" s="5"/>
      <c r="I7" s="5"/>
      <c r="J7" s="5"/>
      <c r="K7" s="6"/>
      <c r="L7" s="5"/>
      <c r="M7" s="5"/>
    </row>
    <row r="8" spans="1:13" ht="12.75">
      <c r="A8" s="6"/>
      <c r="B8" s="5"/>
      <c r="C8" s="113" t="s">
        <v>196</v>
      </c>
      <c r="D8" s="113"/>
      <c r="E8" s="113"/>
      <c r="F8" s="113"/>
      <c r="J8" s="5"/>
      <c r="K8" s="6"/>
      <c r="L8" s="5"/>
      <c r="M8" s="5"/>
    </row>
    <row r="9" spans="1:13" ht="12.75">
      <c r="A9" s="6"/>
      <c r="B9" s="5"/>
      <c r="J9" s="5"/>
      <c r="K9" s="6"/>
      <c r="L9" s="5"/>
      <c r="M9" s="5"/>
    </row>
    <row r="10" spans="1:13" ht="12.75">
      <c r="A10" s="6"/>
      <c r="B10" s="5"/>
      <c r="C10" s="72" t="s">
        <v>232</v>
      </c>
      <c r="J10" s="5"/>
      <c r="K10" s="6"/>
      <c r="L10" s="5"/>
      <c r="M10" s="5"/>
    </row>
    <row r="11" spans="1:13" ht="12.75">
      <c r="A11" s="6"/>
      <c r="B11" s="5"/>
      <c r="C11" s="72" t="s">
        <v>233</v>
      </c>
      <c r="J11" s="5"/>
      <c r="K11" s="6"/>
      <c r="L11" s="5"/>
      <c r="M11" s="5"/>
    </row>
    <row r="12" spans="1:13" ht="12.75">
      <c r="A12" s="6"/>
      <c r="B12" s="5"/>
      <c r="C12" s="72" t="s">
        <v>234</v>
      </c>
      <c r="J12" s="5"/>
      <c r="K12" s="6"/>
      <c r="L12" s="5"/>
      <c r="M12" s="5"/>
    </row>
    <row r="13" spans="1:13" ht="12.75">
      <c r="A13" s="6"/>
      <c r="B13" s="5"/>
      <c r="C13" s="72" t="s">
        <v>235</v>
      </c>
      <c r="J13" s="5"/>
      <c r="K13" s="6"/>
      <c r="L13" s="5"/>
      <c r="M13" s="5"/>
    </row>
    <row r="14" spans="1:13" ht="12.75">
      <c r="A14" s="6"/>
      <c r="B14" s="5"/>
      <c r="C14" s="72" t="s">
        <v>236</v>
      </c>
      <c r="J14" s="5"/>
      <c r="K14" s="6"/>
      <c r="L14" s="5"/>
      <c r="M14" s="5"/>
    </row>
    <row r="15" spans="1:13" ht="12.75">
      <c r="A15" s="6"/>
      <c r="B15" s="5"/>
      <c r="C15" s="72" t="s">
        <v>237</v>
      </c>
      <c r="I15" s="5"/>
      <c r="J15" s="5"/>
      <c r="K15" s="6"/>
      <c r="L15" s="5"/>
      <c r="M15" s="5"/>
    </row>
    <row r="16" spans="1:13" ht="12.75">
      <c r="A16" s="6"/>
      <c r="B16" s="5"/>
      <c r="J16" s="5"/>
      <c r="K16" s="6"/>
      <c r="L16" s="5"/>
      <c r="M16" s="5"/>
    </row>
    <row r="17" spans="1:13" ht="12.75">
      <c r="A17" s="6"/>
      <c r="B17" s="5"/>
      <c r="C17" s="113" t="s">
        <v>197</v>
      </c>
      <c r="D17" s="113"/>
      <c r="E17" s="113"/>
      <c r="F17" s="113"/>
      <c r="G17" s="113"/>
      <c r="H17" s="113"/>
      <c r="I17" s="5"/>
      <c r="J17" s="5"/>
      <c r="K17" s="6"/>
      <c r="L17" s="5"/>
      <c r="M17" s="5"/>
    </row>
    <row r="18" spans="1:13" ht="12.75">
      <c r="A18" s="6"/>
      <c r="B18" s="5"/>
      <c r="C18" s="113"/>
      <c r="D18" s="113"/>
      <c r="E18" s="113"/>
      <c r="F18" s="113"/>
      <c r="G18" s="113"/>
      <c r="H18" s="113"/>
      <c r="J18" s="5"/>
      <c r="K18" s="6"/>
      <c r="L18" s="5"/>
      <c r="M18" s="5"/>
    </row>
    <row r="19" spans="1:13" ht="12.75">
      <c r="A19" s="6"/>
      <c r="B19" s="5"/>
      <c r="C19" s="113" t="s">
        <v>169</v>
      </c>
      <c r="D19" s="113"/>
      <c r="E19" s="113"/>
      <c r="F19" s="113"/>
      <c r="G19" s="113"/>
      <c r="J19" s="5"/>
      <c r="K19" s="6"/>
      <c r="L19" s="5"/>
      <c r="M19" s="5"/>
    </row>
    <row r="20" spans="1:13" ht="12.75">
      <c r="A20" s="6"/>
      <c r="B20" s="5"/>
      <c r="C20" s="72" t="s">
        <v>204</v>
      </c>
      <c r="J20" s="5"/>
      <c r="K20" s="6"/>
      <c r="L20" s="5"/>
      <c r="M20" s="5"/>
    </row>
    <row r="21" spans="1:13" ht="12.75">
      <c r="A21" s="6"/>
      <c r="B21" s="5"/>
      <c r="C21" s="72" t="s">
        <v>170</v>
      </c>
      <c r="J21" s="5"/>
      <c r="K21" s="6"/>
      <c r="L21" s="5"/>
      <c r="M21" s="5"/>
    </row>
    <row r="22" spans="1:12" ht="12.75">
      <c r="A22" s="6"/>
      <c r="B22" s="5"/>
      <c r="C22" s="72" t="s">
        <v>171</v>
      </c>
      <c r="J22" s="5"/>
      <c r="K22" s="6"/>
      <c r="L22" s="6"/>
    </row>
    <row r="23" spans="1:12" ht="12.75">
      <c r="A23" s="6"/>
      <c r="B23" s="5"/>
      <c r="C23" s="72" t="s">
        <v>172</v>
      </c>
      <c r="J23" s="5"/>
      <c r="K23" s="6"/>
      <c r="L23" s="6"/>
    </row>
    <row r="24" spans="1:12" ht="12.75">
      <c r="A24" s="6"/>
      <c r="B24" s="5"/>
      <c r="C24" s="72"/>
      <c r="J24" s="5"/>
      <c r="K24" s="6"/>
      <c r="L24" s="6"/>
    </row>
    <row r="25" spans="1:12" ht="12.75">
      <c r="A25" s="6"/>
      <c r="B25" s="5"/>
      <c r="C25" s="113" t="s">
        <v>173</v>
      </c>
      <c r="D25" s="113"/>
      <c r="E25" s="113"/>
      <c r="F25" s="113"/>
      <c r="G25" s="113"/>
      <c r="J25" s="5"/>
      <c r="K25" s="6"/>
      <c r="L25" s="6"/>
    </row>
    <row r="26" spans="1:13" ht="12.75">
      <c r="A26" s="6"/>
      <c r="B26" s="5"/>
      <c r="C26" s="72" t="s">
        <v>174</v>
      </c>
      <c r="J26" s="5"/>
      <c r="K26" s="6"/>
      <c r="L26" s="6"/>
      <c r="M26" s="4"/>
    </row>
    <row r="27" spans="1:14" ht="12.75">
      <c r="A27" s="6"/>
      <c r="B27" s="5"/>
      <c r="C27" s="72" t="s">
        <v>175</v>
      </c>
      <c r="J27" s="5"/>
      <c r="K27" s="6"/>
      <c r="L27" s="6"/>
      <c r="M27" s="4"/>
      <c r="N27" s="5"/>
    </row>
    <row r="28" spans="1:14" ht="12.75">
      <c r="A28" s="6"/>
      <c r="B28" s="5"/>
      <c r="C28" s="72" t="s">
        <v>176</v>
      </c>
      <c r="J28" s="5"/>
      <c r="K28" s="6"/>
      <c r="L28" s="6"/>
      <c r="M28" s="4"/>
      <c r="N28" s="5"/>
    </row>
    <row r="29" spans="1:14" ht="12.75">
      <c r="A29" s="6"/>
      <c r="B29" s="5"/>
      <c r="C29" s="72"/>
      <c r="J29" s="5"/>
      <c r="K29" s="6"/>
      <c r="L29" s="6"/>
      <c r="M29" s="4"/>
      <c r="N29" s="5"/>
    </row>
    <row r="30" spans="1:14" ht="12.75">
      <c r="A30" s="6"/>
      <c r="B30" s="5"/>
      <c r="C30" s="113" t="s">
        <v>198</v>
      </c>
      <c r="D30" s="113"/>
      <c r="E30" s="113"/>
      <c r="J30" s="5"/>
      <c r="K30" s="6"/>
      <c r="L30" s="6"/>
      <c r="M30" s="4"/>
      <c r="N30" s="5"/>
    </row>
    <row r="31" spans="1:14" ht="12.75">
      <c r="A31" s="6"/>
      <c r="B31" s="5"/>
      <c r="C31" s="72" t="s">
        <v>177</v>
      </c>
      <c r="J31" s="5"/>
      <c r="K31" s="6"/>
      <c r="L31" s="6"/>
      <c r="M31" s="4"/>
      <c r="N31" s="5"/>
    </row>
    <row r="32" spans="1:14" ht="12.75">
      <c r="A32" s="6"/>
      <c r="B32" s="5"/>
      <c r="C32" s="72"/>
      <c r="J32" s="5"/>
      <c r="K32" s="6"/>
      <c r="L32" s="6"/>
      <c r="M32" s="4"/>
      <c r="N32" s="5"/>
    </row>
    <row r="33" spans="1:14" ht="12.75">
      <c r="A33" s="6"/>
      <c r="B33" s="5"/>
      <c r="C33" s="113" t="s">
        <v>199</v>
      </c>
      <c r="D33" s="113"/>
      <c r="E33" s="113"/>
      <c r="F33" s="113"/>
      <c r="J33" s="5"/>
      <c r="K33" s="6"/>
      <c r="L33" s="6"/>
      <c r="M33" s="4"/>
      <c r="N33" s="5"/>
    </row>
    <row r="34" spans="1:14" ht="12.75">
      <c r="A34" s="6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  <c r="M34" s="4"/>
      <c r="N34" s="5"/>
    </row>
    <row r="35" spans="1:14" ht="15.75">
      <c r="A35" s="6"/>
      <c r="B35" s="5"/>
      <c r="C35" s="5"/>
      <c r="D35" s="5"/>
      <c r="E35" s="132" t="s">
        <v>178</v>
      </c>
      <c r="F35" s="132"/>
      <c r="G35" s="5"/>
      <c r="H35" s="5"/>
      <c r="I35" s="5"/>
      <c r="J35" s="5"/>
      <c r="K35" s="6"/>
      <c r="L35" s="6"/>
      <c r="M35" s="4"/>
      <c r="N35" s="5"/>
    </row>
    <row r="36" spans="1:14" ht="15.75">
      <c r="A36" s="6"/>
      <c r="B36" s="5"/>
      <c r="C36" s="5"/>
      <c r="D36" s="131" t="s">
        <v>298</v>
      </c>
      <c r="E36" s="132"/>
      <c r="F36" s="132"/>
      <c r="G36" s="5"/>
      <c r="H36" s="5"/>
      <c r="I36" s="5"/>
      <c r="J36" s="5"/>
      <c r="K36" s="5"/>
      <c r="L36" s="5"/>
      <c r="M36" s="4"/>
      <c r="N36" s="5"/>
    </row>
    <row r="37" spans="1:14" ht="15.75">
      <c r="A37" s="6"/>
      <c r="B37" s="5"/>
      <c r="C37" s="5"/>
      <c r="D37" s="70" t="s">
        <v>299</v>
      </c>
      <c r="E37" s="132"/>
      <c r="F37" s="132"/>
      <c r="G37" s="5"/>
      <c r="H37" s="5"/>
      <c r="I37" s="5"/>
      <c r="J37" s="5"/>
      <c r="K37" s="5"/>
      <c r="L37" s="5"/>
      <c r="M37" s="4"/>
      <c r="N37" s="5"/>
    </row>
    <row r="38" spans="1:14" ht="15.75">
      <c r="A38" s="6"/>
      <c r="B38" s="5"/>
      <c r="C38" s="5"/>
      <c r="D38" s="70" t="s">
        <v>504</v>
      </c>
      <c r="E38" s="132"/>
      <c r="F38" s="132"/>
      <c r="G38" s="5"/>
      <c r="H38" s="5"/>
      <c r="I38" s="5"/>
      <c r="J38" s="5"/>
      <c r="K38" s="5"/>
      <c r="L38" s="5"/>
      <c r="M38" s="4"/>
      <c r="N38" s="5"/>
    </row>
    <row r="39" spans="1:14" ht="15.75">
      <c r="A39" s="6"/>
      <c r="B39" s="5"/>
      <c r="C39" s="5"/>
      <c r="D39" s="5"/>
      <c r="E39" s="132"/>
      <c r="F39" s="132"/>
      <c r="G39" s="5"/>
      <c r="H39" s="5"/>
      <c r="I39" s="5"/>
      <c r="J39" s="5"/>
      <c r="K39" s="5"/>
      <c r="L39" s="5"/>
      <c r="M39" s="4"/>
      <c r="N39" s="5"/>
    </row>
    <row r="40" spans="1:13" ht="12.75">
      <c r="A40" s="6"/>
      <c r="B40" s="5"/>
      <c r="C40" s="5"/>
      <c r="D40" s="131" t="s">
        <v>179</v>
      </c>
      <c r="E40" s="5"/>
      <c r="F40" s="5"/>
      <c r="G40" s="5"/>
      <c r="H40" s="5"/>
      <c r="I40" s="5"/>
      <c r="J40" s="5"/>
      <c r="K40" s="5"/>
      <c r="L40" s="5"/>
      <c r="M40" s="4"/>
    </row>
    <row r="41" spans="1:13" ht="12.75">
      <c r="A41" s="6"/>
      <c r="B41" s="5"/>
      <c r="C41" s="5"/>
      <c r="D41" s="133" t="s">
        <v>505</v>
      </c>
      <c r="E41" s="134"/>
      <c r="F41" s="134"/>
      <c r="G41" s="134"/>
      <c r="H41" s="134"/>
      <c r="I41" s="134"/>
      <c r="J41" s="134"/>
      <c r="K41" s="5"/>
      <c r="L41" s="5"/>
      <c r="M41" s="4"/>
    </row>
    <row r="42" spans="1:13" ht="12.75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4"/>
    </row>
    <row r="43" spans="1:13" ht="12.75">
      <c r="A43" s="6"/>
      <c r="B43" s="5"/>
      <c r="C43" s="5"/>
      <c r="D43" s="131" t="s">
        <v>200</v>
      </c>
      <c r="E43" s="131"/>
      <c r="F43" s="131"/>
      <c r="G43" s="131"/>
      <c r="H43" s="5"/>
      <c r="I43" s="5"/>
      <c r="J43" s="5"/>
      <c r="K43" s="5"/>
      <c r="L43" s="5"/>
      <c r="M43" s="4"/>
    </row>
    <row r="44" spans="1:13" ht="12.75">
      <c r="A44" s="6"/>
      <c r="B44" s="5"/>
      <c r="C44" s="5"/>
      <c r="D44" s="131" t="s">
        <v>217</v>
      </c>
      <c r="E44" s="131"/>
      <c r="F44" s="131"/>
      <c r="G44" s="131"/>
      <c r="H44" s="5"/>
      <c r="I44" s="5"/>
      <c r="J44" s="5"/>
      <c r="K44" s="5"/>
      <c r="L44" s="5"/>
      <c r="M44" s="4"/>
    </row>
    <row r="45" spans="1:13" ht="12.75">
      <c r="A45" s="6"/>
      <c r="B45" s="5"/>
      <c r="C45" s="5"/>
      <c r="D45" s="131" t="s">
        <v>506</v>
      </c>
      <c r="E45" s="131"/>
      <c r="F45" s="131"/>
      <c r="G45" s="131"/>
      <c r="H45" s="5"/>
      <c r="I45" s="5"/>
      <c r="J45" s="5"/>
      <c r="K45" s="5"/>
      <c r="L45" s="5"/>
      <c r="M45" s="4"/>
    </row>
    <row r="46" spans="1:13" ht="12.75">
      <c r="A46" s="6"/>
      <c r="B46" s="5"/>
      <c r="C46" s="5"/>
      <c r="D46" s="195">
        <v>1</v>
      </c>
      <c r="E46" s="196" t="s">
        <v>238</v>
      </c>
      <c r="F46" s="195"/>
      <c r="G46" s="197">
        <v>2050735</v>
      </c>
      <c r="H46" s="195" t="s">
        <v>207</v>
      </c>
      <c r="I46" s="197"/>
      <c r="J46" s="5"/>
      <c r="K46" s="6"/>
      <c r="L46" s="5"/>
      <c r="M46" s="5"/>
    </row>
    <row r="47" spans="1:13" ht="12.75">
      <c r="A47" s="6"/>
      <c r="B47" s="5"/>
      <c r="C47" s="5"/>
      <c r="D47" s="195">
        <v>2</v>
      </c>
      <c r="E47" s="196" t="s">
        <v>266</v>
      </c>
      <c r="F47" s="195"/>
      <c r="G47" s="197">
        <v>1451208</v>
      </c>
      <c r="H47" s="195" t="s">
        <v>207</v>
      </c>
      <c r="I47" s="197"/>
      <c r="J47" s="5"/>
      <c r="K47" s="6"/>
      <c r="L47" s="5"/>
      <c r="M47" s="5"/>
    </row>
    <row r="48" spans="1:13" ht="12.75">
      <c r="A48" s="6"/>
      <c r="B48" s="5"/>
      <c r="C48" s="5"/>
      <c r="D48" s="195">
        <v>3</v>
      </c>
      <c r="E48" s="196" t="s">
        <v>323</v>
      </c>
      <c r="F48" s="195"/>
      <c r="G48" s="197">
        <v>793339</v>
      </c>
      <c r="H48" s="195" t="s">
        <v>207</v>
      </c>
      <c r="I48" s="197"/>
      <c r="J48" s="5"/>
      <c r="K48" s="6"/>
      <c r="L48" s="5"/>
      <c r="M48" s="5"/>
    </row>
    <row r="49" spans="1:13" ht="12.75">
      <c r="A49" s="6"/>
      <c r="B49" s="5"/>
      <c r="C49" s="5"/>
      <c r="D49" s="195">
        <v>4</v>
      </c>
      <c r="E49" s="196" t="s">
        <v>324</v>
      </c>
      <c r="F49" s="195"/>
      <c r="G49" s="197">
        <v>3617023</v>
      </c>
      <c r="H49" s="195" t="s">
        <v>207</v>
      </c>
      <c r="I49" s="197"/>
      <c r="J49" s="5"/>
      <c r="K49" s="6"/>
      <c r="L49" s="5"/>
      <c r="M49" s="5"/>
    </row>
    <row r="50" spans="1:13" ht="12.75">
      <c r="A50" s="6"/>
      <c r="B50" s="5"/>
      <c r="C50" s="5"/>
      <c r="D50" s="195"/>
      <c r="E50" s="195"/>
      <c r="F50" s="198" t="s">
        <v>180</v>
      </c>
      <c r="G50" s="199">
        <f>SUM(G46:G49)</f>
        <v>7912305</v>
      </c>
      <c r="H50" s="195" t="s">
        <v>207</v>
      </c>
      <c r="I50" s="5"/>
      <c r="J50" s="5"/>
      <c r="K50" s="6"/>
      <c r="L50" s="5"/>
      <c r="M50" s="5"/>
    </row>
    <row r="51" spans="1:13" ht="12.75">
      <c r="A51" s="6"/>
      <c r="B51" s="5"/>
      <c r="C51" s="5"/>
      <c r="D51" s="131" t="s">
        <v>181</v>
      </c>
      <c r="E51" s="131"/>
      <c r="F51" s="131"/>
      <c r="G51" s="131"/>
      <c r="H51" s="131"/>
      <c r="I51" s="5"/>
      <c r="J51" s="5"/>
      <c r="K51" s="6"/>
      <c r="L51" s="5"/>
      <c r="M51" s="5"/>
    </row>
    <row r="52" spans="1:13" ht="12.75">
      <c r="A52" s="6"/>
      <c r="B52" s="5"/>
      <c r="C52" s="5"/>
      <c r="D52" s="5">
        <v>1</v>
      </c>
      <c r="E52" s="70" t="s">
        <v>300</v>
      </c>
      <c r="F52" s="131"/>
      <c r="G52" s="131"/>
      <c r="H52" s="140">
        <v>295476</v>
      </c>
      <c r="I52" s="138" t="s">
        <v>182</v>
      </c>
      <c r="K52" s="6"/>
      <c r="L52" s="5"/>
      <c r="M52" s="5"/>
    </row>
    <row r="53" spans="1:13" ht="12.75">
      <c r="A53" s="6"/>
      <c r="B53" s="5"/>
      <c r="C53" s="5"/>
      <c r="D53" s="5"/>
      <c r="E53" s="70"/>
      <c r="F53" s="131"/>
      <c r="G53" s="131"/>
      <c r="H53" s="135"/>
      <c r="I53" s="138"/>
      <c r="K53" s="6"/>
      <c r="L53" s="5"/>
      <c r="M53" s="5"/>
    </row>
    <row r="54" spans="1:13" ht="12.75">
      <c r="A54" s="6"/>
      <c r="B54" s="5"/>
      <c r="C54" s="5"/>
      <c r="D54" s="131" t="s">
        <v>211</v>
      </c>
      <c r="E54" s="5"/>
      <c r="F54" s="131"/>
      <c r="G54" s="131"/>
      <c r="H54" s="131"/>
      <c r="I54" s="135"/>
      <c r="J54" s="138"/>
      <c r="K54" s="6"/>
      <c r="L54" s="5"/>
      <c r="M54" s="5"/>
    </row>
    <row r="55" spans="1:13" ht="12.75">
      <c r="A55" s="6"/>
      <c r="B55" s="5"/>
      <c r="C55" s="5"/>
      <c r="D55" s="131" t="s">
        <v>239</v>
      </c>
      <c r="E55" s="5"/>
      <c r="F55" s="131"/>
      <c r="G55" s="131"/>
      <c r="H55" s="131"/>
      <c r="I55" s="135"/>
      <c r="J55" s="138"/>
      <c r="K55" s="6"/>
      <c r="L55" s="5"/>
      <c r="M55" s="5"/>
    </row>
    <row r="56" spans="1:13" ht="12.75">
      <c r="A56" s="6"/>
      <c r="B56" s="5"/>
      <c r="C56" s="5"/>
      <c r="D56" s="141" t="s">
        <v>507</v>
      </c>
      <c r="E56" s="5"/>
      <c r="F56" s="131"/>
      <c r="G56" s="131"/>
      <c r="H56" s="131"/>
      <c r="I56" s="135"/>
      <c r="J56" s="138"/>
      <c r="K56" s="6"/>
      <c r="L56" s="5"/>
      <c r="M56" s="5"/>
    </row>
    <row r="57" spans="1:13" ht="12.75">
      <c r="A57" s="6"/>
      <c r="B57" s="5"/>
      <c r="C57" s="5"/>
      <c r="D57" s="195"/>
      <c r="E57" s="195"/>
      <c r="F57" s="198"/>
      <c r="G57" s="199"/>
      <c r="H57" s="195"/>
      <c r="I57" s="5"/>
      <c r="J57" s="5"/>
      <c r="K57" s="6"/>
      <c r="L57" s="5"/>
      <c r="M57" s="5"/>
    </row>
    <row r="58" spans="1:13" ht="12.75">
      <c r="A58" s="6"/>
      <c r="B58" s="7"/>
      <c r="C58" s="8"/>
      <c r="D58" s="130"/>
      <c r="E58" s="130"/>
      <c r="F58" s="106"/>
      <c r="G58" s="144"/>
      <c r="H58" s="130"/>
      <c r="I58" s="8"/>
      <c r="J58" s="8"/>
      <c r="K58" s="9">
        <v>7</v>
      </c>
      <c r="L58" s="5"/>
      <c r="M58" s="5"/>
    </row>
    <row r="59" spans="1:13" ht="12.75">
      <c r="A59" s="5"/>
      <c r="B59" s="2"/>
      <c r="C59" s="5"/>
      <c r="D59" s="70"/>
      <c r="E59" s="70"/>
      <c r="F59" s="131"/>
      <c r="G59" s="135"/>
      <c r="H59" s="70"/>
      <c r="I59" s="5"/>
      <c r="J59" s="5"/>
      <c r="K59" s="2"/>
      <c r="L59" s="5"/>
      <c r="M59" s="5"/>
    </row>
    <row r="60" spans="1:13" ht="12.75">
      <c r="A60" s="5"/>
      <c r="B60" s="8"/>
      <c r="C60" s="8"/>
      <c r="D60" s="130"/>
      <c r="E60" s="130"/>
      <c r="F60" s="106"/>
      <c r="G60" s="144"/>
      <c r="H60" s="130"/>
      <c r="I60" s="8"/>
      <c r="J60" s="8"/>
      <c r="K60" s="8"/>
      <c r="L60" s="5"/>
      <c r="M60" s="5"/>
    </row>
    <row r="61" spans="1:13" ht="12.75">
      <c r="A61" s="6"/>
      <c r="B61" s="5"/>
      <c r="C61" s="5"/>
      <c r="D61" s="70"/>
      <c r="E61" s="70"/>
      <c r="F61" s="131"/>
      <c r="G61" s="135"/>
      <c r="H61" s="70"/>
      <c r="I61" s="5"/>
      <c r="J61" s="5"/>
      <c r="K61" s="6"/>
      <c r="L61" s="5"/>
      <c r="M61" s="5"/>
    </row>
    <row r="62" spans="1:13" ht="18">
      <c r="A62" s="6"/>
      <c r="B62" s="5"/>
      <c r="C62" s="94" t="s">
        <v>228</v>
      </c>
      <c r="D62" s="95"/>
      <c r="E62" s="95"/>
      <c r="F62" s="96"/>
      <c r="G62" s="5"/>
      <c r="H62" s="5"/>
      <c r="I62" s="5"/>
      <c r="J62" s="5"/>
      <c r="K62" s="6"/>
      <c r="L62" s="5"/>
      <c r="M62" s="5"/>
    </row>
    <row r="63" spans="1:13" ht="15.75">
      <c r="A63" s="6"/>
      <c r="B63" s="5"/>
      <c r="C63" s="5"/>
      <c r="D63" s="132"/>
      <c r="E63" s="132"/>
      <c r="F63" s="5"/>
      <c r="G63" s="5"/>
      <c r="H63" s="5"/>
      <c r="I63" s="5"/>
      <c r="J63" s="5"/>
      <c r="K63" s="6"/>
      <c r="L63" s="5"/>
      <c r="M63" s="4"/>
    </row>
    <row r="64" spans="1:13" ht="18">
      <c r="A64" s="6"/>
      <c r="B64" s="256" t="s">
        <v>275</v>
      </c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4"/>
    </row>
    <row r="65" spans="1:13" ht="12.75">
      <c r="A65" s="6"/>
      <c r="B65" s="5"/>
      <c r="C65" s="5"/>
      <c r="D65" s="70"/>
      <c r="E65" s="70"/>
      <c r="F65" s="70"/>
      <c r="G65" s="70"/>
      <c r="H65" s="5"/>
      <c r="I65" s="5"/>
      <c r="J65" s="5"/>
      <c r="K65" s="6"/>
      <c r="L65" s="5"/>
      <c r="M65" s="4"/>
    </row>
    <row r="66" spans="1:13" ht="12.75">
      <c r="A66" s="6"/>
      <c r="B66" s="5"/>
      <c r="C66" s="5"/>
      <c r="D66" s="131" t="s">
        <v>212</v>
      </c>
      <c r="E66" s="131"/>
      <c r="F66" s="131"/>
      <c r="G66" s="135"/>
      <c r="H66" s="131"/>
      <c r="I66" s="135"/>
      <c r="J66" s="138"/>
      <c r="K66" s="5"/>
      <c r="L66" s="5"/>
      <c r="M66" s="4"/>
    </row>
    <row r="67" spans="1:13" ht="12.75">
      <c r="A67" s="6"/>
      <c r="B67" s="5"/>
      <c r="C67" s="5"/>
      <c r="D67" s="70" t="s">
        <v>508</v>
      </c>
      <c r="E67" s="70"/>
      <c r="F67" s="70"/>
      <c r="G67" s="140"/>
      <c r="H67" s="70"/>
      <c r="I67" s="140"/>
      <c r="J67" s="138"/>
      <c r="K67" s="5"/>
      <c r="L67" s="5"/>
      <c r="M67" s="4"/>
    </row>
    <row r="68" spans="1:13" ht="12.75">
      <c r="A68" s="6"/>
      <c r="B68" s="5"/>
      <c r="C68" s="5"/>
      <c r="D68" s="131"/>
      <c r="E68" s="131"/>
      <c r="F68" s="131"/>
      <c r="G68" s="135"/>
      <c r="H68" s="131"/>
      <c r="I68" s="135"/>
      <c r="J68" s="138"/>
      <c r="K68" s="5"/>
      <c r="L68" s="5"/>
      <c r="M68" s="4"/>
    </row>
    <row r="69" spans="1:13" ht="12.75">
      <c r="A69" s="6"/>
      <c r="B69" s="5"/>
      <c r="C69" s="5"/>
      <c r="D69" s="131" t="s">
        <v>218</v>
      </c>
      <c r="E69" s="131"/>
      <c r="F69" s="131"/>
      <c r="G69" s="135"/>
      <c r="H69" s="131"/>
      <c r="I69" s="135"/>
      <c r="J69" s="138"/>
      <c r="K69" s="5"/>
      <c r="L69" s="5"/>
      <c r="M69" s="4"/>
    </row>
    <row r="70" spans="1:13" ht="12.75">
      <c r="A70" s="6"/>
      <c r="B70" s="5"/>
      <c r="C70" s="5"/>
      <c r="D70" s="131"/>
      <c r="E70" s="131"/>
      <c r="G70" s="146" t="s">
        <v>219</v>
      </c>
      <c r="H70" s="147" t="s">
        <v>220</v>
      </c>
      <c r="I70" s="146" t="s">
        <v>221</v>
      </c>
      <c r="J70" s="138"/>
      <c r="K70" s="5"/>
      <c r="L70" s="5"/>
      <c r="M70" s="4"/>
    </row>
    <row r="71" spans="1:13" ht="12.75">
      <c r="A71" s="6"/>
      <c r="B71" s="5"/>
      <c r="C71" s="5"/>
      <c r="D71" s="131"/>
      <c r="E71" s="131" t="s">
        <v>56</v>
      </c>
      <c r="F71" s="72" t="s">
        <v>492</v>
      </c>
      <c r="G71" s="215">
        <v>0</v>
      </c>
      <c r="H71" s="216"/>
      <c r="I71" s="217"/>
      <c r="J71" s="138"/>
      <c r="K71" s="5"/>
      <c r="L71" s="5"/>
      <c r="M71" s="4"/>
    </row>
    <row r="72" spans="1:13" ht="12.75">
      <c r="A72" s="6"/>
      <c r="B72" s="5"/>
      <c r="C72" s="5"/>
      <c r="D72" s="131"/>
      <c r="E72" s="131"/>
      <c r="F72" s="72" t="s">
        <v>320</v>
      </c>
      <c r="G72" s="215">
        <v>12000000</v>
      </c>
      <c r="H72" s="216"/>
      <c r="I72" s="220"/>
      <c r="J72" s="138"/>
      <c r="K72" s="5"/>
      <c r="L72" s="5"/>
      <c r="M72" s="4"/>
    </row>
    <row r="73" spans="1:13" ht="12.75">
      <c r="A73" s="6"/>
      <c r="B73" s="5"/>
      <c r="C73" s="5"/>
      <c r="D73" s="131"/>
      <c r="E73" s="131"/>
      <c r="G73" s="220">
        <f>SUM(G71:G72)</f>
        <v>12000000</v>
      </c>
      <c r="H73" s="219"/>
      <c r="I73" s="220">
        <v>12000000</v>
      </c>
      <c r="J73" s="138"/>
      <c r="K73" s="5"/>
      <c r="L73" s="5"/>
      <c r="M73" s="4"/>
    </row>
    <row r="74" spans="1:13" ht="12.75">
      <c r="A74" s="6"/>
      <c r="B74" s="5"/>
      <c r="C74" s="5"/>
      <c r="D74" s="70"/>
      <c r="E74" s="70" t="s">
        <v>213</v>
      </c>
      <c r="F74" s="72" t="s">
        <v>492</v>
      </c>
      <c r="G74" s="221">
        <v>1623195</v>
      </c>
      <c r="H74" s="218">
        <v>841521</v>
      </c>
      <c r="I74" s="215"/>
      <c r="J74" s="138"/>
      <c r="K74" s="5"/>
      <c r="L74" s="5"/>
      <c r="M74" s="4"/>
    </row>
    <row r="75" spans="1:13" ht="12.75">
      <c r="A75" s="6"/>
      <c r="B75" s="5"/>
      <c r="C75" s="5"/>
      <c r="D75" s="70"/>
      <c r="E75" s="70"/>
      <c r="F75" s="72" t="s">
        <v>320</v>
      </c>
      <c r="G75" s="221"/>
      <c r="H75" s="218">
        <v>156335</v>
      </c>
      <c r="I75" s="215"/>
      <c r="J75" s="138"/>
      <c r="K75" s="5"/>
      <c r="L75" s="5"/>
      <c r="M75" s="4"/>
    </row>
    <row r="76" spans="1:13" ht="12.75">
      <c r="A76" s="6"/>
      <c r="B76" s="5"/>
      <c r="C76" s="5"/>
      <c r="D76" s="70"/>
      <c r="E76" s="70"/>
      <c r="F76" s="72"/>
      <c r="G76" s="222">
        <f>SUM(G74:G75)</f>
        <v>1623195</v>
      </c>
      <c r="H76" s="219">
        <f>SUM(H74:H75)</f>
        <v>997856</v>
      </c>
      <c r="I76" s="220">
        <f>G76-H76</f>
        <v>625339</v>
      </c>
      <c r="J76" s="138"/>
      <c r="K76" s="5"/>
      <c r="L76" s="5"/>
      <c r="M76" s="4"/>
    </row>
    <row r="77" spans="1:13" ht="12.75">
      <c r="A77" s="6"/>
      <c r="B77" s="5"/>
      <c r="C77" s="5"/>
      <c r="D77" s="70"/>
      <c r="E77" s="72" t="s">
        <v>240</v>
      </c>
      <c r="F77" s="72" t="s">
        <v>492</v>
      </c>
      <c r="G77" s="221">
        <v>4484000</v>
      </c>
      <c r="H77" s="223">
        <v>2077901</v>
      </c>
      <c r="I77" s="215"/>
      <c r="J77" s="138"/>
      <c r="K77" s="5"/>
      <c r="L77" s="5"/>
      <c r="M77" s="4"/>
    </row>
    <row r="78" spans="1:13" ht="12.75">
      <c r="A78" s="6"/>
      <c r="B78" s="5"/>
      <c r="C78" s="5"/>
      <c r="D78" s="70"/>
      <c r="E78" s="72"/>
      <c r="F78" s="72" t="s">
        <v>320</v>
      </c>
      <c r="G78" s="221"/>
      <c r="H78" s="223">
        <v>128783</v>
      </c>
      <c r="I78" s="215"/>
      <c r="J78" s="138"/>
      <c r="K78" s="5"/>
      <c r="L78" s="5"/>
      <c r="M78" s="4"/>
    </row>
    <row r="79" spans="1:14" ht="12.75">
      <c r="A79" s="6"/>
      <c r="B79" s="5"/>
      <c r="C79" s="5"/>
      <c r="D79" s="5"/>
      <c r="E79" s="5"/>
      <c r="F79" s="72" t="s">
        <v>270</v>
      </c>
      <c r="G79" s="218">
        <v>-3284000</v>
      </c>
      <c r="H79" s="218">
        <v>-1521817</v>
      </c>
      <c r="I79" s="218"/>
      <c r="J79" s="136"/>
      <c r="K79" s="5"/>
      <c r="L79" s="5"/>
      <c r="M79" s="4"/>
      <c r="N79" s="154"/>
    </row>
    <row r="80" spans="1:14" ht="12.75">
      <c r="A80" s="6"/>
      <c r="B80" s="5"/>
      <c r="C80" s="5"/>
      <c r="D80" s="5"/>
      <c r="E80" s="5"/>
      <c r="F80" s="70"/>
      <c r="G80" s="219">
        <f>SUM(G77:G79)</f>
        <v>1200000</v>
      </c>
      <c r="H80" s="219">
        <f>SUM(H77:H79)</f>
        <v>684867</v>
      </c>
      <c r="I80" s="219">
        <f>G80-H80</f>
        <v>515133</v>
      </c>
      <c r="J80" s="136"/>
      <c r="K80" s="5"/>
      <c r="L80" s="5"/>
      <c r="M80" s="4"/>
      <c r="N80" s="154"/>
    </row>
    <row r="81" spans="1:13" ht="12.75">
      <c r="A81" s="6"/>
      <c r="B81" s="5"/>
      <c r="C81" s="5"/>
      <c r="D81" s="5"/>
      <c r="E81" s="70" t="s">
        <v>302</v>
      </c>
      <c r="F81" s="72" t="s">
        <v>492</v>
      </c>
      <c r="G81" s="218">
        <v>1146000</v>
      </c>
      <c r="H81" s="218">
        <v>794599</v>
      </c>
      <c r="I81" s="218"/>
      <c r="J81" s="136"/>
      <c r="K81" s="5"/>
      <c r="L81" s="5"/>
      <c r="M81" s="4"/>
    </row>
    <row r="82" spans="1:13" ht="12.75">
      <c r="A82" s="6"/>
      <c r="B82" s="5"/>
      <c r="C82" s="5"/>
      <c r="D82" s="5"/>
      <c r="E82" s="5"/>
      <c r="F82" s="72" t="s">
        <v>320</v>
      </c>
      <c r="G82" s="218"/>
      <c r="H82" s="218">
        <v>52710</v>
      </c>
      <c r="I82" s="218"/>
      <c r="J82" s="136"/>
      <c r="K82" s="5"/>
      <c r="L82" s="5"/>
      <c r="M82" s="4"/>
    </row>
    <row r="83" spans="1:13" ht="12.75">
      <c r="A83" s="6"/>
      <c r="B83" s="5"/>
      <c r="C83" s="5"/>
      <c r="D83" s="5"/>
      <c r="E83" s="5"/>
      <c r="F83" s="70"/>
      <c r="G83" s="219">
        <f>SUM(G81:G82)</f>
        <v>1146000</v>
      </c>
      <c r="H83" s="219">
        <f>SUM(H81:H82)</f>
        <v>847309</v>
      </c>
      <c r="I83" s="219">
        <f>G83-H83</f>
        <v>298691</v>
      </c>
      <c r="J83" s="136"/>
      <c r="K83" s="5"/>
      <c r="L83" s="5"/>
      <c r="M83" s="4"/>
    </row>
    <row r="84" spans="1:13" ht="12.75">
      <c r="A84" s="6"/>
      <c r="B84" s="5"/>
      <c r="C84" s="5"/>
      <c r="D84" s="5"/>
      <c r="E84" s="5" t="s">
        <v>241</v>
      </c>
      <c r="F84" s="72" t="s">
        <v>492</v>
      </c>
      <c r="G84" s="218">
        <v>186500</v>
      </c>
      <c r="H84" s="219">
        <v>67140</v>
      </c>
      <c r="I84" s="219"/>
      <c r="J84" s="136"/>
      <c r="K84" s="5"/>
      <c r="L84" s="5"/>
      <c r="M84" s="4"/>
    </row>
    <row r="85" spans="1:13" ht="12.75">
      <c r="A85" s="6"/>
      <c r="B85" s="5"/>
      <c r="C85" s="5"/>
      <c r="D85" s="5"/>
      <c r="E85" s="5"/>
      <c r="F85" s="72" t="s">
        <v>320</v>
      </c>
      <c r="G85" s="218"/>
      <c r="H85" s="218">
        <v>11936</v>
      </c>
      <c r="I85" s="219"/>
      <c r="J85" s="136"/>
      <c r="K85" s="5"/>
      <c r="L85" s="5"/>
      <c r="M85" s="4"/>
    </row>
    <row r="86" spans="1:13" ht="12.75">
      <c r="A86" s="6"/>
      <c r="B86" s="5"/>
      <c r="C86" s="5"/>
      <c r="D86" s="5"/>
      <c r="E86" s="5"/>
      <c r="F86" s="70"/>
      <c r="G86" s="219">
        <f>SUM(G84:G85)</f>
        <v>186500</v>
      </c>
      <c r="H86" s="219">
        <f>SUM(H84:H85)</f>
        <v>79076</v>
      </c>
      <c r="I86" s="219">
        <f>G86-H86</f>
        <v>107424</v>
      </c>
      <c r="J86" s="136"/>
      <c r="K86" s="5"/>
      <c r="L86" s="5"/>
      <c r="M86" s="4"/>
    </row>
    <row r="87" spans="1:13" ht="12.75">
      <c r="A87" s="6"/>
      <c r="B87" s="5"/>
      <c r="C87" s="5"/>
      <c r="D87" s="5"/>
      <c r="E87" s="5"/>
      <c r="F87" s="155" t="s">
        <v>180</v>
      </c>
      <c r="G87" s="219">
        <f>G73+G76+G80+G83+G86</f>
        <v>16155695</v>
      </c>
      <c r="H87" s="219">
        <f>H73+H76+H80+H83+H86</f>
        <v>2609108</v>
      </c>
      <c r="I87" s="219">
        <f>I73+I76+I80+I83+I86</f>
        <v>13546587</v>
      </c>
      <c r="J87" s="136"/>
      <c r="K87" s="5"/>
      <c r="L87" s="5"/>
      <c r="M87" s="4"/>
    </row>
    <row r="88" spans="1:13" ht="12.75">
      <c r="A88" s="6"/>
      <c r="B88" s="5"/>
      <c r="C88" s="5"/>
      <c r="D88" s="131" t="s">
        <v>279</v>
      </c>
      <c r="E88" s="131"/>
      <c r="F88" s="155"/>
      <c r="G88" s="219"/>
      <c r="H88" s="219"/>
      <c r="I88" s="219"/>
      <c r="J88" s="136"/>
      <c r="K88" s="5"/>
      <c r="L88" s="5"/>
      <c r="M88" s="4"/>
    </row>
    <row r="89" spans="1:13" ht="12.75">
      <c r="A89" s="6"/>
      <c r="B89" s="5"/>
      <c r="C89" s="5"/>
      <c r="D89" s="131" t="s">
        <v>280</v>
      </c>
      <c r="E89" s="131"/>
      <c r="F89" s="155"/>
      <c r="G89" s="135"/>
      <c r="H89" s="135"/>
      <c r="I89" s="135"/>
      <c r="J89" s="136"/>
      <c r="K89" s="5"/>
      <c r="L89" s="5"/>
      <c r="M89" s="4"/>
    </row>
    <row r="90" spans="1:13" ht="12.75">
      <c r="A90" s="6"/>
      <c r="B90" s="5"/>
      <c r="C90" s="5"/>
      <c r="D90" s="131"/>
      <c r="E90" s="70" t="s">
        <v>485</v>
      </c>
      <c r="F90" s="141"/>
      <c r="G90" s="140">
        <v>9505000</v>
      </c>
      <c r="H90" s="140" t="s">
        <v>182</v>
      </c>
      <c r="I90" s="135"/>
      <c r="J90" s="136"/>
      <c r="K90" s="5"/>
      <c r="L90" s="5"/>
      <c r="M90" s="4"/>
    </row>
    <row r="91" spans="1:13" ht="12.75">
      <c r="A91" s="6"/>
      <c r="B91" s="5"/>
      <c r="C91" s="5"/>
      <c r="D91" s="5"/>
      <c r="E91" s="5"/>
      <c r="F91" s="70"/>
      <c r="G91" s="70"/>
      <c r="H91" s="70"/>
      <c r="I91" s="140"/>
      <c r="J91" s="136"/>
      <c r="K91" s="5"/>
      <c r="L91" s="5"/>
      <c r="M91" s="4"/>
    </row>
    <row r="92" spans="1:13" ht="12.75">
      <c r="A92" s="6"/>
      <c r="B92" s="5"/>
      <c r="C92" s="5"/>
      <c r="D92" s="131" t="s">
        <v>281</v>
      </c>
      <c r="E92" s="131"/>
      <c r="F92" s="131"/>
      <c r="G92" s="5"/>
      <c r="H92" s="5"/>
      <c r="I92" s="5"/>
      <c r="J92" s="137"/>
      <c r="K92" s="5"/>
      <c r="L92" s="5"/>
      <c r="M92" s="4"/>
    </row>
    <row r="93" spans="1:13" ht="12.75">
      <c r="A93" s="6"/>
      <c r="B93" s="5"/>
      <c r="C93" s="5"/>
      <c r="D93" s="131" t="s">
        <v>282</v>
      </c>
      <c r="E93" s="131"/>
      <c r="F93" s="131"/>
      <c r="G93" s="5"/>
      <c r="H93" s="5"/>
      <c r="I93" s="5"/>
      <c r="J93" s="137"/>
      <c r="K93" s="5"/>
      <c r="L93" s="5"/>
      <c r="M93" s="4"/>
    </row>
    <row r="94" spans="1:13" ht="12.75">
      <c r="A94" s="6"/>
      <c r="B94" s="5"/>
      <c r="C94" s="5"/>
      <c r="D94" s="70" t="s">
        <v>509</v>
      </c>
      <c r="E94" s="70"/>
      <c r="F94" s="70"/>
      <c r="G94" s="70"/>
      <c r="H94" s="5"/>
      <c r="I94" s="5"/>
      <c r="J94" s="137"/>
      <c r="K94" s="5"/>
      <c r="L94" s="5"/>
      <c r="M94" s="4"/>
    </row>
    <row r="95" spans="1:13" ht="12.75">
      <c r="A95" s="6"/>
      <c r="B95" s="5"/>
      <c r="C95" s="5"/>
      <c r="D95" s="70">
        <v>1</v>
      </c>
      <c r="E95" s="70" t="s">
        <v>242</v>
      </c>
      <c r="F95" s="70"/>
      <c r="G95" s="150">
        <v>1662549</v>
      </c>
      <c r="H95" s="70" t="s">
        <v>484</v>
      </c>
      <c r="I95" s="5"/>
      <c r="J95" s="137"/>
      <c r="K95" s="5"/>
      <c r="L95" s="5"/>
      <c r="M95" s="4"/>
    </row>
    <row r="96" spans="1:13" ht="12.75">
      <c r="A96" s="6"/>
      <c r="B96" s="5"/>
      <c r="C96" s="5"/>
      <c r="D96" s="70">
        <v>2</v>
      </c>
      <c r="E96" s="70" t="s">
        <v>303</v>
      </c>
      <c r="F96" s="70"/>
      <c r="G96" s="150">
        <v>9981091</v>
      </c>
      <c r="H96" s="70" t="s">
        <v>207</v>
      </c>
      <c r="I96" s="5"/>
      <c r="J96" s="137"/>
      <c r="K96" s="5"/>
      <c r="L96" s="5"/>
      <c r="M96" s="4"/>
    </row>
    <row r="97" spans="1:15" ht="12.75">
      <c r="A97" s="6"/>
      <c r="B97" s="5"/>
      <c r="C97" s="5"/>
      <c r="D97" s="131"/>
      <c r="E97" s="131"/>
      <c r="F97" s="131" t="s">
        <v>180</v>
      </c>
      <c r="G97" s="138">
        <f>SUM(G95:G96)</f>
        <v>11643640</v>
      </c>
      <c r="H97" s="70" t="s">
        <v>207</v>
      </c>
      <c r="I97" s="5"/>
      <c r="J97" s="137"/>
      <c r="K97" s="5"/>
      <c r="L97" s="5"/>
      <c r="M97" s="4"/>
      <c r="O97" s="27"/>
    </row>
    <row r="98" spans="1:15" ht="12.75">
      <c r="A98" s="6"/>
      <c r="B98" s="5"/>
      <c r="C98" s="5"/>
      <c r="D98" s="131"/>
      <c r="E98" s="131"/>
      <c r="F98" s="131"/>
      <c r="G98" s="138"/>
      <c r="H98" s="70"/>
      <c r="I98" s="5"/>
      <c r="J98" s="137"/>
      <c r="K98" s="5"/>
      <c r="L98" s="5"/>
      <c r="M98" s="4"/>
      <c r="O98" s="27"/>
    </row>
    <row r="99" spans="1:15" ht="12.75">
      <c r="A99" s="6"/>
      <c r="B99" s="5"/>
      <c r="C99" s="5"/>
      <c r="D99" s="131" t="s">
        <v>284</v>
      </c>
      <c r="E99" s="131"/>
      <c r="F99" s="131"/>
      <c r="G99" s="138">
        <v>1879745</v>
      </c>
      <c r="H99" s="70" t="s">
        <v>484</v>
      </c>
      <c r="I99" s="5"/>
      <c r="J99" s="137"/>
      <c r="K99" s="5"/>
      <c r="L99" s="5"/>
      <c r="M99" s="4"/>
      <c r="O99" s="27"/>
    </row>
    <row r="100" spans="1:15" ht="12.75">
      <c r="A100" s="6"/>
      <c r="B100" s="5"/>
      <c r="C100" s="5"/>
      <c r="D100" s="131"/>
      <c r="E100" s="131"/>
      <c r="F100" s="131"/>
      <c r="G100" s="138"/>
      <c r="H100" s="70"/>
      <c r="I100" s="5"/>
      <c r="J100" s="137"/>
      <c r="K100" s="5"/>
      <c r="L100" s="5"/>
      <c r="M100" s="4"/>
      <c r="O100" s="27"/>
    </row>
    <row r="101" spans="1:15" ht="12.75">
      <c r="A101" s="6"/>
      <c r="B101" s="5"/>
      <c r="C101" s="5"/>
      <c r="D101" s="113" t="s">
        <v>283</v>
      </c>
      <c r="E101" s="113"/>
      <c r="L101" s="5"/>
      <c r="M101" s="4"/>
      <c r="O101" s="27"/>
    </row>
    <row r="102" spans="1:15" s="72" customFormat="1" ht="12.75">
      <c r="A102" s="71"/>
      <c r="B102" s="70"/>
      <c r="C102" s="70"/>
      <c r="D102" s="72" t="s">
        <v>510</v>
      </c>
      <c r="E102"/>
      <c r="F102"/>
      <c r="G102"/>
      <c r="H102" s="145">
        <v>37196</v>
      </c>
      <c r="I102" s="70" t="s">
        <v>484</v>
      </c>
      <c r="J102"/>
      <c r="L102" s="70"/>
      <c r="M102" s="143"/>
      <c r="O102" s="188"/>
    </row>
    <row r="103" spans="1:15" s="72" customFormat="1" ht="12.75">
      <c r="A103" s="71"/>
      <c r="B103" s="70"/>
      <c r="C103" s="70"/>
      <c r="D103" s="72" t="s">
        <v>206</v>
      </c>
      <c r="E103" s="72" t="s">
        <v>511</v>
      </c>
      <c r="F103"/>
      <c r="G103"/>
      <c r="H103" s="145">
        <v>5147</v>
      </c>
      <c r="I103" s="70" t="s">
        <v>207</v>
      </c>
      <c r="J103"/>
      <c r="K103" s="117"/>
      <c r="L103" s="70"/>
      <c r="M103" s="143"/>
      <c r="O103" s="27"/>
    </row>
    <row r="104" spans="1:15" s="72" customFormat="1" ht="12.75">
      <c r="A104" s="71"/>
      <c r="B104" s="70"/>
      <c r="C104" s="70"/>
      <c r="D104" s="72">
        <v>3</v>
      </c>
      <c r="E104" s="72" t="s">
        <v>321</v>
      </c>
      <c r="F104"/>
      <c r="G104"/>
      <c r="H104" s="145">
        <v>88645</v>
      </c>
      <c r="I104" s="70" t="s">
        <v>207</v>
      </c>
      <c r="J104"/>
      <c r="K104" s="117"/>
      <c r="L104" s="70"/>
      <c r="M104" s="143"/>
      <c r="O104" s="27"/>
    </row>
    <row r="105" spans="1:13" ht="12.75">
      <c r="A105" s="6"/>
      <c r="B105" s="5"/>
      <c r="C105" s="5"/>
      <c r="G105" s="113" t="s">
        <v>180</v>
      </c>
      <c r="H105" s="149">
        <f>SUM(H102:H104)</f>
        <v>130988</v>
      </c>
      <c r="I105" s="70" t="s">
        <v>207</v>
      </c>
      <c r="J105" s="113"/>
      <c r="K105" s="120"/>
      <c r="L105" s="5"/>
      <c r="M105" s="4"/>
    </row>
    <row r="106" spans="1:13" ht="12.75">
      <c r="A106" s="6"/>
      <c r="B106" s="5"/>
      <c r="C106" s="5"/>
      <c r="G106" s="113"/>
      <c r="H106" s="149"/>
      <c r="I106" s="70"/>
      <c r="J106" s="113"/>
      <c r="K106" s="120"/>
      <c r="L106" s="5"/>
      <c r="M106" s="4"/>
    </row>
    <row r="107" spans="1:13" ht="12.75">
      <c r="A107" s="6"/>
      <c r="B107" s="5"/>
      <c r="C107" s="5"/>
      <c r="D107" s="113" t="s">
        <v>489</v>
      </c>
      <c r="E107" s="113"/>
      <c r="G107" s="213">
        <v>45775</v>
      </c>
      <c r="H107" s="149" t="s">
        <v>484</v>
      </c>
      <c r="I107" s="70"/>
      <c r="J107" s="113"/>
      <c r="K107" s="120"/>
      <c r="L107" s="5"/>
      <c r="M107" s="4"/>
    </row>
    <row r="108" spans="1:13" ht="12.75">
      <c r="A108" s="6"/>
      <c r="B108" s="5"/>
      <c r="C108" s="5"/>
      <c r="D108" s="113"/>
      <c r="E108" s="113"/>
      <c r="G108" s="213"/>
      <c r="H108" s="149"/>
      <c r="I108" s="70"/>
      <c r="J108" s="113"/>
      <c r="K108" s="120"/>
      <c r="L108" s="5"/>
      <c r="M108" s="4"/>
    </row>
    <row r="109" spans="1:13" ht="12.75">
      <c r="A109" s="6"/>
      <c r="B109" s="5"/>
      <c r="C109" s="5"/>
      <c r="D109" s="113" t="s">
        <v>490</v>
      </c>
      <c r="E109" s="113"/>
      <c r="G109" s="213">
        <v>4800000</v>
      </c>
      <c r="H109" s="149" t="s">
        <v>484</v>
      </c>
      <c r="I109" s="70"/>
      <c r="J109" s="113"/>
      <c r="K109" s="120"/>
      <c r="L109" s="5"/>
      <c r="M109" s="4"/>
    </row>
    <row r="110" spans="1:13" ht="12.75">
      <c r="A110" s="6"/>
      <c r="B110" s="5"/>
      <c r="C110" s="5"/>
      <c r="D110" s="113"/>
      <c r="E110" s="113"/>
      <c r="G110" s="213"/>
      <c r="H110" s="149"/>
      <c r="I110" s="70"/>
      <c r="J110" s="113"/>
      <c r="K110" s="120"/>
      <c r="L110" s="5"/>
      <c r="M110" s="4"/>
    </row>
    <row r="111" spans="1:13" ht="12.75">
      <c r="A111" s="6"/>
      <c r="B111" s="5"/>
      <c r="C111" s="5"/>
      <c r="D111" s="113" t="s">
        <v>491</v>
      </c>
      <c r="E111" s="113"/>
      <c r="G111" s="213">
        <v>4569973</v>
      </c>
      <c r="H111" s="149" t="s">
        <v>484</v>
      </c>
      <c r="I111" s="70"/>
      <c r="J111" s="113"/>
      <c r="K111" s="120"/>
      <c r="L111" s="5"/>
      <c r="M111" s="4"/>
    </row>
    <row r="112" spans="1:13" ht="12.75">
      <c r="A112" s="6"/>
      <c r="B112" s="5"/>
      <c r="C112" s="5"/>
      <c r="D112" s="113"/>
      <c r="E112" s="113"/>
      <c r="G112" s="213"/>
      <c r="H112" s="149"/>
      <c r="I112" s="70"/>
      <c r="J112" s="113"/>
      <c r="K112" s="120"/>
      <c r="L112" s="5"/>
      <c r="M112" s="4"/>
    </row>
    <row r="113" spans="1:13" ht="12.75">
      <c r="A113" s="6"/>
      <c r="B113" s="5"/>
      <c r="C113" s="5"/>
      <c r="D113" s="113" t="s">
        <v>243</v>
      </c>
      <c r="E113" s="113"/>
      <c r="H113" s="5"/>
      <c r="I113" s="5"/>
      <c r="J113" s="113"/>
      <c r="K113" s="120"/>
      <c r="L113" s="5"/>
      <c r="M113" s="4"/>
    </row>
    <row r="114" spans="1:13" ht="12.75">
      <c r="A114" s="6"/>
      <c r="B114" s="5"/>
      <c r="C114" s="5"/>
      <c r="D114" s="72" t="s">
        <v>512</v>
      </c>
      <c r="H114" s="5"/>
      <c r="I114" s="5"/>
      <c r="J114" s="113"/>
      <c r="K114" s="120"/>
      <c r="L114" s="5"/>
      <c r="M114" s="4"/>
    </row>
    <row r="115" spans="1:13" ht="15.75">
      <c r="A115" s="6"/>
      <c r="B115" s="5"/>
      <c r="C115" s="5"/>
      <c r="D115" s="132"/>
      <c r="E115" s="132"/>
      <c r="F115" s="5"/>
      <c r="G115" s="5"/>
      <c r="H115" s="5"/>
      <c r="I115" s="5"/>
      <c r="J115" s="113"/>
      <c r="K115" s="120"/>
      <c r="L115" s="5"/>
      <c r="M115" s="4"/>
    </row>
    <row r="116" spans="1:13" ht="12.75">
      <c r="A116" s="6"/>
      <c r="B116" s="5"/>
      <c r="C116" s="5"/>
      <c r="D116" s="113" t="s">
        <v>244</v>
      </c>
      <c r="E116" s="113"/>
      <c r="I116" s="113"/>
      <c r="J116" s="113"/>
      <c r="K116" s="120"/>
      <c r="L116" s="5"/>
      <c r="M116" s="4"/>
    </row>
    <row r="117" spans="1:13" ht="12.75">
      <c r="A117" s="6"/>
      <c r="B117" s="5"/>
      <c r="C117" s="5"/>
      <c r="D117" s="72" t="s">
        <v>304</v>
      </c>
      <c r="I117" s="113"/>
      <c r="J117" s="113"/>
      <c r="K117" s="120"/>
      <c r="L117" s="5"/>
      <c r="M117" s="4"/>
    </row>
    <row r="118" spans="1:13" ht="12.75">
      <c r="A118" s="6"/>
      <c r="B118" s="5"/>
      <c r="C118" s="5"/>
      <c r="D118" s="113"/>
      <c r="E118" s="113"/>
      <c r="G118" s="213"/>
      <c r="H118" s="149"/>
      <c r="I118" s="70"/>
      <c r="J118" s="113"/>
      <c r="K118" s="120"/>
      <c r="L118" s="5"/>
      <c r="M118" s="4"/>
    </row>
    <row r="119" spans="1:13" ht="12.75">
      <c r="A119" s="6"/>
      <c r="B119" s="7"/>
      <c r="C119" s="8"/>
      <c r="D119" s="130"/>
      <c r="E119" s="8"/>
      <c r="F119" s="8"/>
      <c r="G119" s="8"/>
      <c r="H119" s="8"/>
      <c r="I119" s="106"/>
      <c r="J119" s="106"/>
      <c r="K119" s="200">
        <v>8</v>
      </c>
      <c r="L119" s="5"/>
      <c r="M119" s="4"/>
    </row>
    <row r="120" spans="1:13" ht="12.75">
      <c r="A120" s="5"/>
      <c r="B120" s="2"/>
      <c r="C120" s="5"/>
      <c r="D120" s="72"/>
      <c r="I120" s="113"/>
      <c r="J120" s="113"/>
      <c r="K120" s="184"/>
      <c r="L120" s="5"/>
      <c r="M120" s="5"/>
    </row>
    <row r="121" spans="1:13" ht="12.75">
      <c r="A121" s="5"/>
      <c r="B121" s="8"/>
      <c r="C121" s="8"/>
      <c r="D121" s="130"/>
      <c r="E121" s="8"/>
      <c r="F121" s="8"/>
      <c r="G121" s="8"/>
      <c r="H121" s="8"/>
      <c r="I121" s="106"/>
      <c r="J121" s="106"/>
      <c r="K121" s="182"/>
      <c r="L121" s="5"/>
      <c r="M121" s="5"/>
    </row>
    <row r="122" spans="1:13" ht="12.75">
      <c r="A122" s="6"/>
      <c r="B122" s="5"/>
      <c r="C122" s="5"/>
      <c r="D122" s="72"/>
      <c r="I122" s="113"/>
      <c r="J122" s="113"/>
      <c r="K122" s="152"/>
      <c r="L122" s="5"/>
      <c r="M122" s="4"/>
    </row>
    <row r="123" spans="1:13" ht="18">
      <c r="A123" s="6"/>
      <c r="B123" s="5"/>
      <c r="C123" s="94" t="s">
        <v>228</v>
      </c>
      <c r="D123" s="95"/>
      <c r="E123" s="95"/>
      <c r="F123" s="96"/>
      <c r="G123" s="5"/>
      <c r="H123" s="5"/>
      <c r="I123" s="5"/>
      <c r="J123" s="5"/>
      <c r="K123" s="6"/>
      <c r="L123" s="5"/>
      <c r="M123" s="4"/>
    </row>
    <row r="124" spans="1:13" ht="15.75">
      <c r="A124" s="6"/>
      <c r="B124" s="5"/>
      <c r="C124" s="5"/>
      <c r="D124" s="132"/>
      <c r="E124" s="132"/>
      <c r="F124" s="5"/>
      <c r="G124" s="5"/>
      <c r="H124" s="5"/>
      <c r="I124" s="5"/>
      <c r="J124" s="5"/>
      <c r="K124" s="6"/>
      <c r="L124" s="5"/>
      <c r="M124" s="4"/>
    </row>
    <row r="125" spans="1:13" ht="12.75">
      <c r="A125" s="6"/>
      <c r="B125" s="5"/>
      <c r="C125" s="5"/>
      <c r="D125" s="113" t="s">
        <v>322</v>
      </c>
      <c r="E125" s="113"/>
      <c r="I125" s="113"/>
      <c r="J125" s="113"/>
      <c r="K125" s="152"/>
      <c r="L125" s="5"/>
      <c r="M125" s="4"/>
    </row>
    <row r="126" spans="1:13" ht="12.75">
      <c r="A126" s="6"/>
      <c r="B126" s="5"/>
      <c r="C126" s="5"/>
      <c r="D126" s="72" t="s">
        <v>513</v>
      </c>
      <c r="I126" s="113"/>
      <c r="J126" s="113"/>
      <c r="K126" s="152"/>
      <c r="L126" s="5"/>
      <c r="M126" s="4"/>
    </row>
    <row r="127" spans="1:13" ht="12.75">
      <c r="A127" s="6"/>
      <c r="B127" s="5"/>
      <c r="C127" s="5"/>
      <c r="D127" s="72"/>
      <c r="I127" s="113"/>
      <c r="J127" s="113"/>
      <c r="K127" s="152"/>
      <c r="L127" s="5"/>
      <c r="M127" s="4"/>
    </row>
    <row r="128" spans="1:13" ht="12.75">
      <c r="A128" s="6"/>
      <c r="D128" s="113" t="s">
        <v>245</v>
      </c>
      <c r="E128" s="113"/>
      <c r="F128" s="113"/>
      <c r="K128" s="5"/>
      <c r="L128" s="5"/>
      <c r="M128" s="4"/>
    </row>
    <row r="129" spans="1:13" ht="12.75">
      <c r="A129" s="6"/>
      <c r="D129" s="72" t="s">
        <v>514</v>
      </c>
      <c r="K129" s="5"/>
      <c r="L129" s="6"/>
      <c r="M129" s="4"/>
    </row>
    <row r="130" spans="1:13" ht="12.75">
      <c r="A130" s="6"/>
      <c r="D130" s="72"/>
      <c r="K130" s="5"/>
      <c r="L130" s="6"/>
      <c r="M130" s="4"/>
    </row>
    <row r="131" spans="1:13" ht="12.75">
      <c r="A131" s="6"/>
      <c r="E131" s="194"/>
      <c r="F131" s="194"/>
      <c r="G131" s="194"/>
      <c r="K131" s="5"/>
      <c r="L131" s="6"/>
      <c r="M131" s="4"/>
    </row>
    <row r="132" spans="1:13" ht="15.75">
      <c r="A132" s="6"/>
      <c r="E132" s="121" t="s">
        <v>183</v>
      </c>
      <c r="F132" s="122"/>
      <c r="G132" s="122"/>
      <c r="H132" s="122"/>
      <c r="K132" s="5"/>
      <c r="L132" s="6"/>
      <c r="M132" s="4"/>
    </row>
    <row r="133" spans="1:13" ht="15.75">
      <c r="A133" s="6"/>
      <c r="E133" s="121"/>
      <c r="F133" s="122"/>
      <c r="G133" s="122"/>
      <c r="H133" s="122"/>
      <c r="K133" s="5"/>
      <c r="L133" s="6"/>
      <c r="M133" s="4"/>
    </row>
    <row r="134" spans="1:13" ht="12.75">
      <c r="A134" s="6"/>
      <c r="D134" s="113" t="s">
        <v>250</v>
      </c>
      <c r="E134" s="113"/>
      <c r="K134" s="5"/>
      <c r="L134" s="6"/>
      <c r="M134" s="4"/>
    </row>
    <row r="135" spans="1:13" ht="12.75">
      <c r="A135" s="6"/>
      <c r="D135">
        <v>1</v>
      </c>
      <c r="E135" s="72" t="s">
        <v>184</v>
      </c>
      <c r="H135" s="151">
        <v>17987424</v>
      </c>
      <c r="I135" s="72" t="s">
        <v>182</v>
      </c>
      <c r="J135" s="116"/>
      <c r="K135" s="5"/>
      <c r="L135" s="6"/>
      <c r="M135" s="4"/>
    </row>
    <row r="136" spans="1:13" ht="12.75">
      <c r="A136" s="6"/>
      <c r="E136" s="72" t="s">
        <v>515</v>
      </c>
      <c r="H136" s="151">
        <v>2083333</v>
      </c>
      <c r="I136" s="72" t="s">
        <v>207</v>
      </c>
      <c r="J136" s="116"/>
      <c r="K136" s="5"/>
      <c r="L136" s="6"/>
      <c r="M136" s="4"/>
    </row>
    <row r="137" spans="1:13" ht="12.75">
      <c r="A137" s="6"/>
      <c r="E137" s="72" t="s">
        <v>249</v>
      </c>
      <c r="H137" s="151">
        <v>321150</v>
      </c>
      <c r="I137" s="72" t="s">
        <v>207</v>
      </c>
      <c r="J137" s="116"/>
      <c r="K137" s="5"/>
      <c r="L137" s="6"/>
      <c r="M137" s="4"/>
    </row>
    <row r="138" spans="1:17" ht="12.75">
      <c r="A138" s="6"/>
      <c r="E138" s="72"/>
      <c r="H138" s="114">
        <f>SUM(H135:H137)</f>
        <v>20391907</v>
      </c>
      <c r="I138" s="72" t="s">
        <v>207</v>
      </c>
      <c r="J138" s="116"/>
      <c r="K138" s="5"/>
      <c r="L138" s="6"/>
      <c r="M138" s="4"/>
      <c r="P138" s="18"/>
      <c r="Q138" s="18"/>
    </row>
    <row r="139" spans="1:17" ht="12.75">
      <c r="A139" s="6"/>
      <c r="E139" s="72"/>
      <c r="H139" s="114"/>
      <c r="J139" s="116"/>
      <c r="K139" s="5"/>
      <c r="L139" s="6"/>
      <c r="M139" s="4"/>
      <c r="P139" s="18"/>
      <c r="Q139" s="18"/>
    </row>
    <row r="140" spans="1:17" ht="12.75">
      <c r="A140" s="6"/>
      <c r="D140" s="113" t="s">
        <v>251</v>
      </c>
      <c r="E140" s="113"/>
      <c r="F140" s="113"/>
      <c r="G140" s="113"/>
      <c r="H140" s="115"/>
      <c r="K140" s="5"/>
      <c r="L140" s="6"/>
      <c r="M140" s="4"/>
      <c r="P140" s="18"/>
      <c r="Q140" s="18"/>
    </row>
    <row r="141" spans="1:17" ht="12.75">
      <c r="A141" s="6"/>
      <c r="D141">
        <v>1</v>
      </c>
      <c r="E141" s="72" t="s">
        <v>185</v>
      </c>
      <c r="H141" s="114">
        <v>13018183</v>
      </c>
      <c r="I141" s="72" t="s">
        <v>182</v>
      </c>
      <c r="J141" s="116"/>
      <c r="K141" s="5"/>
      <c r="L141" s="6"/>
      <c r="M141" s="4"/>
      <c r="P141" s="18"/>
      <c r="Q141" s="18"/>
    </row>
    <row r="142" spans="1:17" ht="12.75">
      <c r="A142" s="6"/>
      <c r="H142" s="114"/>
      <c r="J142" s="116"/>
      <c r="K142" s="5"/>
      <c r="L142" s="6"/>
      <c r="M142" s="4"/>
      <c r="P142" s="18"/>
      <c r="Q142" s="18"/>
    </row>
    <row r="143" spans="1:17" ht="12.75">
      <c r="A143" s="6"/>
      <c r="D143" s="113" t="s">
        <v>252</v>
      </c>
      <c r="E143" s="113"/>
      <c r="F143" s="113"/>
      <c r="G143" s="113"/>
      <c r="H143" s="114"/>
      <c r="K143" s="5"/>
      <c r="L143" s="6"/>
      <c r="M143" s="4"/>
      <c r="P143" s="18"/>
      <c r="Q143" s="18"/>
    </row>
    <row r="144" spans="1:17" ht="12.75">
      <c r="A144" s="6"/>
      <c r="D144">
        <v>1</v>
      </c>
      <c r="E144" s="72" t="s">
        <v>195</v>
      </c>
      <c r="H144" s="151">
        <v>37120</v>
      </c>
      <c r="I144" s="72" t="s">
        <v>182</v>
      </c>
      <c r="J144" s="119"/>
      <c r="K144" s="5"/>
      <c r="L144" s="6"/>
      <c r="M144" s="4"/>
      <c r="N144" s="5"/>
      <c r="P144" s="18"/>
      <c r="Q144" s="18"/>
    </row>
    <row r="145" spans="1:19" ht="12.75">
      <c r="A145" s="6"/>
      <c r="D145">
        <v>2</v>
      </c>
      <c r="E145" s="72" t="s">
        <v>265</v>
      </c>
      <c r="H145" s="151">
        <v>27410</v>
      </c>
      <c r="I145" s="72"/>
      <c r="J145" s="119"/>
      <c r="K145" s="5"/>
      <c r="L145" s="6"/>
      <c r="M145" s="4"/>
      <c r="N145" s="5"/>
      <c r="P145" s="18"/>
      <c r="Q145" s="18"/>
      <c r="S145" s="18"/>
    </row>
    <row r="146" spans="1:17" ht="12.75">
      <c r="A146" s="6"/>
      <c r="D146">
        <v>3</v>
      </c>
      <c r="E146" s="72" t="s">
        <v>246</v>
      </c>
      <c r="G146" s="113"/>
      <c r="H146" s="151">
        <v>109888</v>
      </c>
      <c r="I146" s="72" t="s">
        <v>207</v>
      </c>
      <c r="J146" s="118"/>
      <c r="K146" s="5"/>
      <c r="L146" s="6"/>
      <c r="M146" s="4"/>
      <c r="P146" s="18"/>
      <c r="Q146" s="18"/>
    </row>
    <row r="147" spans="1:17" ht="12.75">
      <c r="A147" s="6"/>
      <c r="D147">
        <v>4</v>
      </c>
      <c r="E147" s="72" t="s">
        <v>247</v>
      </c>
      <c r="G147" s="113"/>
      <c r="H147" s="151">
        <v>28792</v>
      </c>
      <c r="I147" s="72" t="s">
        <v>207</v>
      </c>
      <c r="J147" s="118"/>
      <c r="K147" s="5"/>
      <c r="L147" s="6"/>
      <c r="M147" s="4"/>
      <c r="P147" s="18"/>
      <c r="Q147" s="18"/>
    </row>
    <row r="148" spans="1:17" ht="12.75">
      <c r="A148" s="6"/>
      <c r="D148">
        <v>6</v>
      </c>
      <c r="E148" s="72" t="s">
        <v>248</v>
      </c>
      <c r="G148" s="113"/>
      <c r="H148" s="151">
        <v>374140</v>
      </c>
      <c r="I148" s="72" t="s">
        <v>207</v>
      </c>
      <c r="J148" s="118"/>
      <c r="K148" s="5"/>
      <c r="L148" s="6"/>
      <c r="M148" s="4"/>
      <c r="P148" s="18"/>
      <c r="Q148" s="18"/>
    </row>
    <row r="149" spans="1:16" ht="12.75">
      <c r="A149" s="6"/>
      <c r="D149">
        <v>7</v>
      </c>
      <c r="E149" s="72" t="s">
        <v>305</v>
      </c>
      <c r="G149" s="113"/>
      <c r="H149" s="151">
        <v>280600</v>
      </c>
      <c r="I149" s="72" t="s">
        <v>207</v>
      </c>
      <c r="J149" s="118"/>
      <c r="K149" s="5"/>
      <c r="L149" s="6"/>
      <c r="M149" s="4"/>
      <c r="P149" s="18"/>
    </row>
    <row r="150" spans="1:13" ht="12.75">
      <c r="A150" s="6"/>
      <c r="D150">
        <v>8</v>
      </c>
      <c r="E150" s="72" t="s">
        <v>306</v>
      </c>
      <c r="G150" s="113"/>
      <c r="H150" s="151">
        <v>94723</v>
      </c>
      <c r="I150" s="72" t="s">
        <v>207</v>
      </c>
      <c r="J150" s="118"/>
      <c r="K150" s="5"/>
      <c r="L150" s="6"/>
      <c r="M150" s="4"/>
    </row>
    <row r="151" spans="1:17" ht="12.75">
      <c r="A151" s="6"/>
      <c r="D151">
        <v>9</v>
      </c>
      <c r="E151" s="72" t="s">
        <v>249</v>
      </c>
      <c r="G151" s="113"/>
      <c r="H151" s="151">
        <v>162475</v>
      </c>
      <c r="I151" s="72" t="s">
        <v>207</v>
      </c>
      <c r="J151" s="118"/>
      <c r="K151" s="5"/>
      <c r="L151" s="6"/>
      <c r="M151" s="4"/>
      <c r="P151" s="18"/>
      <c r="Q151" s="18"/>
    </row>
    <row r="152" spans="1:13" ht="12.75">
      <c r="A152" s="6"/>
      <c r="D152">
        <v>10</v>
      </c>
      <c r="E152" s="72" t="s">
        <v>307</v>
      </c>
      <c r="G152" s="113"/>
      <c r="H152" s="151">
        <v>886450</v>
      </c>
      <c r="I152" s="72" t="s">
        <v>207</v>
      </c>
      <c r="J152" s="118"/>
      <c r="K152" s="5"/>
      <c r="L152" s="6"/>
      <c r="M152" s="4"/>
    </row>
    <row r="153" spans="1:13" ht="12.75">
      <c r="A153" s="6"/>
      <c r="D153">
        <v>11</v>
      </c>
      <c r="E153" s="72" t="s">
        <v>516</v>
      </c>
      <c r="G153" s="113"/>
      <c r="H153" s="151">
        <v>10800</v>
      </c>
      <c r="I153" s="72" t="s">
        <v>207</v>
      </c>
      <c r="J153" s="118"/>
      <c r="K153" s="5"/>
      <c r="L153" s="6"/>
      <c r="M153" s="4"/>
    </row>
    <row r="154" spans="1:13" ht="12.75">
      <c r="A154" s="6"/>
      <c r="G154" s="113" t="s">
        <v>180</v>
      </c>
      <c r="H154" s="114">
        <f>SUM(H144:H153)</f>
        <v>2012398</v>
      </c>
      <c r="I154" s="72" t="s">
        <v>207</v>
      </c>
      <c r="J154" s="118"/>
      <c r="K154" s="5"/>
      <c r="L154" s="6"/>
      <c r="M154" s="4"/>
    </row>
    <row r="155" spans="1:13" ht="12.75">
      <c r="A155" s="6"/>
      <c r="G155" s="113"/>
      <c r="H155" s="114"/>
      <c r="I155" s="72"/>
      <c r="J155" s="118"/>
      <c r="K155" s="5"/>
      <c r="L155" s="6"/>
      <c r="M155" s="4"/>
    </row>
    <row r="156" spans="1:13" ht="12.75">
      <c r="A156" s="6"/>
      <c r="D156" s="113" t="s">
        <v>253</v>
      </c>
      <c r="E156" s="113"/>
      <c r="F156" s="113"/>
      <c r="H156" s="115"/>
      <c r="K156" s="5"/>
      <c r="L156" s="6"/>
      <c r="M156" s="4"/>
    </row>
    <row r="157" spans="1:13" ht="12.75">
      <c r="A157" s="6"/>
      <c r="D157" s="72">
        <v>1</v>
      </c>
      <c r="E157" s="72" t="s">
        <v>205</v>
      </c>
      <c r="F157" s="113"/>
      <c r="H157" s="115">
        <v>1940591</v>
      </c>
      <c r="I157" s="72" t="s">
        <v>182</v>
      </c>
      <c r="K157" s="5"/>
      <c r="L157" s="6"/>
      <c r="M157" s="4"/>
    </row>
    <row r="158" spans="1:13" ht="12.75">
      <c r="A158" s="6"/>
      <c r="D158">
        <v>2</v>
      </c>
      <c r="E158" t="s">
        <v>186</v>
      </c>
      <c r="H158" s="151">
        <v>324079</v>
      </c>
      <c r="I158" s="72" t="s">
        <v>207</v>
      </c>
      <c r="J158" s="116"/>
      <c r="K158" s="5"/>
      <c r="L158" s="6"/>
      <c r="M158" s="4"/>
    </row>
    <row r="159" spans="1:13" ht="12.75">
      <c r="A159" s="6"/>
      <c r="B159" s="4"/>
      <c r="C159" s="5"/>
      <c r="D159" s="5"/>
      <c r="E159" s="5"/>
      <c r="F159" s="5"/>
      <c r="G159" s="131" t="s">
        <v>180</v>
      </c>
      <c r="H159" s="135">
        <f>SUM(H157:H158)</f>
        <v>2264670</v>
      </c>
      <c r="I159" s="70" t="s">
        <v>207</v>
      </c>
      <c r="J159" s="148"/>
      <c r="K159" s="5"/>
      <c r="L159" s="6"/>
      <c r="M159" s="4"/>
    </row>
    <row r="160" spans="1:13" ht="12.75">
      <c r="A160" s="6"/>
      <c r="B160" s="5"/>
      <c r="C160" s="5"/>
      <c r="D160" s="131" t="s">
        <v>254</v>
      </c>
      <c r="E160" s="131"/>
      <c r="F160" s="131"/>
      <c r="G160" s="131"/>
      <c r="H160" s="135"/>
      <c r="I160" s="70"/>
      <c r="J160" s="148"/>
      <c r="K160" s="5"/>
      <c r="L160" s="5"/>
      <c r="M160" s="4"/>
    </row>
    <row r="161" spans="1:13" ht="12.75">
      <c r="A161" s="6"/>
      <c r="B161" s="5"/>
      <c r="C161" s="5"/>
      <c r="D161" s="70" t="s">
        <v>517</v>
      </c>
      <c r="E161" s="5"/>
      <c r="F161" s="5"/>
      <c r="G161" s="131"/>
      <c r="H161" s="135"/>
      <c r="I161" s="70"/>
      <c r="J161" s="148"/>
      <c r="K161" s="5"/>
      <c r="L161" s="5"/>
      <c r="M161" s="4"/>
    </row>
    <row r="162" spans="1:13" ht="12.75">
      <c r="A162" s="6"/>
      <c r="B162" s="5"/>
      <c r="C162" s="5"/>
      <c r="D162" s="5"/>
      <c r="E162" s="5"/>
      <c r="F162" s="5"/>
      <c r="G162" s="131"/>
      <c r="H162" s="135"/>
      <c r="I162" s="70"/>
      <c r="J162" s="148"/>
      <c r="K162" s="5"/>
      <c r="L162" s="5"/>
      <c r="M162" s="4"/>
    </row>
    <row r="163" spans="1:13" ht="12.75">
      <c r="A163" s="6"/>
      <c r="D163" s="113" t="s">
        <v>255</v>
      </c>
      <c r="E163" s="113"/>
      <c r="F163" s="113"/>
      <c r="G163" s="113"/>
      <c r="H163" s="113"/>
      <c r="I163" s="115"/>
      <c r="K163" s="5"/>
      <c r="L163" s="5"/>
      <c r="M163" s="4"/>
    </row>
    <row r="164" spans="1:13" ht="12.75">
      <c r="A164" s="6"/>
      <c r="D164" t="s">
        <v>164</v>
      </c>
      <c r="E164" t="s">
        <v>187</v>
      </c>
      <c r="H164" s="115">
        <f>H138</f>
        <v>20391907</v>
      </c>
      <c r="I164" s="72" t="s">
        <v>182</v>
      </c>
      <c r="J164" s="116"/>
      <c r="K164" s="5"/>
      <c r="L164" s="5"/>
      <c r="M164" s="4"/>
    </row>
    <row r="165" spans="1:13" ht="12.75">
      <c r="A165" s="6"/>
      <c r="E165" t="s">
        <v>188</v>
      </c>
      <c r="H165" s="115">
        <f>H141+H154+H159+349764</f>
        <v>17645015</v>
      </c>
      <c r="I165" s="72" t="s">
        <v>207</v>
      </c>
      <c r="J165" s="116"/>
      <c r="K165" s="5"/>
      <c r="L165" s="5"/>
      <c r="M165" s="4"/>
    </row>
    <row r="166" spans="1:13" ht="12.75">
      <c r="A166" s="6"/>
      <c r="E166" s="113" t="s">
        <v>189</v>
      </c>
      <c r="F166" s="113"/>
      <c r="G166" s="113"/>
      <c r="H166" s="114">
        <f>H164-H165</f>
        <v>2746892</v>
      </c>
      <c r="I166" s="72" t="s">
        <v>207</v>
      </c>
      <c r="J166" s="118"/>
      <c r="K166" s="5"/>
      <c r="L166" s="5"/>
      <c r="M166" s="4"/>
    </row>
    <row r="167" spans="1:13" ht="12.75">
      <c r="A167" s="6"/>
      <c r="E167" s="113"/>
      <c r="F167" s="113"/>
      <c r="G167" s="113"/>
      <c r="H167" s="114"/>
      <c r="I167" s="72"/>
      <c r="J167" s="118"/>
      <c r="K167" s="5"/>
      <c r="L167" s="5"/>
      <c r="M167" s="4"/>
    </row>
    <row r="168" spans="1:13" ht="12.75">
      <c r="A168" s="6"/>
      <c r="D168" s="113" t="s">
        <v>256</v>
      </c>
      <c r="E168" s="113"/>
      <c r="F168" s="113"/>
      <c r="G168" s="113"/>
      <c r="H168" s="114"/>
      <c r="I168" s="72"/>
      <c r="J168" s="118"/>
      <c r="K168" s="5"/>
      <c r="L168" s="5"/>
      <c r="M168" s="4"/>
    </row>
    <row r="169" spans="1:13" ht="12.75">
      <c r="A169" s="6"/>
      <c r="D169" s="72" t="s">
        <v>518</v>
      </c>
      <c r="E169" s="113"/>
      <c r="F169" s="113"/>
      <c r="G169" s="113"/>
      <c r="H169" s="151">
        <v>-1282217</v>
      </c>
      <c r="I169" s="72" t="s">
        <v>182</v>
      </c>
      <c r="J169" s="118"/>
      <c r="K169" s="5"/>
      <c r="L169" s="5"/>
      <c r="M169" s="4"/>
    </row>
    <row r="170" spans="1:13" ht="12.75">
      <c r="A170" s="6"/>
      <c r="D170" s="72" t="s">
        <v>308</v>
      </c>
      <c r="E170" s="113"/>
      <c r="F170" s="113"/>
      <c r="G170" s="113"/>
      <c r="H170" s="151">
        <v>-151506</v>
      </c>
      <c r="I170" s="72" t="s">
        <v>207</v>
      </c>
      <c r="J170" s="118"/>
      <c r="K170" s="5"/>
      <c r="L170" s="5"/>
      <c r="M170" s="4"/>
    </row>
    <row r="171" spans="1:13" ht="12.75">
      <c r="A171" s="6"/>
      <c r="D171" s="72"/>
      <c r="E171" s="113"/>
      <c r="F171" s="113"/>
      <c r="G171" s="131" t="s">
        <v>180</v>
      </c>
      <c r="H171" s="114">
        <f>SUM(H169:H170)</f>
        <v>-1433723</v>
      </c>
      <c r="I171" s="72" t="s">
        <v>207</v>
      </c>
      <c r="J171" s="118"/>
      <c r="K171" s="5"/>
      <c r="L171" s="5"/>
      <c r="M171" s="4"/>
    </row>
    <row r="172" spans="1:13" ht="12.75">
      <c r="A172" s="6"/>
      <c r="D172" s="72"/>
      <c r="E172" s="113"/>
      <c r="F172" s="113"/>
      <c r="G172" s="113"/>
      <c r="H172" s="114"/>
      <c r="I172" s="72"/>
      <c r="J172" s="118"/>
      <c r="K172" s="5"/>
      <c r="L172" s="5"/>
      <c r="M172" s="4"/>
    </row>
    <row r="173" spans="1:13" ht="12.75">
      <c r="A173" s="6"/>
      <c r="D173" s="113" t="s">
        <v>257</v>
      </c>
      <c r="E173" s="113"/>
      <c r="F173" s="113"/>
      <c r="G173" s="113"/>
      <c r="H173" s="114"/>
      <c r="I173" s="72"/>
      <c r="J173" s="118"/>
      <c r="K173" s="5"/>
      <c r="L173" s="5"/>
      <c r="M173" s="4"/>
    </row>
    <row r="174" spans="1:13" ht="12.75">
      <c r="A174" s="6"/>
      <c r="D174" s="72">
        <v>1</v>
      </c>
      <c r="E174" s="72" t="s">
        <v>258</v>
      </c>
      <c r="F174" s="72"/>
      <c r="G174" s="72"/>
      <c r="H174" s="151">
        <f>H166</f>
        <v>2746892</v>
      </c>
      <c r="I174" s="72" t="s">
        <v>182</v>
      </c>
      <c r="J174" s="118"/>
      <c r="K174" s="5"/>
      <c r="L174" s="5"/>
      <c r="M174" s="4"/>
    </row>
    <row r="175" spans="1:13" ht="12.75">
      <c r="A175" s="6"/>
      <c r="D175" s="72">
        <v>2</v>
      </c>
      <c r="E175" s="72" t="s">
        <v>259</v>
      </c>
      <c r="F175" s="72"/>
      <c r="G175" s="72"/>
      <c r="H175" s="151">
        <f>H171</f>
        <v>-1433723</v>
      </c>
      <c r="I175" s="72" t="s">
        <v>207</v>
      </c>
      <c r="J175" s="118"/>
      <c r="K175" s="5"/>
      <c r="L175" s="5"/>
      <c r="M175" s="4"/>
    </row>
    <row r="176" spans="1:13" ht="12.75">
      <c r="A176" s="6"/>
      <c r="D176" s="72"/>
      <c r="E176" s="113"/>
      <c r="F176" s="113"/>
      <c r="G176" s="113"/>
      <c r="H176" s="114">
        <f>SUM(H174:H175)</f>
        <v>1313169</v>
      </c>
      <c r="I176" s="72" t="s">
        <v>207</v>
      </c>
      <c r="J176" s="118"/>
      <c r="K176" s="5"/>
      <c r="L176" s="5"/>
      <c r="M176" s="4"/>
    </row>
    <row r="177" spans="1:13" ht="12.75">
      <c r="A177" s="6"/>
      <c r="D177" s="72"/>
      <c r="E177" s="113"/>
      <c r="F177" s="113"/>
      <c r="G177" s="113"/>
      <c r="H177" s="114"/>
      <c r="I177" s="72"/>
      <c r="J177" s="118"/>
      <c r="K177" s="5"/>
      <c r="L177" s="5"/>
      <c r="M177" s="4"/>
    </row>
    <row r="178" spans="1:13" ht="12.75">
      <c r="A178" s="6"/>
      <c r="D178" s="72"/>
      <c r="E178" s="113"/>
      <c r="F178" s="113"/>
      <c r="G178" s="113"/>
      <c r="H178" s="114"/>
      <c r="I178" s="72"/>
      <c r="J178" s="118"/>
      <c r="K178" s="5"/>
      <c r="L178" s="5"/>
      <c r="M178" s="4"/>
    </row>
    <row r="179" spans="1:13" ht="12.75">
      <c r="A179" s="6"/>
      <c r="D179" s="72"/>
      <c r="E179" s="113"/>
      <c r="F179" s="113"/>
      <c r="G179" s="113"/>
      <c r="H179" s="114"/>
      <c r="I179" s="72"/>
      <c r="J179" s="118"/>
      <c r="K179" s="5"/>
      <c r="L179" s="5"/>
      <c r="M179" s="4"/>
    </row>
    <row r="180" spans="1:13" ht="12.75">
      <c r="A180" s="6"/>
      <c r="B180" s="7"/>
      <c r="C180" s="8"/>
      <c r="D180" s="130"/>
      <c r="E180" s="106"/>
      <c r="F180" s="106"/>
      <c r="G180" s="106"/>
      <c r="H180" s="144"/>
      <c r="I180" s="130"/>
      <c r="J180" s="183"/>
      <c r="K180" s="8">
        <v>9</v>
      </c>
      <c r="L180" s="5"/>
      <c r="M180" s="4"/>
    </row>
    <row r="181" spans="1:13" ht="12.75">
      <c r="A181" s="5"/>
      <c r="B181" s="2"/>
      <c r="D181" s="72"/>
      <c r="E181" s="113"/>
      <c r="F181" s="113"/>
      <c r="G181" s="113"/>
      <c r="H181" s="114"/>
      <c r="I181" s="72"/>
      <c r="J181" s="118"/>
      <c r="K181" s="5"/>
      <c r="L181" s="5"/>
      <c r="M181" s="5"/>
    </row>
    <row r="182" spans="1:13" ht="12.75">
      <c r="A182" s="5"/>
      <c r="B182" s="8"/>
      <c r="C182" s="8"/>
      <c r="D182" s="130"/>
      <c r="E182" s="106"/>
      <c r="F182" s="106"/>
      <c r="G182" s="106"/>
      <c r="H182" s="144"/>
      <c r="I182" s="130"/>
      <c r="J182" s="183"/>
      <c r="K182" s="8"/>
      <c r="L182" s="5"/>
      <c r="M182" s="5"/>
    </row>
    <row r="183" spans="1:13" ht="12.75">
      <c r="A183" s="6"/>
      <c r="D183" s="72"/>
      <c r="E183" s="113"/>
      <c r="F183" s="113"/>
      <c r="G183" s="113"/>
      <c r="H183" s="114"/>
      <c r="I183" s="72"/>
      <c r="J183" s="118"/>
      <c r="K183" s="5"/>
      <c r="L183" s="5"/>
      <c r="M183" s="4"/>
    </row>
    <row r="184" spans="1:13" ht="18">
      <c r="A184" s="6"/>
      <c r="B184" s="5"/>
      <c r="C184" s="94" t="s">
        <v>228</v>
      </c>
      <c r="D184" s="95"/>
      <c r="E184" s="95"/>
      <c r="F184" s="96"/>
      <c r="G184" s="5"/>
      <c r="H184" s="5"/>
      <c r="I184" s="5"/>
      <c r="J184" s="5"/>
      <c r="K184" s="6"/>
      <c r="L184" s="5"/>
      <c r="M184" s="4"/>
    </row>
    <row r="185" spans="1:13" ht="15.75">
      <c r="A185" s="6"/>
      <c r="B185" s="5"/>
      <c r="C185" s="5"/>
      <c r="D185" s="132"/>
      <c r="E185" s="132"/>
      <c r="F185" s="5"/>
      <c r="G185" s="5"/>
      <c r="H185" s="5"/>
      <c r="I185" s="5"/>
      <c r="J185" s="5"/>
      <c r="K185" s="6"/>
      <c r="L185" s="5"/>
      <c r="M185" s="4"/>
    </row>
    <row r="186" spans="1:13" ht="15.75">
      <c r="A186" s="6"/>
      <c r="E186" s="121" t="s">
        <v>183</v>
      </c>
      <c r="F186" s="122"/>
      <c r="G186" s="122"/>
      <c r="H186" s="122"/>
      <c r="I186" s="122"/>
      <c r="K186" s="153"/>
      <c r="L186" s="5"/>
      <c r="M186" s="4"/>
    </row>
    <row r="187" spans="1:13" ht="12.75">
      <c r="A187" s="6"/>
      <c r="D187" s="72"/>
      <c r="E187" s="113"/>
      <c r="F187" s="113"/>
      <c r="G187" s="113"/>
      <c r="H187" s="114"/>
      <c r="I187" s="72"/>
      <c r="J187" s="118"/>
      <c r="K187" s="5"/>
      <c r="L187" s="5"/>
      <c r="M187" s="4"/>
    </row>
    <row r="188" spans="1:13" ht="12.75">
      <c r="A188" s="6"/>
      <c r="D188" s="72"/>
      <c r="E188" s="113"/>
      <c r="F188" s="113"/>
      <c r="G188" s="113"/>
      <c r="H188" s="114"/>
      <c r="I188" s="72"/>
      <c r="J188" s="118"/>
      <c r="K188" s="5"/>
      <c r="L188" s="5"/>
      <c r="M188" s="4"/>
    </row>
    <row r="189" spans="1:13" ht="12.75">
      <c r="A189" s="6"/>
      <c r="D189" s="113" t="s">
        <v>260</v>
      </c>
      <c r="E189" s="113"/>
      <c r="F189" s="113"/>
      <c r="H189" s="115"/>
      <c r="J189" s="115"/>
      <c r="K189" s="5"/>
      <c r="L189" s="5"/>
      <c r="M189" s="4"/>
    </row>
    <row r="190" spans="1:13" ht="12.75">
      <c r="A190" s="6"/>
      <c r="E190" t="s">
        <v>190</v>
      </c>
      <c r="H190" s="115">
        <f>H176</f>
        <v>1313169</v>
      </c>
      <c r="I190" s="72" t="s">
        <v>182</v>
      </c>
      <c r="J190" s="116"/>
      <c r="K190" s="70"/>
      <c r="L190" s="5"/>
      <c r="M190" s="4"/>
    </row>
    <row r="191" spans="1:13" ht="12.75">
      <c r="A191" s="6"/>
      <c r="E191" s="113" t="s">
        <v>191</v>
      </c>
      <c r="F191" s="113"/>
      <c r="G191" s="113"/>
      <c r="H191" s="114">
        <f>H190*10%</f>
        <v>131316.9</v>
      </c>
      <c r="I191" s="72" t="s">
        <v>207</v>
      </c>
      <c r="J191" s="118"/>
      <c r="K191" s="5"/>
      <c r="L191" s="5"/>
      <c r="M191" s="4"/>
    </row>
    <row r="192" spans="1:13" ht="12.75">
      <c r="A192" s="6"/>
      <c r="H192" s="115"/>
      <c r="J192" s="115"/>
      <c r="K192" s="5"/>
      <c r="L192" s="5"/>
      <c r="M192" s="4"/>
    </row>
    <row r="193" spans="1:13" ht="12.75">
      <c r="A193" s="6"/>
      <c r="D193" s="113" t="s">
        <v>261</v>
      </c>
      <c r="E193" s="113"/>
      <c r="F193" s="113"/>
      <c r="G193" s="113"/>
      <c r="H193" s="115"/>
      <c r="J193" s="115"/>
      <c r="K193" s="5"/>
      <c r="L193" s="5"/>
      <c r="M193" s="4"/>
    </row>
    <row r="194" spans="1:13" ht="12.75">
      <c r="A194" s="6"/>
      <c r="D194" t="s">
        <v>192</v>
      </c>
      <c r="H194" s="115"/>
      <c r="J194" s="115"/>
      <c r="K194" s="5"/>
      <c r="L194" s="5"/>
      <c r="M194" s="4"/>
    </row>
    <row r="195" spans="1:13" ht="12.75">
      <c r="A195" s="6"/>
      <c r="E195" t="s">
        <v>190</v>
      </c>
      <c r="H195" s="115">
        <f>H190</f>
        <v>1313169</v>
      </c>
      <c r="I195" s="72" t="s">
        <v>182</v>
      </c>
      <c r="J195" s="116"/>
      <c r="K195" s="5"/>
      <c r="L195" s="5"/>
      <c r="M195" s="4"/>
    </row>
    <row r="196" spans="1:13" ht="12.75">
      <c r="A196" s="6"/>
      <c r="E196" t="s">
        <v>193</v>
      </c>
      <c r="H196" s="115">
        <f>H191</f>
        <v>131316.9</v>
      </c>
      <c r="I196" s="72" t="s">
        <v>207</v>
      </c>
      <c r="J196" s="116"/>
      <c r="K196" s="5"/>
      <c r="L196" s="5"/>
      <c r="M196" s="4"/>
    </row>
    <row r="197" spans="1:13" ht="12.75">
      <c r="A197" s="6"/>
      <c r="E197" s="113" t="s">
        <v>194</v>
      </c>
      <c r="F197" s="113"/>
      <c r="G197" s="113"/>
      <c r="H197" s="114">
        <f>H195-H196</f>
        <v>1181852.1</v>
      </c>
      <c r="I197" s="72" t="s">
        <v>207</v>
      </c>
      <c r="J197" s="118"/>
      <c r="K197" s="5"/>
      <c r="L197" s="5"/>
      <c r="M197" s="4"/>
    </row>
    <row r="198" spans="1:13" ht="12.75">
      <c r="A198" s="6"/>
      <c r="E198" s="113"/>
      <c r="F198" s="113"/>
      <c r="G198" s="113"/>
      <c r="H198" s="114"/>
      <c r="I198" s="72"/>
      <c r="J198" s="118"/>
      <c r="K198" s="6"/>
      <c r="L198" s="5"/>
      <c r="M198" s="5"/>
    </row>
    <row r="199" spans="1:13" ht="12.75">
      <c r="A199" s="6"/>
      <c r="E199" s="113"/>
      <c r="F199" s="113"/>
      <c r="G199" s="113"/>
      <c r="H199" s="114"/>
      <c r="I199" s="72"/>
      <c r="J199" s="118"/>
      <c r="K199" s="6"/>
      <c r="L199" s="5"/>
      <c r="M199" s="5"/>
    </row>
    <row r="200" spans="1:13" ht="12.75">
      <c r="A200" s="6"/>
      <c r="E200" s="113"/>
      <c r="F200" s="113"/>
      <c r="G200" s="113"/>
      <c r="H200" s="114"/>
      <c r="I200" s="72"/>
      <c r="J200" s="118"/>
      <c r="K200" s="6"/>
      <c r="L200" s="5"/>
      <c r="M200" s="5"/>
    </row>
    <row r="201" spans="1:13" ht="12.75">
      <c r="A201" s="6"/>
      <c r="E201" s="113"/>
      <c r="F201" s="113"/>
      <c r="G201" s="113"/>
      <c r="H201" s="114"/>
      <c r="I201" s="72"/>
      <c r="J201" s="118"/>
      <c r="K201" s="6"/>
      <c r="L201" s="5"/>
      <c r="M201" s="5"/>
    </row>
    <row r="202" spans="1:13" ht="12.75">
      <c r="A202" s="6"/>
      <c r="E202" s="113"/>
      <c r="F202" s="113"/>
      <c r="G202" s="113"/>
      <c r="H202" s="114"/>
      <c r="I202" s="72"/>
      <c r="J202" s="118"/>
      <c r="K202" s="6"/>
      <c r="L202" s="5"/>
      <c r="M202" s="5"/>
    </row>
    <row r="203" spans="1:13" ht="12.75">
      <c r="A203" s="6"/>
      <c r="E203" s="113"/>
      <c r="F203" s="113"/>
      <c r="G203" s="113"/>
      <c r="H203" s="114"/>
      <c r="I203" s="72"/>
      <c r="J203" s="118"/>
      <c r="K203" s="6"/>
      <c r="L203" s="5"/>
      <c r="M203" s="5"/>
    </row>
    <row r="204" spans="1:13" ht="12.75">
      <c r="A204" s="6"/>
      <c r="E204" s="113"/>
      <c r="F204" s="113"/>
      <c r="G204" s="113"/>
      <c r="H204" s="114"/>
      <c r="I204" s="72"/>
      <c r="J204" s="118"/>
      <c r="K204" s="6"/>
      <c r="L204" s="5"/>
      <c r="M204" s="5"/>
    </row>
    <row r="205" spans="1:13" ht="12.75">
      <c r="A205" s="6"/>
      <c r="E205" s="113"/>
      <c r="F205" s="113"/>
      <c r="G205" s="113"/>
      <c r="H205" s="114"/>
      <c r="I205" s="72"/>
      <c r="J205" s="118"/>
      <c r="K205" s="6"/>
      <c r="L205" s="5"/>
      <c r="M205" s="5"/>
    </row>
    <row r="206" spans="1:13" ht="12.75">
      <c r="A206" s="6"/>
      <c r="E206" s="113"/>
      <c r="F206" s="113"/>
      <c r="G206" s="113"/>
      <c r="H206" s="114"/>
      <c r="I206" s="72"/>
      <c r="J206" s="118"/>
      <c r="K206" s="6"/>
      <c r="L206" s="5"/>
      <c r="M206" s="5"/>
    </row>
    <row r="207" spans="1:13" ht="12.75">
      <c r="A207" s="6"/>
      <c r="E207" s="113"/>
      <c r="F207" s="113"/>
      <c r="G207" s="113"/>
      <c r="H207" s="114"/>
      <c r="I207" s="72"/>
      <c r="J207" s="118"/>
      <c r="K207" s="6"/>
      <c r="L207" s="5"/>
      <c r="M207" s="5"/>
    </row>
    <row r="208" spans="1:13" ht="12.75">
      <c r="A208" s="6"/>
      <c r="E208" s="113"/>
      <c r="F208" s="113"/>
      <c r="G208" s="113"/>
      <c r="H208" s="114"/>
      <c r="I208" s="72"/>
      <c r="J208" s="118"/>
      <c r="K208" s="6"/>
      <c r="L208" s="5"/>
      <c r="M208" s="5"/>
    </row>
    <row r="209" spans="1:13" ht="12.75">
      <c r="A209" s="6"/>
      <c r="E209" s="113"/>
      <c r="F209" s="113"/>
      <c r="G209" s="113"/>
      <c r="H209" s="114"/>
      <c r="I209" s="72"/>
      <c r="J209" s="118"/>
      <c r="K209" s="6"/>
      <c r="L209" s="5"/>
      <c r="M209" s="5"/>
    </row>
    <row r="210" spans="1:13" ht="12.75">
      <c r="A210" s="6"/>
      <c r="E210" s="113"/>
      <c r="F210" s="113"/>
      <c r="G210" s="113"/>
      <c r="H210" s="114"/>
      <c r="I210" s="72"/>
      <c r="J210" s="118"/>
      <c r="K210" s="6"/>
      <c r="L210" s="5"/>
      <c r="M210" s="5"/>
    </row>
    <row r="211" spans="1:13" ht="12.75">
      <c r="A211" s="6"/>
      <c r="E211" s="113"/>
      <c r="F211" s="113"/>
      <c r="G211" s="113"/>
      <c r="H211" s="114"/>
      <c r="I211" s="72"/>
      <c r="J211" s="118"/>
      <c r="K211" s="6"/>
      <c r="L211" s="5"/>
      <c r="M211" s="5"/>
    </row>
    <row r="212" spans="1:13" ht="12.75">
      <c r="A212" s="6"/>
      <c r="E212" s="113"/>
      <c r="F212" s="113"/>
      <c r="G212" s="113"/>
      <c r="H212" s="114"/>
      <c r="I212" s="72"/>
      <c r="J212" s="118"/>
      <c r="K212" s="6"/>
      <c r="L212" s="5"/>
      <c r="M212" s="5"/>
    </row>
    <row r="213" spans="1:13" ht="12.75">
      <c r="A213" s="6"/>
      <c r="E213" s="113"/>
      <c r="F213" s="113"/>
      <c r="G213" s="113"/>
      <c r="H213" s="114"/>
      <c r="I213" s="72"/>
      <c r="J213" s="118"/>
      <c r="K213" s="6"/>
      <c r="L213" s="5"/>
      <c r="M213" s="5"/>
    </row>
    <row r="214" spans="1:13" ht="12.75">
      <c r="A214" s="6"/>
      <c r="E214" s="113"/>
      <c r="F214" s="113"/>
      <c r="G214" s="113"/>
      <c r="H214" s="114"/>
      <c r="I214" s="72"/>
      <c r="J214" s="118"/>
      <c r="K214" s="6"/>
      <c r="L214" s="5"/>
      <c r="M214" s="5"/>
    </row>
    <row r="215" spans="1:13" ht="12.75">
      <c r="A215" s="6"/>
      <c r="E215" s="113"/>
      <c r="F215" s="113"/>
      <c r="G215" s="113"/>
      <c r="H215" s="114"/>
      <c r="I215" s="72"/>
      <c r="J215" s="118"/>
      <c r="K215" s="6"/>
      <c r="L215" s="5"/>
      <c r="M215" s="5"/>
    </row>
    <row r="216" spans="1:12" ht="12.75">
      <c r="A216" s="6"/>
      <c r="B216" s="5"/>
      <c r="C216" s="5"/>
      <c r="D216" s="5"/>
      <c r="E216" s="5"/>
      <c r="F216" s="5"/>
      <c r="G216" s="5"/>
      <c r="H216" s="5"/>
      <c r="I216" s="5"/>
      <c r="J216" s="5"/>
      <c r="K216" s="6"/>
      <c r="L216" s="5"/>
    </row>
    <row r="217" spans="1:11" ht="15.75">
      <c r="A217" s="6"/>
      <c r="D217" s="123" t="s">
        <v>215</v>
      </c>
      <c r="E217" s="123"/>
      <c r="F217" s="112"/>
      <c r="G217" s="123" t="s">
        <v>262</v>
      </c>
      <c r="H217" s="123"/>
      <c r="I217" s="112"/>
      <c r="K217" s="6"/>
    </row>
    <row r="218" spans="1:11" ht="15.75">
      <c r="A218" s="6"/>
      <c r="D218" s="123"/>
      <c r="E218" s="123"/>
      <c r="F218" s="112"/>
      <c r="G218" s="112"/>
      <c r="H218" s="112"/>
      <c r="I218" s="112"/>
      <c r="K218" s="6"/>
    </row>
    <row r="219" spans="1:11" ht="15.75">
      <c r="A219" s="6"/>
      <c r="D219" s="123" t="s">
        <v>264</v>
      </c>
      <c r="E219" s="123"/>
      <c r="F219" s="112"/>
      <c r="G219" s="123"/>
      <c r="H219" s="123" t="s">
        <v>263</v>
      </c>
      <c r="I219" s="123"/>
      <c r="K219" s="6"/>
    </row>
    <row r="220" spans="1:11" ht="15.75">
      <c r="A220" s="6"/>
      <c r="D220" s="123"/>
      <c r="E220" s="123"/>
      <c r="F220" s="112"/>
      <c r="G220" s="123"/>
      <c r="H220" s="123"/>
      <c r="I220" s="123"/>
      <c r="K220" s="6"/>
    </row>
    <row r="221" spans="1:11" ht="15.75">
      <c r="A221" s="6"/>
      <c r="D221" s="123"/>
      <c r="E221" s="123"/>
      <c r="F221" s="112"/>
      <c r="G221" s="123"/>
      <c r="H221" s="123"/>
      <c r="I221" s="123"/>
      <c r="K221" s="6"/>
    </row>
    <row r="222" spans="1:11" ht="15.75">
      <c r="A222" s="6"/>
      <c r="D222" s="123"/>
      <c r="E222" s="123"/>
      <c r="F222" s="112"/>
      <c r="G222" s="123"/>
      <c r="H222" s="123"/>
      <c r="I222" s="123"/>
      <c r="K222" s="6"/>
    </row>
    <row r="223" spans="1:11" ht="15.75">
      <c r="A223" s="6"/>
      <c r="D223" s="123"/>
      <c r="E223" s="123"/>
      <c r="F223" s="112"/>
      <c r="G223" s="123"/>
      <c r="H223" s="123"/>
      <c r="I223" s="123"/>
      <c r="K223" s="6"/>
    </row>
    <row r="224" spans="1:11" ht="15.75">
      <c r="A224" s="6"/>
      <c r="D224" s="123"/>
      <c r="E224" s="123"/>
      <c r="F224" s="112"/>
      <c r="G224" s="123"/>
      <c r="H224" s="123"/>
      <c r="I224" s="123"/>
      <c r="K224" s="6"/>
    </row>
    <row r="225" spans="1:11" ht="15.75">
      <c r="A225" s="6"/>
      <c r="D225" s="123"/>
      <c r="E225" s="123"/>
      <c r="F225" s="112"/>
      <c r="G225" s="123"/>
      <c r="H225" s="123"/>
      <c r="I225" s="123"/>
      <c r="K225" s="6"/>
    </row>
    <row r="226" spans="1:11" ht="15.75">
      <c r="A226" s="6"/>
      <c r="D226" s="123"/>
      <c r="E226" s="123"/>
      <c r="F226" s="112"/>
      <c r="G226" s="123"/>
      <c r="H226" s="123"/>
      <c r="I226" s="123"/>
      <c r="K226" s="6"/>
    </row>
    <row r="227" spans="1:11" ht="15.75">
      <c r="A227" s="6"/>
      <c r="D227" s="123"/>
      <c r="E227" s="123"/>
      <c r="F227" s="112"/>
      <c r="G227" s="123"/>
      <c r="H227" s="123"/>
      <c r="I227" s="123"/>
      <c r="K227" s="6"/>
    </row>
    <row r="228" spans="1:11" ht="15.75">
      <c r="A228" s="6"/>
      <c r="D228" s="123"/>
      <c r="E228" s="123"/>
      <c r="F228" s="112"/>
      <c r="G228" s="123"/>
      <c r="H228" s="123"/>
      <c r="I228" s="123"/>
      <c r="K228" s="6"/>
    </row>
    <row r="229" spans="1:11" ht="15.75">
      <c r="A229" s="6"/>
      <c r="D229" s="123"/>
      <c r="E229" s="123"/>
      <c r="F229" s="112"/>
      <c r="G229" s="123"/>
      <c r="H229" s="123"/>
      <c r="I229" s="123"/>
      <c r="K229" s="6"/>
    </row>
    <row r="230" spans="1:11" ht="15.75">
      <c r="A230" s="6"/>
      <c r="D230" s="123"/>
      <c r="E230" s="123"/>
      <c r="F230" s="112"/>
      <c r="G230" s="123"/>
      <c r="H230" s="123"/>
      <c r="I230" s="123"/>
      <c r="K230" s="6"/>
    </row>
    <row r="231" spans="1:11" ht="15.75">
      <c r="A231" s="6"/>
      <c r="D231" s="123"/>
      <c r="E231" s="123"/>
      <c r="F231" s="112"/>
      <c r="G231" s="123"/>
      <c r="H231" s="123"/>
      <c r="I231" s="123"/>
      <c r="K231" s="6"/>
    </row>
    <row r="232" spans="1:11" ht="15.75">
      <c r="A232" s="6"/>
      <c r="D232" s="123"/>
      <c r="E232" s="123"/>
      <c r="F232" s="112"/>
      <c r="G232" s="123"/>
      <c r="H232" s="123"/>
      <c r="I232" s="123"/>
      <c r="K232" s="6"/>
    </row>
    <row r="233" spans="1:11" ht="15.75">
      <c r="A233" s="6"/>
      <c r="D233" s="123"/>
      <c r="E233" s="123"/>
      <c r="F233" s="112"/>
      <c r="G233" s="123"/>
      <c r="H233" s="123"/>
      <c r="I233" s="123"/>
      <c r="K233" s="6"/>
    </row>
    <row r="234" spans="1:11" ht="15.75">
      <c r="A234" s="6"/>
      <c r="D234" s="123"/>
      <c r="E234" s="123"/>
      <c r="F234" s="112"/>
      <c r="G234" s="123"/>
      <c r="H234" s="123"/>
      <c r="I234" s="123"/>
      <c r="K234" s="6"/>
    </row>
    <row r="235" spans="1:11" ht="15.75">
      <c r="A235" s="6"/>
      <c r="D235" s="123"/>
      <c r="E235" s="123"/>
      <c r="F235" s="112"/>
      <c r="G235" s="123"/>
      <c r="H235" s="123"/>
      <c r="I235" s="123"/>
      <c r="K235" s="6"/>
    </row>
    <row r="236" spans="1:11" ht="15.75">
      <c r="A236" s="6"/>
      <c r="B236" s="7"/>
      <c r="C236" s="8"/>
      <c r="D236" s="156"/>
      <c r="E236" s="156"/>
      <c r="F236" s="15"/>
      <c r="G236" s="156"/>
      <c r="H236" s="15"/>
      <c r="I236" s="15"/>
      <c r="J236" s="8"/>
      <c r="K236" s="9">
        <v>10</v>
      </c>
    </row>
  </sheetData>
  <sheetProtection/>
  <mergeCells count="2">
    <mergeCell ref="B5:L5"/>
    <mergeCell ref="B64:L6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03"/>
  <sheetViews>
    <sheetView zoomScalePageLayoutView="0" workbookViewId="0" topLeftCell="A71">
      <selection activeCell="G304" sqref="G304"/>
    </sheetView>
  </sheetViews>
  <sheetFormatPr defaultColWidth="9.140625" defaultRowHeight="12.75"/>
  <cols>
    <col min="2" max="2" width="5.140625" style="0" customWidth="1"/>
    <col min="3" max="3" width="21.140625" style="0" customWidth="1"/>
    <col min="4" max="4" width="7.421875" style="0" customWidth="1"/>
    <col min="7" max="7" width="10.28125" style="0" customWidth="1"/>
  </cols>
  <sheetData>
    <row r="2" spans="2:5" ht="18">
      <c r="B2" s="94" t="s">
        <v>228</v>
      </c>
      <c r="C2" s="95"/>
      <c r="D2" s="95"/>
      <c r="E2" s="96"/>
    </row>
    <row r="3" spans="2:7" ht="12.75">
      <c r="B3" s="201"/>
      <c r="C3" s="201"/>
      <c r="D3" s="202"/>
      <c r="E3" s="203"/>
      <c r="F3" s="203"/>
      <c r="G3" s="204" t="s">
        <v>493</v>
      </c>
    </row>
    <row r="4" spans="2:7" ht="15.75">
      <c r="B4" s="257" t="s">
        <v>672</v>
      </c>
      <c r="C4" s="257"/>
      <c r="D4" s="257"/>
      <c r="E4" s="257"/>
      <c r="F4" s="257"/>
      <c r="G4" s="257"/>
    </row>
    <row r="6" spans="2:7" ht="12.75">
      <c r="B6" s="205" t="s">
        <v>325</v>
      </c>
      <c r="C6" s="205" t="s">
        <v>326</v>
      </c>
      <c r="D6" s="205" t="s">
        <v>327</v>
      </c>
      <c r="E6" s="206" t="s">
        <v>328</v>
      </c>
      <c r="F6" s="206" t="s">
        <v>329</v>
      </c>
      <c r="G6" s="205" t="s">
        <v>330</v>
      </c>
    </row>
    <row r="7" spans="2:7" ht="12.75">
      <c r="B7" s="161">
        <v>1</v>
      </c>
      <c r="C7" s="161" t="s">
        <v>331</v>
      </c>
      <c r="D7" s="161" t="s">
        <v>522</v>
      </c>
      <c r="E7" s="224">
        <v>1447.125</v>
      </c>
      <c r="F7" s="224">
        <v>7</v>
      </c>
      <c r="G7" s="228">
        <f>E7*F7</f>
        <v>10129.875</v>
      </c>
    </row>
    <row r="8" spans="2:7" ht="12.75">
      <c r="B8" s="161">
        <v>2</v>
      </c>
      <c r="C8" s="161" t="s">
        <v>332</v>
      </c>
      <c r="D8" s="161" t="s">
        <v>402</v>
      </c>
      <c r="E8" s="224">
        <v>113</v>
      </c>
      <c r="F8" s="224">
        <v>184</v>
      </c>
      <c r="G8" s="228">
        <f aca="true" t="shared" si="0" ref="G8:G71">E8*F8</f>
        <v>20792</v>
      </c>
    </row>
    <row r="9" spans="2:7" ht="12.75">
      <c r="B9" s="161">
        <v>3</v>
      </c>
      <c r="C9" s="161" t="s">
        <v>523</v>
      </c>
      <c r="D9" s="161" t="s">
        <v>524</v>
      </c>
      <c r="E9" s="224">
        <v>20</v>
      </c>
      <c r="F9" s="224">
        <v>100</v>
      </c>
      <c r="G9" s="228">
        <f t="shared" si="0"/>
        <v>2000</v>
      </c>
    </row>
    <row r="10" spans="2:7" ht="12.75">
      <c r="B10" s="161">
        <v>4</v>
      </c>
      <c r="C10" s="161" t="s">
        <v>525</v>
      </c>
      <c r="D10" s="161" t="s">
        <v>524</v>
      </c>
      <c r="E10" s="224">
        <v>4</v>
      </c>
      <c r="F10" s="224">
        <v>250</v>
      </c>
      <c r="G10" s="228">
        <f t="shared" si="0"/>
        <v>1000</v>
      </c>
    </row>
    <row r="11" spans="2:7" ht="12.75">
      <c r="B11" s="161">
        <v>5</v>
      </c>
      <c r="C11" s="161" t="s">
        <v>526</v>
      </c>
      <c r="D11" s="161" t="s">
        <v>524</v>
      </c>
      <c r="E11" s="224">
        <v>5</v>
      </c>
      <c r="F11" s="224">
        <v>700</v>
      </c>
      <c r="G11" s="228">
        <f t="shared" si="0"/>
        <v>3500</v>
      </c>
    </row>
    <row r="12" spans="2:7" ht="12.75">
      <c r="B12" s="161">
        <v>6</v>
      </c>
      <c r="C12" s="161" t="s">
        <v>527</v>
      </c>
      <c r="D12" s="161" t="s">
        <v>524</v>
      </c>
      <c r="E12" s="224">
        <v>3</v>
      </c>
      <c r="F12" s="224">
        <v>1100</v>
      </c>
      <c r="G12" s="228">
        <f t="shared" si="0"/>
        <v>3300</v>
      </c>
    </row>
    <row r="13" spans="2:7" ht="12.75">
      <c r="B13" s="161">
        <v>7</v>
      </c>
      <c r="C13" s="161" t="s">
        <v>528</v>
      </c>
      <c r="D13" s="161" t="s">
        <v>524</v>
      </c>
      <c r="E13" s="224">
        <v>20</v>
      </c>
      <c r="F13" s="224">
        <v>40</v>
      </c>
      <c r="G13" s="228">
        <f t="shared" si="0"/>
        <v>800</v>
      </c>
    </row>
    <row r="14" spans="2:7" ht="12.75">
      <c r="B14" s="161">
        <v>8</v>
      </c>
      <c r="C14" s="161" t="s">
        <v>333</v>
      </c>
      <c r="D14" s="161" t="s">
        <v>522</v>
      </c>
      <c r="E14" s="224">
        <v>1797</v>
      </c>
      <c r="F14" s="224">
        <v>60</v>
      </c>
      <c r="G14" s="228">
        <f t="shared" si="0"/>
        <v>107820</v>
      </c>
    </row>
    <row r="15" spans="2:7" ht="12.75">
      <c r="B15" s="161">
        <v>9</v>
      </c>
      <c r="C15" s="161" t="s">
        <v>334</v>
      </c>
      <c r="D15" s="161" t="s">
        <v>522</v>
      </c>
      <c r="E15" s="224">
        <v>627</v>
      </c>
      <c r="F15" s="224">
        <v>217</v>
      </c>
      <c r="G15" s="228">
        <f t="shared" si="0"/>
        <v>136059</v>
      </c>
    </row>
    <row r="16" spans="2:7" ht="12.75">
      <c r="B16" s="161">
        <v>10</v>
      </c>
      <c r="C16" s="161" t="s">
        <v>335</v>
      </c>
      <c r="D16" s="161" t="s">
        <v>522</v>
      </c>
      <c r="E16" s="224">
        <v>10</v>
      </c>
      <c r="F16" s="224">
        <v>225</v>
      </c>
      <c r="G16" s="228">
        <f t="shared" si="0"/>
        <v>2250</v>
      </c>
    </row>
    <row r="17" spans="2:7" ht="12.75">
      <c r="B17" s="161">
        <v>11</v>
      </c>
      <c r="C17" s="161" t="s">
        <v>336</v>
      </c>
      <c r="D17" s="161" t="s">
        <v>522</v>
      </c>
      <c r="E17" s="224">
        <v>678</v>
      </c>
      <c r="F17" s="224">
        <v>38</v>
      </c>
      <c r="G17" s="228">
        <f t="shared" si="0"/>
        <v>25764</v>
      </c>
    </row>
    <row r="18" spans="2:7" ht="12.75">
      <c r="B18" s="161">
        <v>12</v>
      </c>
      <c r="C18" s="161" t="s">
        <v>337</v>
      </c>
      <c r="D18" s="161" t="s">
        <v>522</v>
      </c>
      <c r="E18" s="224">
        <v>1045</v>
      </c>
      <c r="F18" s="224">
        <v>203</v>
      </c>
      <c r="G18" s="228">
        <f t="shared" si="0"/>
        <v>212135</v>
      </c>
    </row>
    <row r="19" spans="2:7" ht="12.75">
      <c r="B19" s="161">
        <v>13</v>
      </c>
      <c r="C19" s="161" t="s">
        <v>338</v>
      </c>
      <c r="D19" s="161" t="s">
        <v>339</v>
      </c>
      <c r="E19" s="224">
        <v>80</v>
      </c>
      <c r="F19" s="224">
        <v>220</v>
      </c>
      <c r="G19" s="228">
        <f t="shared" si="0"/>
        <v>17600</v>
      </c>
    </row>
    <row r="20" spans="2:7" ht="12.75">
      <c r="B20" s="161">
        <v>14</v>
      </c>
      <c r="C20" s="161" t="s">
        <v>340</v>
      </c>
      <c r="D20" s="161" t="s">
        <v>339</v>
      </c>
      <c r="E20" s="224">
        <v>220</v>
      </c>
      <c r="F20" s="224">
        <v>440</v>
      </c>
      <c r="G20" s="228">
        <f t="shared" si="0"/>
        <v>96800</v>
      </c>
    </row>
    <row r="21" spans="2:7" ht="12.75">
      <c r="B21" s="161">
        <v>15</v>
      </c>
      <c r="C21" s="161" t="s">
        <v>341</v>
      </c>
      <c r="D21" s="161" t="s">
        <v>339</v>
      </c>
      <c r="E21" s="224">
        <v>264</v>
      </c>
      <c r="F21" s="224">
        <v>280</v>
      </c>
      <c r="G21" s="228">
        <f t="shared" si="0"/>
        <v>73920</v>
      </c>
    </row>
    <row r="22" spans="2:7" ht="12.75">
      <c r="B22" s="161">
        <v>16</v>
      </c>
      <c r="C22" s="161" t="s">
        <v>342</v>
      </c>
      <c r="D22" s="161" t="s">
        <v>339</v>
      </c>
      <c r="E22" s="224">
        <v>250</v>
      </c>
      <c r="F22" s="224">
        <v>250</v>
      </c>
      <c r="G22" s="228">
        <f t="shared" si="0"/>
        <v>62500</v>
      </c>
    </row>
    <row r="23" spans="2:7" ht="12.75">
      <c r="B23" s="161">
        <v>17</v>
      </c>
      <c r="C23" s="161" t="s">
        <v>343</v>
      </c>
      <c r="D23" s="161" t="s">
        <v>339</v>
      </c>
      <c r="E23" s="224">
        <v>400</v>
      </c>
      <c r="F23" s="224">
        <v>350</v>
      </c>
      <c r="G23" s="228">
        <f t="shared" si="0"/>
        <v>140000</v>
      </c>
    </row>
    <row r="24" spans="2:7" ht="12.75">
      <c r="B24" s="161">
        <v>18</v>
      </c>
      <c r="C24" s="161" t="s">
        <v>344</v>
      </c>
      <c r="D24" s="161" t="s">
        <v>339</v>
      </c>
      <c r="E24" s="224">
        <v>474</v>
      </c>
      <c r="F24" s="224">
        <v>400</v>
      </c>
      <c r="G24" s="228">
        <f t="shared" si="0"/>
        <v>189600</v>
      </c>
    </row>
    <row r="25" spans="2:7" ht="12.75">
      <c r="B25" s="161">
        <v>19</v>
      </c>
      <c r="C25" s="161" t="s">
        <v>345</v>
      </c>
      <c r="D25" s="161" t="s">
        <v>339</v>
      </c>
      <c r="E25" s="224">
        <v>144</v>
      </c>
      <c r="F25" s="224">
        <v>660</v>
      </c>
      <c r="G25" s="228">
        <f t="shared" si="0"/>
        <v>95040</v>
      </c>
    </row>
    <row r="26" spans="2:7" ht="12.75">
      <c r="B26" s="161">
        <v>20</v>
      </c>
      <c r="C26" s="161" t="s">
        <v>346</v>
      </c>
      <c r="D26" s="161" t="s">
        <v>339</v>
      </c>
      <c r="E26" s="224">
        <v>348</v>
      </c>
      <c r="F26" s="224">
        <v>690</v>
      </c>
      <c r="G26" s="228">
        <f t="shared" si="0"/>
        <v>240120</v>
      </c>
    </row>
    <row r="27" spans="2:7" ht="12.75">
      <c r="B27" s="161">
        <v>21</v>
      </c>
      <c r="C27" s="161" t="s">
        <v>347</v>
      </c>
      <c r="D27" s="161" t="s">
        <v>339</v>
      </c>
      <c r="E27" s="224">
        <v>254</v>
      </c>
      <c r="F27" s="224">
        <v>230</v>
      </c>
      <c r="G27" s="228">
        <f t="shared" si="0"/>
        <v>58420</v>
      </c>
    </row>
    <row r="28" spans="2:7" ht="12.75">
      <c r="B28" s="161">
        <v>22</v>
      </c>
      <c r="C28" s="161" t="s">
        <v>348</v>
      </c>
      <c r="D28" s="161" t="s">
        <v>339</v>
      </c>
      <c r="E28" s="224">
        <v>562</v>
      </c>
      <c r="F28" s="224">
        <v>250</v>
      </c>
      <c r="G28" s="228">
        <f t="shared" si="0"/>
        <v>140500</v>
      </c>
    </row>
    <row r="29" spans="2:7" ht="12.75">
      <c r="B29" s="161">
        <v>23</v>
      </c>
      <c r="C29" s="161" t="s">
        <v>529</v>
      </c>
      <c r="D29" s="161" t="s">
        <v>339</v>
      </c>
      <c r="E29" s="224">
        <v>414</v>
      </c>
      <c r="F29" s="224">
        <v>260</v>
      </c>
      <c r="G29" s="228">
        <f t="shared" si="0"/>
        <v>107640</v>
      </c>
    </row>
    <row r="30" spans="2:7" ht="12.75">
      <c r="B30" s="161">
        <v>24</v>
      </c>
      <c r="C30" s="161" t="s">
        <v>349</v>
      </c>
      <c r="D30" s="161" t="s">
        <v>339</v>
      </c>
      <c r="E30" s="224">
        <v>318</v>
      </c>
      <c r="F30" s="224">
        <v>710</v>
      </c>
      <c r="G30" s="228">
        <f t="shared" si="0"/>
        <v>225780</v>
      </c>
    </row>
    <row r="31" spans="2:7" ht="12.75">
      <c r="B31" s="161">
        <v>25</v>
      </c>
      <c r="C31" s="161" t="s">
        <v>530</v>
      </c>
      <c r="D31" s="161" t="s">
        <v>524</v>
      </c>
      <c r="E31" s="224">
        <v>10</v>
      </c>
      <c r="F31" s="224">
        <v>2307</v>
      </c>
      <c r="G31" s="228">
        <f t="shared" si="0"/>
        <v>23070</v>
      </c>
    </row>
    <row r="32" spans="2:7" ht="12.75">
      <c r="B32" s="161">
        <v>26</v>
      </c>
      <c r="C32" s="161" t="s">
        <v>350</v>
      </c>
      <c r="D32" s="161" t="s">
        <v>339</v>
      </c>
      <c r="E32" s="224">
        <v>74</v>
      </c>
      <c r="F32" s="224">
        <v>345</v>
      </c>
      <c r="G32" s="228">
        <f t="shared" si="0"/>
        <v>25530</v>
      </c>
    </row>
    <row r="33" spans="2:7" ht="12.75">
      <c r="B33" s="161">
        <v>27</v>
      </c>
      <c r="C33" s="161" t="s">
        <v>351</v>
      </c>
      <c r="D33" s="161" t="s">
        <v>339</v>
      </c>
      <c r="E33" s="224">
        <v>223</v>
      </c>
      <c r="F33" s="224">
        <v>510</v>
      </c>
      <c r="G33" s="228">
        <f t="shared" si="0"/>
        <v>113730</v>
      </c>
    </row>
    <row r="34" spans="2:7" ht="12.75">
      <c r="B34" s="161">
        <v>28</v>
      </c>
      <c r="C34" s="161" t="s">
        <v>531</v>
      </c>
      <c r="D34" s="161" t="s">
        <v>339</v>
      </c>
      <c r="E34" s="224">
        <v>36</v>
      </c>
      <c r="F34" s="224">
        <v>500</v>
      </c>
      <c r="G34" s="228">
        <f t="shared" si="0"/>
        <v>18000</v>
      </c>
    </row>
    <row r="35" spans="2:7" ht="12.75">
      <c r="B35" s="161">
        <v>29</v>
      </c>
      <c r="C35" s="161" t="s">
        <v>352</v>
      </c>
      <c r="D35" s="161" t="s">
        <v>522</v>
      </c>
      <c r="E35" s="224">
        <v>24</v>
      </c>
      <c r="F35" s="224">
        <v>92</v>
      </c>
      <c r="G35" s="228">
        <f t="shared" si="0"/>
        <v>2208</v>
      </c>
    </row>
    <row r="36" spans="2:7" ht="12.75">
      <c r="B36" s="161">
        <v>30</v>
      </c>
      <c r="C36" s="161" t="s">
        <v>353</v>
      </c>
      <c r="D36" s="161" t="s">
        <v>522</v>
      </c>
      <c r="E36" s="224">
        <v>284.1176470588234</v>
      </c>
      <c r="F36" s="224">
        <v>68</v>
      </c>
      <c r="G36" s="228">
        <f t="shared" si="0"/>
        <v>19319.999999999993</v>
      </c>
    </row>
    <row r="37" spans="2:7" ht="12.75">
      <c r="B37" s="161">
        <v>31</v>
      </c>
      <c r="C37" s="161" t="s">
        <v>354</v>
      </c>
      <c r="D37" s="161" t="s">
        <v>522</v>
      </c>
      <c r="E37" s="224">
        <v>1530</v>
      </c>
      <c r="F37" s="224">
        <v>8</v>
      </c>
      <c r="G37" s="228">
        <f t="shared" si="0"/>
        <v>12240</v>
      </c>
    </row>
    <row r="38" spans="2:7" ht="12.75">
      <c r="B38" s="161">
        <v>32</v>
      </c>
      <c r="C38" s="161" t="s">
        <v>355</v>
      </c>
      <c r="D38" s="161" t="s">
        <v>522</v>
      </c>
      <c r="E38" s="224">
        <v>600</v>
      </c>
      <c r="F38" s="224">
        <v>14</v>
      </c>
      <c r="G38" s="228">
        <f t="shared" si="0"/>
        <v>8400</v>
      </c>
    </row>
    <row r="39" spans="2:7" ht="12.75">
      <c r="B39" s="161">
        <v>33</v>
      </c>
      <c r="C39" s="161" t="s">
        <v>356</v>
      </c>
      <c r="D39" s="161" t="s">
        <v>522</v>
      </c>
      <c r="E39" s="224">
        <v>1000</v>
      </c>
      <c r="F39" s="224">
        <v>10</v>
      </c>
      <c r="G39" s="228">
        <f t="shared" si="0"/>
        <v>10000</v>
      </c>
    </row>
    <row r="40" spans="2:7" ht="12.75">
      <c r="B40" s="161">
        <v>34</v>
      </c>
      <c r="C40" s="161" t="s">
        <v>357</v>
      </c>
      <c r="D40" s="161" t="s">
        <v>522</v>
      </c>
      <c r="E40" s="224">
        <v>1500</v>
      </c>
      <c r="F40" s="224">
        <v>8</v>
      </c>
      <c r="G40" s="228">
        <f t="shared" si="0"/>
        <v>12000</v>
      </c>
    </row>
    <row r="41" spans="2:7" ht="12.75">
      <c r="B41" s="161">
        <v>35</v>
      </c>
      <c r="C41" s="161" t="s">
        <v>532</v>
      </c>
      <c r="D41" s="161" t="s">
        <v>524</v>
      </c>
      <c r="E41" s="224">
        <v>174</v>
      </c>
      <c r="F41" s="224">
        <v>150</v>
      </c>
      <c r="G41" s="228">
        <f t="shared" si="0"/>
        <v>26100</v>
      </c>
    </row>
    <row r="42" spans="2:7" ht="12.75">
      <c r="B42" s="161">
        <v>36</v>
      </c>
      <c r="C42" s="161" t="s">
        <v>533</v>
      </c>
      <c r="D42" s="161" t="s">
        <v>524</v>
      </c>
      <c r="E42" s="224">
        <v>294</v>
      </c>
      <c r="F42" s="224">
        <v>102</v>
      </c>
      <c r="G42" s="228">
        <f t="shared" si="0"/>
        <v>29988</v>
      </c>
    </row>
    <row r="43" spans="2:7" ht="12.75">
      <c r="B43" s="161">
        <v>37</v>
      </c>
      <c r="C43" s="161" t="s">
        <v>358</v>
      </c>
      <c r="D43" s="161" t="s">
        <v>524</v>
      </c>
      <c r="E43" s="224">
        <v>1724</v>
      </c>
      <c r="F43" s="224">
        <v>60</v>
      </c>
      <c r="G43" s="228">
        <f t="shared" si="0"/>
        <v>103440</v>
      </c>
    </row>
    <row r="44" spans="2:7" ht="12.75">
      <c r="B44" s="161">
        <v>38</v>
      </c>
      <c r="C44" s="161" t="s">
        <v>359</v>
      </c>
      <c r="D44" s="161" t="s">
        <v>524</v>
      </c>
      <c r="E44" s="224">
        <v>15</v>
      </c>
      <c r="F44" s="224">
        <v>800</v>
      </c>
      <c r="G44" s="228">
        <f t="shared" si="0"/>
        <v>12000</v>
      </c>
    </row>
    <row r="45" spans="2:7" ht="12.75">
      <c r="B45" s="161">
        <v>39</v>
      </c>
      <c r="C45" s="161" t="s">
        <v>360</v>
      </c>
      <c r="D45" s="161" t="s">
        <v>524</v>
      </c>
      <c r="E45" s="224">
        <v>280</v>
      </c>
      <c r="F45" s="224">
        <v>29.642857142857142</v>
      </c>
      <c r="G45" s="228">
        <f t="shared" si="0"/>
        <v>8300</v>
      </c>
    </row>
    <row r="46" spans="2:7" ht="12.75">
      <c r="B46" s="161">
        <v>40</v>
      </c>
      <c r="C46" s="161" t="s">
        <v>534</v>
      </c>
      <c r="D46" s="161" t="s">
        <v>524</v>
      </c>
      <c r="E46" s="224">
        <v>611</v>
      </c>
      <c r="F46" s="224">
        <v>200</v>
      </c>
      <c r="G46" s="228">
        <f t="shared" si="0"/>
        <v>122200</v>
      </c>
    </row>
    <row r="47" spans="2:7" ht="12.75">
      <c r="B47" s="161">
        <v>41</v>
      </c>
      <c r="C47" s="161" t="s">
        <v>535</v>
      </c>
      <c r="D47" s="161" t="s">
        <v>524</v>
      </c>
      <c r="E47" s="224">
        <v>324</v>
      </c>
      <c r="F47" s="224">
        <v>260</v>
      </c>
      <c r="G47" s="228">
        <f t="shared" si="0"/>
        <v>84240</v>
      </c>
    </row>
    <row r="48" spans="2:7" ht="12.75">
      <c r="B48" s="161">
        <v>42</v>
      </c>
      <c r="C48" s="161" t="s">
        <v>361</v>
      </c>
      <c r="D48" s="161" t="s">
        <v>522</v>
      </c>
      <c r="E48" s="224">
        <v>33</v>
      </c>
      <c r="F48" s="224">
        <v>172</v>
      </c>
      <c r="G48" s="228">
        <f t="shared" si="0"/>
        <v>5676</v>
      </c>
    </row>
    <row r="49" spans="2:7" ht="12.75">
      <c r="B49" s="161">
        <v>43</v>
      </c>
      <c r="C49" s="161" t="s">
        <v>362</v>
      </c>
      <c r="D49" s="161" t="s">
        <v>524</v>
      </c>
      <c r="E49" s="224">
        <v>2250</v>
      </c>
      <c r="F49" s="224">
        <v>60</v>
      </c>
      <c r="G49" s="228">
        <f t="shared" si="0"/>
        <v>135000</v>
      </c>
    </row>
    <row r="50" spans="2:7" ht="12.75">
      <c r="B50" s="161">
        <v>44</v>
      </c>
      <c r="C50" s="161" t="s">
        <v>536</v>
      </c>
      <c r="D50" s="161" t="s">
        <v>524</v>
      </c>
      <c r="E50" s="224">
        <v>899</v>
      </c>
      <c r="F50" s="224">
        <v>150</v>
      </c>
      <c r="G50" s="228">
        <f t="shared" si="0"/>
        <v>134850</v>
      </c>
    </row>
    <row r="51" spans="2:7" ht="12.75">
      <c r="B51" s="161">
        <v>45</v>
      </c>
      <c r="C51" s="161" t="s">
        <v>537</v>
      </c>
      <c r="D51" s="161" t="s">
        <v>524</v>
      </c>
      <c r="E51" s="224">
        <v>55</v>
      </c>
      <c r="F51" s="224">
        <v>254</v>
      </c>
      <c r="G51" s="228">
        <f t="shared" si="0"/>
        <v>13970</v>
      </c>
    </row>
    <row r="52" spans="2:7" ht="12.75">
      <c r="B52" s="161">
        <v>46</v>
      </c>
      <c r="C52" s="161" t="s">
        <v>538</v>
      </c>
      <c r="D52" s="161" t="s">
        <v>524</v>
      </c>
      <c r="E52" s="224">
        <v>30</v>
      </c>
      <c r="F52" s="224">
        <v>29</v>
      </c>
      <c r="G52" s="228">
        <f t="shared" si="0"/>
        <v>870</v>
      </c>
    </row>
    <row r="53" spans="2:7" ht="12.75">
      <c r="B53" s="161">
        <v>47</v>
      </c>
      <c r="C53" s="161" t="s">
        <v>539</v>
      </c>
      <c r="D53" s="161" t="s">
        <v>524</v>
      </c>
      <c r="E53" s="224">
        <v>202</v>
      </c>
      <c r="F53" s="224">
        <v>130</v>
      </c>
      <c r="G53" s="228">
        <f t="shared" si="0"/>
        <v>26260</v>
      </c>
    </row>
    <row r="54" spans="2:7" ht="12.75">
      <c r="B54" s="161">
        <v>48</v>
      </c>
      <c r="C54" s="161" t="s">
        <v>540</v>
      </c>
      <c r="D54" s="161" t="s">
        <v>522</v>
      </c>
      <c r="E54" s="224">
        <v>66</v>
      </c>
      <c r="F54" s="224">
        <v>190</v>
      </c>
      <c r="G54" s="228">
        <f t="shared" si="0"/>
        <v>12540</v>
      </c>
    </row>
    <row r="55" spans="2:7" ht="12.75">
      <c r="B55" s="161">
        <v>49</v>
      </c>
      <c r="C55" s="161" t="s">
        <v>541</v>
      </c>
      <c r="D55" s="161" t="s">
        <v>522</v>
      </c>
      <c r="E55" s="224">
        <v>20</v>
      </c>
      <c r="F55" s="224">
        <v>530</v>
      </c>
      <c r="G55" s="228">
        <f t="shared" si="0"/>
        <v>10600</v>
      </c>
    </row>
    <row r="56" spans="2:7" ht="12.75">
      <c r="B56" s="161">
        <v>50</v>
      </c>
      <c r="C56" s="161" t="s">
        <v>542</v>
      </c>
      <c r="D56" s="161" t="s">
        <v>524</v>
      </c>
      <c r="E56" s="224">
        <v>48</v>
      </c>
      <c r="F56" s="224">
        <v>14</v>
      </c>
      <c r="G56" s="228">
        <f t="shared" si="0"/>
        <v>672</v>
      </c>
    </row>
    <row r="57" spans="2:7" ht="12.75">
      <c r="B57" s="161">
        <v>51</v>
      </c>
      <c r="C57" s="161" t="s">
        <v>543</v>
      </c>
      <c r="D57" s="161" t="s">
        <v>524</v>
      </c>
      <c r="E57" s="224">
        <v>175</v>
      </c>
      <c r="F57" s="224">
        <v>220</v>
      </c>
      <c r="G57" s="228">
        <f t="shared" si="0"/>
        <v>38500</v>
      </c>
    </row>
    <row r="58" spans="2:7" ht="12.75">
      <c r="B58" s="161">
        <v>52</v>
      </c>
      <c r="C58" s="161" t="s">
        <v>544</v>
      </c>
      <c r="D58" s="161" t="s">
        <v>524</v>
      </c>
      <c r="E58" s="224">
        <v>30</v>
      </c>
      <c r="F58" s="224">
        <v>432</v>
      </c>
      <c r="G58" s="228">
        <f t="shared" si="0"/>
        <v>12960</v>
      </c>
    </row>
    <row r="59" spans="2:7" ht="12.75">
      <c r="B59" s="161">
        <v>53</v>
      </c>
      <c r="C59" s="161" t="s">
        <v>545</v>
      </c>
      <c r="D59" s="161" t="s">
        <v>524</v>
      </c>
      <c r="E59" s="224">
        <v>197</v>
      </c>
      <c r="F59" s="224">
        <v>120</v>
      </c>
      <c r="G59" s="228">
        <f t="shared" si="0"/>
        <v>23640</v>
      </c>
    </row>
    <row r="60" spans="2:7" ht="12.75">
      <c r="B60" s="161">
        <v>54</v>
      </c>
      <c r="C60" s="161" t="s">
        <v>546</v>
      </c>
      <c r="D60" s="161" t="s">
        <v>522</v>
      </c>
      <c r="E60" s="161">
        <v>11140</v>
      </c>
      <c r="F60" s="161">
        <v>140</v>
      </c>
      <c r="G60" s="228">
        <f t="shared" si="0"/>
        <v>1559600</v>
      </c>
    </row>
    <row r="61" spans="2:7" ht="12.75">
      <c r="B61" s="161">
        <v>55</v>
      </c>
      <c r="C61" s="161" t="s">
        <v>547</v>
      </c>
      <c r="D61" s="161" t="s">
        <v>522</v>
      </c>
      <c r="E61" s="161">
        <v>1150</v>
      </c>
      <c r="F61" s="161">
        <v>50</v>
      </c>
      <c r="G61" s="228">
        <f t="shared" si="0"/>
        <v>57500</v>
      </c>
    </row>
    <row r="62" spans="2:7" ht="12.75">
      <c r="B62" s="161">
        <v>56</v>
      </c>
      <c r="C62" s="161" t="s">
        <v>548</v>
      </c>
      <c r="D62" s="161" t="s">
        <v>522</v>
      </c>
      <c r="E62" s="161">
        <v>27214</v>
      </c>
      <c r="F62" s="161">
        <v>88</v>
      </c>
      <c r="G62" s="228">
        <f t="shared" si="0"/>
        <v>2394832</v>
      </c>
    </row>
    <row r="63" spans="2:7" ht="12.75">
      <c r="B63" s="161">
        <v>57</v>
      </c>
      <c r="C63" s="161" t="s">
        <v>549</v>
      </c>
      <c r="D63" s="161" t="s">
        <v>522</v>
      </c>
      <c r="E63" s="161">
        <v>300</v>
      </c>
      <c r="F63" s="161">
        <v>762</v>
      </c>
      <c r="G63" s="228">
        <f t="shared" si="0"/>
        <v>228600</v>
      </c>
    </row>
    <row r="64" spans="2:7" ht="12.75">
      <c r="B64" s="161">
        <v>58</v>
      </c>
      <c r="C64" s="161" t="s">
        <v>363</v>
      </c>
      <c r="D64" s="161" t="s">
        <v>522</v>
      </c>
      <c r="E64" s="161">
        <v>1160</v>
      </c>
      <c r="F64" s="161">
        <v>26</v>
      </c>
      <c r="G64" s="228">
        <f t="shared" si="0"/>
        <v>30160</v>
      </c>
    </row>
    <row r="65" spans="2:7" ht="12.75">
      <c r="B65" s="161">
        <v>59</v>
      </c>
      <c r="C65" s="161" t="s">
        <v>364</v>
      </c>
      <c r="D65" s="161" t="s">
        <v>522</v>
      </c>
      <c r="E65" s="161">
        <v>505</v>
      </c>
      <c r="F65" s="161">
        <v>142</v>
      </c>
      <c r="G65" s="228">
        <f t="shared" si="0"/>
        <v>71710</v>
      </c>
    </row>
    <row r="66" spans="2:7" ht="12.75">
      <c r="B66" s="161">
        <v>60</v>
      </c>
      <c r="C66" s="161" t="s">
        <v>550</v>
      </c>
      <c r="D66" s="161" t="s">
        <v>522</v>
      </c>
      <c r="E66" s="161">
        <v>52</v>
      </c>
      <c r="F66" s="161">
        <v>643</v>
      </c>
      <c r="G66" s="228">
        <f t="shared" si="0"/>
        <v>33436</v>
      </c>
    </row>
    <row r="67" spans="2:7" ht="12.75">
      <c r="B67" s="161">
        <v>61</v>
      </c>
      <c r="C67" s="161" t="s">
        <v>365</v>
      </c>
      <c r="D67" s="161" t="s">
        <v>522</v>
      </c>
      <c r="E67" s="161">
        <v>1818</v>
      </c>
      <c r="F67" s="161">
        <v>140</v>
      </c>
      <c r="G67" s="228">
        <f t="shared" si="0"/>
        <v>254520</v>
      </c>
    </row>
    <row r="68" spans="2:7" ht="12.75">
      <c r="B68" s="161">
        <v>62</v>
      </c>
      <c r="C68" s="161" t="s">
        <v>551</v>
      </c>
      <c r="D68" s="161" t="s">
        <v>522</v>
      </c>
      <c r="E68" s="161">
        <v>8700</v>
      </c>
      <c r="F68" s="161">
        <v>285</v>
      </c>
      <c r="G68" s="228">
        <f t="shared" si="0"/>
        <v>2479500</v>
      </c>
    </row>
    <row r="69" spans="2:7" ht="12.75">
      <c r="B69" s="161">
        <v>63</v>
      </c>
      <c r="C69" s="161" t="s">
        <v>552</v>
      </c>
      <c r="D69" s="161" t="s">
        <v>522</v>
      </c>
      <c r="E69" s="161">
        <v>32</v>
      </c>
      <c r="F69" s="161">
        <v>602</v>
      </c>
      <c r="G69" s="228">
        <f t="shared" si="0"/>
        <v>19264</v>
      </c>
    </row>
    <row r="70" spans="2:7" ht="12.75">
      <c r="B70" s="161">
        <v>64</v>
      </c>
      <c r="C70" s="161" t="s">
        <v>366</v>
      </c>
      <c r="D70" s="161" t="s">
        <v>522</v>
      </c>
      <c r="E70" s="224">
        <v>45</v>
      </c>
      <c r="F70" s="224">
        <v>580</v>
      </c>
      <c r="G70" s="228">
        <f t="shared" si="0"/>
        <v>26100</v>
      </c>
    </row>
    <row r="71" spans="2:7" ht="12.75">
      <c r="B71" s="161">
        <v>65</v>
      </c>
      <c r="C71" s="161" t="s">
        <v>367</v>
      </c>
      <c r="D71" s="161" t="s">
        <v>522</v>
      </c>
      <c r="E71" s="224">
        <v>259</v>
      </c>
      <c r="F71" s="224">
        <v>1905</v>
      </c>
      <c r="G71" s="228">
        <f t="shared" si="0"/>
        <v>493395</v>
      </c>
    </row>
    <row r="72" spans="2:7" ht="12.75">
      <c r="B72" s="161">
        <v>66</v>
      </c>
      <c r="C72" s="161" t="s">
        <v>368</v>
      </c>
      <c r="D72" s="161" t="s">
        <v>522</v>
      </c>
      <c r="E72" s="224">
        <v>246</v>
      </c>
      <c r="F72" s="224">
        <v>96</v>
      </c>
      <c r="G72" s="228">
        <f aca="true" t="shared" si="1" ref="G72:G135">E72*F72</f>
        <v>23616</v>
      </c>
    </row>
    <row r="73" spans="2:7" ht="12.75">
      <c r="B73" s="161">
        <v>67</v>
      </c>
      <c r="C73" s="161" t="s">
        <v>369</v>
      </c>
      <c r="D73" s="161" t="s">
        <v>522</v>
      </c>
      <c r="E73" s="161">
        <v>2641</v>
      </c>
      <c r="F73" s="161">
        <v>301</v>
      </c>
      <c r="G73" s="228">
        <f t="shared" si="1"/>
        <v>794941</v>
      </c>
    </row>
    <row r="74" spans="2:7" ht="12.75">
      <c r="B74" s="161">
        <v>68</v>
      </c>
      <c r="C74" s="161" t="s">
        <v>370</v>
      </c>
      <c r="D74" s="161" t="s">
        <v>522</v>
      </c>
      <c r="E74" s="161">
        <v>641</v>
      </c>
      <c r="F74" s="225">
        <v>1066.8385667711796</v>
      </c>
      <c r="G74" s="228">
        <f t="shared" si="1"/>
        <v>683843.5213003261</v>
      </c>
    </row>
    <row r="75" spans="2:7" ht="12.75">
      <c r="B75" s="161">
        <v>69</v>
      </c>
      <c r="C75" s="161" t="s">
        <v>371</v>
      </c>
      <c r="D75" s="161" t="s">
        <v>522</v>
      </c>
      <c r="E75" s="161">
        <v>72</v>
      </c>
      <c r="F75" s="161">
        <v>579</v>
      </c>
      <c r="G75" s="228">
        <f t="shared" si="1"/>
        <v>41688</v>
      </c>
    </row>
    <row r="76" spans="2:7" ht="12.75">
      <c r="B76" s="161">
        <v>70</v>
      </c>
      <c r="C76" s="161" t="s">
        <v>553</v>
      </c>
      <c r="D76" s="161" t="s">
        <v>522</v>
      </c>
      <c r="E76" s="161">
        <v>1088</v>
      </c>
      <c r="F76" s="161">
        <v>248</v>
      </c>
      <c r="G76" s="228">
        <f t="shared" si="1"/>
        <v>269824</v>
      </c>
    </row>
    <row r="77" spans="2:7" ht="12.75">
      <c r="B77" s="161">
        <v>71</v>
      </c>
      <c r="C77" s="161" t="s">
        <v>554</v>
      </c>
      <c r="D77" s="161" t="s">
        <v>522</v>
      </c>
      <c r="E77" s="161">
        <v>785</v>
      </c>
      <c r="F77" s="161">
        <v>616</v>
      </c>
      <c r="G77" s="228">
        <f t="shared" si="1"/>
        <v>483560</v>
      </c>
    </row>
    <row r="78" spans="2:7" ht="12.75">
      <c r="B78" s="161">
        <v>72</v>
      </c>
      <c r="C78" s="161" t="s">
        <v>555</v>
      </c>
      <c r="D78" s="161" t="s">
        <v>522</v>
      </c>
      <c r="E78" s="161">
        <v>3540</v>
      </c>
      <c r="F78" s="161">
        <v>324</v>
      </c>
      <c r="G78" s="228">
        <f t="shared" si="1"/>
        <v>1146960</v>
      </c>
    </row>
    <row r="79" spans="2:7" ht="12.75">
      <c r="B79" s="161">
        <v>73</v>
      </c>
      <c r="C79" s="161" t="s">
        <v>556</v>
      </c>
      <c r="D79" s="161" t="s">
        <v>522</v>
      </c>
      <c r="E79" s="161">
        <v>1632</v>
      </c>
      <c r="F79" s="161">
        <v>132</v>
      </c>
      <c r="G79" s="228">
        <f t="shared" si="1"/>
        <v>215424</v>
      </c>
    </row>
    <row r="80" spans="2:7" ht="12.75">
      <c r="B80" s="161">
        <v>74</v>
      </c>
      <c r="C80" s="161" t="s">
        <v>557</v>
      </c>
      <c r="D80" s="161" t="s">
        <v>522</v>
      </c>
      <c r="E80" s="161">
        <v>2000</v>
      </c>
      <c r="F80" s="161">
        <v>973.56</v>
      </c>
      <c r="G80" s="228">
        <f t="shared" si="1"/>
        <v>1947120</v>
      </c>
    </row>
    <row r="81" spans="2:7" ht="12.75">
      <c r="B81" s="161">
        <v>75</v>
      </c>
      <c r="C81" s="161" t="s">
        <v>372</v>
      </c>
      <c r="D81" s="161" t="s">
        <v>522</v>
      </c>
      <c r="E81" s="161">
        <v>2320</v>
      </c>
      <c r="F81" s="161">
        <v>150</v>
      </c>
      <c r="G81" s="228">
        <f t="shared" si="1"/>
        <v>348000</v>
      </c>
    </row>
    <row r="82" spans="2:7" ht="12.75">
      <c r="B82" s="161">
        <v>76</v>
      </c>
      <c r="C82" s="161" t="s">
        <v>558</v>
      </c>
      <c r="D82" s="161" t="s">
        <v>522</v>
      </c>
      <c r="E82" s="161">
        <v>8500</v>
      </c>
      <c r="F82" s="161">
        <v>214</v>
      </c>
      <c r="G82" s="228">
        <f t="shared" si="1"/>
        <v>1819000</v>
      </c>
    </row>
    <row r="83" spans="2:7" ht="12.75">
      <c r="B83" s="161">
        <v>77</v>
      </c>
      <c r="C83" s="161" t="s">
        <v>559</v>
      </c>
      <c r="D83" s="161" t="s">
        <v>522</v>
      </c>
      <c r="E83" s="161">
        <v>1350</v>
      </c>
      <c r="F83" s="161">
        <v>170</v>
      </c>
      <c r="G83" s="228">
        <f t="shared" si="1"/>
        <v>229500</v>
      </c>
    </row>
    <row r="84" spans="2:7" ht="12.75">
      <c r="B84" s="161">
        <v>78</v>
      </c>
      <c r="C84" s="161" t="s">
        <v>560</v>
      </c>
      <c r="D84" s="161" t="s">
        <v>522</v>
      </c>
      <c r="E84" s="161">
        <v>2010</v>
      </c>
      <c r="F84" s="161">
        <v>250</v>
      </c>
      <c r="G84" s="228">
        <f t="shared" si="1"/>
        <v>502500</v>
      </c>
    </row>
    <row r="85" spans="2:7" ht="12.75">
      <c r="B85" s="161">
        <v>79</v>
      </c>
      <c r="C85" s="161" t="s">
        <v>561</v>
      </c>
      <c r="D85" s="161" t="s">
        <v>522</v>
      </c>
      <c r="E85" s="161">
        <v>200</v>
      </c>
      <c r="F85" s="161">
        <v>191</v>
      </c>
      <c r="G85" s="228">
        <f t="shared" si="1"/>
        <v>38200</v>
      </c>
    </row>
    <row r="86" spans="2:7" ht="12.75">
      <c r="B86" s="161">
        <v>80</v>
      </c>
      <c r="C86" s="161" t="s">
        <v>373</v>
      </c>
      <c r="D86" s="161" t="s">
        <v>522</v>
      </c>
      <c r="E86" s="161">
        <v>650</v>
      </c>
      <c r="F86" s="161">
        <v>2500</v>
      </c>
      <c r="G86" s="228">
        <f t="shared" si="1"/>
        <v>1625000</v>
      </c>
    </row>
    <row r="87" spans="2:7" ht="12.75">
      <c r="B87" s="161">
        <v>81</v>
      </c>
      <c r="C87" s="161" t="s">
        <v>374</v>
      </c>
      <c r="D87" s="161" t="s">
        <v>524</v>
      </c>
      <c r="E87" s="161">
        <v>200</v>
      </c>
      <c r="F87" s="161">
        <v>275</v>
      </c>
      <c r="G87" s="228">
        <f t="shared" si="1"/>
        <v>55000</v>
      </c>
    </row>
    <row r="88" spans="2:7" ht="12.75">
      <c r="B88" s="161">
        <v>82</v>
      </c>
      <c r="C88" s="161" t="s">
        <v>375</v>
      </c>
      <c r="D88" s="161" t="s">
        <v>522</v>
      </c>
      <c r="E88" s="161">
        <v>540</v>
      </c>
      <c r="F88" s="161">
        <v>129</v>
      </c>
      <c r="G88" s="228">
        <f t="shared" si="1"/>
        <v>69660</v>
      </c>
    </row>
    <row r="89" spans="2:7" ht="12.75">
      <c r="B89" s="161">
        <v>83</v>
      </c>
      <c r="C89" s="161" t="s">
        <v>376</v>
      </c>
      <c r="D89" s="161" t="s">
        <v>522</v>
      </c>
      <c r="E89" s="161">
        <v>177</v>
      </c>
      <c r="F89" s="161">
        <v>375</v>
      </c>
      <c r="G89" s="228">
        <f t="shared" si="1"/>
        <v>66375</v>
      </c>
    </row>
    <row r="90" spans="2:7" ht="12.75">
      <c r="B90" s="161">
        <v>84</v>
      </c>
      <c r="C90" s="161" t="s">
        <v>562</v>
      </c>
      <c r="D90" s="161" t="s">
        <v>522</v>
      </c>
      <c r="E90" s="161">
        <v>193</v>
      </c>
      <c r="F90" s="161">
        <v>57</v>
      </c>
      <c r="G90" s="228">
        <f t="shared" si="1"/>
        <v>11001</v>
      </c>
    </row>
    <row r="91" spans="2:7" ht="12.75">
      <c r="B91" s="161">
        <v>85</v>
      </c>
      <c r="C91" s="161" t="s">
        <v>563</v>
      </c>
      <c r="D91" s="161" t="s">
        <v>522</v>
      </c>
      <c r="E91" s="161">
        <v>270</v>
      </c>
      <c r="F91" s="161">
        <v>13</v>
      </c>
      <c r="G91" s="228">
        <f t="shared" si="1"/>
        <v>3510</v>
      </c>
    </row>
    <row r="92" spans="2:7" ht="12.75">
      <c r="B92" s="161">
        <v>86</v>
      </c>
      <c r="C92" s="161" t="s">
        <v>564</v>
      </c>
      <c r="D92" s="161" t="s">
        <v>565</v>
      </c>
      <c r="E92" s="161">
        <v>24</v>
      </c>
      <c r="F92" s="161">
        <v>210</v>
      </c>
      <c r="G92" s="228">
        <f t="shared" si="1"/>
        <v>5040</v>
      </c>
    </row>
    <row r="93" spans="2:7" ht="12.75">
      <c r="B93" s="161">
        <v>87</v>
      </c>
      <c r="C93" s="161" t="s">
        <v>377</v>
      </c>
      <c r="D93" s="161" t="s">
        <v>522</v>
      </c>
      <c r="E93" s="161">
        <v>714</v>
      </c>
      <c r="F93" s="161">
        <v>1800</v>
      </c>
      <c r="G93" s="228">
        <f t="shared" si="1"/>
        <v>1285200</v>
      </c>
    </row>
    <row r="94" spans="2:7" ht="12.75">
      <c r="B94" s="161">
        <v>88</v>
      </c>
      <c r="C94" s="161" t="s">
        <v>566</v>
      </c>
      <c r="D94" s="161" t="s">
        <v>522</v>
      </c>
      <c r="E94" s="161">
        <v>256</v>
      </c>
      <c r="F94" s="161">
        <v>989.34</v>
      </c>
      <c r="G94" s="228">
        <f t="shared" si="1"/>
        <v>253271.04</v>
      </c>
    </row>
    <row r="95" spans="2:7" ht="12.75">
      <c r="B95" s="161">
        <v>89</v>
      </c>
      <c r="C95" s="161" t="s">
        <v>567</v>
      </c>
      <c r="D95" s="161" t="s">
        <v>522</v>
      </c>
      <c r="E95" s="161">
        <v>1135</v>
      </c>
      <c r="F95" s="161">
        <v>273</v>
      </c>
      <c r="G95" s="228">
        <f t="shared" si="1"/>
        <v>309855</v>
      </c>
    </row>
    <row r="96" spans="2:7" ht="12.75">
      <c r="B96" s="161">
        <v>90</v>
      </c>
      <c r="C96" s="161" t="s">
        <v>568</v>
      </c>
      <c r="D96" s="161" t="s">
        <v>522</v>
      </c>
      <c r="E96" s="161">
        <v>1026</v>
      </c>
      <c r="F96" s="161">
        <v>400</v>
      </c>
      <c r="G96" s="228">
        <f t="shared" si="1"/>
        <v>410400</v>
      </c>
    </row>
    <row r="97" spans="2:7" ht="12.75">
      <c r="B97" s="161">
        <v>91</v>
      </c>
      <c r="C97" s="161" t="s">
        <v>569</v>
      </c>
      <c r="D97" s="161" t="s">
        <v>522</v>
      </c>
      <c r="E97" s="161">
        <v>712</v>
      </c>
      <c r="F97" s="161">
        <v>120</v>
      </c>
      <c r="G97" s="228">
        <f t="shared" si="1"/>
        <v>85440</v>
      </c>
    </row>
    <row r="98" spans="2:7" ht="12.75">
      <c r="B98" s="161">
        <v>92</v>
      </c>
      <c r="C98" s="161" t="s">
        <v>570</v>
      </c>
      <c r="D98" s="161" t="s">
        <v>524</v>
      </c>
      <c r="E98" s="224">
        <v>244</v>
      </c>
      <c r="F98" s="224">
        <v>14</v>
      </c>
      <c r="G98" s="228">
        <f t="shared" si="1"/>
        <v>3416</v>
      </c>
    </row>
    <row r="99" spans="2:7" ht="12.75">
      <c r="B99" s="161">
        <v>93</v>
      </c>
      <c r="C99" s="161" t="s">
        <v>571</v>
      </c>
      <c r="D99" s="161" t="s">
        <v>524</v>
      </c>
      <c r="E99" s="224">
        <v>100</v>
      </c>
      <c r="F99" s="224">
        <v>114</v>
      </c>
      <c r="G99" s="228">
        <f t="shared" si="1"/>
        <v>11400</v>
      </c>
    </row>
    <row r="100" spans="2:7" ht="12.75">
      <c r="B100" s="161">
        <v>94</v>
      </c>
      <c r="C100" s="161" t="s">
        <v>378</v>
      </c>
      <c r="D100" s="161" t="s">
        <v>524</v>
      </c>
      <c r="E100" s="224">
        <v>170</v>
      </c>
      <c r="F100" s="224">
        <v>74</v>
      </c>
      <c r="G100" s="228">
        <f t="shared" si="1"/>
        <v>12580</v>
      </c>
    </row>
    <row r="101" spans="2:7" ht="12.75">
      <c r="B101" s="161">
        <v>95</v>
      </c>
      <c r="C101" s="161" t="s">
        <v>379</v>
      </c>
      <c r="D101" s="161" t="s">
        <v>524</v>
      </c>
      <c r="E101" s="224">
        <v>20</v>
      </c>
      <c r="F101" s="224">
        <v>34</v>
      </c>
      <c r="G101" s="228">
        <f t="shared" si="1"/>
        <v>680</v>
      </c>
    </row>
    <row r="102" spans="2:7" ht="12.75">
      <c r="B102" s="161">
        <v>96</v>
      </c>
      <c r="C102" s="161" t="s">
        <v>380</v>
      </c>
      <c r="D102" s="161" t="s">
        <v>524</v>
      </c>
      <c r="E102" s="224">
        <v>5</v>
      </c>
      <c r="F102" s="224">
        <v>1128</v>
      </c>
      <c r="G102" s="228">
        <f t="shared" si="1"/>
        <v>5640</v>
      </c>
    </row>
    <row r="103" spans="2:7" ht="12.75">
      <c r="B103" s="161">
        <v>97</v>
      </c>
      <c r="C103" s="161" t="s">
        <v>572</v>
      </c>
      <c r="D103" s="161" t="s">
        <v>524</v>
      </c>
      <c r="E103" s="224">
        <v>243</v>
      </c>
      <c r="F103" s="224">
        <v>70</v>
      </c>
      <c r="G103" s="228">
        <f t="shared" si="1"/>
        <v>17010</v>
      </c>
    </row>
    <row r="104" spans="2:7" ht="12.75">
      <c r="B104" s="161">
        <v>98</v>
      </c>
      <c r="C104" s="161" t="s">
        <v>573</v>
      </c>
      <c r="D104" s="161" t="s">
        <v>524</v>
      </c>
      <c r="E104" s="224">
        <v>50</v>
      </c>
      <c r="F104" s="224">
        <v>160</v>
      </c>
      <c r="G104" s="228">
        <f t="shared" si="1"/>
        <v>8000</v>
      </c>
    </row>
    <row r="105" spans="2:7" ht="12.75">
      <c r="B105" s="161">
        <v>99</v>
      </c>
      <c r="C105" s="161" t="s">
        <v>574</v>
      </c>
      <c r="D105" s="161" t="s">
        <v>524</v>
      </c>
      <c r="E105" s="224">
        <v>80</v>
      </c>
      <c r="F105" s="224">
        <v>320</v>
      </c>
      <c r="G105" s="228">
        <f t="shared" si="1"/>
        <v>25600</v>
      </c>
    </row>
    <row r="106" spans="2:7" ht="12.75">
      <c r="B106" s="161">
        <v>100</v>
      </c>
      <c r="C106" s="161" t="s">
        <v>575</v>
      </c>
      <c r="D106" s="161" t="s">
        <v>524</v>
      </c>
      <c r="E106" s="224">
        <v>1305</v>
      </c>
      <c r="F106" s="226">
        <v>4.5</v>
      </c>
      <c r="G106" s="228">
        <f t="shared" si="1"/>
        <v>5872.5</v>
      </c>
    </row>
    <row r="107" spans="2:7" ht="12.75">
      <c r="B107" s="161">
        <v>101</v>
      </c>
      <c r="C107" s="161" t="s">
        <v>576</v>
      </c>
      <c r="D107" s="161" t="s">
        <v>524</v>
      </c>
      <c r="E107" s="224">
        <v>58</v>
      </c>
      <c r="F107" s="224">
        <v>120</v>
      </c>
      <c r="G107" s="228">
        <f t="shared" si="1"/>
        <v>6960</v>
      </c>
    </row>
    <row r="108" spans="2:7" ht="12.75">
      <c r="B108" s="161">
        <v>102</v>
      </c>
      <c r="C108" s="161" t="s">
        <v>577</v>
      </c>
      <c r="D108" s="161" t="s">
        <v>524</v>
      </c>
      <c r="E108" s="224">
        <v>600</v>
      </c>
      <c r="F108" s="224">
        <v>11</v>
      </c>
      <c r="G108" s="228">
        <f t="shared" si="1"/>
        <v>6600</v>
      </c>
    </row>
    <row r="109" spans="2:7" ht="12.75">
      <c r="B109" s="161">
        <v>103</v>
      </c>
      <c r="C109" s="161" t="s">
        <v>381</v>
      </c>
      <c r="D109" s="161" t="s">
        <v>524</v>
      </c>
      <c r="E109" s="224">
        <v>10</v>
      </c>
      <c r="F109" s="224">
        <v>1545</v>
      </c>
      <c r="G109" s="228">
        <f t="shared" si="1"/>
        <v>15450</v>
      </c>
    </row>
    <row r="110" spans="2:7" ht="12.75">
      <c r="B110" s="161">
        <v>104</v>
      </c>
      <c r="C110" s="161" t="s">
        <v>578</v>
      </c>
      <c r="D110" s="161" t="s">
        <v>524</v>
      </c>
      <c r="E110" s="224">
        <v>983</v>
      </c>
      <c r="F110" s="224">
        <v>160</v>
      </c>
      <c r="G110" s="228">
        <f t="shared" si="1"/>
        <v>157280</v>
      </c>
    </row>
    <row r="111" spans="2:7" ht="12.75">
      <c r="B111" s="161">
        <v>105</v>
      </c>
      <c r="C111" s="161" t="s">
        <v>579</v>
      </c>
      <c r="D111" s="161" t="s">
        <v>524</v>
      </c>
      <c r="E111" s="224">
        <v>96</v>
      </c>
      <c r="F111" s="224">
        <v>37</v>
      </c>
      <c r="G111" s="228">
        <f t="shared" si="1"/>
        <v>3552</v>
      </c>
    </row>
    <row r="112" spans="2:7" ht="12.75">
      <c r="B112" s="161">
        <v>106</v>
      </c>
      <c r="C112" s="161" t="s">
        <v>580</v>
      </c>
      <c r="D112" s="161" t="s">
        <v>524</v>
      </c>
      <c r="E112" s="224">
        <v>362</v>
      </c>
      <c r="F112" s="224">
        <v>70</v>
      </c>
      <c r="G112" s="228">
        <f t="shared" si="1"/>
        <v>25340</v>
      </c>
    </row>
    <row r="113" spans="2:7" ht="12.75">
      <c r="B113" s="161">
        <v>107</v>
      </c>
      <c r="C113" s="161" t="s">
        <v>581</v>
      </c>
      <c r="D113" s="161" t="s">
        <v>524</v>
      </c>
      <c r="E113" s="224">
        <v>9</v>
      </c>
      <c r="F113" s="224">
        <v>217</v>
      </c>
      <c r="G113" s="228">
        <f t="shared" si="1"/>
        <v>1953</v>
      </c>
    </row>
    <row r="114" spans="2:7" ht="12.75">
      <c r="B114" s="161">
        <v>108</v>
      </c>
      <c r="C114" s="161" t="s">
        <v>582</v>
      </c>
      <c r="D114" s="161" t="s">
        <v>583</v>
      </c>
      <c r="E114" s="224">
        <v>5</v>
      </c>
      <c r="F114" s="224">
        <v>1000</v>
      </c>
      <c r="G114" s="228">
        <f t="shared" si="1"/>
        <v>5000</v>
      </c>
    </row>
    <row r="115" spans="2:7" ht="12.75">
      <c r="B115" s="161">
        <v>109</v>
      </c>
      <c r="C115" s="161" t="s">
        <v>584</v>
      </c>
      <c r="D115" s="161" t="s">
        <v>524</v>
      </c>
      <c r="E115" s="224">
        <v>10</v>
      </c>
      <c r="F115" s="224">
        <v>11</v>
      </c>
      <c r="G115" s="228">
        <f t="shared" si="1"/>
        <v>110</v>
      </c>
    </row>
    <row r="116" spans="2:7" ht="12.75">
      <c r="B116" s="161">
        <v>110</v>
      </c>
      <c r="C116" s="161" t="s">
        <v>585</v>
      </c>
      <c r="D116" s="161" t="s">
        <v>524</v>
      </c>
      <c r="E116" s="224">
        <v>14</v>
      </c>
      <c r="F116" s="224">
        <v>47</v>
      </c>
      <c r="G116" s="228">
        <f t="shared" si="1"/>
        <v>658</v>
      </c>
    </row>
    <row r="117" spans="2:7" ht="12.75">
      <c r="B117" s="161">
        <v>111</v>
      </c>
      <c r="C117" s="161" t="s">
        <v>382</v>
      </c>
      <c r="D117" s="161" t="s">
        <v>524</v>
      </c>
      <c r="E117" s="224">
        <v>178</v>
      </c>
      <c r="F117" s="224">
        <v>62</v>
      </c>
      <c r="G117" s="228">
        <f t="shared" si="1"/>
        <v>11036</v>
      </c>
    </row>
    <row r="118" spans="2:7" ht="12.75">
      <c r="B118" s="161">
        <v>112</v>
      </c>
      <c r="C118" s="161" t="s">
        <v>586</v>
      </c>
      <c r="D118" s="161" t="s">
        <v>524</v>
      </c>
      <c r="E118" s="224">
        <v>17</v>
      </c>
      <c r="F118" s="224">
        <v>985</v>
      </c>
      <c r="G118" s="228">
        <f t="shared" si="1"/>
        <v>16745</v>
      </c>
    </row>
    <row r="119" spans="2:7" ht="12.75">
      <c r="B119" s="161">
        <v>113</v>
      </c>
      <c r="C119" s="161" t="s">
        <v>587</v>
      </c>
      <c r="D119" s="161" t="s">
        <v>524</v>
      </c>
      <c r="E119" s="224">
        <v>18</v>
      </c>
      <c r="F119" s="224">
        <v>1600</v>
      </c>
      <c r="G119" s="228">
        <f t="shared" si="1"/>
        <v>28800</v>
      </c>
    </row>
    <row r="120" spans="2:7" ht="12.75">
      <c r="B120" s="161">
        <v>114</v>
      </c>
      <c r="C120" s="161" t="s">
        <v>588</v>
      </c>
      <c r="D120" s="161" t="s">
        <v>524</v>
      </c>
      <c r="E120" s="224">
        <v>5</v>
      </c>
      <c r="F120" s="224">
        <v>2000</v>
      </c>
      <c r="G120" s="228">
        <f t="shared" si="1"/>
        <v>10000</v>
      </c>
    </row>
    <row r="121" spans="2:7" ht="12.75">
      <c r="B121" s="161">
        <v>115</v>
      </c>
      <c r="C121" s="161" t="s">
        <v>383</v>
      </c>
      <c r="D121" s="161" t="s">
        <v>524</v>
      </c>
      <c r="E121" s="224">
        <v>446</v>
      </c>
      <c r="F121" s="224">
        <v>371</v>
      </c>
      <c r="G121" s="228">
        <f t="shared" si="1"/>
        <v>165466</v>
      </c>
    </row>
    <row r="122" spans="2:7" ht="12.75">
      <c r="B122" s="161">
        <v>116</v>
      </c>
      <c r="C122" s="161" t="s">
        <v>589</v>
      </c>
      <c r="D122" s="161" t="s">
        <v>524</v>
      </c>
      <c r="E122" s="224">
        <v>54</v>
      </c>
      <c r="F122" s="224">
        <v>120</v>
      </c>
      <c r="G122" s="228">
        <f t="shared" si="1"/>
        <v>6480</v>
      </c>
    </row>
    <row r="123" spans="2:7" ht="12.75">
      <c r="B123" s="161">
        <v>117</v>
      </c>
      <c r="C123" s="161" t="s">
        <v>590</v>
      </c>
      <c r="D123" s="161" t="s">
        <v>524</v>
      </c>
      <c r="E123" s="224">
        <v>20</v>
      </c>
      <c r="F123" s="224">
        <v>43</v>
      </c>
      <c r="G123" s="228">
        <f t="shared" si="1"/>
        <v>860</v>
      </c>
    </row>
    <row r="124" spans="2:7" ht="12.75">
      <c r="B124" s="161">
        <v>118</v>
      </c>
      <c r="C124" s="161" t="s">
        <v>591</v>
      </c>
      <c r="D124" s="161" t="s">
        <v>524</v>
      </c>
      <c r="E124" s="224">
        <v>150</v>
      </c>
      <c r="F124" s="224">
        <v>60</v>
      </c>
      <c r="G124" s="228">
        <f t="shared" si="1"/>
        <v>9000</v>
      </c>
    </row>
    <row r="125" spans="2:7" ht="12.75">
      <c r="B125" s="161">
        <v>119</v>
      </c>
      <c r="C125" s="161" t="s">
        <v>592</v>
      </c>
      <c r="D125" s="161" t="s">
        <v>524</v>
      </c>
      <c r="E125" s="224">
        <v>364</v>
      </c>
      <c r="F125" s="224">
        <v>40</v>
      </c>
      <c r="G125" s="228">
        <f t="shared" si="1"/>
        <v>14560</v>
      </c>
    </row>
    <row r="126" spans="2:7" ht="12.75">
      <c r="B126" s="161">
        <v>120</v>
      </c>
      <c r="C126" s="161" t="s">
        <v>593</v>
      </c>
      <c r="D126" s="161" t="s">
        <v>524</v>
      </c>
      <c r="E126" s="224">
        <v>211</v>
      </c>
      <c r="F126" s="224">
        <v>130</v>
      </c>
      <c r="G126" s="228">
        <f t="shared" si="1"/>
        <v>27430</v>
      </c>
    </row>
    <row r="127" spans="2:7" ht="12.75">
      <c r="B127" s="161">
        <v>121</v>
      </c>
      <c r="C127" s="161" t="s">
        <v>384</v>
      </c>
      <c r="D127" s="161" t="s">
        <v>524</v>
      </c>
      <c r="E127" s="224">
        <v>150</v>
      </c>
      <c r="F127" s="224">
        <v>10</v>
      </c>
      <c r="G127" s="228">
        <f t="shared" si="1"/>
        <v>1500</v>
      </c>
    </row>
    <row r="128" spans="2:7" ht="12.75">
      <c r="B128" s="161">
        <v>122</v>
      </c>
      <c r="C128" s="161" t="s">
        <v>385</v>
      </c>
      <c r="D128" s="161" t="s">
        <v>524</v>
      </c>
      <c r="E128" s="224">
        <v>72</v>
      </c>
      <c r="F128" s="224">
        <v>50</v>
      </c>
      <c r="G128" s="228">
        <f t="shared" si="1"/>
        <v>3600</v>
      </c>
    </row>
    <row r="129" spans="2:7" ht="12.75">
      <c r="B129" s="161">
        <v>123</v>
      </c>
      <c r="C129" s="161" t="s">
        <v>386</v>
      </c>
      <c r="D129" s="161" t="s">
        <v>524</v>
      </c>
      <c r="E129" s="224">
        <v>9</v>
      </c>
      <c r="F129" s="224">
        <v>278</v>
      </c>
      <c r="G129" s="228">
        <f t="shared" si="1"/>
        <v>2502</v>
      </c>
    </row>
    <row r="130" spans="2:7" ht="12.75">
      <c r="B130" s="161">
        <v>124</v>
      </c>
      <c r="C130" s="161" t="s">
        <v>594</v>
      </c>
      <c r="D130" s="161" t="s">
        <v>524</v>
      </c>
      <c r="E130" s="224">
        <v>1150</v>
      </c>
      <c r="F130" s="224">
        <v>15</v>
      </c>
      <c r="G130" s="228">
        <f t="shared" si="1"/>
        <v>17250</v>
      </c>
    </row>
    <row r="131" spans="2:7" ht="12.75">
      <c r="B131" s="161">
        <v>125</v>
      </c>
      <c r="C131" s="161" t="s">
        <v>595</v>
      </c>
      <c r="D131" s="161" t="s">
        <v>524</v>
      </c>
      <c r="E131" s="224">
        <v>17</v>
      </c>
      <c r="F131" s="224">
        <v>48</v>
      </c>
      <c r="G131" s="228">
        <f t="shared" si="1"/>
        <v>816</v>
      </c>
    </row>
    <row r="132" spans="2:7" ht="12.75">
      <c r="B132" s="161">
        <v>126</v>
      </c>
      <c r="C132" s="161" t="s">
        <v>387</v>
      </c>
      <c r="D132" s="161" t="s">
        <v>524</v>
      </c>
      <c r="E132" s="224">
        <v>24</v>
      </c>
      <c r="F132" s="224">
        <v>500</v>
      </c>
      <c r="G132" s="228">
        <f t="shared" si="1"/>
        <v>12000</v>
      </c>
    </row>
    <row r="133" spans="2:7" ht="12.75">
      <c r="B133" s="161">
        <v>127</v>
      </c>
      <c r="C133" s="161" t="s">
        <v>596</v>
      </c>
      <c r="D133" s="161" t="s">
        <v>524</v>
      </c>
      <c r="E133" s="224">
        <v>39</v>
      </c>
      <c r="F133" s="224">
        <v>70</v>
      </c>
      <c r="G133" s="228">
        <f t="shared" si="1"/>
        <v>2730</v>
      </c>
    </row>
    <row r="134" spans="2:7" ht="12.75">
      <c r="B134" s="161">
        <v>128</v>
      </c>
      <c r="C134" s="161" t="s">
        <v>597</v>
      </c>
      <c r="D134" s="161" t="s">
        <v>524</v>
      </c>
      <c r="E134" s="224">
        <v>5</v>
      </c>
      <c r="F134" s="224">
        <v>288</v>
      </c>
      <c r="G134" s="228">
        <f t="shared" si="1"/>
        <v>1440</v>
      </c>
    </row>
    <row r="135" spans="2:7" ht="12.75">
      <c r="B135" s="161">
        <v>129</v>
      </c>
      <c r="C135" s="161" t="s">
        <v>388</v>
      </c>
      <c r="D135" s="161" t="s">
        <v>524</v>
      </c>
      <c r="E135" s="224">
        <v>40</v>
      </c>
      <c r="F135" s="224">
        <v>65</v>
      </c>
      <c r="G135" s="228">
        <f t="shared" si="1"/>
        <v>2600</v>
      </c>
    </row>
    <row r="136" spans="2:7" ht="12.75">
      <c r="B136" s="161">
        <v>130</v>
      </c>
      <c r="C136" s="161" t="s">
        <v>598</v>
      </c>
      <c r="D136" s="161" t="s">
        <v>524</v>
      </c>
      <c r="E136" s="224">
        <v>5</v>
      </c>
      <c r="F136" s="224">
        <v>830</v>
      </c>
      <c r="G136" s="228">
        <f aca="true" t="shared" si="2" ref="G136:G199">E136*F136</f>
        <v>4150</v>
      </c>
    </row>
    <row r="137" spans="2:7" ht="12.75">
      <c r="B137" s="161">
        <v>131</v>
      </c>
      <c r="C137" s="161" t="s">
        <v>599</v>
      </c>
      <c r="D137" s="161" t="s">
        <v>524</v>
      </c>
      <c r="E137" s="224">
        <v>5</v>
      </c>
      <c r="F137" s="224">
        <v>240</v>
      </c>
      <c r="G137" s="228">
        <f t="shared" si="2"/>
        <v>1200</v>
      </c>
    </row>
    <row r="138" spans="2:7" ht="12.75">
      <c r="B138" s="161">
        <v>132</v>
      </c>
      <c r="C138" s="161" t="s">
        <v>389</v>
      </c>
      <c r="D138" s="161" t="s">
        <v>524</v>
      </c>
      <c r="E138" s="224">
        <v>25</v>
      </c>
      <c r="F138" s="224">
        <v>43</v>
      </c>
      <c r="G138" s="228">
        <f t="shared" si="2"/>
        <v>1075</v>
      </c>
    </row>
    <row r="139" spans="2:7" ht="12.75">
      <c r="B139" s="161">
        <v>133</v>
      </c>
      <c r="C139" s="161" t="s">
        <v>390</v>
      </c>
      <c r="D139" s="161" t="s">
        <v>524</v>
      </c>
      <c r="E139" s="224">
        <v>42</v>
      </c>
      <c r="F139" s="224">
        <v>80</v>
      </c>
      <c r="G139" s="228">
        <f t="shared" si="2"/>
        <v>3360</v>
      </c>
    </row>
    <row r="140" spans="2:7" ht="12.75">
      <c r="B140" s="161">
        <v>134</v>
      </c>
      <c r="C140" s="161" t="s">
        <v>391</v>
      </c>
      <c r="D140" s="161" t="s">
        <v>524</v>
      </c>
      <c r="E140" s="224">
        <v>12</v>
      </c>
      <c r="F140" s="224">
        <v>2300</v>
      </c>
      <c r="G140" s="228">
        <f t="shared" si="2"/>
        <v>27600</v>
      </c>
    </row>
    <row r="141" spans="2:7" ht="12.75">
      <c r="B141" s="161">
        <v>135</v>
      </c>
      <c r="C141" s="161" t="s">
        <v>392</v>
      </c>
      <c r="D141" s="161" t="s">
        <v>524</v>
      </c>
      <c r="E141" s="224">
        <v>8</v>
      </c>
      <c r="F141" s="224">
        <v>5100</v>
      </c>
      <c r="G141" s="228">
        <f t="shared" si="2"/>
        <v>40800</v>
      </c>
    </row>
    <row r="142" spans="2:7" ht="12.75">
      <c r="B142" s="161">
        <v>136</v>
      </c>
      <c r="C142" s="161" t="s">
        <v>393</v>
      </c>
      <c r="D142" s="161" t="s">
        <v>524</v>
      </c>
      <c r="E142" s="224">
        <v>12</v>
      </c>
      <c r="F142" s="224">
        <v>700</v>
      </c>
      <c r="G142" s="228">
        <f t="shared" si="2"/>
        <v>8400</v>
      </c>
    </row>
    <row r="143" spans="2:7" ht="12.75">
      <c r="B143" s="161">
        <v>137</v>
      </c>
      <c r="C143" s="161" t="s">
        <v>394</v>
      </c>
      <c r="D143" s="161" t="s">
        <v>524</v>
      </c>
      <c r="E143" s="224">
        <v>6</v>
      </c>
      <c r="F143" s="224">
        <v>982</v>
      </c>
      <c r="G143" s="228">
        <f t="shared" si="2"/>
        <v>5892</v>
      </c>
    </row>
    <row r="144" spans="2:7" ht="12.75">
      <c r="B144" s="161">
        <v>138</v>
      </c>
      <c r="C144" s="161" t="s">
        <v>395</v>
      </c>
      <c r="D144" s="161" t="s">
        <v>524</v>
      </c>
      <c r="E144" s="224">
        <v>34</v>
      </c>
      <c r="F144" s="224">
        <v>135</v>
      </c>
      <c r="G144" s="228">
        <f t="shared" si="2"/>
        <v>4590</v>
      </c>
    </row>
    <row r="145" spans="2:7" ht="12.75">
      <c r="B145" s="161">
        <v>139</v>
      </c>
      <c r="C145" s="161" t="s">
        <v>600</v>
      </c>
      <c r="D145" s="161" t="s">
        <v>524</v>
      </c>
      <c r="E145" s="224">
        <v>12</v>
      </c>
      <c r="F145" s="224">
        <v>32</v>
      </c>
      <c r="G145" s="228">
        <f t="shared" si="2"/>
        <v>384</v>
      </c>
    </row>
    <row r="146" spans="2:7" ht="12.75">
      <c r="B146" s="161">
        <v>140</v>
      </c>
      <c r="C146" s="161" t="s">
        <v>396</v>
      </c>
      <c r="D146" s="161" t="s">
        <v>524</v>
      </c>
      <c r="E146" s="224">
        <v>149</v>
      </c>
      <c r="F146" s="224">
        <v>40</v>
      </c>
      <c r="G146" s="228">
        <f t="shared" si="2"/>
        <v>5960</v>
      </c>
    </row>
    <row r="147" spans="2:7" ht="12.75">
      <c r="B147" s="161">
        <v>141</v>
      </c>
      <c r="C147" s="161" t="s">
        <v>397</v>
      </c>
      <c r="D147" s="161" t="s">
        <v>524</v>
      </c>
      <c r="E147" s="224">
        <v>436</v>
      </c>
      <c r="F147" s="224">
        <v>263</v>
      </c>
      <c r="G147" s="228">
        <f t="shared" si="2"/>
        <v>114668</v>
      </c>
    </row>
    <row r="148" spans="2:7" ht="12.75">
      <c r="B148" s="161">
        <v>142</v>
      </c>
      <c r="C148" s="161" t="s">
        <v>398</v>
      </c>
      <c r="D148" s="161" t="s">
        <v>524</v>
      </c>
      <c r="E148" s="224">
        <v>4</v>
      </c>
      <c r="F148" s="224">
        <v>2021</v>
      </c>
      <c r="G148" s="228">
        <f t="shared" si="2"/>
        <v>8084</v>
      </c>
    </row>
    <row r="149" spans="2:7" ht="12.75">
      <c r="B149" s="161">
        <v>143</v>
      </c>
      <c r="C149" s="161" t="s">
        <v>399</v>
      </c>
      <c r="D149" s="161" t="s">
        <v>524</v>
      </c>
      <c r="E149" s="224">
        <v>92</v>
      </c>
      <c r="F149" s="224">
        <v>94</v>
      </c>
      <c r="G149" s="228">
        <f t="shared" si="2"/>
        <v>8648</v>
      </c>
    </row>
    <row r="150" spans="2:7" ht="12.75">
      <c r="B150" s="161">
        <v>144</v>
      </c>
      <c r="C150" s="161" t="s">
        <v>601</v>
      </c>
      <c r="D150" s="161" t="s">
        <v>524</v>
      </c>
      <c r="E150" s="224">
        <v>24</v>
      </c>
      <c r="F150" s="224">
        <v>75</v>
      </c>
      <c r="G150" s="228">
        <f t="shared" si="2"/>
        <v>1800</v>
      </c>
    </row>
    <row r="151" spans="2:7" ht="12.75">
      <c r="B151" s="161">
        <v>145</v>
      </c>
      <c r="C151" s="161" t="s">
        <v>400</v>
      </c>
      <c r="D151" s="161" t="s">
        <v>524</v>
      </c>
      <c r="E151" s="224">
        <v>76</v>
      </c>
      <c r="F151" s="224">
        <v>99</v>
      </c>
      <c r="G151" s="228">
        <f t="shared" si="2"/>
        <v>7524</v>
      </c>
    </row>
    <row r="152" spans="2:7" ht="12.75">
      <c r="B152" s="161">
        <v>146</v>
      </c>
      <c r="C152" s="161" t="s">
        <v>401</v>
      </c>
      <c r="D152" s="161" t="s">
        <v>402</v>
      </c>
      <c r="E152" s="224">
        <v>2697</v>
      </c>
      <c r="F152" s="224">
        <v>38</v>
      </c>
      <c r="G152" s="228">
        <f t="shared" si="2"/>
        <v>102486</v>
      </c>
    </row>
    <row r="153" spans="2:7" ht="12.75">
      <c r="B153" s="161">
        <v>147</v>
      </c>
      <c r="C153" s="161" t="s">
        <v>403</v>
      </c>
      <c r="D153" s="161" t="s">
        <v>402</v>
      </c>
      <c r="E153" s="224">
        <v>187</v>
      </c>
      <c r="F153" s="224">
        <v>165</v>
      </c>
      <c r="G153" s="228">
        <f t="shared" si="2"/>
        <v>30855</v>
      </c>
    </row>
    <row r="154" spans="2:7" ht="12.75">
      <c r="B154" s="161">
        <v>148</v>
      </c>
      <c r="C154" s="161" t="s">
        <v>404</v>
      </c>
      <c r="D154" s="161" t="s">
        <v>524</v>
      </c>
      <c r="E154" s="224">
        <v>50</v>
      </c>
      <c r="F154" s="224">
        <v>45</v>
      </c>
      <c r="G154" s="228">
        <f t="shared" si="2"/>
        <v>2250</v>
      </c>
    </row>
    <row r="155" spans="2:7" ht="12.75">
      <c r="B155" s="161">
        <v>149</v>
      </c>
      <c r="C155" s="161" t="s">
        <v>405</v>
      </c>
      <c r="D155" s="161" t="s">
        <v>524</v>
      </c>
      <c r="E155" s="224">
        <v>532.1156069364162</v>
      </c>
      <c r="F155" s="224">
        <v>174</v>
      </c>
      <c r="G155" s="228">
        <f t="shared" si="2"/>
        <v>92588.11560693641</v>
      </c>
    </row>
    <row r="156" spans="2:7" ht="12.75">
      <c r="B156" s="161">
        <v>150</v>
      </c>
      <c r="C156" s="161" t="s">
        <v>406</v>
      </c>
      <c r="D156" s="161" t="s">
        <v>524</v>
      </c>
      <c r="E156" s="224">
        <v>8</v>
      </c>
      <c r="F156" s="224">
        <v>310</v>
      </c>
      <c r="G156" s="228">
        <f t="shared" si="2"/>
        <v>2480</v>
      </c>
    </row>
    <row r="157" spans="2:7" ht="12.75">
      <c r="B157" s="161">
        <v>151</v>
      </c>
      <c r="C157" s="161" t="s">
        <v>602</v>
      </c>
      <c r="D157" s="161" t="s">
        <v>524</v>
      </c>
      <c r="E157" s="224">
        <v>25</v>
      </c>
      <c r="F157" s="224">
        <v>120</v>
      </c>
      <c r="G157" s="228">
        <f t="shared" si="2"/>
        <v>3000</v>
      </c>
    </row>
    <row r="158" spans="2:7" ht="12.75">
      <c r="B158" s="161">
        <v>152</v>
      </c>
      <c r="C158" s="161" t="s">
        <v>407</v>
      </c>
      <c r="D158" s="161" t="s">
        <v>522</v>
      </c>
      <c r="E158" s="224">
        <v>557</v>
      </c>
      <c r="F158" s="224">
        <v>210</v>
      </c>
      <c r="G158" s="228">
        <f t="shared" si="2"/>
        <v>116970</v>
      </c>
    </row>
    <row r="159" spans="2:7" ht="12.75">
      <c r="B159" s="161">
        <v>153</v>
      </c>
      <c r="C159" s="161" t="s">
        <v>408</v>
      </c>
      <c r="D159" s="161" t="s">
        <v>524</v>
      </c>
      <c r="E159" s="224">
        <v>168</v>
      </c>
      <c r="F159" s="224">
        <v>127</v>
      </c>
      <c r="G159" s="228">
        <f t="shared" si="2"/>
        <v>21336</v>
      </c>
    </row>
    <row r="160" spans="2:7" ht="12.75">
      <c r="B160" s="161">
        <v>154</v>
      </c>
      <c r="C160" s="161" t="s">
        <v>409</v>
      </c>
      <c r="D160" s="161" t="s">
        <v>524</v>
      </c>
      <c r="E160" s="224">
        <v>62</v>
      </c>
      <c r="F160" s="224">
        <v>70</v>
      </c>
      <c r="G160" s="228">
        <f t="shared" si="2"/>
        <v>4340</v>
      </c>
    </row>
    <row r="161" spans="2:7" ht="12.75">
      <c r="B161" s="161">
        <v>155</v>
      </c>
      <c r="C161" s="161" t="s">
        <v>410</v>
      </c>
      <c r="D161" s="161" t="s">
        <v>524</v>
      </c>
      <c r="E161" s="224">
        <v>423</v>
      </c>
      <c r="F161" s="224">
        <v>110</v>
      </c>
      <c r="G161" s="228">
        <f t="shared" si="2"/>
        <v>46530</v>
      </c>
    </row>
    <row r="162" spans="2:7" ht="12.75">
      <c r="B162" s="161">
        <v>156</v>
      </c>
      <c r="C162" s="161" t="s">
        <v>603</v>
      </c>
      <c r="D162" s="161" t="s">
        <v>524</v>
      </c>
      <c r="E162" s="224">
        <v>20</v>
      </c>
      <c r="F162" s="224">
        <v>130</v>
      </c>
      <c r="G162" s="228">
        <f t="shared" si="2"/>
        <v>2600</v>
      </c>
    </row>
    <row r="163" spans="2:7" ht="12.75">
      <c r="B163" s="161">
        <v>157</v>
      </c>
      <c r="C163" s="161" t="s">
        <v>604</v>
      </c>
      <c r="D163" s="161" t="s">
        <v>524</v>
      </c>
      <c r="E163" s="224">
        <v>20</v>
      </c>
      <c r="F163" s="224">
        <v>200</v>
      </c>
      <c r="G163" s="228">
        <f t="shared" si="2"/>
        <v>4000</v>
      </c>
    </row>
    <row r="164" spans="2:7" ht="12.75">
      <c r="B164" s="161">
        <v>158</v>
      </c>
      <c r="C164" s="161" t="s">
        <v>411</v>
      </c>
      <c r="D164" s="161" t="s">
        <v>524</v>
      </c>
      <c r="E164" s="224">
        <v>951.875</v>
      </c>
      <c r="F164" s="224">
        <v>16</v>
      </c>
      <c r="G164" s="228">
        <f t="shared" si="2"/>
        <v>15230</v>
      </c>
    </row>
    <row r="165" spans="2:7" ht="12.75">
      <c r="B165" s="161">
        <v>159</v>
      </c>
      <c r="C165" s="161" t="s">
        <v>605</v>
      </c>
      <c r="D165" s="161" t="s">
        <v>524</v>
      </c>
      <c r="E165" s="224">
        <v>500</v>
      </c>
      <c r="F165" s="224">
        <v>25</v>
      </c>
      <c r="G165" s="228">
        <f t="shared" si="2"/>
        <v>12500</v>
      </c>
    </row>
    <row r="166" spans="2:7" ht="12.75">
      <c r="B166" s="161">
        <v>160</v>
      </c>
      <c r="C166" s="161" t="s">
        <v>606</v>
      </c>
      <c r="D166" s="161" t="s">
        <v>524</v>
      </c>
      <c r="E166" s="224">
        <v>1298</v>
      </c>
      <c r="F166" s="224">
        <v>20</v>
      </c>
      <c r="G166" s="228">
        <f t="shared" si="2"/>
        <v>25960</v>
      </c>
    </row>
    <row r="167" spans="2:7" ht="12.75">
      <c r="B167" s="161">
        <v>161</v>
      </c>
      <c r="C167" s="161" t="s">
        <v>607</v>
      </c>
      <c r="D167" s="161" t="s">
        <v>412</v>
      </c>
      <c r="E167" s="224">
        <v>141</v>
      </c>
      <c r="F167" s="224">
        <v>35</v>
      </c>
      <c r="G167" s="228">
        <f t="shared" si="2"/>
        <v>4935</v>
      </c>
    </row>
    <row r="168" spans="2:7" ht="12.75">
      <c r="B168" s="161">
        <v>162</v>
      </c>
      <c r="C168" s="161" t="s">
        <v>608</v>
      </c>
      <c r="D168" s="161" t="s">
        <v>412</v>
      </c>
      <c r="E168" s="224">
        <v>480</v>
      </c>
      <c r="F168" s="224">
        <v>65</v>
      </c>
      <c r="G168" s="228">
        <f t="shared" si="2"/>
        <v>31200</v>
      </c>
    </row>
    <row r="169" spans="2:7" ht="12.75">
      <c r="B169" s="161">
        <v>163</v>
      </c>
      <c r="C169" s="161" t="s">
        <v>413</v>
      </c>
      <c r="D169" s="161" t="s">
        <v>524</v>
      </c>
      <c r="E169" s="224">
        <v>3418</v>
      </c>
      <c r="F169" s="224">
        <v>50</v>
      </c>
      <c r="G169" s="228">
        <f t="shared" si="2"/>
        <v>170900</v>
      </c>
    </row>
    <row r="170" spans="2:7" ht="12.75">
      <c r="B170" s="161">
        <v>164</v>
      </c>
      <c r="C170" s="161" t="s">
        <v>414</v>
      </c>
      <c r="D170" s="161" t="s">
        <v>524</v>
      </c>
      <c r="E170" s="224">
        <v>5</v>
      </c>
      <c r="F170" s="224">
        <v>32</v>
      </c>
      <c r="G170" s="228">
        <f t="shared" si="2"/>
        <v>160</v>
      </c>
    </row>
    <row r="171" spans="2:7" ht="12.75">
      <c r="B171" s="161">
        <v>165</v>
      </c>
      <c r="C171" s="161" t="s">
        <v>415</v>
      </c>
      <c r="D171" s="161" t="s">
        <v>524</v>
      </c>
      <c r="E171" s="224">
        <v>255.26315789473685</v>
      </c>
      <c r="F171" s="224">
        <v>95</v>
      </c>
      <c r="G171" s="228">
        <f t="shared" si="2"/>
        <v>24250</v>
      </c>
    </row>
    <row r="172" spans="2:7" ht="12.75">
      <c r="B172" s="161">
        <v>166</v>
      </c>
      <c r="C172" s="161" t="s">
        <v>416</v>
      </c>
      <c r="D172" s="161" t="s">
        <v>524</v>
      </c>
      <c r="E172" s="224">
        <v>420</v>
      </c>
      <c r="F172" s="224">
        <v>30</v>
      </c>
      <c r="G172" s="228">
        <f t="shared" si="2"/>
        <v>12600</v>
      </c>
    </row>
    <row r="173" spans="2:7" ht="12.75">
      <c r="B173" s="161">
        <v>167</v>
      </c>
      <c r="C173" s="161" t="s">
        <v>609</v>
      </c>
      <c r="D173" s="161" t="s">
        <v>524</v>
      </c>
      <c r="E173" s="224">
        <v>85</v>
      </c>
      <c r="F173" s="224">
        <v>170</v>
      </c>
      <c r="G173" s="228">
        <f t="shared" si="2"/>
        <v>14450</v>
      </c>
    </row>
    <row r="174" spans="2:7" ht="12.75">
      <c r="B174" s="161">
        <v>168</v>
      </c>
      <c r="C174" s="161" t="s">
        <v>610</v>
      </c>
      <c r="D174" s="161" t="s">
        <v>524</v>
      </c>
      <c r="E174" s="224">
        <v>45</v>
      </c>
      <c r="F174" s="224">
        <v>320</v>
      </c>
      <c r="G174" s="228">
        <f t="shared" si="2"/>
        <v>14400</v>
      </c>
    </row>
    <row r="175" spans="2:7" ht="12.75">
      <c r="B175" s="161">
        <v>169</v>
      </c>
      <c r="C175" s="161" t="s">
        <v>611</v>
      </c>
      <c r="D175" s="161" t="s">
        <v>524</v>
      </c>
      <c r="E175" s="224">
        <v>30</v>
      </c>
      <c r="F175" s="224">
        <v>650</v>
      </c>
      <c r="G175" s="228">
        <f t="shared" si="2"/>
        <v>19500</v>
      </c>
    </row>
    <row r="176" spans="2:7" ht="12.75">
      <c r="B176" s="161">
        <v>170</v>
      </c>
      <c r="C176" s="161" t="s">
        <v>417</v>
      </c>
      <c r="D176" s="161" t="s">
        <v>524</v>
      </c>
      <c r="E176" s="224">
        <v>1350</v>
      </c>
      <c r="F176" s="224">
        <v>38</v>
      </c>
      <c r="G176" s="228">
        <f t="shared" si="2"/>
        <v>51300</v>
      </c>
    </row>
    <row r="177" spans="2:7" ht="12.75">
      <c r="B177" s="161">
        <v>171</v>
      </c>
      <c r="C177" s="161" t="s">
        <v>418</v>
      </c>
      <c r="D177" s="161" t="s">
        <v>524</v>
      </c>
      <c r="E177" s="224">
        <v>1048</v>
      </c>
      <c r="F177" s="224">
        <v>80</v>
      </c>
      <c r="G177" s="228">
        <f t="shared" si="2"/>
        <v>83840</v>
      </c>
    </row>
    <row r="178" spans="2:7" ht="12.75">
      <c r="B178" s="161">
        <v>172</v>
      </c>
      <c r="C178" s="161" t="s">
        <v>419</v>
      </c>
      <c r="D178" s="161" t="s">
        <v>524</v>
      </c>
      <c r="E178" s="224">
        <v>150</v>
      </c>
      <c r="F178" s="224">
        <v>30</v>
      </c>
      <c r="G178" s="228">
        <f t="shared" si="2"/>
        <v>4500</v>
      </c>
    </row>
    <row r="179" spans="2:7" ht="12.75">
      <c r="B179" s="161">
        <v>173</v>
      </c>
      <c r="C179" s="161" t="s">
        <v>612</v>
      </c>
      <c r="D179" s="161" t="s">
        <v>524</v>
      </c>
      <c r="E179" s="224">
        <v>3360</v>
      </c>
      <c r="F179" s="224">
        <v>11</v>
      </c>
      <c r="G179" s="228">
        <f t="shared" si="2"/>
        <v>36960</v>
      </c>
    </row>
    <row r="180" spans="2:7" ht="12.75">
      <c r="B180" s="161">
        <v>174</v>
      </c>
      <c r="C180" s="161" t="s">
        <v>613</v>
      </c>
      <c r="D180" s="161" t="s">
        <v>524</v>
      </c>
      <c r="E180" s="224">
        <v>5500</v>
      </c>
      <c r="F180" s="224">
        <v>1</v>
      </c>
      <c r="G180" s="228">
        <f t="shared" si="2"/>
        <v>5500</v>
      </c>
    </row>
    <row r="181" spans="2:7" ht="12.75">
      <c r="B181" s="161">
        <v>175</v>
      </c>
      <c r="C181" s="161" t="s">
        <v>420</v>
      </c>
      <c r="D181" s="161" t="s">
        <v>524</v>
      </c>
      <c r="E181" s="224">
        <v>195</v>
      </c>
      <c r="F181" s="224">
        <v>40</v>
      </c>
      <c r="G181" s="228">
        <f t="shared" si="2"/>
        <v>7800</v>
      </c>
    </row>
    <row r="182" spans="2:7" ht="12.75">
      <c r="B182" s="161">
        <v>176</v>
      </c>
      <c r="C182" s="161" t="s">
        <v>421</v>
      </c>
      <c r="D182" s="161" t="s">
        <v>522</v>
      </c>
      <c r="E182" s="224">
        <v>70149.23</v>
      </c>
      <c r="F182" s="224">
        <v>13</v>
      </c>
      <c r="G182" s="228">
        <f t="shared" si="2"/>
        <v>911939.99</v>
      </c>
    </row>
    <row r="183" spans="2:7" ht="12.75">
      <c r="B183" s="161">
        <v>177</v>
      </c>
      <c r="C183" s="161" t="s">
        <v>422</v>
      </c>
      <c r="D183" s="161" t="s">
        <v>522</v>
      </c>
      <c r="E183" s="224">
        <v>205</v>
      </c>
      <c r="F183" s="224">
        <v>57</v>
      </c>
      <c r="G183" s="228">
        <f t="shared" si="2"/>
        <v>11685</v>
      </c>
    </row>
    <row r="184" spans="2:7" ht="12.75">
      <c r="B184" s="161">
        <v>178</v>
      </c>
      <c r="C184" s="161" t="s">
        <v>423</v>
      </c>
      <c r="D184" s="161" t="s">
        <v>524</v>
      </c>
      <c r="E184" s="224">
        <v>530</v>
      </c>
      <c r="F184" s="224">
        <v>260</v>
      </c>
      <c r="G184" s="228">
        <f t="shared" si="2"/>
        <v>137800</v>
      </c>
    </row>
    <row r="185" spans="2:7" ht="12.75">
      <c r="B185" s="161">
        <v>179</v>
      </c>
      <c r="C185" s="161" t="s">
        <v>424</v>
      </c>
      <c r="D185" s="161" t="s">
        <v>522</v>
      </c>
      <c r="E185" s="224">
        <v>43099</v>
      </c>
      <c r="F185" s="224">
        <v>79</v>
      </c>
      <c r="G185" s="228">
        <f t="shared" si="2"/>
        <v>3404821</v>
      </c>
    </row>
    <row r="186" spans="2:7" ht="12.75">
      <c r="B186" s="161">
        <v>180</v>
      </c>
      <c r="C186" s="161" t="s">
        <v>614</v>
      </c>
      <c r="D186" s="161" t="s">
        <v>522</v>
      </c>
      <c r="E186" s="224">
        <v>4500</v>
      </c>
      <c r="F186" s="224">
        <v>180</v>
      </c>
      <c r="G186" s="228">
        <f t="shared" si="2"/>
        <v>810000</v>
      </c>
    </row>
    <row r="187" spans="2:7" ht="12.75">
      <c r="B187" s="161">
        <v>181</v>
      </c>
      <c r="C187" s="161" t="s">
        <v>615</v>
      </c>
      <c r="D187" s="161" t="s">
        <v>522</v>
      </c>
      <c r="E187" s="224">
        <v>225</v>
      </c>
      <c r="F187" s="224">
        <v>308</v>
      </c>
      <c r="G187" s="228">
        <f t="shared" si="2"/>
        <v>69300</v>
      </c>
    </row>
    <row r="188" spans="2:7" ht="12.75">
      <c r="B188" s="161">
        <v>182</v>
      </c>
      <c r="C188" s="161" t="s">
        <v>425</v>
      </c>
      <c r="D188" s="161" t="s">
        <v>522</v>
      </c>
      <c r="E188" s="224">
        <v>726</v>
      </c>
      <c r="F188" s="224">
        <v>164</v>
      </c>
      <c r="G188" s="228">
        <f t="shared" si="2"/>
        <v>119064</v>
      </c>
    </row>
    <row r="189" spans="2:7" ht="12.75">
      <c r="B189" s="161">
        <v>183</v>
      </c>
      <c r="C189" s="161" t="s">
        <v>426</v>
      </c>
      <c r="D189" s="161" t="s">
        <v>522</v>
      </c>
      <c r="E189" s="224">
        <v>105</v>
      </c>
      <c r="F189" s="224">
        <v>866.7828571428571</v>
      </c>
      <c r="G189" s="228">
        <f t="shared" si="2"/>
        <v>91012.2</v>
      </c>
    </row>
    <row r="190" spans="2:7" ht="12.75">
      <c r="B190" s="161">
        <v>184</v>
      </c>
      <c r="C190" s="161" t="s">
        <v>427</v>
      </c>
      <c r="D190" s="161" t="s">
        <v>522</v>
      </c>
      <c r="E190" s="224">
        <v>631</v>
      </c>
      <c r="F190" s="224">
        <v>480</v>
      </c>
      <c r="G190" s="228">
        <f t="shared" si="2"/>
        <v>302880</v>
      </c>
    </row>
    <row r="191" spans="2:7" ht="12.75">
      <c r="B191" s="161">
        <v>185</v>
      </c>
      <c r="C191" s="161" t="s">
        <v>428</v>
      </c>
      <c r="D191" s="161" t="s">
        <v>522</v>
      </c>
      <c r="E191" s="224">
        <v>183</v>
      </c>
      <c r="F191" s="224">
        <v>80</v>
      </c>
      <c r="G191" s="228">
        <f t="shared" si="2"/>
        <v>14640</v>
      </c>
    </row>
    <row r="192" spans="2:7" ht="12.75">
      <c r="B192" s="161">
        <v>186</v>
      </c>
      <c r="C192" s="161" t="s">
        <v>429</v>
      </c>
      <c r="D192" s="161" t="s">
        <v>522</v>
      </c>
      <c r="E192" s="224">
        <v>124</v>
      </c>
      <c r="F192" s="224">
        <v>157</v>
      </c>
      <c r="G192" s="228">
        <f t="shared" si="2"/>
        <v>19468</v>
      </c>
    </row>
    <row r="193" spans="2:7" ht="12.75">
      <c r="B193" s="161">
        <v>187</v>
      </c>
      <c r="C193" s="161" t="s">
        <v>616</v>
      </c>
      <c r="D193" s="161" t="s">
        <v>522</v>
      </c>
      <c r="E193" s="224">
        <v>5553</v>
      </c>
      <c r="F193" s="224">
        <v>273</v>
      </c>
      <c r="G193" s="228">
        <f t="shared" si="2"/>
        <v>1515969</v>
      </c>
    </row>
    <row r="194" spans="2:7" ht="12.75">
      <c r="B194" s="161">
        <v>188</v>
      </c>
      <c r="C194" s="161" t="s">
        <v>617</v>
      </c>
      <c r="D194" s="161" t="s">
        <v>522</v>
      </c>
      <c r="E194" s="224">
        <v>1934</v>
      </c>
      <c r="F194" s="224">
        <v>517.07</v>
      </c>
      <c r="G194" s="228">
        <f t="shared" si="2"/>
        <v>1000013.3800000001</v>
      </c>
    </row>
    <row r="195" spans="2:7" ht="12.75">
      <c r="B195" s="161">
        <v>189</v>
      </c>
      <c r="C195" s="161" t="s">
        <v>430</v>
      </c>
      <c r="D195" s="161" t="s">
        <v>522</v>
      </c>
      <c r="E195" s="224">
        <v>278</v>
      </c>
      <c r="F195" s="224">
        <v>1400</v>
      </c>
      <c r="G195" s="228">
        <f t="shared" si="2"/>
        <v>389200</v>
      </c>
    </row>
    <row r="196" spans="2:7" ht="12.75">
      <c r="B196" s="161">
        <v>190</v>
      </c>
      <c r="C196" s="161" t="s">
        <v>432</v>
      </c>
      <c r="D196" s="161" t="s">
        <v>522</v>
      </c>
      <c r="E196" s="224">
        <v>54</v>
      </c>
      <c r="F196" s="224">
        <v>380</v>
      </c>
      <c r="G196" s="228">
        <f t="shared" si="2"/>
        <v>20520</v>
      </c>
    </row>
    <row r="197" spans="2:7" ht="12.75">
      <c r="B197" s="161">
        <v>191</v>
      </c>
      <c r="C197" s="161" t="s">
        <v>433</v>
      </c>
      <c r="D197" s="161" t="s">
        <v>522</v>
      </c>
      <c r="E197" s="224">
        <v>76</v>
      </c>
      <c r="F197" s="224">
        <v>401</v>
      </c>
      <c r="G197" s="228">
        <f t="shared" si="2"/>
        <v>30476</v>
      </c>
    </row>
    <row r="198" spans="2:7" ht="12.75">
      <c r="B198" s="161">
        <v>192</v>
      </c>
      <c r="C198" s="161" t="s">
        <v>434</v>
      </c>
      <c r="D198" s="161" t="s">
        <v>522</v>
      </c>
      <c r="E198" s="224">
        <v>830</v>
      </c>
      <c r="F198" s="224">
        <v>114</v>
      </c>
      <c r="G198" s="228">
        <f t="shared" si="2"/>
        <v>94620</v>
      </c>
    </row>
    <row r="199" spans="2:7" ht="12.75">
      <c r="B199" s="161">
        <v>193</v>
      </c>
      <c r="C199" s="161" t="s">
        <v>618</v>
      </c>
      <c r="D199" s="161" t="s">
        <v>522</v>
      </c>
      <c r="E199" s="224">
        <v>100</v>
      </c>
      <c r="F199" s="224">
        <v>406</v>
      </c>
      <c r="G199" s="228">
        <f t="shared" si="2"/>
        <v>40600</v>
      </c>
    </row>
    <row r="200" spans="2:7" ht="12.75">
      <c r="B200" s="161">
        <v>194</v>
      </c>
      <c r="C200" s="161" t="s">
        <v>619</v>
      </c>
      <c r="D200" s="161" t="s">
        <v>522</v>
      </c>
      <c r="E200" s="224">
        <v>31</v>
      </c>
      <c r="F200" s="224">
        <v>130</v>
      </c>
      <c r="G200" s="228">
        <f aca="true" t="shared" si="3" ref="G200:G263">E200*F200</f>
        <v>4030</v>
      </c>
    </row>
    <row r="201" spans="2:7" ht="12.75">
      <c r="B201" s="161">
        <v>195</v>
      </c>
      <c r="C201" s="161" t="s">
        <v>435</v>
      </c>
      <c r="D201" s="161" t="s">
        <v>522</v>
      </c>
      <c r="E201" s="224">
        <v>55</v>
      </c>
      <c r="F201" s="224">
        <v>824</v>
      </c>
      <c r="G201" s="228">
        <f t="shared" si="3"/>
        <v>45320</v>
      </c>
    </row>
    <row r="202" spans="2:7" ht="12.75">
      <c r="B202" s="161">
        <v>196</v>
      </c>
      <c r="C202" s="161" t="s">
        <v>436</v>
      </c>
      <c r="D202" s="161" t="s">
        <v>522</v>
      </c>
      <c r="E202" s="224">
        <v>76</v>
      </c>
      <c r="F202" s="224">
        <v>318</v>
      </c>
      <c r="G202" s="228">
        <f t="shared" si="3"/>
        <v>24168</v>
      </c>
    </row>
    <row r="203" spans="2:7" ht="12.75">
      <c r="B203" s="161">
        <v>197</v>
      </c>
      <c r="C203" s="161" t="s">
        <v>437</v>
      </c>
      <c r="D203" s="161" t="s">
        <v>522</v>
      </c>
      <c r="E203" s="224">
        <v>50</v>
      </c>
      <c r="F203" s="224">
        <v>316</v>
      </c>
      <c r="G203" s="228">
        <f t="shared" si="3"/>
        <v>15800</v>
      </c>
    </row>
    <row r="204" spans="2:7" ht="12.75">
      <c r="B204" s="161">
        <v>198</v>
      </c>
      <c r="C204" s="161" t="s">
        <v>620</v>
      </c>
      <c r="D204" s="161" t="s">
        <v>522</v>
      </c>
      <c r="E204" s="224">
        <v>2064</v>
      </c>
      <c r="F204" s="224">
        <v>180</v>
      </c>
      <c r="G204" s="228">
        <f t="shared" si="3"/>
        <v>371520</v>
      </c>
    </row>
    <row r="205" spans="2:7" ht="12.75">
      <c r="B205" s="161">
        <v>199</v>
      </c>
      <c r="C205" s="161" t="s">
        <v>621</v>
      </c>
      <c r="D205" s="161" t="s">
        <v>522</v>
      </c>
      <c r="E205" s="224">
        <v>24</v>
      </c>
      <c r="F205" s="224">
        <v>270</v>
      </c>
      <c r="G205" s="228">
        <f t="shared" si="3"/>
        <v>6480</v>
      </c>
    </row>
    <row r="206" spans="2:7" ht="12.75">
      <c r="B206" s="161">
        <v>200</v>
      </c>
      <c r="C206" s="161" t="s">
        <v>622</v>
      </c>
      <c r="D206" s="161" t="s">
        <v>524</v>
      </c>
      <c r="E206" s="224">
        <v>100</v>
      </c>
      <c r="F206" s="224">
        <v>3.8</v>
      </c>
      <c r="G206" s="228">
        <f t="shared" si="3"/>
        <v>380</v>
      </c>
    </row>
    <row r="207" spans="2:7" ht="12.75">
      <c r="B207" s="161">
        <v>201</v>
      </c>
      <c r="C207" s="161" t="s">
        <v>438</v>
      </c>
      <c r="D207" s="161" t="s">
        <v>524</v>
      </c>
      <c r="E207" s="224">
        <v>301</v>
      </c>
      <c r="F207" s="224">
        <v>36</v>
      </c>
      <c r="G207" s="228">
        <f t="shared" si="3"/>
        <v>10836</v>
      </c>
    </row>
    <row r="208" spans="2:7" ht="12.75">
      <c r="B208" s="161">
        <v>202</v>
      </c>
      <c r="C208" s="161" t="s">
        <v>623</v>
      </c>
      <c r="D208" s="161" t="s">
        <v>524</v>
      </c>
      <c r="E208" s="224">
        <v>150</v>
      </c>
      <c r="F208" s="224">
        <v>15</v>
      </c>
      <c r="G208" s="228">
        <f t="shared" si="3"/>
        <v>2250</v>
      </c>
    </row>
    <row r="209" spans="2:7" ht="12.75">
      <c r="B209" s="161">
        <v>203</v>
      </c>
      <c r="C209" s="161" t="s">
        <v>624</v>
      </c>
      <c r="D209" s="161" t="s">
        <v>524</v>
      </c>
      <c r="E209" s="224">
        <v>250</v>
      </c>
      <c r="F209" s="224">
        <v>25</v>
      </c>
      <c r="G209" s="228">
        <f t="shared" si="3"/>
        <v>6250</v>
      </c>
    </row>
    <row r="210" spans="2:7" ht="12.75">
      <c r="B210" s="161">
        <v>204</v>
      </c>
      <c r="C210" s="161" t="s">
        <v>625</v>
      </c>
      <c r="D210" s="161" t="s">
        <v>524</v>
      </c>
      <c r="E210" s="224">
        <v>330</v>
      </c>
      <c r="F210" s="224">
        <v>40</v>
      </c>
      <c r="G210" s="228">
        <f t="shared" si="3"/>
        <v>13200</v>
      </c>
    </row>
    <row r="211" spans="2:7" ht="12.75">
      <c r="B211" s="161">
        <v>205</v>
      </c>
      <c r="C211" s="161" t="s">
        <v>626</v>
      </c>
      <c r="D211" s="161" t="s">
        <v>524</v>
      </c>
      <c r="E211" s="224">
        <v>63</v>
      </c>
      <c r="F211" s="224">
        <v>130</v>
      </c>
      <c r="G211" s="228">
        <f t="shared" si="3"/>
        <v>8190</v>
      </c>
    </row>
    <row r="212" spans="2:7" ht="12.75">
      <c r="B212" s="161">
        <v>206</v>
      </c>
      <c r="C212" s="161" t="s">
        <v>627</v>
      </c>
      <c r="D212" s="161" t="s">
        <v>524</v>
      </c>
      <c r="E212" s="224">
        <v>33</v>
      </c>
      <c r="F212" s="224">
        <v>250</v>
      </c>
      <c r="G212" s="228">
        <f t="shared" si="3"/>
        <v>8250</v>
      </c>
    </row>
    <row r="213" spans="2:7" ht="12.75">
      <c r="B213" s="161">
        <v>207</v>
      </c>
      <c r="C213" s="161" t="s">
        <v>628</v>
      </c>
      <c r="D213" s="161" t="s">
        <v>524</v>
      </c>
      <c r="E213" s="224">
        <v>12500</v>
      </c>
      <c r="F213" s="226">
        <v>1.3</v>
      </c>
      <c r="G213" s="228">
        <f t="shared" si="3"/>
        <v>16250</v>
      </c>
    </row>
    <row r="214" spans="2:7" ht="12.75">
      <c r="B214" s="161">
        <v>208</v>
      </c>
      <c r="C214" s="161" t="s">
        <v>629</v>
      </c>
      <c r="D214" s="161" t="s">
        <v>524</v>
      </c>
      <c r="E214" s="224">
        <v>20000</v>
      </c>
      <c r="F214" s="226">
        <v>0.4</v>
      </c>
      <c r="G214" s="228">
        <f t="shared" si="3"/>
        <v>8000</v>
      </c>
    </row>
    <row r="215" spans="2:7" ht="12.75">
      <c r="B215" s="161">
        <v>209</v>
      </c>
      <c r="C215" s="161" t="s">
        <v>630</v>
      </c>
      <c r="D215" s="161" t="s">
        <v>524</v>
      </c>
      <c r="E215" s="224">
        <v>24</v>
      </c>
      <c r="F215" s="226">
        <v>13</v>
      </c>
      <c r="G215" s="228">
        <f t="shared" si="3"/>
        <v>312</v>
      </c>
    </row>
    <row r="216" spans="2:7" ht="12.75">
      <c r="B216" s="161">
        <v>210</v>
      </c>
      <c r="C216" s="161" t="s">
        <v>631</v>
      </c>
      <c r="D216" s="161" t="s">
        <v>524</v>
      </c>
      <c r="E216" s="224">
        <v>9000</v>
      </c>
      <c r="F216" s="227">
        <v>0.17</v>
      </c>
      <c r="G216" s="228">
        <f t="shared" si="3"/>
        <v>1530</v>
      </c>
    </row>
    <row r="217" spans="2:7" ht="12.75">
      <c r="B217" s="161">
        <v>211</v>
      </c>
      <c r="C217" s="161" t="s">
        <v>632</v>
      </c>
      <c r="D217" s="161" t="s">
        <v>524</v>
      </c>
      <c r="E217" s="224">
        <v>9000</v>
      </c>
      <c r="F217" s="227">
        <v>0.24</v>
      </c>
      <c r="G217" s="228">
        <f t="shared" si="3"/>
        <v>2160</v>
      </c>
    </row>
    <row r="218" spans="2:7" ht="12.75">
      <c r="B218" s="161">
        <v>212</v>
      </c>
      <c r="C218" s="161" t="s">
        <v>633</v>
      </c>
      <c r="D218" s="161" t="s">
        <v>524</v>
      </c>
      <c r="E218" s="224">
        <v>1090</v>
      </c>
      <c r="F218" s="224">
        <v>22</v>
      </c>
      <c r="G218" s="228">
        <f t="shared" si="3"/>
        <v>23980</v>
      </c>
    </row>
    <row r="219" spans="2:7" ht="12.75">
      <c r="B219" s="161">
        <v>213</v>
      </c>
      <c r="C219" s="161" t="s">
        <v>634</v>
      </c>
      <c r="D219" s="161" t="s">
        <v>524</v>
      </c>
      <c r="E219" s="224">
        <v>25</v>
      </c>
      <c r="F219" s="226">
        <v>6.3</v>
      </c>
      <c r="G219" s="228">
        <f t="shared" si="3"/>
        <v>157.5</v>
      </c>
    </row>
    <row r="220" spans="2:7" ht="12.75">
      <c r="B220" s="161">
        <v>214</v>
      </c>
      <c r="C220" s="161" t="s">
        <v>635</v>
      </c>
      <c r="D220" s="161" t="s">
        <v>524</v>
      </c>
      <c r="E220" s="224">
        <v>599</v>
      </c>
      <c r="F220" s="224">
        <v>47</v>
      </c>
      <c r="G220" s="228">
        <f t="shared" si="3"/>
        <v>28153</v>
      </c>
    </row>
    <row r="221" spans="2:7" ht="12.75">
      <c r="B221" s="161">
        <v>215</v>
      </c>
      <c r="C221" s="161" t="s">
        <v>636</v>
      </c>
      <c r="D221" s="161" t="s">
        <v>524</v>
      </c>
      <c r="E221" s="224">
        <v>3</v>
      </c>
      <c r="F221" s="224">
        <v>195</v>
      </c>
      <c r="G221" s="228">
        <f t="shared" si="3"/>
        <v>585</v>
      </c>
    </row>
    <row r="222" spans="2:7" ht="12.75">
      <c r="B222" s="161">
        <v>216</v>
      </c>
      <c r="C222" s="161" t="s">
        <v>637</v>
      </c>
      <c r="D222" s="161" t="s">
        <v>524</v>
      </c>
      <c r="E222" s="224">
        <v>3</v>
      </c>
      <c r="F222" s="224">
        <v>445</v>
      </c>
      <c r="G222" s="228">
        <f t="shared" si="3"/>
        <v>1335</v>
      </c>
    </row>
    <row r="223" spans="2:7" ht="12.75">
      <c r="B223" s="161">
        <v>217</v>
      </c>
      <c r="C223" s="161" t="s">
        <v>638</v>
      </c>
      <c r="D223" s="161" t="s">
        <v>524</v>
      </c>
      <c r="E223" s="224">
        <v>5</v>
      </c>
      <c r="F223" s="224">
        <v>230</v>
      </c>
      <c r="G223" s="228">
        <f t="shared" si="3"/>
        <v>1150</v>
      </c>
    </row>
    <row r="224" spans="2:7" ht="12.75">
      <c r="B224" s="161">
        <v>218</v>
      </c>
      <c r="C224" s="161" t="s">
        <v>639</v>
      </c>
      <c r="D224" s="161" t="s">
        <v>524</v>
      </c>
      <c r="E224" s="224">
        <v>90</v>
      </c>
      <c r="F224" s="224">
        <v>15</v>
      </c>
      <c r="G224" s="228">
        <f t="shared" si="3"/>
        <v>1350</v>
      </c>
    </row>
    <row r="225" spans="2:7" ht="12.75">
      <c r="B225" s="161">
        <v>219</v>
      </c>
      <c r="C225" s="161" t="s">
        <v>640</v>
      </c>
      <c r="D225" s="161" t="s">
        <v>524</v>
      </c>
      <c r="E225" s="224">
        <v>4</v>
      </c>
      <c r="F225" s="224">
        <v>260</v>
      </c>
      <c r="G225" s="228">
        <f t="shared" si="3"/>
        <v>1040</v>
      </c>
    </row>
    <row r="226" spans="2:7" ht="12.75">
      <c r="B226" s="161">
        <v>220</v>
      </c>
      <c r="C226" s="161" t="s">
        <v>439</v>
      </c>
      <c r="D226" s="161" t="s">
        <v>524</v>
      </c>
      <c r="E226" s="224">
        <v>12</v>
      </c>
      <c r="F226" s="224">
        <v>360</v>
      </c>
      <c r="G226" s="228">
        <f t="shared" si="3"/>
        <v>4320</v>
      </c>
    </row>
    <row r="227" spans="2:7" ht="12.75">
      <c r="B227" s="161">
        <v>221</v>
      </c>
      <c r="C227" s="161" t="s">
        <v>641</v>
      </c>
      <c r="D227" s="161" t="s">
        <v>524</v>
      </c>
      <c r="E227" s="224">
        <v>1362</v>
      </c>
      <c r="F227" s="224">
        <v>42.7</v>
      </c>
      <c r="G227" s="228">
        <f t="shared" si="3"/>
        <v>58157.4</v>
      </c>
    </row>
    <row r="228" spans="2:7" ht="12.75">
      <c r="B228" s="161">
        <v>222</v>
      </c>
      <c r="C228" s="161" t="s">
        <v>642</v>
      </c>
      <c r="D228" s="161" t="s">
        <v>524</v>
      </c>
      <c r="E228" s="224">
        <v>5</v>
      </c>
      <c r="F228" s="224">
        <v>500</v>
      </c>
      <c r="G228" s="228">
        <f t="shared" si="3"/>
        <v>2500</v>
      </c>
    </row>
    <row r="229" spans="2:7" ht="12.75">
      <c r="B229" s="161">
        <v>223</v>
      </c>
      <c r="C229" s="161" t="s">
        <v>440</v>
      </c>
      <c r="D229" s="161" t="s">
        <v>524</v>
      </c>
      <c r="E229" s="224">
        <v>108</v>
      </c>
      <c r="F229" s="224">
        <v>40</v>
      </c>
      <c r="G229" s="228">
        <f t="shared" si="3"/>
        <v>4320</v>
      </c>
    </row>
    <row r="230" spans="2:7" ht="12.75">
      <c r="B230" s="161">
        <v>224</v>
      </c>
      <c r="C230" s="161" t="s">
        <v>441</v>
      </c>
      <c r="D230" s="161" t="s">
        <v>524</v>
      </c>
      <c r="E230" s="224">
        <v>949</v>
      </c>
      <c r="F230" s="224">
        <v>25</v>
      </c>
      <c r="G230" s="228">
        <f t="shared" si="3"/>
        <v>23725</v>
      </c>
    </row>
    <row r="231" spans="2:7" ht="12.75">
      <c r="B231" s="161">
        <v>225</v>
      </c>
      <c r="C231" s="161" t="s">
        <v>643</v>
      </c>
      <c r="D231" s="161" t="s">
        <v>524</v>
      </c>
      <c r="E231" s="224">
        <v>1568</v>
      </c>
      <c r="F231" s="224">
        <v>14</v>
      </c>
      <c r="G231" s="228">
        <f t="shared" si="3"/>
        <v>21952</v>
      </c>
    </row>
    <row r="232" spans="2:7" ht="12.75">
      <c r="B232" s="161">
        <v>226</v>
      </c>
      <c r="C232" s="161" t="s">
        <v>644</v>
      </c>
      <c r="D232" s="161" t="s">
        <v>524</v>
      </c>
      <c r="E232" s="224">
        <v>1100</v>
      </c>
      <c r="F232" s="226">
        <v>1.4</v>
      </c>
      <c r="G232" s="228">
        <f t="shared" si="3"/>
        <v>1540</v>
      </c>
    </row>
    <row r="233" spans="2:7" ht="12.75">
      <c r="B233" s="161">
        <v>227</v>
      </c>
      <c r="C233" s="161" t="s">
        <v>442</v>
      </c>
      <c r="D233" s="161" t="s">
        <v>645</v>
      </c>
      <c r="E233" s="224">
        <v>144</v>
      </c>
      <c r="F233" s="224">
        <v>145</v>
      </c>
      <c r="G233" s="228">
        <f t="shared" si="3"/>
        <v>20880</v>
      </c>
    </row>
    <row r="234" spans="2:7" ht="12.75">
      <c r="B234" s="161">
        <v>228</v>
      </c>
      <c r="C234" s="161" t="s">
        <v>443</v>
      </c>
      <c r="D234" s="161" t="s">
        <v>646</v>
      </c>
      <c r="E234" s="224">
        <v>912</v>
      </c>
      <c r="F234" s="224">
        <v>160</v>
      </c>
      <c r="G234" s="228">
        <f t="shared" si="3"/>
        <v>145920</v>
      </c>
    </row>
    <row r="235" spans="2:7" ht="12.75">
      <c r="B235" s="161">
        <v>229</v>
      </c>
      <c r="C235" s="161" t="s">
        <v>444</v>
      </c>
      <c r="D235" s="161" t="s">
        <v>524</v>
      </c>
      <c r="E235" s="224">
        <v>56</v>
      </c>
      <c r="F235" s="224">
        <v>424</v>
      </c>
      <c r="G235" s="228">
        <f t="shared" si="3"/>
        <v>23744</v>
      </c>
    </row>
    <row r="236" spans="2:7" ht="12.75">
      <c r="B236" s="161">
        <v>230</v>
      </c>
      <c r="C236" s="161" t="s">
        <v>647</v>
      </c>
      <c r="D236" s="161" t="s">
        <v>524</v>
      </c>
      <c r="E236" s="224">
        <v>4</v>
      </c>
      <c r="F236" s="224">
        <v>903</v>
      </c>
      <c r="G236" s="228">
        <f t="shared" si="3"/>
        <v>3612</v>
      </c>
    </row>
    <row r="237" spans="2:7" ht="12.75">
      <c r="B237" s="161">
        <v>231</v>
      </c>
      <c r="C237" s="161" t="s">
        <v>648</v>
      </c>
      <c r="D237" s="161" t="s">
        <v>524</v>
      </c>
      <c r="E237" s="224">
        <v>50</v>
      </c>
      <c r="F237" s="224">
        <v>110</v>
      </c>
      <c r="G237" s="228">
        <f t="shared" si="3"/>
        <v>5500</v>
      </c>
    </row>
    <row r="238" spans="2:7" ht="12.75">
      <c r="B238" s="161">
        <v>232</v>
      </c>
      <c r="C238" s="161" t="s">
        <v>445</v>
      </c>
      <c r="D238" s="161" t="s">
        <v>524</v>
      </c>
      <c r="E238" s="224">
        <v>15</v>
      </c>
      <c r="F238" s="224">
        <v>200</v>
      </c>
      <c r="G238" s="228">
        <f t="shared" si="3"/>
        <v>3000</v>
      </c>
    </row>
    <row r="239" spans="2:7" ht="12.75">
      <c r="B239" s="161">
        <v>233</v>
      </c>
      <c r="C239" s="161" t="s">
        <v>446</v>
      </c>
      <c r="D239" s="161" t="s">
        <v>524</v>
      </c>
      <c r="E239" s="224">
        <v>24</v>
      </c>
      <c r="F239" s="224">
        <v>741.5</v>
      </c>
      <c r="G239" s="228">
        <f t="shared" si="3"/>
        <v>17796</v>
      </c>
    </row>
    <row r="240" spans="2:7" ht="12.75">
      <c r="B240" s="161">
        <v>234</v>
      </c>
      <c r="C240" s="161" t="s">
        <v>649</v>
      </c>
      <c r="D240" s="161" t="s">
        <v>524</v>
      </c>
      <c r="E240" s="224">
        <v>20</v>
      </c>
      <c r="F240" s="224">
        <v>150</v>
      </c>
      <c r="G240" s="228">
        <f t="shared" si="3"/>
        <v>3000</v>
      </c>
    </row>
    <row r="241" spans="2:7" ht="12.75">
      <c r="B241" s="161">
        <v>235</v>
      </c>
      <c r="C241" s="161" t="s">
        <v>447</v>
      </c>
      <c r="D241" s="161" t="s">
        <v>524</v>
      </c>
      <c r="E241" s="224">
        <v>1000</v>
      </c>
      <c r="F241" s="224">
        <v>18</v>
      </c>
      <c r="G241" s="228">
        <f t="shared" si="3"/>
        <v>18000</v>
      </c>
    </row>
    <row r="242" spans="2:7" ht="12.75">
      <c r="B242" s="161">
        <v>236</v>
      </c>
      <c r="C242" s="161" t="s">
        <v>650</v>
      </c>
      <c r="D242" s="161" t="s">
        <v>651</v>
      </c>
      <c r="E242" s="224">
        <v>50</v>
      </c>
      <c r="F242" s="224">
        <v>43</v>
      </c>
      <c r="G242" s="228">
        <f t="shared" si="3"/>
        <v>2150</v>
      </c>
    </row>
    <row r="243" spans="2:7" ht="12.75">
      <c r="B243" s="161">
        <v>237</v>
      </c>
      <c r="C243" s="161" t="s">
        <v>448</v>
      </c>
      <c r="D243" s="161" t="s">
        <v>524</v>
      </c>
      <c r="E243" s="224">
        <v>1910</v>
      </c>
      <c r="F243" s="224">
        <v>78.2</v>
      </c>
      <c r="G243" s="228">
        <f t="shared" si="3"/>
        <v>149362</v>
      </c>
    </row>
    <row r="244" spans="2:7" ht="12.75">
      <c r="B244" s="161">
        <v>238</v>
      </c>
      <c r="C244" s="161" t="s">
        <v>449</v>
      </c>
      <c r="D244" s="161" t="s">
        <v>524</v>
      </c>
      <c r="E244" s="224">
        <v>1837</v>
      </c>
      <c r="F244" s="224">
        <v>86.2</v>
      </c>
      <c r="G244" s="228">
        <f t="shared" si="3"/>
        <v>158349.4</v>
      </c>
    </row>
    <row r="245" spans="2:7" ht="12.75">
      <c r="B245" s="161">
        <v>239</v>
      </c>
      <c r="C245" s="161" t="s">
        <v>450</v>
      </c>
      <c r="D245" s="161" t="s">
        <v>524</v>
      </c>
      <c r="E245" s="224">
        <v>4</v>
      </c>
      <c r="F245" s="224">
        <v>3050</v>
      </c>
      <c r="G245" s="228">
        <f t="shared" si="3"/>
        <v>12200</v>
      </c>
    </row>
    <row r="246" spans="2:7" ht="12.75">
      <c r="B246" s="161">
        <v>240</v>
      </c>
      <c r="C246" s="161" t="s">
        <v>652</v>
      </c>
      <c r="D246" s="161" t="s">
        <v>524</v>
      </c>
      <c r="E246" s="224">
        <v>1125</v>
      </c>
      <c r="F246" s="224">
        <v>20</v>
      </c>
      <c r="G246" s="228">
        <f t="shared" si="3"/>
        <v>22500</v>
      </c>
    </row>
    <row r="247" spans="2:7" ht="12.75">
      <c r="B247" s="161">
        <v>241</v>
      </c>
      <c r="C247" s="161" t="s">
        <v>653</v>
      </c>
      <c r="D247" s="161" t="s">
        <v>524</v>
      </c>
      <c r="E247" s="224">
        <v>20</v>
      </c>
      <c r="F247" s="224">
        <v>57</v>
      </c>
      <c r="G247" s="228">
        <f t="shared" si="3"/>
        <v>1140</v>
      </c>
    </row>
    <row r="248" spans="2:7" ht="12.75">
      <c r="B248" s="161">
        <v>242</v>
      </c>
      <c r="C248" s="161" t="s">
        <v>654</v>
      </c>
      <c r="D248" s="161" t="s">
        <v>522</v>
      </c>
      <c r="E248" s="224">
        <v>4891</v>
      </c>
      <c r="F248" s="224">
        <v>85</v>
      </c>
      <c r="G248" s="228">
        <f t="shared" si="3"/>
        <v>415735</v>
      </c>
    </row>
    <row r="249" spans="2:7" ht="12.75">
      <c r="B249" s="161">
        <v>243</v>
      </c>
      <c r="C249" s="161" t="s">
        <v>655</v>
      </c>
      <c r="D249" s="161" t="s">
        <v>522</v>
      </c>
      <c r="E249" s="224">
        <v>95</v>
      </c>
      <c r="F249" s="224">
        <v>160</v>
      </c>
      <c r="G249" s="228">
        <f t="shared" si="3"/>
        <v>15200</v>
      </c>
    </row>
    <row r="250" spans="2:7" ht="12.75">
      <c r="B250" s="161">
        <v>244</v>
      </c>
      <c r="C250" s="161" t="s">
        <v>656</v>
      </c>
      <c r="D250" s="161" t="s">
        <v>522</v>
      </c>
      <c r="E250" s="224">
        <v>3</v>
      </c>
      <c r="F250" s="224">
        <v>660</v>
      </c>
      <c r="G250" s="228">
        <f t="shared" si="3"/>
        <v>1980</v>
      </c>
    </row>
    <row r="251" spans="2:7" ht="12.75">
      <c r="B251" s="161">
        <v>245</v>
      </c>
      <c r="C251" s="161" t="s">
        <v>657</v>
      </c>
      <c r="D251" s="161" t="s">
        <v>522</v>
      </c>
      <c r="E251" s="224">
        <v>25</v>
      </c>
      <c r="F251" s="224">
        <v>180</v>
      </c>
      <c r="G251" s="228">
        <f t="shared" si="3"/>
        <v>4500</v>
      </c>
    </row>
    <row r="252" spans="2:7" ht="12.75">
      <c r="B252" s="161">
        <v>246</v>
      </c>
      <c r="C252" s="161" t="s">
        <v>451</v>
      </c>
      <c r="D252" s="161" t="s">
        <v>522</v>
      </c>
      <c r="E252" s="224">
        <v>1044</v>
      </c>
      <c r="F252" s="224">
        <v>95</v>
      </c>
      <c r="G252" s="228">
        <f t="shared" si="3"/>
        <v>99180</v>
      </c>
    </row>
    <row r="253" spans="2:7" ht="12.75">
      <c r="B253" s="161">
        <v>247</v>
      </c>
      <c r="C253" s="161" t="s">
        <v>452</v>
      </c>
      <c r="D253" s="161" t="s">
        <v>431</v>
      </c>
      <c r="E253" s="224">
        <v>85</v>
      </c>
      <c r="F253" s="224">
        <v>80</v>
      </c>
      <c r="G253" s="228">
        <f t="shared" si="3"/>
        <v>6800</v>
      </c>
    </row>
    <row r="254" spans="2:7" ht="12.75">
      <c r="B254" s="161">
        <v>248</v>
      </c>
      <c r="C254" s="161" t="s">
        <v>453</v>
      </c>
      <c r="D254" s="161" t="s">
        <v>524</v>
      </c>
      <c r="E254" s="224">
        <v>1400</v>
      </c>
      <c r="F254" s="224">
        <v>19</v>
      </c>
      <c r="G254" s="228">
        <f t="shared" si="3"/>
        <v>26600</v>
      </c>
    </row>
    <row r="255" spans="2:7" ht="12.75">
      <c r="B255" s="161">
        <v>249</v>
      </c>
      <c r="C255" s="161" t="s">
        <v>658</v>
      </c>
      <c r="D255" s="161" t="s">
        <v>524</v>
      </c>
      <c r="E255" s="224">
        <v>1400</v>
      </c>
      <c r="F255" s="224">
        <v>17</v>
      </c>
      <c r="G255" s="228">
        <f t="shared" si="3"/>
        <v>23800</v>
      </c>
    </row>
    <row r="256" spans="2:7" ht="12.75">
      <c r="B256" s="161">
        <v>250</v>
      </c>
      <c r="C256" s="161" t="s">
        <v>659</v>
      </c>
      <c r="D256" s="161" t="s">
        <v>524</v>
      </c>
      <c r="E256" s="224">
        <v>5</v>
      </c>
      <c r="F256" s="224">
        <v>400</v>
      </c>
      <c r="G256" s="228">
        <f t="shared" si="3"/>
        <v>2000</v>
      </c>
    </row>
    <row r="257" spans="2:7" ht="12.75">
      <c r="B257" s="161">
        <v>251</v>
      </c>
      <c r="C257" s="161" t="s">
        <v>454</v>
      </c>
      <c r="D257" s="161" t="s">
        <v>524</v>
      </c>
      <c r="E257" s="224">
        <v>190</v>
      </c>
      <c r="F257" s="224">
        <v>32</v>
      </c>
      <c r="G257" s="228">
        <f t="shared" si="3"/>
        <v>6080</v>
      </c>
    </row>
    <row r="258" spans="2:7" ht="12.75">
      <c r="B258" s="161">
        <v>252</v>
      </c>
      <c r="C258" s="161" t="s">
        <v>660</v>
      </c>
      <c r="D258" s="161" t="s">
        <v>524</v>
      </c>
      <c r="E258" s="224">
        <v>57</v>
      </c>
      <c r="F258" s="224">
        <v>286</v>
      </c>
      <c r="G258" s="228">
        <f t="shared" si="3"/>
        <v>16302</v>
      </c>
    </row>
    <row r="259" spans="2:7" ht="12.75">
      <c r="B259" s="161">
        <v>253</v>
      </c>
      <c r="C259" s="161" t="s">
        <v>661</v>
      </c>
      <c r="D259" s="161" t="s">
        <v>524</v>
      </c>
      <c r="E259" s="224">
        <v>20</v>
      </c>
      <c r="F259" s="224">
        <v>75</v>
      </c>
      <c r="G259" s="228">
        <f t="shared" si="3"/>
        <v>1500</v>
      </c>
    </row>
    <row r="260" spans="2:7" ht="12.75">
      <c r="B260" s="161">
        <v>254</v>
      </c>
      <c r="C260" s="161" t="s">
        <v>455</v>
      </c>
      <c r="D260" s="161" t="s">
        <v>524</v>
      </c>
      <c r="E260" s="224">
        <v>80</v>
      </c>
      <c r="F260" s="224">
        <v>112.25</v>
      </c>
      <c r="G260" s="228">
        <f t="shared" si="3"/>
        <v>8980</v>
      </c>
    </row>
    <row r="261" spans="2:7" ht="12.75">
      <c r="B261" s="161">
        <v>255</v>
      </c>
      <c r="C261" s="161" t="s">
        <v>662</v>
      </c>
      <c r="D261" s="161" t="s">
        <v>524</v>
      </c>
      <c r="E261" s="224">
        <v>10</v>
      </c>
      <c r="F261" s="224">
        <v>50</v>
      </c>
      <c r="G261" s="228">
        <f t="shared" si="3"/>
        <v>500</v>
      </c>
    </row>
    <row r="262" spans="2:7" ht="12.75">
      <c r="B262" s="161">
        <v>256</v>
      </c>
      <c r="C262" s="161" t="s">
        <v>663</v>
      </c>
      <c r="D262" s="161" t="s">
        <v>524</v>
      </c>
      <c r="E262" s="224">
        <v>5</v>
      </c>
      <c r="F262" s="224">
        <v>195</v>
      </c>
      <c r="G262" s="228">
        <f t="shared" si="3"/>
        <v>975</v>
      </c>
    </row>
    <row r="263" spans="2:7" ht="12.75">
      <c r="B263" s="161">
        <v>257</v>
      </c>
      <c r="C263" s="161" t="s">
        <v>456</v>
      </c>
      <c r="D263" s="161" t="s">
        <v>524</v>
      </c>
      <c r="E263" s="224">
        <v>120</v>
      </c>
      <c r="F263" s="224">
        <v>191.16666666666666</v>
      </c>
      <c r="G263" s="228">
        <f t="shared" si="3"/>
        <v>22940</v>
      </c>
    </row>
    <row r="264" spans="2:7" ht="12.75">
      <c r="B264" s="161">
        <v>258</v>
      </c>
      <c r="C264" s="161" t="s">
        <v>457</v>
      </c>
      <c r="D264" s="161" t="s">
        <v>524</v>
      </c>
      <c r="E264" s="224">
        <v>1100</v>
      </c>
      <c r="F264" s="224">
        <v>10</v>
      </c>
      <c r="G264" s="228">
        <f aca="true" t="shared" si="4" ref="G264:G293">E264*F264</f>
        <v>11000</v>
      </c>
    </row>
    <row r="265" spans="2:7" ht="12.75">
      <c r="B265" s="161">
        <v>259</v>
      </c>
      <c r="C265" s="161" t="s">
        <v>458</v>
      </c>
      <c r="D265" s="161" t="s">
        <v>565</v>
      </c>
      <c r="E265" s="224">
        <v>690</v>
      </c>
      <c r="F265" s="224">
        <v>25</v>
      </c>
      <c r="G265" s="228">
        <f t="shared" si="4"/>
        <v>17250</v>
      </c>
    </row>
    <row r="266" spans="2:7" ht="12.75">
      <c r="B266" s="161">
        <v>260</v>
      </c>
      <c r="C266" s="161" t="s">
        <v>459</v>
      </c>
      <c r="D266" s="161" t="s">
        <v>524</v>
      </c>
      <c r="E266" s="224">
        <v>34870</v>
      </c>
      <c r="F266" s="226">
        <v>1.7</v>
      </c>
      <c r="G266" s="228">
        <f t="shared" si="4"/>
        <v>59279</v>
      </c>
    </row>
    <row r="267" spans="2:7" ht="12.75">
      <c r="B267" s="161">
        <v>261</v>
      </c>
      <c r="C267" s="161" t="s">
        <v>460</v>
      </c>
      <c r="D267" s="161" t="s">
        <v>524</v>
      </c>
      <c r="E267" s="224">
        <v>10</v>
      </c>
      <c r="F267" s="224">
        <v>366</v>
      </c>
      <c r="G267" s="228">
        <f t="shared" si="4"/>
        <v>3660</v>
      </c>
    </row>
    <row r="268" spans="2:7" ht="12.75">
      <c r="B268" s="161">
        <v>262</v>
      </c>
      <c r="C268" s="161" t="s">
        <v>461</v>
      </c>
      <c r="D268" s="161" t="s">
        <v>524</v>
      </c>
      <c r="E268" s="224">
        <v>270</v>
      </c>
      <c r="F268" s="224">
        <v>25</v>
      </c>
      <c r="G268" s="228">
        <f t="shared" si="4"/>
        <v>6750</v>
      </c>
    </row>
    <row r="269" spans="2:7" ht="12.75">
      <c r="B269" s="161">
        <v>263</v>
      </c>
      <c r="C269" s="161" t="s">
        <v>462</v>
      </c>
      <c r="D269" s="161" t="s">
        <v>522</v>
      </c>
      <c r="E269" s="224">
        <v>364</v>
      </c>
      <c r="F269" s="224">
        <v>219</v>
      </c>
      <c r="G269" s="228">
        <f t="shared" si="4"/>
        <v>79716</v>
      </c>
    </row>
    <row r="270" spans="2:7" ht="12.75">
      <c r="B270" s="161">
        <v>264</v>
      </c>
      <c r="C270" s="161" t="s">
        <v>463</v>
      </c>
      <c r="D270" s="161" t="s">
        <v>522</v>
      </c>
      <c r="E270" s="224">
        <v>20</v>
      </c>
      <c r="F270" s="224">
        <v>512</v>
      </c>
      <c r="G270" s="228">
        <f t="shared" si="4"/>
        <v>10240</v>
      </c>
    </row>
    <row r="271" spans="2:7" ht="12.75">
      <c r="B271" s="161">
        <v>265</v>
      </c>
      <c r="C271" s="161" t="s">
        <v>464</v>
      </c>
      <c r="D271" s="161" t="s">
        <v>522</v>
      </c>
      <c r="E271" s="224">
        <v>577</v>
      </c>
      <c r="F271" s="224">
        <v>60</v>
      </c>
      <c r="G271" s="228">
        <f t="shared" si="4"/>
        <v>34620</v>
      </c>
    </row>
    <row r="272" spans="2:7" ht="12.75">
      <c r="B272" s="161">
        <v>266</v>
      </c>
      <c r="C272" s="161" t="s">
        <v>465</v>
      </c>
      <c r="D272" s="161" t="s">
        <v>522</v>
      </c>
      <c r="E272" s="224">
        <v>208</v>
      </c>
      <c r="F272" s="224">
        <v>121</v>
      </c>
      <c r="G272" s="228">
        <f t="shared" si="4"/>
        <v>25168</v>
      </c>
    </row>
    <row r="273" spans="2:7" ht="12.75">
      <c r="B273" s="161">
        <v>267</v>
      </c>
      <c r="C273" s="161" t="s">
        <v>466</v>
      </c>
      <c r="D273" s="161" t="s">
        <v>522</v>
      </c>
      <c r="E273" s="224">
        <v>252</v>
      </c>
      <c r="F273" s="224">
        <v>160</v>
      </c>
      <c r="G273" s="228">
        <f t="shared" si="4"/>
        <v>40320</v>
      </c>
    </row>
    <row r="274" spans="2:7" ht="12.75">
      <c r="B274" s="161">
        <v>268</v>
      </c>
      <c r="C274" s="161" t="s">
        <v>664</v>
      </c>
      <c r="D274" s="161" t="s">
        <v>522</v>
      </c>
      <c r="E274" s="224">
        <v>6761.2799830280965</v>
      </c>
      <c r="F274" s="224">
        <v>70</v>
      </c>
      <c r="G274" s="228">
        <f t="shared" si="4"/>
        <v>473289.5988119668</v>
      </c>
    </row>
    <row r="275" spans="2:7" ht="12.75">
      <c r="B275" s="161">
        <v>269</v>
      </c>
      <c r="C275" s="161" t="s">
        <v>467</v>
      </c>
      <c r="D275" s="161" t="s">
        <v>522</v>
      </c>
      <c r="E275" s="224">
        <v>8143</v>
      </c>
      <c r="F275" s="224">
        <v>60</v>
      </c>
      <c r="G275" s="228">
        <f t="shared" si="4"/>
        <v>488580</v>
      </c>
    </row>
    <row r="276" spans="2:7" ht="12.75">
      <c r="B276" s="161">
        <v>270</v>
      </c>
      <c r="C276" s="161" t="s">
        <v>468</v>
      </c>
      <c r="D276" s="161" t="s">
        <v>522</v>
      </c>
      <c r="E276" s="224">
        <v>5528.413184693778</v>
      </c>
      <c r="F276" s="224">
        <v>70</v>
      </c>
      <c r="G276" s="228">
        <f t="shared" si="4"/>
        <v>386988.9229285645</v>
      </c>
    </row>
    <row r="277" spans="2:7" ht="12.75">
      <c r="B277" s="161">
        <v>271</v>
      </c>
      <c r="C277" s="161" t="s">
        <v>469</v>
      </c>
      <c r="D277" s="161" t="s">
        <v>522</v>
      </c>
      <c r="E277" s="224">
        <v>503</v>
      </c>
      <c r="F277" s="224">
        <v>75</v>
      </c>
      <c r="G277" s="228">
        <f t="shared" si="4"/>
        <v>37725</v>
      </c>
    </row>
    <row r="278" spans="2:7" ht="12.75">
      <c r="B278" s="161">
        <v>272</v>
      </c>
      <c r="C278" s="161" t="s">
        <v>470</v>
      </c>
      <c r="D278" s="161" t="s">
        <v>471</v>
      </c>
      <c r="E278" s="224">
        <v>20</v>
      </c>
      <c r="F278" s="224">
        <v>16002</v>
      </c>
      <c r="G278" s="228">
        <f t="shared" si="4"/>
        <v>320040</v>
      </c>
    </row>
    <row r="279" spans="2:7" ht="12.75">
      <c r="B279" s="161">
        <v>273</v>
      </c>
      <c r="C279" s="161" t="s">
        <v>472</v>
      </c>
      <c r="D279" s="161" t="s">
        <v>524</v>
      </c>
      <c r="E279" s="224">
        <v>4</v>
      </c>
      <c r="F279" s="224">
        <v>1542</v>
      </c>
      <c r="G279" s="228">
        <f t="shared" si="4"/>
        <v>6168</v>
      </c>
    </row>
    <row r="280" spans="2:7" ht="12.75">
      <c r="B280" s="161">
        <v>274</v>
      </c>
      <c r="C280" s="161" t="s">
        <v>473</v>
      </c>
      <c r="D280" s="161" t="s">
        <v>471</v>
      </c>
      <c r="E280" s="224">
        <v>977.9971791042481</v>
      </c>
      <c r="F280" s="224">
        <v>99.5</v>
      </c>
      <c r="G280" s="228">
        <f t="shared" si="4"/>
        <v>97310.71932087268</v>
      </c>
    </row>
    <row r="281" spans="2:7" ht="12.75">
      <c r="B281" s="161">
        <v>275</v>
      </c>
      <c r="C281" s="161" t="s">
        <v>474</v>
      </c>
      <c r="D281" s="161" t="s">
        <v>471</v>
      </c>
      <c r="E281" s="224">
        <v>10</v>
      </c>
      <c r="F281" s="224">
        <v>40</v>
      </c>
      <c r="G281" s="228">
        <f t="shared" si="4"/>
        <v>400</v>
      </c>
    </row>
    <row r="282" spans="2:7" ht="12.75">
      <c r="B282" s="161">
        <v>276</v>
      </c>
      <c r="C282" s="161" t="s">
        <v>475</v>
      </c>
      <c r="D282" s="161" t="s">
        <v>471</v>
      </c>
      <c r="E282" s="224">
        <v>53</v>
      </c>
      <c r="F282" s="224">
        <v>2120</v>
      </c>
      <c r="G282" s="228">
        <f t="shared" si="4"/>
        <v>112360</v>
      </c>
    </row>
    <row r="283" spans="2:7" ht="12.75">
      <c r="B283" s="161">
        <v>277</v>
      </c>
      <c r="C283" s="161" t="s">
        <v>476</v>
      </c>
      <c r="D283" s="161" t="s">
        <v>471</v>
      </c>
      <c r="E283" s="224">
        <v>94.7</v>
      </c>
      <c r="F283" s="224">
        <v>214</v>
      </c>
      <c r="G283" s="228">
        <f t="shared" si="4"/>
        <v>20265.8</v>
      </c>
    </row>
    <row r="284" spans="2:7" ht="12.75">
      <c r="B284" s="161">
        <v>278</v>
      </c>
      <c r="C284" s="161" t="s">
        <v>477</v>
      </c>
      <c r="D284" s="161" t="s">
        <v>471</v>
      </c>
      <c r="E284" s="224">
        <v>2800</v>
      </c>
      <c r="F284" s="224">
        <v>29</v>
      </c>
      <c r="G284" s="228">
        <f t="shared" si="4"/>
        <v>81200</v>
      </c>
    </row>
    <row r="285" spans="2:7" ht="12.75">
      <c r="B285" s="161">
        <v>279</v>
      </c>
      <c r="C285" s="161" t="s">
        <v>478</v>
      </c>
      <c r="D285" s="161" t="s">
        <v>524</v>
      </c>
      <c r="E285" s="224">
        <v>93</v>
      </c>
      <c r="F285" s="224">
        <v>65</v>
      </c>
      <c r="G285" s="228">
        <f t="shared" si="4"/>
        <v>6045</v>
      </c>
    </row>
    <row r="286" spans="2:7" ht="12.75">
      <c r="B286" s="161">
        <v>280</v>
      </c>
      <c r="C286" s="161" t="s">
        <v>479</v>
      </c>
      <c r="D286" s="161" t="s">
        <v>524</v>
      </c>
      <c r="E286" s="224">
        <v>20</v>
      </c>
      <c r="F286" s="224">
        <v>62</v>
      </c>
      <c r="G286" s="228">
        <f t="shared" si="4"/>
        <v>1240</v>
      </c>
    </row>
    <row r="287" spans="2:7" ht="12.75">
      <c r="B287" s="161">
        <v>281</v>
      </c>
      <c r="C287" s="161" t="s">
        <v>480</v>
      </c>
      <c r="D287" s="161" t="s">
        <v>471</v>
      </c>
      <c r="E287" s="224">
        <v>6040</v>
      </c>
      <c r="F287" s="224">
        <v>6</v>
      </c>
      <c r="G287" s="228">
        <f t="shared" si="4"/>
        <v>36240</v>
      </c>
    </row>
    <row r="288" spans="2:7" ht="12.75">
      <c r="B288" s="161">
        <v>282</v>
      </c>
      <c r="C288" s="161" t="s">
        <v>665</v>
      </c>
      <c r="D288" s="161" t="s">
        <v>666</v>
      </c>
      <c r="E288" s="224">
        <v>3341.2837613165934</v>
      </c>
      <c r="F288" s="224">
        <v>125</v>
      </c>
      <c r="G288" s="228">
        <f t="shared" si="4"/>
        <v>417660.47016457416</v>
      </c>
    </row>
    <row r="289" spans="2:7" ht="12.75">
      <c r="B289" s="161">
        <v>283</v>
      </c>
      <c r="C289" s="161" t="s">
        <v>667</v>
      </c>
      <c r="D289" s="161" t="s">
        <v>565</v>
      </c>
      <c r="E289" s="224">
        <v>25</v>
      </c>
      <c r="F289" s="224">
        <v>180</v>
      </c>
      <c r="G289" s="228">
        <f t="shared" si="4"/>
        <v>4500</v>
      </c>
    </row>
    <row r="290" spans="2:7" ht="12.75">
      <c r="B290" s="161">
        <v>284</v>
      </c>
      <c r="C290" s="161" t="s">
        <v>668</v>
      </c>
      <c r="D290" s="161" t="s">
        <v>565</v>
      </c>
      <c r="E290" s="224">
        <v>100</v>
      </c>
      <c r="F290" s="224">
        <v>13.5</v>
      </c>
      <c r="G290" s="228">
        <f t="shared" si="4"/>
        <v>1350</v>
      </c>
    </row>
    <row r="291" spans="2:7" ht="12.75">
      <c r="B291" s="161">
        <v>285</v>
      </c>
      <c r="C291" s="161" t="s">
        <v>669</v>
      </c>
      <c r="D291" s="161" t="s">
        <v>524</v>
      </c>
      <c r="E291" s="224">
        <v>284.4</v>
      </c>
      <c r="F291" s="224">
        <v>200</v>
      </c>
      <c r="G291" s="228">
        <f t="shared" si="4"/>
        <v>56879.99999999999</v>
      </c>
    </row>
    <row r="292" spans="2:7" ht="12.75">
      <c r="B292" s="161">
        <v>286</v>
      </c>
      <c r="C292" s="161" t="s">
        <v>670</v>
      </c>
      <c r="D292" s="161" t="s">
        <v>524</v>
      </c>
      <c r="E292" s="224">
        <v>400</v>
      </c>
      <c r="F292" s="224">
        <v>20</v>
      </c>
      <c r="G292" s="228">
        <f t="shared" si="4"/>
        <v>8000</v>
      </c>
    </row>
    <row r="293" spans="2:7" ht="12.75">
      <c r="B293" s="161">
        <v>287</v>
      </c>
      <c r="C293" s="161" t="s">
        <v>671</v>
      </c>
      <c r="D293" s="161" t="s">
        <v>524</v>
      </c>
      <c r="E293" s="224">
        <v>10</v>
      </c>
      <c r="F293" s="224">
        <v>340</v>
      </c>
      <c r="G293" s="228">
        <f t="shared" si="4"/>
        <v>3400</v>
      </c>
    </row>
    <row r="294" spans="2:7" ht="12.75">
      <c r="B294" s="161"/>
      <c r="C294" s="258" t="s">
        <v>481</v>
      </c>
      <c r="D294" s="259"/>
      <c r="E294" s="259"/>
      <c r="F294" s="260"/>
      <c r="G294" s="228">
        <f>SUM(G7:G293)</f>
        <v>39040862.43313324</v>
      </c>
    </row>
    <row r="301" ht="12.75">
      <c r="F301" t="s">
        <v>673</v>
      </c>
    </row>
    <row r="303" ht="12.75">
      <c r="F303" t="s">
        <v>674</v>
      </c>
    </row>
  </sheetData>
  <sheetProtection/>
  <mergeCells count="2">
    <mergeCell ref="B4:G4"/>
    <mergeCell ref="C294:F29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N26" sqref="N26"/>
    </sheetView>
  </sheetViews>
  <sheetFormatPr defaultColWidth="9.140625" defaultRowHeight="12.75"/>
  <cols>
    <col min="2" max="2" width="17.7109375" style="0" customWidth="1"/>
    <col min="4" max="5" width="10.140625" style="0" bestFit="1" customWidth="1"/>
    <col min="6" max="6" width="10.421875" style="0" customWidth="1"/>
    <col min="7" max="7" width="13.421875" style="0" customWidth="1"/>
  </cols>
  <sheetData>
    <row r="1" ht="15">
      <c r="B1" s="165" t="s">
        <v>295</v>
      </c>
    </row>
    <row r="2" ht="12.75">
      <c r="B2" s="166" t="s">
        <v>296</v>
      </c>
    </row>
    <row r="3" ht="12.75">
      <c r="B3" s="166"/>
    </row>
    <row r="4" ht="12.75">
      <c r="B4" s="166"/>
    </row>
    <row r="5" spans="2:7" ht="15.75">
      <c r="B5" s="253" t="s">
        <v>499</v>
      </c>
      <c r="C5" s="253"/>
      <c r="D5" s="253"/>
      <c r="E5" s="253"/>
      <c r="F5" s="253"/>
      <c r="G5" s="253"/>
    </row>
    <row r="7" spans="1:7" ht="12.75">
      <c r="A7" s="261" t="s">
        <v>4</v>
      </c>
      <c r="B7" s="263" t="s">
        <v>285</v>
      </c>
      <c r="C7" s="261" t="s">
        <v>286</v>
      </c>
      <c r="D7" s="167" t="s">
        <v>287</v>
      </c>
      <c r="E7" s="261" t="s">
        <v>269</v>
      </c>
      <c r="F7" s="261" t="s">
        <v>270</v>
      </c>
      <c r="G7" s="167" t="s">
        <v>287</v>
      </c>
    </row>
    <row r="8" spans="1:7" ht="12.75">
      <c r="A8" s="262"/>
      <c r="B8" s="264"/>
      <c r="C8" s="262"/>
      <c r="D8" s="168">
        <v>41275</v>
      </c>
      <c r="E8" s="262"/>
      <c r="F8" s="262"/>
      <c r="G8" s="168">
        <v>41639</v>
      </c>
    </row>
    <row r="9" spans="1:7" ht="12.75">
      <c r="A9" s="159">
        <v>1</v>
      </c>
      <c r="B9" s="169" t="s">
        <v>56</v>
      </c>
      <c r="C9" s="159"/>
      <c r="D9" s="170">
        <v>0</v>
      </c>
      <c r="E9" s="170">
        <v>12000000</v>
      </c>
      <c r="F9" s="170">
        <v>0</v>
      </c>
      <c r="G9" s="170">
        <f aca="true" t="shared" si="0" ref="G9:G14">D9+E9-F9</f>
        <v>12000000</v>
      </c>
    </row>
    <row r="10" spans="1:7" ht="12.75">
      <c r="A10" s="159">
        <v>2</v>
      </c>
      <c r="B10" s="169" t="s">
        <v>288</v>
      </c>
      <c r="C10" s="159"/>
      <c r="D10" s="170">
        <v>0</v>
      </c>
      <c r="E10" s="170"/>
      <c r="F10" s="170"/>
      <c r="G10" s="170">
        <f t="shared" si="0"/>
        <v>0</v>
      </c>
    </row>
    <row r="11" spans="1:7" ht="12.75">
      <c r="A11" s="159">
        <v>3</v>
      </c>
      <c r="B11" s="169" t="s">
        <v>289</v>
      </c>
      <c r="C11" s="159"/>
      <c r="D11" s="186">
        <v>1623195</v>
      </c>
      <c r="E11" s="170"/>
      <c r="F11" s="170"/>
      <c r="G11" s="170">
        <f t="shared" si="0"/>
        <v>1623195</v>
      </c>
    </row>
    <row r="12" spans="1:7" ht="12.75">
      <c r="A12" s="159">
        <v>4</v>
      </c>
      <c r="B12" s="169" t="s">
        <v>240</v>
      </c>
      <c r="C12" s="159"/>
      <c r="D12" s="186">
        <v>4484000</v>
      </c>
      <c r="E12" s="170"/>
      <c r="F12" s="170">
        <v>3284000</v>
      </c>
      <c r="G12" s="170">
        <f t="shared" si="0"/>
        <v>1200000</v>
      </c>
    </row>
    <row r="13" spans="1:7" ht="12.75">
      <c r="A13" s="159">
        <v>5</v>
      </c>
      <c r="B13" s="169" t="s">
        <v>290</v>
      </c>
      <c r="C13" s="159"/>
      <c r="D13" s="186">
        <v>1146000</v>
      </c>
      <c r="E13" s="170"/>
      <c r="F13" s="170"/>
      <c r="G13" s="170">
        <f t="shared" si="0"/>
        <v>1146000</v>
      </c>
    </row>
    <row r="14" spans="1:7" ht="12.75">
      <c r="A14" s="159">
        <v>1</v>
      </c>
      <c r="B14" s="169" t="s">
        <v>291</v>
      </c>
      <c r="C14" s="159"/>
      <c r="D14" s="170">
        <v>186500</v>
      </c>
      <c r="E14" s="170"/>
      <c r="F14" s="170"/>
      <c r="G14" s="170">
        <f t="shared" si="0"/>
        <v>186500</v>
      </c>
    </row>
    <row r="15" spans="1:7" ht="12.75">
      <c r="A15" s="159">
        <v>2</v>
      </c>
      <c r="B15" s="161"/>
      <c r="C15" s="159"/>
      <c r="D15" s="170"/>
      <c r="E15" s="170"/>
      <c r="F15" s="170"/>
      <c r="G15" s="170"/>
    </row>
    <row r="16" spans="1:7" ht="12.75">
      <c r="A16" s="159">
        <v>3</v>
      </c>
      <c r="B16" s="161"/>
      <c r="C16" s="159"/>
      <c r="D16" s="170"/>
      <c r="E16" s="170"/>
      <c r="F16" s="170"/>
      <c r="G16" s="170"/>
    </row>
    <row r="17" spans="1:7" ht="13.5" thickBot="1">
      <c r="A17" s="171">
        <v>4</v>
      </c>
      <c r="B17" s="172"/>
      <c r="C17" s="171"/>
      <c r="D17" s="173"/>
      <c r="E17" s="173"/>
      <c r="F17" s="173"/>
      <c r="G17" s="173"/>
    </row>
    <row r="18" spans="1:7" ht="13.5" thickBot="1">
      <c r="A18" s="174"/>
      <c r="B18" s="175" t="s">
        <v>292</v>
      </c>
      <c r="C18" s="176"/>
      <c r="D18" s="177">
        <f>SUM(D9:D17)</f>
        <v>7439695</v>
      </c>
      <c r="E18" s="177">
        <f>SUM(E9:E17)</f>
        <v>12000000</v>
      </c>
      <c r="F18" s="177">
        <f>SUM(F9:F17)</f>
        <v>3284000</v>
      </c>
      <c r="G18" s="178">
        <f>SUM(G9:G17)</f>
        <v>16155695</v>
      </c>
    </row>
    <row r="21" spans="2:7" ht="15.75">
      <c r="B21" s="253" t="s">
        <v>500</v>
      </c>
      <c r="C21" s="253"/>
      <c r="D21" s="253"/>
      <c r="E21" s="253"/>
      <c r="F21" s="253"/>
      <c r="G21" s="253"/>
    </row>
    <row r="23" spans="1:7" ht="12.75">
      <c r="A23" s="261" t="s">
        <v>4</v>
      </c>
      <c r="B23" s="263" t="s">
        <v>285</v>
      </c>
      <c r="C23" s="261" t="s">
        <v>286</v>
      </c>
      <c r="D23" s="167" t="s">
        <v>287</v>
      </c>
      <c r="E23" s="261" t="s">
        <v>269</v>
      </c>
      <c r="F23" s="261" t="s">
        <v>270</v>
      </c>
      <c r="G23" s="167" t="s">
        <v>287</v>
      </c>
    </row>
    <row r="24" spans="1:7" ht="12.75">
      <c r="A24" s="262"/>
      <c r="B24" s="264"/>
      <c r="C24" s="262"/>
      <c r="D24" s="168">
        <v>41275</v>
      </c>
      <c r="E24" s="262"/>
      <c r="F24" s="262"/>
      <c r="G24" s="168">
        <v>41639</v>
      </c>
    </row>
    <row r="25" spans="1:7" ht="12.75">
      <c r="A25" s="159">
        <v>1</v>
      </c>
      <c r="B25" s="169" t="s">
        <v>56</v>
      </c>
      <c r="C25" s="159"/>
      <c r="D25" s="170">
        <v>0</v>
      </c>
      <c r="E25" s="170">
        <v>0</v>
      </c>
      <c r="F25" s="170">
        <v>0</v>
      </c>
      <c r="G25" s="170">
        <f aca="true" t="shared" si="1" ref="G25:G30">D25+E25</f>
        <v>0</v>
      </c>
    </row>
    <row r="26" spans="1:7" ht="12.75">
      <c r="A26" s="159">
        <v>2</v>
      </c>
      <c r="B26" s="169" t="s">
        <v>288</v>
      </c>
      <c r="C26" s="159"/>
      <c r="D26" s="170">
        <v>0</v>
      </c>
      <c r="E26" s="170">
        <v>0</v>
      </c>
      <c r="F26" s="170">
        <v>0</v>
      </c>
      <c r="G26" s="170">
        <f t="shared" si="1"/>
        <v>0</v>
      </c>
    </row>
    <row r="27" spans="1:7" ht="12.75">
      <c r="A27" s="159">
        <v>3</v>
      </c>
      <c r="B27" s="169" t="s">
        <v>293</v>
      </c>
      <c r="C27" s="159"/>
      <c r="D27" s="170">
        <v>841521</v>
      </c>
      <c r="E27" s="170">
        <f>D43*20%</f>
        <v>156334.80000000002</v>
      </c>
      <c r="F27" s="170"/>
      <c r="G27" s="170">
        <f t="shared" si="1"/>
        <v>997855.8</v>
      </c>
    </row>
    <row r="28" spans="1:7" ht="12.75">
      <c r="A28" s="159">
        <v>4</v>
      </c>
      <c r="B28" s="169" t="s">
        <v>240</v>
      </c>
      <c r="C28" s="159"/>
      <c r="D28" s="170">
        <v>2077901</v>
      </c>
      <c r="E28" s="170">
        <v>128783</v>
      </c>
      <c r="F28" s="170">
        <v>1521817</v>
      </c>
      <c r="G28" s="170">
        <f>D28+E28-F28</f>
        <v>684867</v>
      </c>
    </row>
    <row r="29" spans="1:7" ht="12.75">
      <c r="A29" s="159">
        <v>5</v>
      </c>
      <c r="B29" s="169" t="s">
        <v>290</v>
      </c>
      <c r="C29" s="159"/>
      <c r="D29" s="170">
        <v>794599</v>
      </c>
      <c r="E29" s="170">
        <f>D45*15%</f>
        <v>52710.15</v>
      </c>
      <c r="F29" s="170"/>
      <c r="G29" s="170">
        <f t="shared" si="1"/>
        <v>847309.15</v>
      </c>
    </row>
    <row r="30" spans="1:7" ht="12.75">
      <c r="A30" s="159">
        <v>1</v>
      </c>
      <c r="B30" s="169" t="s">
        <v>291</v>
      </c>
      <c r="C30" s="159"/>
      <c r="D30" s="170">
        <v>67140</v>
      </c>
      <c r="E30" s="170">
        <f>D46*10%</f>
        <v>11936</v>
      </c>
      <c r="F30" s="170">
        <v>0</v>
      </c>
      <c r="G30" s="170">
        <f t="shared" si="1"/>
        <v>79076</v>
      </c>
    </row>
    <row r="31" spans="1:7" ht="12.75">
      <c r="A31" s="159">
        <v>2</v>
      </c>
      <c r="B31" s="161"/>
      <c r="C31" s="159"/>
      <c r="D31" s="170"/>
      <c r="E31" s="170"/>
      <c r="F31" s="170"/>
      <c r="G31" s="170"/>
    </row>
    <row r="32" spans="1:7" ht="12.75">
      <c r="A32" s="159">
        <v>3</v>
      </c>
      <c r="B32" s="161"/>
      <c r="C32" s="159"/>
      <c r="D32" s="170"/>
      <c r="E32" s="170"/>
      <c r="F32" s="170"/>
      <c r="G32" s="170"/>
    </row>
    <row r="33" spans="1:7" ht="13.5" thickBot="1">
      <c r="A33" s="171">
        <v>4</v>
      </c>
      <c r="B33" s="172"/>
      <c r="C33" s="171"/>
      <c r="D33" s="173"/>
      <c r="E33" s="173"/>
      <c r="F33" s="173"/>
      <c r="G33" s="173"/>
    </row>
    <row r="34" spans="1:7" ht="13.5" thickBot="1">
      <c r="A34" s="174"/>
      <c r="B34" s="175" t="s">
        <v>292</v>
      </c>
      <c r="C34" s="176"/>
      <c r="D34" s="177">
        <f>SUM(D25:D33)</f>
        <v>3781161</v>
      </c>
      <c r="E34" s="177">
        <f>SUM(E25:E33)</f>
        <v>349763.95000000007</v>
      </c>
      <c r="F34" s="177">
        <f>SUM(F25:F33)</f>
        <v>1521817</v>
      </c>
      <c r="G34" s="178">
        <f>SUM(G25:G33)</f>
        <v>2609107.95</v>
      </c>
    </row>
    <row r="35" ht="12.75">
      <c r="G35" s="179"/>
    </row>
    <row r="37" spans="2:7" ht="15.75">
      <c r="B37" s="253" t="s">
        <v>501</v>
      </c>
      <c r="C37" s="253"/>
      <c r="D37" s="253"/>
      <c r="E37" s="253"/>
      <c r="F37" s="253"/>
      <c r="G37" s="253"/>
    </row>
    <row r="39" spans="1:7" ht="12.75">
      <c r="A39" s="261" t="s">
        <v>4</v>
      </c>
      <c r="B39" s="263" t="s">
        <v>285</v>
      </c>
      <c r="C39" s="261" t="s">
        <v>286</v>
      </c>
      <c r="D39" s="167" t="s">
        <v>287</v>
      </c>
      <c r="E39" s="261" t="s">
        <v>269</v>
      </c>
      <c r="F39" s="261" t="s">
        <v>270</v>
      </c>
      <c r="G39" s="167" t="s">
        <v>287</v>
      </c>
    </row>
    <row r="40" spans="1:7" ht="12.75">
      <c r="A40" s="262"/>
      <c r="B40" s="264"/>
      <c r="C40" s="262"/>
      <c r="D40" s="168">
        <v>41275</v>
      </c>
      <c r="E40" s="262"/>
      <c r="F40" s="262"/>
      <c r="G40" s="168">
        <v>41639</v>
      </c>
    </row>
    <row r="41" spans="1:7" ht="12.75">
      <c r="A41" s="159">
        <v>1</v>
      </c>
      <c r="B41" s="180" t="s">
        <v>56</v>
      </c>
      <c r="C41" s="159"/>
      <c r="D41" s="170">
        <f>D9-D25</f>
        <v>0</v>
      </c>
      <c r="E41" s="170">
        <v>0</v>
      </c>
      <c r="F41" s="170">
        <v>0</v>
      </c>
      <c r="G41" s="170">
        <v>12000000</v>
      </c>
    </row>
    <row r="42" spans="1:7" ht="12.75">
      <c r="A42" s="159">
        <v>2</v>
      </c>
      <c r="B42" s="169" t="s">
        <v>288</v>
      </c>
      <c r="C42" s="159"/>
      <c r="D42" s="170">
        <f aca="true" t="shared" si="2" ref="D42:D47">D10-D26</f>
        <v>0</v>
      </c>
      <c r="E42" s="170">
        <v>0</v>
      </c>
      <c r="F42" s="170">
        <v>0</v>
      </c>
      <c r="G42" s="170">
        <f aca="true" t="shared" si="3" ref="G42:G47">D42+E42-F42</f>
        <v>0</v>
      </c>
    </row>
    <row r="43" spans="1:8" ht="12.75">
      <c r="A43" s="159">
        <v>3</v>
      </c>
      <c r="B43" s="169" t="s">
        <v>293</v>
      </c>
      <c r="C43" s="159"/>
      <c r="D43" s="170">
        <f t="shared" si="2"/>
        <v>781674</v>
      </c>
      <c r="E43" s="170"/>
      <c r="F43" s="170">
        <v>156335</v>
      </c>
      <c r="G43" s="170">
        <f t="shared" si="3"/>
        <v>625339</v>
      </c>
      <c r="H43" s="18"/>
    </row>
    <row r="44" spans="1:8" ht="12.75">
      <c r="A44" s="159">
        <v>4</v>
      </c>
      <c r="B44" s="169" t="s">
        <v>240</v>
      </c>
      <c r="C44" s="159"/>
      <c r="D44" s="170">
        <f t="shared" si="2"/>
        <v>2406099</v>
      </c>
      <c r="E44" s="170"/>
      <c r="F44" s="170">
        <v>1890966</v>
      </c>
      <c r="G44" s="170">
        <f>D44+E44-F44</f>
        <v>515133</v>
      </c>
      <c r="H44" s="18"/>
    </row>
    <row r="45" spans="1:8" ht="12.75">
      <c r="A45" s="159">
        <v>5</v>
      </c>
      <c r="B45" s="169" t="s">
        <v>290</v>
      </c>
      <c r="C45" s="159"/>
      <c r="D45" s="170">
        <f t="shared" si="2"/>
        <v>351401</v>
      </c>
      <c r="E45" s="170"/>
      <c r="F45" s="170">
        <v>52710</v>
      </c>
      <c r="G45" s="170">
        <f t="shared" si="3"/>
        <v>298691</v>
      </c>
      <c r="H45" s="18"/>
    </row>
    <row r="46" spans="1:8" ht="12.75">
      <c r="A46" s="159">
        <v>1</v>
      </c>
      <c r="B46" s="169" t="s">
        <v>291</v>
      </c>
      <c r="C46" s="159"/>
      <c r="D46" s="170">
        <f t="shared" si="2"/>
        <v>119360</v>
      </c>
      <c r="E46" s="170"/>
      <c r="F46" s="170">
        <v>11936</v>
      </c>
      <c r="G46" s="170">
        <f t="shared" si="3"/>
        <v>107424</v>
      </c>
      <c r="H46" s="18"/>
    </row>
    <row r="47" spans="1:7" ht="12.75">
      <c r="A47" s="159">
        <v>2</v>
      </c>
      <c r="B47" s="169"/>
      <c r="C47" s="159"/>
      <c r="D47" s="170">
        <f t="shared" si="2"/>
        <v>0</v>
      </c>
      <c r="E47" s="170">
        <v>0</v>
      </c>
      <c r="F47" s="170">
        <v>0</v>
      </c>
      <c r="G47" s="170">
        <f t="shared" si="3"/>
        <v>0</v>
      </c>
    </row>
    <row r="48" spans="1:7" ht="12.75">
      <c r="A48" s="159">
        <v>3</v>
      </c>
      <c r="B48" s="161"/>
      <c r="C48" s="159"/>
      <c r="D48" s="170"/>
      <c r="E48" s="170"/>
      <c r="F48" s="170"/>
      <c r="G48" s="170"/>
    </row>
    <row r="49" spans="1:7" ht="13.5" thickBot="1">
      <c r="A49" s="171">
        <v>4</v>
      </c>
      <c r="B49" s="172"/>
      <c r="C49" s="171"/>
      <c r="D49" s="173"/>
      <c r="E49" s="173"/>
      <c r="F49" s="173"/>
      <c r="G49" s="173"/>
    </row>
    <row r="50" spans="1:7" ht="13.5" thickBot="1">
      <c r="A50" s="174"/>
      <c r="B50" s="175" t="s">
        <v>292</v>
      </c>
      <c r="C50" s="176"/>
      <c r="D50" s="177">
        <f>SUM(D41:D49)</f>
        <v>3658534</v>
      </c>
      <c r="E50" s="177">
        <f>SUM(E41:E49)</f>
        <v>0</v>
      </c>
      <c r="F50" s="177">
        <f>SUM(F41:F49)</f>
        <v>2111947</v>
      </c>
      <c r="G50" s="178">
        <f>SUM(G41:G49)</f>
        <v>13546587</v>
      </c>
    </row>
    <row r="51" spans="1:7" ht="12.75">
      <c r="A51" s="5"/>
      <c r="B51" s="5"/>
      <c r="C51" s="5"/>
      <c r="D51" s="5"/>
      <c r="E51" s="5"/>
      <c r="F51" s="20"/>
      <c r="G51" s="181"/>
    </row>
    <row r="52" spans="5:7" ht="15.75">
      <c r="E52" s="265" t="s">
        <v>294</v>
      </c>
      <c r="F52" s="265"/>
      <c r="G52" s="265"/>
    </row>
    <row r="53" spans="5:7" ht="12.75">
      <c r="E53" s="266" t="s">
        <v>301</v>
      </c>
      <c r="F53" s="266"/>
      <c r="G53" s="266"/>
    </row>
  </sheetData>
  <sheetProtection/>
  <mergeCells count="20">
    <mergeCell ref="E52:G52"/>
    <mergeCell ref="E53:G53"/>
    <mergeCell ref="B37:G37"/>
    <mergeCell ref="A39:A40"/>
    <mergeCell ref="B39:B40"/>
    <mergeCell ref="C39:C40"/>
    <mergeCell ref="E39:E40"/>
    <mergeCell ref="F39:F40"/>
    <mergeCell ref="B21:G21"/>
    <mergeCell ref="A23:A24"/>
    <mergeCell ref="B23:B24"/>
    <mergeCell ref="C23:C24"/>
    <mergeCell ref="E23:E24"/>
    <mergeCell ref="F23:F24"/>
    <mergeCell ref="B5:G5"/>
    <mergeCell ref="A7:A8"/>
    <mergeCell ref="B7:B8"/>
    <mergeCell ref="C7:C8"/>
    <mergeCell ref="E7:E8"/>
    <mergeCell ref="F7:F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2014-03-30T11:36:53Z</cp:lastPrinted>
  <dcterms:created xsi:type="dcterms:W3CDTF">2002-02-16T18:16:52Z</dcterms:created>
  <dcterms:modified xsi:type="dcterms:W3CDTF">2014-03-30T11:58:24Z</dcterms:modified>
  <cp:category/>
  <cp:version/>
  <cp:contentType/>
  <cp:contentStatus/>
</cp:coreProperties>
</file>