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OPERTINA" sheetId="1" r:id="rId1"/>
    <sheet name="AKTIVI-PASIVI 2011" sheetId="2" r:id="rId2"/>
    <sheet name="ARDHURA-SHPENZIME 2011" sheetId="3" r:id="rId3"/>
    <sheet name="CASH-FLOF 2011" sheetId="4" r:id="rId4"/>
    <sheet name="PASQ. NDRYSHIMEVE. CAPITAL 2011" sheetId="5" r:id="rId5"/>
    <sheet name="Relacion" sheetId="6" r:id="rId6"/>
    <sheet name="Anekse Statistikore" sheetId="7" r:id="rId7"/>
    <sheet name="aktive afatgjata materiale" sheetId="8" r:id="rId8"/>
    <sheet name="Ndarja sipas aktivitetit" sheetId="9" r:id="rId9"/>
    <sheet name="Inventari  Material 31.12.2011" sheetId="10" r:id="rId10"/>
    <sheet name="Inventeri i Automjeteve 31.12.2" sheetId="11" r:id="rId11"/>
    <sheet name="Sheet1" sheetId="12" r:id="rId12"/>
  </sheets>
  <definedNames>
    <definedName name="_xlnm.Print_Area" localSheetId="1">'AKTIVI-PASIVI 2011'!$A$47:$E$87</definedName>
    <definedName name="_xlnm.Print_Area" localSheetId="2">'ARDHURA-SHPENZIME 2011'!$A$2:$D$30</definedName>
    <definedName name="_xlnm.Print_Area" localSheetId="4">'PASQ. NDRYSHIMEVE. CAPITAL 2011'!$A$3:$K$19</definedName>
  </definedNames>
  <calcPr fullCalcOnLoad="1"/>
</workbook>
</file>

<file path=xl/sharedStrings.xml><?xml version="1.0" encoding="utf-8"?>
<sst xmlns="http://schemas.openxmlformats.org/spreadsheetml/2006/main" count="552" uniqueCount="409">
  <si>
    <t>Nr</t>
  </si>
  <si>
    <t>A  K T  I  V E  T</t>
  </si>
  <si>
    <t>Shenime</t>
  </si>
  <si>
    <t>1</t>
  </si>
  <si>
    <t>AKTIVET   AFATSHKURTRA</t>
  </si>
  <si>
    <t>1 Aktivet monetare</t>
  </si>
  <si>
    <t>&gt; Banka</t>
  </si>
  <si>
    <t>&gt; Arka</t>
  </si>
  <si>
    <r>
      <t xml:space="preserve">2 </t>
    </r>
    <r>
      <rPr>
        <b/>
        <sz val="10"/>
        <rFont val="Arial"/>
        <family val="2"/>
      </rPr>
      <t>Derivative dhe aktive te mbajtura pertregtim</t>
    </r>
  </si>
  <si>
    <t>3 Aktive te tjera financiare afatshkurtra</t>
  </si>
  <si>
    <t>&gt;  Kliente per mallra,produkte e sherbime</t>
  </si>
  <si>
    <t>&gt; Debitore,Kreditore te tjere</t>
  </si>
  <si>
    <t>&gt;  Tatim mbi fitimin</t>
  </si>
  <si>
    <t>&gt;   Tvsh</t>
  </si>
  <si>
    <t>&gt;  Te drejta e detyrime ndaj ortakeve</t>
  </si>
  <si>
    <t>&gt;</t>
  </si>
  <si>
    <t>4 Inventari</t>
  </si>
  <si>
    <t>&gt;  Lendet e para</t>
  </si>
  <si>
    <t>&gt;  Inventari Imet</t>
  </si>
  <si>
    <t>&gt;  Produkte te gatshme</t>
  </si>
  <si>
    <t>&gt; Mallra per rishitje</t>
  </si>
  <si>
    <t>5 Aktive biologjike afatshkurtra</t>
  </si>
  <si>
    <t>6 Aktive afatshkurtra te mbajtura per rishitje</t>
  </si>
  <si>
    <t>7 Parapagime dhe shpenzime te shtyra</t>
  </si>
  <si>
    <t>&gt;  Shpenzime te periudhave te ardhshme</t>
  </si>
  <si>
    <t>II</t>
  </si>
  <si>
    <t>AKTIVET   AFATGJATA</t>
  </si>
  <si>
    <t>1 Investimet financiare afatgjata</t>
  </si>
  <si>
    <t>2 Aktive afatgjata materiale</t>
  </si>
  <si>
    <t>&gt;   Toka</t>
  </si>
  <si>
    <t>&gt;  Ndertesa</t>
  </si>
  <si>
    <t>&gt;  Makineri dhe paisje</t>
  </si>
  <si>
    <t>&gt; Aktive tjera afat gjata materiale</t>
  </si>
  <si>
    <t>3 Ativet biologjike afatgjata</t>
  </si>
  <si>
    <t>4 Aktive afatgjata jo materiale</t>
  </si>
  <si>
    <t>5 Kapitali aksioneri pa paguar</t>
  </si>
  <si>
    <t>6 Aktive te tjera afatgjata</t>
  </si>
  <si>
    <t>T OTALI    AKTIVEVE  (I +II)</t>
  </si>
  <si>
    <t>TOTALI  PASIVEVE  DHE KAPITALIT (l+ll+lll)</t>
  </si>
  <si>
    <t>10 Fitimi (Humbja) e vitit financiar</t>
  </si>
  <si>
    <t>9 Fitimet e pa shperndara</t>
  </si>
  <si>
    <t>8 Rezervat e tjera</t>
  </si>
  <si>
    <t>7 Rezervat ligjore</t>
  </si>
  <si>
    <t>6 Rezervat statutore</t>
  </si>
  <si>
    <t>5 Njesite ose aksionet e thesarit (Negative)</t>
  </si>
  <si>
    <t>4 Primi aksionit</t>
  </si>
  <si>
    <t>3 Kapitali aksionar</t>
  </si>
  <si>
    <t>2 Kapitali aksionereve te shoq.meme (PF te kons.)</t>
  </si>
  <si>
    <t>1 Aksionet e pakices (PF te konsoliduara)</t>
  </si>
  <si>
    <t>KAPITALI</t>
  </si>
  <si>
    <t>III</t>
  </si>
  <si>
    <t>TOTALI     PASIVEVE    (l+ll )</t>
  </si>
  <si>
    <t>4 Provizionet afatgjata</t>
  </si>
  <si>
    <t>3 Grantet dhe te ardhurat e shtyra</t>
  </si>
  <si>
    <r>
      <t xml:space="preserve">2 </t>
    </r>
    <r>
      <rPr>
        <b/>
        <sz val="10"/>
        <rFont val="Arial"/>
        <family val="2"/>
      </rPr>
      <t>Huamarje te tjera afatgjata</t>
    </r>
  </si>
  <si>
    <t>&gt; Bono te konvertueshme</t>
  </si>
  <si>
    <t>&gt; Hua,bono dhe detyrime nga qeraja financiare</t>
  </si>
  <si>
    <t>1 Huat afatgjata</t>
  </si>
  <si>
    <t>PASIVET    AFATGJATA</t>
  </si>
  <si>
    <t>5 Provizionet afatshkurtra</t>
  </si>
  <si>
    <t>4 Grantet dhe te ardhurat e shtyra</t>
  </si>
  <si>
    <t>&gt; Debitore dhe Kreditore te tjere</t>
  </si>
  <si>
    <t>&gt; Dividente per tu paguar</t>
  </si>
  <si>
    <t>&gt; Detyrime tatimore per Tatimin ne Burim</t>
  </si>
  <si>
    <t>&gt; Detyrime tatimore per Tvsh-ne</t>
  </si>
  <si>
    <t>&gt; Defy rime tatimore per Tatim Fitimin</t>
  </si>
  <si>
    <t>&gt; Detyrime per Sigurime Shoq.Shend.</t>
  </si>
  <si>
    <t>&gt;  Te pagueshme ndaj furnitoreve</t>
  </si>
  <si>
    <t>3 Huat dhe parapagimet</t>
  </si>
  <si>
    <t>&gt; Huamarrje afat shkuatra</t>
  </si>
  <si>
    <t>&gt;  Overdraftet bankare</t>
  </si>
  <si>
    <t>2 Huamarjet</t>
  </si>
  <si>
    <t>1 Derivativet</t>
  </si>
  <si>
    <t>PASIVET    AFATSHKURTRA</t>
  </si>
  <si>
    <t>PASIVET DHE KAPITALI</t>
  </si>
  <si>
    <t>Pershkrimi i Elementeve</t>
  </si>
  <si>
    <t>Shitjet neto</t>
  </si>
  <si>
    <t>2</t>
  </si>
  <si>
    <t>3</t>
  </si>
  <si>
    <t>4</t>
  </si>
  <si>
    <t>5</t>
  </si>
  <si>
    <t>6</t>
  </si>
  <si>
    <t>7</t>
  </si>
  <si>
    <t>8</t>
  </si>
  <si>
    <t>9</t>
  </si>
  <si>
    <t>Te ardhurat dhe shpenzimet financiare nga pjesemarrjet</t>
  </si>
  <si>
    <t>10</t>
  </si>
  <si>
    <t>Te ardhurat dhe shpenzimet financiare nga njesite e kontrolluara</t>
  </si>
  <si>
    <t>11</t>
  </si>
  <si>
    <t>Te ardhurat dhe shpenzimet financiare</t>
  </si>
  <si>
    <t>12</t>
  </si>
  <si>
    <t>Totali i te Ardhurave dhe Shpenzimeve financiare</t>
  </si>
  <si>
    <t>13</t>
  </si>
  <si>
    <t>14</t>
  </si>
  <si>
    <t>Shpenzimet e tatimit mbi fitimin</t>
  </si>
  <si>
    <t>15</t>
  </si>
  <si>
    <t>16</t>
  </si>
  <si>
    <t>Elementet e pasqyrave te konsoliduara</t>
  </si>
  <si>
    <t>( Bazuar ne klasifikimin e Shpenzimeve sipas Natyres )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</si>
  <si>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</si>
  <si>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</si>
  <si>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</si>
  <si>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</si>
  <si>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</si>
  <si>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</si>
  <si>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</si>
  <si>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Totali shpenzimeve ( shumat 4-7)</t>
  </si>
  <si>
    <r>
      <t>Fitimi (humbja) nga veprimtarite e kryesore (1</t>
    </r>
    <r>
      <rPr>
        <sz val="10"/>
        <rFont val="Arial"/>
        <family val="2"/>
      </rPr>
      <t>+2</t>
    </r>
    <r>
      <rPr>
        <b/>
        <sz val="10"/>
        <rFont val="Arial"/>
        <family val="2"/>
      </rPr>
      <t>+/-3-8)</t>
    </r>
  </si>
  <si>
    <r>
      <t xml:space="preserve">121.0 Te </t>
    </r>
    <r>
      <rPr>
        <i/>
        <sz val="10"/>
        <rFont val="Arial"/>
        <family val="2"/>
      </rPr>
      <t>ardh.e shpenz. financ.nga inves.te tjera financ.afatgjata</t>
    </r>
  </si>
  <si>
    <t>Fitimi (humbja) para tatimit ( 9 +/-13 )</t>
  </si>
  <si>
    <t>Fitimi (humbja) neto e vitit financiar (14 -15)</t>
  </si>
  <si>
    <t>17</t>
  </si>
  <si>
    <t>Nie pasqyre e Konsoliduar</t>
  </si>
  <si>
    <t>Kapitali Aksionar qe i perket Aksionereve te Shoqerise Meme</t>
  </si>
  <si>
    <t>Zoterimet e</t>
  </si>
  <si>
    <t>Emertimi</t>
  </si>
  <si>
    <t>Kapitali</t>
  </si>
  <si>
    <t>Primi i</t>
  </si>
  <si>
    <t>Rezervat</t>
  </si>
  <si>
    <t>TOTALI</t>
  </si>
  <si>
    <t>Aksionereve</t>
  </si>
  <si>
    <t>Aksionar</t>
  </si>
  <si>
    <t>Aksionit</t>
  </si>
  <si>
    <t>Statutore dhe ligjore</t>
  </si>
  <si>
    <t>te Pakices</t>
  </si>
  <si>
    <t>A</t>
  </si>
  <si>
    <t>B</t>
  </si>
  <si>
    <t>Pozicioni i rregulluar</t>
  </si>
  <si>
    <t>Efektet e ndryshimit te kurseve te kembimit gate konsolidimit</t>
  </si>
  <si>
    <t>Totali i te Ardhurave dhe Shpenzimeve qe nuk jane njohur ne pasqyren e te Ardhurave dhe Shpenzimeve</t>
  </si>
  <si>
    <t>Dividentet e paguar</t>
  </si>
  <si>
    <t>Transferime ne rezerven e detyrueshme Statutore</t>
  </si>
  <si>
    <t>Emetimi i Kapital it Aksionar</t>
  </si>
  <si>
    <t>( Ne zbarim te Standartit Kombetar te Kontabilitetit Nr.2 dhe</t>
  </si>
  <si>
    <t>Ligjit N r. 9228 Date 29.04.2004    Per Kontabilitetin dhe Pasqyrat Financiare )</t>
  </si>
  <si>
    <r>
      <t>Pasqyra Financiare jane individuale</t>
    </r>
    <r>
      <rPr>
        <sz val="10"/>
        <rFont val="Times New Roman"/>
        <family val="1"/>
      </rPr>
      <t xml:space="preserve"> </t>
    </r>
    <r>
      <rPr>
        <sz val="9"/>
        <rFont val="Arial"/>
        <family val="2"/>
      </rPr>
      <t>_</t>
    </r>
  </si>
  <si>
    <r>
      <t>Pasqyra Financiare jane te konsoiiduara</t>
    </r>
    <r>
      <rPr>
        <sz val="10"/>
        <rFont val="Times New Roman"/>
        <family val="1"/>
      </rPr>
      <t xml:space="preserve"> </t>
    </r>
    <r>
      <rPr>
        <sz val="9"/>
        <rFont val="Arial"/>
        <family val="2"/>
      </rPr>
      <t>_</t>
    </r>
  </si>
  <si>
    <r>
      <t>Pasqyra Financiare jane te shprehura ne</t>
    </r>
    <r>
      <rPr>
        <sz val="10"/>
        <rFont val="Times New Roman"/>
        <family val="1"/>
      </rPr>
      <t xml:space="preserve"> </t>
    </r>
    <r>
      <rPr>
        <sz val="9"/>
        <rFont val="Arial"/>
        <family val="2"/>
      </rPr>
      <t>_</t>
    </r>
  </si>
  <si>
    <r>
      <t>Pasqyra Financiare jane te rumbullakosura ne</t>
    </r>
    <r>
      <rPr>
        <sz val="10"/>
        <rFont val="Times New Roman"/>
        <family val="1"/>
      </rPr>
      <t xml:space="preserve"> </t>
    </r>
    <r>
      <rPr>
        <sz val="9"/>
        <rFont val="Arial"/>
        <family val="2"/>
      </rPr>
      <t>_</t>
    </r>
  </si>
  <si>
    <t xml:space="preserve">Periudha Kontabel e Pasqyrave Financiare                     </t>
  </si>
  <si>
    <t>Data e mbylljes se Pasqyrave Financiare</t>
  </si>
  <si>
    <t>Shpenzime te tjera (Furnitura, nentrajtime dhe sherbime)</t>
  </si>
  <si>
    <t>&gt;  Amortizimi I makinerive dhe paisje</t>
  </si>
  <si>
    <r>
      <t xml:space="preserve">124 </t>
    </r>
    <r>
      <rPr>
        <i/>
        <sz val="10"/>
        <rFont val="Arial"/>
        <family val="2"/>
      </rPr>
      <t>Te ardhura dhe shpenzime te tjera financiare</t>
    </r>
  </si>
  <si>
    <r>
      <t xml:space="preserve">123  </t>
    </r>
    <r>
      <rPr>
        <i/>
        <sz val="10"/>
        <rFont val="Arial"/>
        <family val="2"/>
      </rPr>
      <t>Fitimet (Humbjet) nga kursi kembimit</t>
    </r>
  </si>
  <si>
    <r>
      <t xml:space="preserve">122.  </t>
    </r>
    <r>
      <rPr>
        <i/>
        <sz val="10"/>
        <rFont val="Arial"/>
        <family val="2"/>
      </rPr>
      <t>Te ardhurat dhe shpenzimet nga interesat</t>
    </r>
  </si>
  <si>
    <t>&gt;  Prodhim ne proces</t>
  </si>
  <si>
    <t>&gt; Parapagesa per furnizime</t>
  </si>
  <si>
    <t>&gt;  Te pagueshme ndaj punonjeseve</t>
  </si>
  <si>
    <t>&gt; Detyrime tatimore per TAP-in</t>
  </si>
  <si>
    <t>&gt;   Te drejta mbi ushtrimin e aktivitetit</t>
  </si>
  <si>
    <t>Ndyshimet</t>
  </si>
  <si>
    <t>Rezultati</t>
  </si>
  <si>
    <t>(a-b)</t>
  </si>
  <si>
    <t>Cash Flow</t>
  </si>
  <si>
    <t>Fitimi pas tatimit</t>
  </si>
  <si>
    <t>Amortizimi</t>
  </si>
  <si>
    <t>AKTIVE TE QENDRUESHEME:</t>
  </si>
  <si>
    <t>Te trupezuara</t>
  </si>
  <si>
    <t>Makineri paisje dhe tjera</t>
  </si>
  <si>
    <t>II)KERKESA PER ARKETIME MBI DEBITORET</t>
  </si>
  <si>
    <t>LLOGARI TE TJERA</t>
  </si>
  <si>
    <t>shpenzime te parapaguara</t>
  </si>
  <si>
    <t>DETYRIME TE KERKUESHEME DERI NE NJE VIT</t>
  </si>
  <si>
    <t>Fitimi ushtrimit</t>
  </si>
  <si>
    <t>Terheqje e fitim pa shperndare</t>
  </si>
  <si>
    <t>Fitimi pa shperndare pas terheqjes kapitalit</t>
  </si>
  <si>
    <t>Pozicioni me 31 dhjetor2010</t>
  </si>
  <si>
    <t>&gt;  Tklient per mallra dhe sherbime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</si>
  <si>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</si>
  <si>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</si>
  <si>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</si>
  <si>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</si>
  <si>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</si>
  <si>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</si>
  <si>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</si>
  <si>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</si>
  <si>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</si>
  <si>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</si>
  <si>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</si>
  <si>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</si>
  <si>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</si>
  <si>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</si>
  <si>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</si>
  <si>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</si>
  <si>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</si>
  <si>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</si>
  <si>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</si>
  <si>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</si>
  <si>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</si>
  <si>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</si>
  <si>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</si>
  <si>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</si>
  <si>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</si>
  <si>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</si>
  <si>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</si>
  <si>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</si>
  <si>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</si>
  <si>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</si>
  <si>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</si>
  <si>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</si>
  <si>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</si>
  <si>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</si>
  <si>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</si>
  <si>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</si>
  <si>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</si>
  <si>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</si>
  <si>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</si>
  <si>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</si>
  <si>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</si>
  <si>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</si>
  <si>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</si>
  <si>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</si>
  <si>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</si>
  <si>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</si>
  <si>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</si>
  <si>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</si>
  <si>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</si>
  <si>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</si>
  <si>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</si>
  <si>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</si>
  <si>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</si>
  <si>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</si>
  <si>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</si>
  <si>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</si>
  <si>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</si>
  <si>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</si>
  <si>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</si>
  <si>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</si>
  <si>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</si>
  <si>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</si>
  <si>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</si>
  <si>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</si>
  <si>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</si>
  <si>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</si>
  <si>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</si>
  <si>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</si>
  <si>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</si>
  <si>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</si>
  <si>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</si>
  <si>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</si>
  <si>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</si>
  <si>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</si>
  <si>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</si>
  <si>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</si>
  <si>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</si>
  <si>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</si>
  <si>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</si>
  <si>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</si>
  <si>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</si>
  <si>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</si>
  <si>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</si>
  <si>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</si>
  <si>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</si>
  <si>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</si>
  <si>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</si>
  <si>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</si>
  <si>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</si>
  <si>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</si>
  <si>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</si>
  <si>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</si>
  <si>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</si>
  <si>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</si>
  <si>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</si>
  <si>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Sasia</t>
  </si>
  <si>
    <t>Gjendje</t>
  </si>
  <si>
    <t>Shtesa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</si>
  <si>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</si>
  <si>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</si>
  <si>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</si>
  <si>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</si>
  <si>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</si>
  <si>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</si>
  <si>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</si>
  <si>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</si>
  <si>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</si>
  <si>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</si>
  <si>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</si>
  <si>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</si>
  <si>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</si>
  <si>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</si>
  <si>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</si>
  <si>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</si>
  <si>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</si>
  <si>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</si>
  <si>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</si>
  <si>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</si>
  <si>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</si>
  <si>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</si>
  <si>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</si>
  <si>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</si>
  <si>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</si>
  <si>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</si>
  <si>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</si>
  <si>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</si>
  <si>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</si>
  <si>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</si>
  <si>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</si>
  <si>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</si>
  <si>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</si>
  <si>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</si>
  <si>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</si>
  <si>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</si>
  <si>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</si>
  <si>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</si>
  <si>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</si>
  <si>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</si>
  <si>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</si>
  <si>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</si>
  <si>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</si>
  <si>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</si>
  <si>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</si>
  <si>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</si>
  <si>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</si>
  <si>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</si>
  <si>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</si>
  <si>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</si>
  <si>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</si>
  <si>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</si>
  <si>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</si>
  <si>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</si>
  <si>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</si>
  <si>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</si>
  <si>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</si>
  <si>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</si>
  <si>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</si>
  <si>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</si>
  <si>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</si>
  <si>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30.001 deri  ne 66.500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</si>
  <si>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</si>
  <si>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SHOQERIA   "  Mkevenjo  "   Shpk.</t>
  </si>
  <si>
    <t>NIPT   K 36308746 I.</t>
  </si>
  <si>
    <t>SHOQERIA   "  KEVENJO  "   Shpk.</t>
  </si>
  <si>
    <t>Veli      Deda</t>
  </si>
  <si>
    <t>Veli    Deda</t>
  </si>
  <si>
    <t>SHOQERIA  "  KEVENJO  "   Shpk.</t>
  </si>
  <si>
    <t>NIPTI   K 36308746 I.</t>
  </si>
  <si>
    <t xml:space="preserve">Shoqeria   " KEVENJO "   Shpk.   </t>
  </si>
  <si>
    <t>NIPTI   K 336308746 I.</t>
  </si>
  <si>
    <t xml:space="preserve">Veli     Deda </t>
  </si>
  <si>
    <t xml:space="preserve"> " KEVENJO "   Sh.p.k.</t>
  </si>
  <si>
    <t xml:space="preserve">  NIPT    K 36308746 I</t>
  </si>
  <si>
    <t xml:space="preserve"> Adresa :     Peshkopi</t>
  </si>
  <si>
    <t xml:space="preserve">  Data  e  krijimit    22.01.2001.</t>
  </si>
  <si>
    <t xml:space="preserve">  Nr. i Regjistrit  Tregetar   25003.</t>
  </si>
  <si>
    <t xml:space="preserve">  Veprimtaria  Kryesore   SHRSF.</t>
  </si>
  <si>
    <t>PASQYRAT     FINANCIARE</t>
  </si>
  <si>
    <t xml:space="preserve">I V E  N T A R I </t>
  </si>
  <si>
    <t>Pershkrimi i Materialit</t>
  </si>
  <si>
    <t xml:space="preserve"> </t>
  </si>
  <si>
    <t>Çmimi  pa</t>
  </si>
  <si>
    <t>T.V.SH.</t>
  </si>
  <si>
    <t>Njesia</t>
  </si>
  <si>
    <t>Totali  pa</t>
  </si>
  <si>
    <t>T.V.SH.  Jo  e</t>
  </si>
  <si>
    <t>zbritshme</t>
  </si>
  <si>
    <t>Ne    Leke.</t>
  </si>
  <si>
    <t xml:space="preserve">Administratori </t>
  </si>
  <si>
    <r>
      <t xml:space="preserve">Viti      </t>
    </r>
    <r>
      <rPr>
        <b/>
        <sz val="24"/>
        <rFont val="Arial Black"/>
        <family val="2"/>
      </rPr>
      <t>2 0 1 1</t>
    </r>
  </si>
  <si>
    <t>Nga 01.01.2011</t>
  </si>
  <si>
    <r>
      <t>Deri</t>
    </r>
    <r>
      <rPr>
        <sz val="10"/>
        <rFont val="Times New Roman"/>
        <family val="1"/>
      </rPr>
      <t xml:space="preserve"> </t>
    </r>
    <r>
      <rPr>
        <sz val="10"/>
        <rFont val="Arial"/>
        <family val="2"/>
      </rPr>
      <t>31.12.2011</t>
    </r>
  </si>
  <si>
    <t>Date  31. Dhjetor  2011.</t>
  </si>
  <si>
    <t>Nuk  ka  materiale  gjendje</t>
  </si>
  <si>
    <t xml:space="preserve">   Veli     Deda</t>
  </si>
  <si>
    <t>Me page deri ne 20.000 leke</t>
  </si>
  <si>
    <t>Me page nga 20.001 deri ne 30.000 leke</t>
  </si>
  <si>
    <t>Me page nga 66.501 deri ne 87.700 leke</t>
  </si>
  <si>
    <t>Me page me te larte se 847.700 leke</t>
  </si>
  <si>
    <t>Te punesuar mesatarisht per vitin 2011 :</t>
  </si>
  <si>
    <t>Totali,  mesatar  mujor :</t>
  </si>
  <si>
    <t>Aktivet  Afatgjata  Materiale  me vlere  fillestare    2011.</t>
  </si>
  <si>
    <t>Amortizimi   A. A.  Materiale    2011</t>
  </si>
  <si>
    <t>Vlera  Kontabel  Neto  e  A. A.   Materiale    2011</t>
  </si>
  <si>
    <t>Pasqyra  e  te  Ardhurave  dhe   Shpenzimeve   2011</t>
  </si>
  <si>
    <t>Pasqyrat   Financiare   te   Vitit   2011</t>
  </si>
  <si>
    <t>CASH FLOW   SIPAS   METODES    INDIREKTE   2011.</t>
  </si>
  <si>
    <t>b)                     2010</t>
  </si>
  <si>
    <t>a)                     2011</t>
  </si>
  <si>
    <t>Viti 2011</t>
  </si>
  <si>
    <r>
      <t>122.1</t>
    </r>
    <r>
      <rPr>
        <i/>
        <sz val="10"/>
        <rFont val="Arial"/>
        <family val="2"/>
      </rPr>
      <t>Te ardhurat dhe shpe nzimet nga  interesat</t>
    </r>
  </si>
  <si>
    <t>NIPTI    K 336308746 I.</t>
  </si>
  <si>
    <t>Nr.</t>
  </si>
  <si>
    <t>Lloji   I   Automjetit</t>
  </si>
  <si>
    <t>Kapaciteti</t>
  </si>
  <si>
    <t>Targa</t>
  </si>
  <si>
    <t>Vlera</t>
  </si>
  <si>
    <t>Inventari  i  automjeteve  ne  pronesi te subjektit  date  31.12.2011.</t>
  </si>
  <si>
    <t>etj.</t>
  </si>
  <si>
    <t xml:space="preserve"> Autoveture  Benz    190 D</t>
  </si>
  <si>
    <t>DI  3434 A</t>
  </si>
  <si>
    <t>4 + 1</t>
  </si>
  <si>
    <t>Ne   Leke.</t>
  </si>
  <si>
    <t>INFORMATA   DHE   SQARIME   TE   NEVOJSHME</t>
  </si>
  <si>
    <t>Hartimi  I  Bilancit  Financiar  te  vitit  2011,  me  pasqyrat dhe  anekset  perkatese</t>
  </si>
  <si>
    <t>eshte  bere  mbeshtetur  ne  ligjin  9228,  dtae  29.04.2004, " Per  Kontabilitetin</t>
  </si>
  <si>
    <t xml:space="preserve">dhe  pasqyrat  financiare ",  te  ndryshuar  dhe  ne  Standartet  Kombetare  te  </t>
  </si>
  <si>
    <t>Kontabilitetit.</t>
  </si>
  <si>
    <t xml:space="preserve">Bashkelidhur te  gjitha pasqyrat  e  nevojshme  te  bilancit  dhe  anekset </t>
  </si>
  <si>
    <t xml:space="preserve">mbeshtetur  ne  Udhezimin  nr.  4107, date  22.02.2012  " Per zbatimin e </t>
  </si>
  <si>
    <t>procedurave te verifikimit te pasqyrave financiare per vitin fiskal  2011.</t>
  </si>
  <si>
    <t xml:space="preserve">F I R M A </t>
  </si>
  <si>
    <t>HARTUESI</t>
  </si>
  <si>
    <t>ADMINISTRATORI</t>
  </si>
  <si>
    <t>__________________</t>
  </si>
  <si>
    <t>___________________</t>
  </si>
  <si>
    <t>Fitimi neto per periudhen kontabel 2011</t>
  </si>
  <si>
    <t>Efekti ndryshimeve ne fitimin e ushtrimit dhe fitimin e pashperndare</t>
  </si>
  <si>
    <t>Pasqyra  e  Ndryshimeve   ne   Kapital   2011.</t>
  </si>
  <si>
    <t>20. 03. 2012.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</si>
</sst>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_);_(* \(#,##0.0\);_(* &quot;-&quot;?_);_(@_)"/>
    <numFmt numFmtId="168" formatCode="_-* #,##0.00_L_e_k_-;\-* #,##0.00_L_e_k_-;_-* &quot;-&quot;??_L_e_k_-;_-@_-"/>
    <numFmt numFmtId="169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Cambria"/>
      <family val="1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2"/>
      <name val="Times New Roman"/>
      <family val="1"/>
    </font>
    <font>
      <i/>
      <sz val="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4"/>
      <name val="Arial Black"/>
      <family val="2"/>
    </font>
    <font>
      <b/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i/>
      <sz val="11"/>
      <color indexed="8"/>
      <name val="Calibri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u val="single"/>
      <sz val="13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u val="single"/>
      <sz val="13"/>
      <color theme="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23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top" indent="1"/>
      <protection/>
    </xf>
    <xf numFmtId="0" fontId="4" fillId="0" borderId="10" xfId="0" applyNumberFormat="1" applyFont="1" applyFill="1" applyBorder="1" applyAlignment="1" applyProtection="1">
      <alignment horizontal="left" vertical="top" indent="5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9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top"/>
      <protection/>
    </xf>
    <xf numFmtId="0" fontId="8" fillId="0" borderId="11" xfId="0" applyNumberFormat="1" applyFont="1" applyFill="1" applyBorder="1" applyAlignment="1" applyProtection="1">
      <alignment horizontal="left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left" vertical="top" indent="7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left" vertical="top" indent="1"/>
      <protection/>
    </xf>
    <xf numFmtId="0" fontId="8" fillId="0" borderId="12" xfId="0" applyNumberFormat="1" applyFont="1" applyFill="1" applyBorder="1" applyAlignment="1" applyProtection="1">
      <alignment horizontal="left" vertical="top"/>
      <protection/>
    </xf>
    <xf numFmtId="0" fontId="3" fillId="0" borderId="13" xfId="0" applyNumberFormat="1" applyFont="1" applyFill="1" applyBorder="1" applyAlignment="1" applyProtection="1">
      <alignment horizontal="left" vertical="top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vertical="top"/>
      <protection/>
    </xf>
    <xf numFmtId="0" fontId="3" fillId="0" borderId="15" xfId="0" applyNumberFormat="1" applyFont="1" applyFill="1" applyBorder="1" applyAlignment="1" applyProtection="1">
      <alignment vertical="top"/>
      <protection/>
    </xf>
    <xf numFmtId="0" fontId="10" fillId="0" borderId="16" xfId="0" applyNumberFormat="1" applyFont="1" applyFill="1" applyBorder="1" applyAlignment="1" applyProtection="1">
      <alignment vertical="top"/>
      <protection/>
    </xf>
    <xf numFmtId="0" fontId="3" fillId="0" borderId="17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3" fillId="0" borderId="18" xfId="0" applyNumberFormat="1" applyFont="1" applyFill="1" applyBorder="1" applyAlignment="1" applyProtection="1">
      <alignment vertical="top"/>
      <protection/>
    </xf>
    <xf numFmtId="0" fontId="3" fillId="0" borderId="19" xfId="0" applyNumberFormat="1" applyFont="1" applyFill="1" applyBorder="1" applyAlignment="1" applyProtection="1">
      <alignment vertical="top"/>
      <protection/>
    </xf>
    <xf numFmtId="0" fontId="3" fillId="0" borderId="20" xfId="0" applyNumberFormat="1" applyFont="1" applyFill="1" applyBorder="1" applyAlignment="1" applyProtection="1">
      <alignment vertical="top"/>
      <protection/>
    </xf>
    <xf numFmtId="164" fontId="1" fillId="0" borderId="21" xfId="42" applyNumberFormat="1" applyFont="1" applyFill="1" applyBorder="1" applyAlignment="1">
      <alignment horizontal="right" indent="1"/>
    </xf>
    <xf numFmtId="0" fontId="4" fillId="0" borderId="22" xfId="0" applyNumberFormat="1" applyFont="1" applyFill="1" applyBorder="1" applyAlignment="1" applyProtection="1">
      <alignment horizontal="left" vertical="top" indent="1"/>
      <protection/>
    </xf>
    <xf numFmtId="0" fontId="4" fillId="0" borderId="23" xfId="0" applyNumberFormat="1" applyFont="1" applyFill="1" applyBorder="1" applyAlignment="1" applyProtection="1">
      <alignment horizontal="left" vertical="top" indent="5"/>
      <protection/>
    </xf>
    <xf numFmtId="0" fontId="3" fillId="0" borderId="23" xfId="0" applyNumberFormat="1" applyFont="1" applyFill="1" applyBorder="1" applyAlignment="1" applyProtection="1">
      <alignment horizontal="left" vertical="top"/>
      <protection/>
    </xf>
    <xf numFmtId="0" fontId="3" fillId="0" borderId="24" xfId="0" applyNumberFormat="1" applyFont="1" applyFill="1" applyBorder="1" applyAlignment="1" applyProtection="1">
      <alignment horizontal="left" vertical="top"/>
      <protection/>
    </xf>
    <xf numFmtId="0" fontId="4" fillId="0" borderId="25" xfId="0" applyNumberFormat="1" applyFont="1" applyFill="1" applyBorder="1" applyAlignment="1" applyProtection="1">
      <alignment horizontal="left" vertical="top"/>
      <protection/>
    </xf>
    <xf numFmtId="0" fontId="3" fillId="0" borderId="25" xfId="0" applyNumberFormat="1" applyFont="1" applyFill="1" applyBorder="1" applyAlignment="1" applyProtection="1">
      <alignment horizontal="left" vertical="top"/>
      <protection/>
    </xf>
    <xf numFmtId="0" fontId="5" fillId="0" borderId="25" xfId="0" applyNumberFormat="1" applyFont="1" applyFill="1" applyBorder="1" applyAlignment="1" applyProtection="1">
      <alignment horizontal="left" vertical="top" indent="3"/>
      <protection/>
    </xf>
    <xf numFmtId="0" fontId="5" fillId="0" borderId="25" xfId="0" applyNumberFormat="1" applyFont="1" applyFill="1" applyBorder="1" applyAlignment="1" applyProtection="1">
      <alignment horizontal="left" vertical="top"/>
      <protection/>
    </xf>
    <xf numFmtId="0" fontId="6" fillId="0" borderId="25" xfId="0" applyNumberFormat="1" applyFont="1" applyFill="1" applyBorder="1" applyAlignment="1" applyProtection="1">
      <alignment horizontal="left" vertical="top" indent="3"/>
      <protection/>
    </xf>
    <xf numFmtId="0" fontId="3" fillId="0" borderId="25" xfId="0" applyNumberFormat="1" applyFont="1" applyFill="1" applyBorder="1" applyAlignment="1" applyProtection="1">
      <alignment horizontal="left" vertical="top" indent="3"/>
      <protection/>
    </xf>
    <xf numFmtId="0" fontId="4" fillId="0" borderId="24" xfId="0" applyNumberFormat="1" applyFont="1" applyFill="1" applyBorder="1" applyAlignment="1" applyProtection="1">
      <alignment horizontal="left" vertical="top" indent="1"/>
      <protection/>
    </xf>
    <xf numFmtId="0" fontId="4" fillId="0" borderId="25" xfId="0" applyNumberFormat="1" applyFont="1" applyFill="1" applyBorder="1" applyAlignment="1" applyProtection="1">
      <alignment horizontal="left" vertical="top" indent="6"/>
      <protection/>
    </xf>
    <xf numFmtId="0" fontId="3" fillId="0" borderId="26" xfId="0" applyNumberFormat="1" applyFont="1" applyFill="1" applyBorder="1" applyAlignment="1" applyProtection="1">
      <alignment horizontal="left" vertical="top"/>
      <protection/>
    </xf>
    <xf numFmtId="0" fontId="3" fillId="0" borderId="27" xfId="0" applyNumberFormat="1" applyFont="1" applyFill="1" applyBorder="1" applyAlignment="1" applyProtection="1">
      <alignment horizontal="left" vertical="top"/>
      <protection/>
    </xf>
    <xf numFmtId="0" fontId="3" fillId="0" borderId="28" xfId="0" applyNumberFormat="1" applyFont="1" applyFill="1" applyBorder="1" applyAlignment="1" applyProtection="1">
      <alignment horizontal="left" vertical="top"/>
      <protection/>
    </xf>
    <xf numFmtId="0" fontId="4" fillId="0" borderId="29" xfId="0" applyNumberFormat="1" applyFont="1" applyFill="1" applyBorder="1" applyAlignment="1" applyProtection="1">
      <alignment horizontal="left" vertical="top"/>
      <protection/>
    </xf>
    <xf numFmtId="0" fontId="3" fillId="0" borderId="29" xfId="0" applyNumberFormat="1" applyFont="1" applyFill="1" applyBorder="1" applyAlignment="1" applyProtection="1">
      <alignment horizontal="left" vertical="top"/>
      <protection/>
    </xf>
    <xf numFmtId="0" fontId="4" fillId="0" borderId="23" xfId="0" applyNumberFormat="1" applyFont="1" applyFill="1" applyBorder="1" applyAlignment="1" applyProtection="1">
      <alignment horizontal="left" vertical="top" indent="4"/>
      <protection/>
    </xf>
    <xf numFmtId="0" fontId="4" fillId="0" borderId="25" xfId="0" applyNumberFormat="1" applyFont="1" applyFill="1" applyBorder="1" applyAlignment="1" applyProtection="1">
      <alignment horizontal="left" vertical="top" indent="5"/>
      <protection/>
    </xf>
    <xf numFmtId="0" fontId="4" fillId="0" borderId="25" xfId="0" applyNumberFormat="1" applyFont="1" applyFill="1" applyBorder="1" applyAlignment="1" applyProtection="1">
      <alignment horizontal="left" vertical="top" indent="12"/>
      <protection/>
    </xf>
    <xf numFmtId="164" fontId="4" fillId="0" borderId="10" xfId="42" applyNumberFormat="1" applyFont="1" applyFill="1" applyBorder="1" applyAlignment="1" applyProtection="1">
      <alignment horizontal="left" vertical="top"/>
      <protection/>
    </xf>
    <xf numFmtId="164" fontId="4" fillId="0" borderId="25" xfId="42" applyNumberFormat="1" applyFont="1" applyFill="1" applyBorder="1" applyAlignment="1" applyProtection="1">
      <alignment horizontal="left" vertical="top"/>
      <protection/>
    </xf>
    <xf numFmtId="164" fontId="3" fillId="0" borderId="25" xfId="42" applyNumberFormat="1" applyFont="1" applyFill="1" applyBorder="1" applyAlignment="1" applyProtection="1">
      <alignment horizontal="left" vertical="top"/>
      <protection/>
    </xf>
    <xf numFmtId="164" fontId="1" fillId="0" borderId="25" xfId="42" applyNumberFormat="1" applyFont="1" applyFill="1" applyBorder="1" applyAlignment="1">
      <alignment horizontal="right"/>
    </xf>
    <xf numFmtId="164" fontId="3" fillId="0" borderId="25" xfId="42" applyNumberFormat="1" applyFont="1" applyFill="1" applyBorder="1" applyAlignment="1" applyProtection="1">
      <alignment horizontal="right" vertical="top"/>
      <protection/>
    </xf>
    <xf numFmtId="0" fontId="5" fillId="0" borderId="25" xfId="0" applyNumberFormat="1" applyFont="1" applyFill="1" applyBorder="1" applyAlignment="1" applyProtection="1">
      <alignment horizontal="left" vertical="top" indent="3"/>
      <protection/>
    </xf>
    <xf numFmtId="164" fontId="4" fillId="0" borderId="23" xfId="42" applyNumberFormat="1" applyFont="1" applyFill="1" applyBorder="1" applyAlignment="1" applyProtection="1">
      <alignment horizontal="left" vertical="top"/>
      <protection/>
    </xf>
    <xf numFmtId="164" fontId="4" fillId="0" borderId="30" xfId="42" applyNumberFormat="1" applyFont="1" applyFill="1" applyBorder="1" applyAlignment="1" applyProtection="1">
      <alignment horizontal="left" vertical="top"/>
      <protection/>
    </xf>
    <xf numFmtId="164" fontId="4" fillId="0" borderId="21" xfId="42" applyNumberFormat="1" applyFont="1" applyFill="1" applyBorder="1" applyAlignment="1" applyProtection="1">
      <alignment horizontal="left" vertical="top"/>
      <protection/>
    </xf>
    <xf numFmtId="164" fontId="4" fillId="0" borderId="25" xfId="0" applyNumberFormat="1" applyFont="1" applyFill="1" applyBorder="1" applyAlignment="1" applyProtection="1">
      <alignment horizontal="left" vertical="top"/>
      <protection/>
    </xf>
    <xf numFmtId="164" fontId="1" fillId="0" borderId="25" xfId="42" applyNumberFormat="1" applyFont="1" applyFill="1" applyBorder="1" applyAlignment="1">
      <alignment horizontal="left" indent="3"/>
    </xf>
    <xf numFmtId="164" fontId="15" fillId="0" borderId="25" xfId="42" applyNumberFormat="1" applyFont="1" applyFill="1" applyBorder="1" applyAlignment="1">
      <alignment horizontal="right" indent="1"/>
    </xf>
    <xf numFmtId="164" fontId="15" fillId="0" borderId="21" xfId="42" applyNumberFormat="1" applyFont="1" applyFill="1" applyBorder="1" applyAlignment="1">
      <alignment horizontal="right" indent="1"/>
    </xf>
    <xf numFmtId="164" fontId="3" fillId="0" borderId="21" xfId="0" applyNumberFormat="1" applyFont="1" applyFill="1" applyBorder="1" applyAlignment="1" applyProtection="1">
      <alignment horizontal="left" vertical="top"/>
      <protection/>
    </xf>
    <xf numFmtId="164" fontId="3" fillId="0" borderId="21" xfId="42" applyNumberFormat="1" applyFont="1" applyFill="1" applyBorder="1" applyAlignment="1" applyProtection="1">
      <alignment horizontal="left" vertical="top"/>
      <protection/>
    </xf>
    <xf numFmtId="164" fontId="3" fillId="0" borderId="21" xfId="42" applyNumberFormat="1" applyFont="1" applyFill="1" applyBorder="1" applyAlignment="1" applyProtection="1">
      <alignment horizontal="right" vertical="top"/>
      <protection/>
    </xf>
    <xf numFmtId="164" fontId="4" fillId="0" borderId="27" xfId="42" applyNumberFormat="1" applyFont="1" applyFill="1" applyBorder="1" applyAlignment="1" applyProtection="1">
      <alignment horizontal="left" vertical="top"/>
      <protection/>
    </xf>
    <xf numFmtId="164" fontId="1" fillId="0" borderId="21" xfId="42" applyNumberFormat="1" applyFont="1" applyFill="1" applyBorder="1" applyAlignment="1">
      <alignment horizontal="left" indent="1"/>
    </xf>
    <xf numFmtId="164" fontId="1" fillId="0" borderId="21" xfId="42" applyNumberFormat="1" applyFont="1" applyFill="1" applyBorder="1" applyAlignment="1">
      <alignment horizontal="left" indent="3"/>
    </xf>
    <xf numFmtId="164" fontId="3" fillId="0" borderId="0" xfId="0" applyNumberFormat="1" applyFont="1" applyFill="1" applyBorder="1" applyAlignment="1" applyProtection="1">
      <alignment vertical="top"/>
      <protection/>
    </xf>
    <xf numFmtId="164" fontId="1" fillId="0" borderId="25" xfId="42" applyNumberFormat="1" applyFont="1" applyFill="1" applyBorder="1" applyAlignment="1">
      <alignment horizontal="left" indent="1"/>
    </xf>
    <xf numFmtId="164" fontId="1" fillId="0" borderId="25" xfId="42" applyNumberFormat="1" applyFont="1" applyFill="1" applyBorder="1" applyAlignment="1">
      <alignment horizontal="right" indent="1"/>
    </xf>
    <xf numFmtId="0" fontId="3" fillId="0" borderId="24" xfId="0" applyNumberFormat="1" applyFont="1" applyFill="1" applyBorder="1" applyAlignment="1" applyProtection="1">
      <alignment horizontal="left" vertical="top" indent="1"/>
      <protection/>
    </xf>
    <xf numFmtId="0" fontId="5" fillId="0" borderId="25" xfId="0" applyNumberFormat="1" applyFont="1" applyFill="1" applyBorder="1" applyAlignment="1" applyProtection="1">
      <alignment horizontal="left" vertical="top" indent="4"/>
      <protection/>
    </xf>
    <xf numFmtId="0" fontId="3" fillId="0" borderId="25" xfId="0" applyNumberFormat="1" applyFont="1" applyFill="1" applyBorder="1" applyAlignment="1" applyProtection="1">
      <alignment horizontal="left" vertical="top"/>
      <protection/>
    </xf>
    <xf numFmtId="0" fontId="4" fillId="0" borderId="25" xfId="0" applyNumberFormat="1" applyFont="1" applyFill="1" applyBorder="1" applyAlignment="1" applyProtection="1">
      <alignment horizontal="left" vertical="top" indent="9"/>
      <protection/>
    </xf>
    <xf numFmtId="0" fontId="2" fillId="0" borderId="25" xfId="0" applyNumberFormat="1" applyFont="1" applyFill="1" applyBorder="1" applyAlignment="1" applyProtection="1">
      <alignment horizontal="left" vertical="top" indent="8"/>
      <protection/>
    </xf>
    <xf numFmtId="164" fontId="4" fillId="0" borderId="25" xfId="42" applyNumberFormat="1" applyFont="1" applyFill="1" applyBorder="1" applyAlignment="1" applyProtection="1">
      <alignment horizontal="right" vertical="top"/>
      <protection/>
    </xf>
    <xf numFmtId="164" fontId="4" fillId="0" borderId="21" xfId="42" applyNumberFormat="1" applyFont="1" applyFill="1" applyBorder="1" applyAlignment="1" applyProtection="1">
      <alignment horizontal="right" vertical="top"/>
      <protection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164" fontId="3" fillId="0" borderId="29" xfId="42" applyNumberFormat="1" applyFont="1" applyFill="1" applyBorder="1" applyAlignment="1" applyProtection="1">
      <alignment horizontal="right" vertical="top"/>
      <protection/>
    </xf>
    <xf numFmtId="0" fontId="4" fillId="0" borderId="27" xfId="0" applyNumberFormat="1" applyFont="1" applyFill="1" applyBorder="1" applyAlignment="1" applyProtection="1">
      <alignment horizontal="left" vertical="top" indent="2"/>
      <protection/>
    </xf>
    <xf numFmtId="0" fontId="3" fillId="0" borderId="25" xfId="0" applyNumberFormat="1" applyFont="1" applyFill="1" applyBorder="1" applyAlignment="1" applyProtection="1">
      <alignment horizontal="right" vertical="top"/>
      <protection/>
    </xf>
    <xf numFmtId="164" fontId="3" fillId="0" borderId="25" xfId="42" applyNumberFormat="1" applyFont="1" applyFill="1" applyBorder="1" applyAlignment="1" applyProtection="1">
      <alignment vertical="top"/>
      <protection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164" fontId="4" fillId="33" borderId="30" xfId="42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164" fontId="4" fillId="33" borderId="21" xfId="42" applyNumberFormat="1" applyFont="1" applyFill="1" applyBorder="1" applyAlignment="1">
      <alignment/>
    </xf>
    <xf numFmtId="0" fontId="4" fillId="0" borderId="24" xfId="0" applyFont="1" applyBorder="1" applyAlignment="1">
      <alignment/>
    </xf>
    <xf numFmtId="0" fontId="14" fillId="0" borderId="24" xfId="0" applyFont="1" applyBorder="1" applyAlignment="1">
      <alignment/>
    </xf>
    <xf numFmtId="164" fontId="1" fillId="0" borderId="25" xfId="42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64" fontId="4" fillId="33" borderId="21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164" fontId="4" fillId="0" borderId="25" xfId="42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4" fillId="0" borderId="24" xfId="0" applyFont="1" applyFill="1" applyBorder="1" applyAlignment="1">
      <alignment/>
    </xf>
    <xf numFmtId="164" fontId="4" fillId="0" borderId="21" xfId="0" applyNumberFormat="1" applyFont="1" applyBorder="1" applyAlignment="1">
      <alignment/>
    </xf>
    <xf numFmtId="0" fontId="9" fillId="0" borderId="24" xfId="0" applyFont="1" applyFill="1" applyBorder="1" applyAlignment="1">
      <alignment/>
    </xf>
    <xf numFmtId="164" fontId="4" fillId="0" borderId="25" xfId="42" applyNumberFormat="1" applyFont="1" applyBorder="1" applyAlignment="1">
      <alignment/>
    </xf>
    <xf numFmtId="164" fontId="1" fillId="0" borderId="25" xfId="42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4" fontId="3" fillId="0" borderId="10" xfId="42" applyNumberFormat="1" applyFont="1" applyFill="1" applyBorder="1" applyAlignment="1" applyProtection="1">
      <alignment horizontal="left" vertical="top"/>
      <protection/>
    </xf>
    <xf numFmtId="164" fontId="3" fillId="0" borderId="10" xfId="0" applyNumberFormat="1" applyFont="1" applyFill="1" applyBorder="1" applyAlignment="1" applyProtection="1">
      <alignment horizontal="left" vertical="top"/>
      <protection/>
    </xf>
    <xf numFmtId="164" fontId="1" fillId="0" borderId="25" xfId="42" applyNumberFormat="1" applyFont="1" applyFill="1" applyBorder="1" applyAlignment="1">
      <alignment horizontal="right" indent="1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13"/>
      <protection/>
    </xf>
    <xf numFmtId="0" fontId="3" fillId="0" borderId="22" xfId="0" applyNumberFormat="1" applyFont="1" applyFill="1" applyBorder="1" applyAlignment="1" applyProtection="1">
      <alignment horizontal="left" vertical="top" indent="1"/>
      <protection/>
    </xf>
    <xf numFmtId="164" fontId="3" fillId="0" borderId="23" xfId="42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164" fontId="3" fillId="0" borderId="21" xfId="42" applyNumberFormat="1" applyFont="1" applyFill="1" applyBorder="1" applyAlignment="1" applyProtection="1">
      <alignment vertical="top"/>
      <protection/>
    </xf>
    <xf numFmtId="164" fontId="4" fillId="0" borderId="31" xfId="42" applyNumberFormat="1" applyFont="1" applyFill="1" applyBorder="1" applyAlignment="1" applyProtection="1">
      <alignment horizontal="left" vertical="top"/>
      <protection/>
    </xf>
    <xf numFmtId="164" fontId="0" fillId="0" borderId="0" xfId="42" applyNumberFormat="1" applyFont="1" applyBorder="1" applyAlignment="1">
      <alignment/>
    </xf>
    <xf numFmtId="43" fontId="0" fillId="0" borderId="0" xfId="42" applyFont="1" applyAlignment="1">
      <alignment/>
    </xf>
    <xf numFmtId="164" fontId="3" fillId="0" borderId="32" xfId="42" applyNumberFormat="1" applyFont="1" applyFill="1" applyBorder="1" applyAlignment="1" applyProtection="1">
      <alignment horizontal="right" vertical="top"/>
      <protection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2" fontId="17" fillId="0" borderId="0" xfId="56" applyNumberFormat="1" applyFont="1" applyBorder="1" applyAlignment="1">
      <alignment wrapText="1"/>
      <protection/>
    </xf>
    <xf numFmtId="0" fontId="4" fillId="0" borderId="11" xfId="56" applyFont="1" applyBorder="1" applyAlignment="1">
      <alignment horizontal="center"/>
      <protection/>
    </xf>
    <xf numFmtId="2" fontId="13" fillId="0" borderId="17" xfId="56" applyNumberFormat="1" applyFont="1" applyBorder="1" applyAlignment="1">
      <alignment horizont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4" fillId="0" borderId="33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left"/>
      <protection/>
    </xf>
    <xf numFmtId="0" fontId="3" fillId="0" borderId="11" xfId="56" applyFont="1" applyBorder="1" applyAlignment="1">
      <alignment horizontal="center"/>
      <protection/>
    </xf>
    <xf numFmtId="0" fontId="3" fillId="0" borderId="33" xfId="56" applyFont="1" applyBorder="1" applyAlignment="1">
      <alignment horizontal="left" wrapText="1"/>
      <protection/>
    </xf>
    <xf numFmtId="164" fontId="4" fillId="0" borderId="10" xfId="42" applyNumberFormat="1" applyFont="1" applyBorder="1" applyAlignment="1">
      <alignment horizontal="left"/>
    </xf>
    <xf numFmtId="0" fontId="3" fillId="0" borderId="12" xfId="56" applyFont="1" applyBorder="1" applyAlignment="1">
      <alignment horizontal="center"/>
      <protection/>
    </xf>
    <xf numFmtId="0" fontId="5" fillId="0" borderId="33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center"/>
      <protection/>
    </xf>
    <xf numFmtId="0" fontId="3" fillId="0" borderId="13" xfId="56" applyFont="1" applyBorder="1" applyAlignment="1">
      <alignment horizontal="left" wrapText="1"/>
      <protection/>
    </xf>
    <xf numFmtId="0" fontId="3" fillId="0" borderId="13" xfId="56" applyFont="1" applyBorder="1" applyAlignment="1">
      <alignment horizontal="center"/>
      <protection/>
    </xf>
    <xf numFmtId="0" fontId="3" fillId="0" borderId="20" xfId="56" applyFont="1" applyBorder="1" applyAlignment="1">
      <alignment horizontal="left" wrapText="1"/>
      <protection/>
    </xf>
    <xf numFmtId="164" fontId="4" fillId="0" borderId="0" xfId="42" applyNumberFormat="1" applyFont="1" applyBorder="1" applyAlignment="1">
      <alignment/>
    </xf>
    <xf numFmtId="0" fontId="4" fillId="0" borderId="10" xfId="56" applyFont="1" applyBorder="1" applyAlignment="1">
      <alignment horizontal="center" vertical="center"/>
      <protection/>
    </xf>
    <xf numFmtId="0" fontId="4" fillId="0" borderId="12" xfId="56" applyFont="1" applyBorder="1" applyAlignment="1">
      <alignment horizontal="center" vertical="center"/>
      <protection/>
    </xf>
    <xf numFmtId="0" fontId="3" fillId="0" borderId="33" xfId="56" applyFont="1" applyBorder="1" applyAlignment="1">
      <alignment horizontal="center" wrapText="1"/>
      <protection/>
    </xf>
    <xf numFmtId="0" fontId="9" fillId="0" borderId="10" xfId="56" applyFont="1" applyBorder="1" applyAlignment="1">
      <alignment horizontal="left"/>
      <protection/>
    </xf>
    <xf numFmtId="0" fontId="14" fillId="0" borderId="10" xfId="56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56" applyFont="1" applyBorder="1" applyAlignment="1">
      <alignment horizont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13" xfId="56" applyFont="1" applyBorder="1" applyAlignment="1">
      <alignment horizontal="left" wrapText="1"/>
      <protection/>
    </xf>
    <xf numFmtId="43" fontId="4" fillId="0" borderId="10" xfId="42" applyFont="1" applyBorder="1" applyAlignment="1">
      <alignment horizontal="left"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left" wrapText="1"/>
      <protection/>
    </xf>
    <xf numFmtId="0" fontId="4" fillId="0" borderId="0" xfId="56" applyFont="1" applyBorder="1" applyAlignment="1">
      <alignment horizontal="left"/>
      <protection/>
    </xf>
    <xf numFmtId="0" fontId="8" fillId="0" borderId="11" xfId="56" applyFont="1" applyBorder="1">
      <alignment/>
      <protection/>
    </xf>
    <xf numFmtId="2" fontId="13" fillId="0" borderId="11" xfId="56" applyNumberFormat="1" applyFont="1" applyBorder="1" applyAlignment="1">
      <alignment horizont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8" fillId="0" borderId="10" xfId="56" applyFont="1" applyBorder="1" applyAlignment="1">
      <alignment horizontal="left" wrapText="1"/>
      <protection/>
    </xf>
    <xf numFmtId="0" fontId="9" fillId="0" borderId="10" xfId="56" applyFont="1" applyBorder="1" applyAlignment="1">
      <alignment horizontal="left" wrapText="1"/>
      <protection/>
    </xf>
    <xf numFmtId="0" fontId="8" fillId="0" borderId="10" xfId="56" applyFont="1" applyBorder="1" applyAlignment="1">
      <alignment horizontal="left"/>
      <protection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3" xfId="56" applyFont="1" applyBorder="1" applyAlignment="1">
      <alignment horizontal="center" vertical="center" wrapText="1"/>
      <protection/>
    </xf>
    <xf numFmtId="0" fontId="9" fillId="0" borderId="34" xfId="56" applyFont="1" applyBorder="1" applyAlignment="1">
      <alignment horizontal="left"/>
      <protection/>
    </xf>
    <xf numFmtId="0" fontId="8" fillId="0" borderId="34" xfId="56" applyFont="1" applyBorder="1" applyAlignment="1">
      <alignment horizontal="left"/>
      <protection/>
    </xf>
    <xf numFmtId="0" fontId="19" fillId="0" borderId="0" xfId="56" applyFont="1" applyBorder="1" applyAlignment="1">
      <alignment horizontal="left"/>
      <protection/>
    </xf>
    <xf numFmtId="0" fontId="3" fillId="0" borderId="0" xfId="56" applyFont="1">
      <alignment/>
      <protection/>
    </xf>
    <xf numFmtId="0" fontId="9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0" xfId="56" applyFont="1" applyFill="1" applyBorder="1" applyAlignment="1">
      <alignment horizontal="center"/>
      <protection/>
    </xf>
    <xf numFmtId="0" fontId="8" fillId="0" borderId="16" xfId="0" applyFont="1" applyBorder="1" applyAlignment="1">
      <alignment/>
    </xf>
    <xf numFmtId="0" fontId="9" fillId="0" borderId="10" xfId="56" applyFont="1" applyBorder="1">
      <alignment/>
      <protection/>
    </xf>
    <xf numFmtId="0" fontId="8" fillId="0" borderId="10" xfId="0" applyFont="1" applyBorder="1" applyAlignment="1">
      <alignment/>
    </xf>
    <xf numFmtId="0" fontId="8" fillId="0" borderId="10" xfId="56" applyFont="1" applyBorder="1">
      <alignment/>
      <protection/>
    </xf>
    <xf numFmtId="0" fontId="8" fillId="0" borderId="34" xfId="56" applyFont="1" applyBorder="1">
      <alignment/>
      <protection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56" applyFont="1" applyBorder="1" applyAlignment="1">
      <alignment horizontal="left"/>
      <protection/>
    </xf>
    <xf numFmtId="43" fontId="0" fillId="0" borderId="0" xfId="0" applyNumberFormat="1" applyAlignment="1">
      <alignment/>
    </xf>
    <xf numFmtId="0" fontId="21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3" fontId="3" fillId="0" borderId="10" xfId="44" applyNumberFormat="1" applyBorder="1" applyAlignment="1">
      <alignment/>
    </xf>
    <xf numFmtId="3" fontId="8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" fillId="0" borderId="11" xfId="44" applyNumberFormat="1" applyBorder="1" applyAlignment="1">
      <alignment/>
    </xf>
    <xf numFmtId="0" fontId="3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3" fontId="5" fillId="0" borderId="36" xfId="44" applyNumberFormat="1" applyFont="1" applyBorder="1" applyAlignment="1">
      <alignment vertical="center"/>
    </xf>
    <xf numFmtId="3" fontId="5" fillId="0" borderId="37" xfId="44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3" fillId="0" borderId="10" xfId="44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3" fillId="0" borderId="0" xfId="44" applyNumberForma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3" xfId="0" applyFont="1" applyBorder="1" applyAlignment="1">
      <alignment/>
    </xf>
    <xf numFmtId="43" fontId="3" fillId="0" borderId="39" xfId="42" applyNumberFormat="1" applyFont="1" applyFill="1" applyBorder="1" applyAlignment="1" applyProtection="1">
      <alignment horizontal="left" vertical="top"/>
      <protection/>
    </xf>
    <xf numFmtId="43" fontId="0" fillId="0" borderId="38" xfId="42" applyNumberFormat="1" applyFont="1" applyBorder="1" applyAlignment="1">
      <alignment/>
    </xf>
    <xf numFmtId="43" fontId="3" fillId="0" borderId="21" xfId="42" applyNumberFormat="1" applyFont="1" applyFill="1" applyBorder="1" applyAlignment="1" applyProtection="1">
      <alignment horizontal="left" vertical="top"/>
      <protection/>
    </xf>
    <xf numFmtId="43" fontId="3" fillId="0" borderId="25" xfId="42" applyNumberFormat="1" applyFont="1" applyFill="1" applyBorder="1" applyAlignment="1" applyProtection="1">
      <alignment horizontal="left" vertical="top"/>
      <protection/>
    </xf>
    <xf numFmtId="43" fontId="3" fillId="0" borderId="21" xfId="42" applyNumberFormat="1" applyFont="1" applyFill="1" applyBorder="1" applyAlignment="1" applyProtection="1">
      <alignment horizontal="right" vertical="top"/>
      <protection/>
    </xf>
    <xf numFmtId="43" fontId="3" fillId="0" borderId="25" xfId="42" applyNumberFormat="1" applyFont="1" applyFill="1" applyBorder="1" applyAlignment="1" applyProtection="1">
      <alignment horizontal="right" vertical="top"/>
      <protection/>
    </xf>
    <xf numFmtId="43" fontId="9" fillId="0" borderId="10" xfId="56" applyNumberFormat="1" applyFont="1" applyBorder="1" applyAlignment="1">
      <alignment horizontal="left"/>
      <protection/>
    </xf>
    <xf numFmtId="43" fontId="3" fillId="0" borderId="23" xfId="42" applyNumberFormat="1" applyFont="1" applyFill="1" applyBorder="1" applyAlignment="1" applyProtection="1">
      <alignment horizontal="center" vertical="top"/>
      <protection/>
    </xf>
    <xf numFmtId="43" fontId="4" fillId="0" borderId="10" xfId="42" applyNumberFormat="1" applyFont="1" applyBorder="1" applyAlignment="1">
      <alignment horizontal="left"/>
    </xf>
    <xf numFmtId="0" fontId="9" fillId="0" borderId="19" xfId="56" applyFont="1" applyBorder="1" applyAlignment="1">
      <alignment horizontal="center"/>
      <protection/>
    </xf>
    <xf numFmtId="0" fontId="15" fillId="0" borderId="0" xfId="0" applyFont="1" applyAlignment="1">
      <alignment/>
    </xf>
    <xf numFmtId="0" fontId="24" fillId="0" borderId="10" xfId="0" applyFont="1" applyBorder="1" applyAlignment="1">
      <alignment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40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3" fontId="31" fillId="0" borderId="10" xfId="44" applyNumberFormat="1" applyFont="1" applyBorder="1" applyAlignment="1">
      <alignment/>
    </xf>
    <xf numFmtId="3" fontId="21" fillId="0" borderId="36" xfId="44" applyNumberFormat="1" applyFont="1" applyBorder="1" applyAlignment="1">
      <alignment vertical="center"/>
    </xf>
    <xf numFmtId="0" fontId="32" fillId="0" borderId="0" xfId="0" applyFont="1" applyAlignment="1">
      <alignment/>
    </xf>
    <xf numFmtId="0" fontId="14" fillId="0" borderId="36" xfId="0" applyFont="1" applyBorder="1" applyAlignment="1">
      <alignment vertical="center"/>
    </xf>
    <xf numFmtId="0" fontId="33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3" xfId="0" applyBorder="1" applyAlignment="1">
      <alignment horizontal="center"/>
    </xf>
    <xf numFmtId="0" fontId="70" fillId="0" borderId="0" xfId="0" applyFont="1" applyAlignment="1">
      <alignment/>
    </xf>
    <xf numFmtId="0" fontId="66" fillId="0" borderId="41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11" fillId="0" borderId="16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7" xfId="0" applyNumberFormat="1" applyFont="1" applyFill="1" applyBorder="1" applyAlignment="1" applyProtection="1">
      <alignment horizontal="center" vertical="top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7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38" xfId="0" applyNumberFormat="1" applyFont="1" applyFill="1" applyBorder="1" applyAlignment="1" applyProtection="1">
      <alignment horizontal="left" vertical="top" indent="11"/>
      <protection/>
    </xf>
    <xf numFmtId="0" fontId="8" fillId="0" borderId="42" xfId="0" applyNumberFormat="1" applyFont="1" applyFill="1" applyBorder="1" applyAlignment="1" applyProtection="1">
      <alignment horizontal="left" vertical="top" indent="11"/>
      <protection/>
    </xf>
    <xf numFmtId="0" fontId="8" fillId="0" borderId="33" xfId="0" applyNumberFormat="1" applyFont="1" applyFill="1" applyBorder="1" applyAlignment="1" applyProtection="1">
      <alignment horizontal="left" vertical="top" indent="1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56" applyFont="1" applyBorder="1" applyAlignment="1">
      <alignment horizontal="left"/>
      <protection/>
    </xf>
    <xf numFmtId="0" fontId="9" fillId="0" borderId="10" xfId="57" applyFont="1" applyFill="1" applyBorder="1" applyAlignment="1">
      <alignment horizontal="left" wrapText="1"/>
      <protection/>
    </xf>
    <xf numFmtId="0" fontId="8" fillId="0" borderId="10" xfId="57" applyFont="1" applyFill="1" applyBorder="1" applyAlignment="1">
      <alignment horizontal="left" wrapText="1"/>
      <protection/>
    </xf>
    <xf numFmtId="0" fontId="18" fillId="0" borderId="34" xfId="56" applyFont="1" applyBorder="1" applyAlignment="1">
      <alignment horizontal="left"/>
      <protection/>
    </xf>
    <xf numFmtId="0" fontId="9" fillId="0" borderId="10" xfId="56" applyFont="1" applyBorder="1" applyAlignment="1">
      <alignment horizontal="left" wrapText="1"/>
      <protection/>
    </xf>
    <xf numFmtId="0" fontId="9" fillId="0" borderId="10" xfId="56" applyFont="1" applyBorder="1" applyAlignment="1">
      <alignment horizontal="left"/>
      <protection/>
    </xf>
    <xf numFmtId="0" fontId="18" fillId="0" borderId="10" xfId="56" applyFont="1" applyBorder="1" applyAlignment="1">
      <alignment horizontal="left"/>
      <protection/>
    </xf>
    <xf numFmtId="0" fontId="18" fillId="0" borderId="10" xfId="57" applyFont="1" applyFill="1" applyBorder="1" applyAlignment="1">
      <alignment horizontal="left" wrapText="1"/>
      <protection/>
    </xf>
    <xf numFmtId="0" fontId="8" fillId="0" borderId="10" xfId="56" applyFont="1" applyBorder="1" applyAlignment="1">
      <alignment horizontal="left" wrapText="1"/>
      <protection/>
    </xf>
    <xf numFmtId="0" fontId="3" fillId="0" borderId="42" xfId="56" applyFont="1" applyBorder="1" applyAlignment="1">
      <alignment horizontal="left" wrapText="1"/>
      <protection/>
    </xf>
    <xf numFmtId="0" fontId="3" fillId="0" borderId="33" xfId="56" applyFont="1" applyBorder="1" applyAlignment="1">
      <alignment horizontal="left" wrapText="1"/>
      <protection/>
    </xf>
    <xf numFmtId="0" fontId="3" fillId="0" borderId="42" xfId="56" applyFont="1" applyBorder="1" applyAlignment="1">
      <alignment horizontal="center" wrapText="1"/>
      <protection/>
    </xf>
    <xf numFmtId="0" fontId="3" fillId="0" borderId="33" xfId="56" applyFont="1" applyBorder="1" applyAlignment="1">
      <alignment horizontal="center" wrapText="1"/>
      <protection/>
    </xf>
    <xf numFmtId="0" fontId="4" fillId="0" borderId="42" xfId="56" applyFont="1" applyBorder="1" applyAlignment="1">
      <alignment horizontal="left" wrapText="1"/>
      <protection/>
    </xf>
    <xf numFmtId="0" fontId="4" fillId="0" borderId="33" xfId="56" applyFont="1" applyBorder="1" applyAlignment="1">
      <alignment horizontal="left" wrapText="1"/>
      <protection/>
    </xf>
    <xf numFmtId="0" fontId="5" fillId="0" borderId="33" xfId="56" applyFont="1" applyBorder="1" applyAlignment="1">
      <alignment horizontal="left" wrapText="1"/>
      <protection/>
    </xf>
    <xf numFmtId="0" fontId="5" fillId="0" borderId="10" xfId="56" applyFont="1" applyBorder="1" applyAlignment="1">
      <alignment horizontal="left" wrapText="1"/>
      <protection/>
    </xf>
    <xf numFmtId="0" fontId="4" fillId="0" borderId="10" xfId="56" applyFont="1" applyBorder="1" applyAlignment="1">
      <alignment horizontal="left" wrapText="1"/>
      <protection/>
    </xf>
    <xf numFmtId="2" fontId="4" fillId="0" borderId="38" xfId="56" applyNumberFormat="1" applyFont="1" applyBorder="1" applyAlignment="1">
      <alignment horizontal="center" wrapText="1"/>
      <protection/>
    </xf>
    <xf numFmtId="2" fontId="4" fillId="0" borderId="42" xfId="56" applyNumberFormat="1" applyFont="1" applyBorder="1" applyAlignment="1">
      <alignment horizontal="center" wrapText="1"/>
      <protection/>
    </xf>
    <xf numFmtId="2" fontId="4" fillId="0" borderId="33" xfId="56" applyNumberFormat="1" applyFont="1" applyBorder="1" applyAlignment="1">
      <alignment horizontal="center" wrapText="1"/>
      <protection/>
    </xf>
    <xf numFmtId="2" fontId="13" fillId="0" borderId="0" xfId="56" applyNumberFormat="1" applyFont="1" applyBorder="1" applyAlignment="1">
      <alignment horizontal="center" wrapText="1"/>
      <protection/>
    </xf>
    <xf numFmtId="2" fontId="13" fillId="0" borderId="17" xfId="56" applyNumberFormat="1" applyFont="1" applyBorder="1" applyAlignment="1">
      <alignment horizontal="center" wrapText="1"/>
      <protection/>
    </xf>
    <xf numFmtId="0" fontId="13" fillId="0" borderId="40" xfId="56" applyFont="1" applyBorder="1" applyAlignment="1">
      <alignment horizontal="center" wrapText="1"/>
      <protection/>
    </xf>
    <xf numFmtId="0" fontId="13" fillId="0" borderId="14" xfId="56" applyFont="1" applyBorder="1" applyAlignment="1">
      <alignment horizontal="center" wrapText="1"/>
      <protection/>
    </xf>
    <xf numFmtId="0" fontId="13" fillId="0" borderId="15" xfId="56" applyFont="1" applyBorder="1" applyAlignment="1">
      <alignment horizontal="center" wrapText="1"/>
      <protection/>
    </xf>
    <xf numFmtId="0" fontId="9" fillId="0" borderId="33" xfId="56" applyFont="1" applyBorder="1" applyAlignment="1">
      <alignment horizontal="left" wrapText="1"/>
      <protection/>
    </xf>
    <xf numFmtId="0" fontId="2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5"/>
  <sheetViews>
    <sheetView tabSelected="1" zoomScalePageLayoutView="0" workbookViewId="0" topLeftCell="A13">
      <selection activeCell="L38" sqref="L38"/>
    </sheetView>
  </sheetViews>
  <sheetFormatPr defaultColWidth="9.140625" defaultRowHeight="15"/>
  <cols>
    <col min="1" max="1" width="5.00390625" style="1" customWidth="1"/>
    <col min="2" max="8" width="9.140625" style="1" customWidth="1"/>
    <col min="9" max="9" width="7.00390625" style="1" customWidth="1"/>
    <col min="10" max="10" width="6.57421875" style="1" customWidth="1"/>
    <col min="11" max="16384" width="9.140625" style="1" customWidth="1"/>
  </cols>
  <sheetData>
    <row r="2" spans="2:10" ht="24.75" customHeight="1">
      <c r="B2" s="244" t="s">
        <v>340</v>
      </c>
      <c r="C2" s="242"/>
      <c r="D2" s="242"/>
      <c r="E2" s="27"/>
      <c r="F2" s="27"/>
      <c r="G2" s="27"/>
      <c r="H2" s="27"/>
      <c r="I2" s="27"/>
      <c r="J2" s="28"/>
    </row>
    <row r="3" spans="2:10" ht="24.75" customHeight="1">
      <c r="B3" s="245" t="s">
        <v>341</v>
      </c>
      <c r="C3" s="243"/>
      <c r="D3" s="243"/>
      <c r="J3" s="30"/>
    </row>
    <row r="4" spans="2:10" ht="24.75" customHeight="1">
      <c r="B4" s="245" t="s">
        <v>342</v>
      </c>
      <c r="C4" s="243"/>
      <c r="D4" s="243"/>
      <c r="J4" s="30"/>
    </row>
    <row r="5" spans="2:10" ht="24.75" customHeight="1">
      <c r="B5" s="245" t="s">
        <v>343</v>
      </c>
      <c r="C5" s="243"/>
      <c r="D5" s="243"/>
      <c r="J5" s="30"/>
    </row>
    <row r="6" spans="2:10" ht="24.75" customHeight="1">
      <c r="B6" s="245" t="s">
        <v>344</v>
      </c>
      <c r="C6" s="243"/>
      <c r="D6" s="243"/>
      <c r="J6" s="30"/>
    </row>
    <row r="7" spans="2:10" ht="24.75" customHeight="1">
      <c r="B7" s="245" t="s">
        <v>345</v>
      </c>
      <c r="C7" s="243"/>
      <c r="D7" s="243"/>
      <c r="J7" s="30"/>
    </row>
    <row r="8" spans="2:10" ht="24.75" customHeight="1">
      <c r="B8" s="29"/>
      <c r="J8" s="30"/>
    </row>
    <row r="9" spans="2:10" ht="12.75">
      <c r="B9" s="29"/>
      <c r="J9" s="30"/>
    </row>
    <row r="10" spans="2:10" ht="12.75">
      <c r="B10" s="29"/>
      <c r="J10" s="30"/>
    </row>
    <row r="11" spans="2:10" ht="12.75">
      <c r="B11" s="29"/>
      <c r="J11" s="30"/>
    </row>
    <row r="12" spans="2:10" ht="12.75">
      <c r="B12" s="29"/>
      <c r="J12" s="30"/>
    </row>
    <row r="13" spans="2:10" ht="12.75">
      <c r="B13" s="29"/>
      <c r="J13" s="30"/>
    </row>
    <row r="14" spans="2:10" ht="12.75">
      <c r="B14" s="29"/>
      <c r="J14" s="30"/>
    </row>
    <row r="15" spans="2:10" ht="12.75">
      <c r="B15" s="29"/>
      <c r="J15" s="30"/>
    </row>
    <row r="16" spans="2:10" ht="12.75">
      <c r="B16" s="31"/>
      <c r="J16" s="30"/>
    </row>
    <row r="17" spans="2:10" ht="27.75">
      <c r="B17" s="269" t="s">
        <v>346</v>
      </c>
      <c r="C17" s="270"/>
      <c r="D17" s="270"/>
      <c r="E17" s="270"/>
      <c r="F17" s="270"/>
      <c r="G17" s="270"/>
      <c r="H17" s="270"/>
      <c r="I17" s="270"/>
      <c r="J17" s="271"/>
    </row>
    <row r="18" spans="2:10" ht="12.75">
      <c r="B18" s="31"/>
      <c r="J18" s="30"/>
    </row>
    <row r="19" spans="2:10" ht="12.75">
      <c r="B19" s="272" t="s">
        <v>133</v>
      </c>
      <c r="C19" s="273"/>
      <c r="D19" s="273"/>
      <c r="E19" s="273"/>
      <c r="F19" s="273"/>
      <c r="G19" s="273"/>
      <c r="H19" s="273"/>
      <c r="I19" s="273"/>
      <c r="J19" s="274"/>
    </row>
    <row r="20" spans="2:10" ht="12.75">
      <c r="B20" s="272" t="s">
        <v>134</v>
      </c>
      <c r="C20" s="273"/>
      <c r="D20" s="273"/>
      <c r="E20" s="273"/>
      <c r="F20" s="273"/>
      <c r="G20" s="273"/>
      <c r="H20" s="273"/>
      <c r="I20" s="273"/>
      <c r="J20" s="274"/>
    </row>
    <row r="21" spans="2:10" ht="12.75">
      <c r="B21" s="31"/>
      <c r="J21" s="30"/>
    </row>
    <row r="22" spans="2:10" ht="36.75">
      <c r="B22" s="269" t="s">
        <v>358</v>
      </c>
      <c r="C22" s="270"/>
      <c r="D22" s="270"/>
      <c r="E22" s="270"/>
      <c r="F22" s="270"/>
      <c r="G22" s="270"/>
      <c r="H22" s="270"/>
      <c r="I22" s="270"/>
      <c r="J22" s="271"/>
    </row>
    <row r="23" spans="2:10" ht="12.75">
      <c r="B23" s="31"/>
      <c r="J23" s="30"/>
    </row>
    <row r="24" spans="2:10" ht="12.75">
      <c r="B24" s="31"/>
      <c r="J24" s="30"/>
    </row>
    <row r="25" spans="2:10" ht="12.75">
      <c r="B25" s="31"/>
      <c r="J25" s="30"/>
    </row>
    <row r="26" spans="2:10" ht="12.75">
      <c r="B26" s="31"/>
      <c r="J26" s="30"/>
    </row>
    <row r="27" spans="2:10" ht="12.75">
      <c r="B27" s="31"/>
      <c r="J27" s="30"/>
    </row>
    <row r="28" spans="2:10" ht="12.75">
      <c r="B28" s="31"/>
      <c r="J28" s="30"/>
    </row>
    <row r="29" spans="2:10" ht="12.75">
      <c r="B29" s="31"/>
      <c r="J29" s="30"/>
    </row>
    <row r="30" spans="2:10" ht="12.75">
      <c r="B30" s="31"/>
      <c r="J30" s="30"/>
    </row>
    <row r="31" spans="2:10" ht="12.75">
      <c r="B31" s="29" t="s">
        <v>135</v>
      </c>
      <c r="J31" s="30"/>
    </row>
    <row r="32" spans="2:10" ht="12.75">
      <c r="B32" s="29" t="s">
        <v>136</v>
      </c>
      <c r="J32" s="30"/>
    </row>
    <row r="33" spans="2:10" ht="12.75">
      <c r="B33" s="29" t="s">
        <v>137</v>
      </c>
      <c r="J33" s="30"/>
    </row>
    <row r="34" spans="2:10" ht="12.75">
      <c r="B34" s="29" t="s">
        <v>138</v>
      </c>
      <c r="J34" s="30"/>
    </row>
    <row r="35" spans="2:10" ht="12.75">
      <c r="B35" s="31"/>
      <c r="J35" s="30"/>
    </row>
    <row r="36" spans="2:10" ht="12.75">
      <c r="B36" s="29" t="s">
        <v>139</v>
      </c>
      <c r="H36" s="1" t="s">
        <v>359</v>
      </c>
      <c r="J36" s="30"/>
    </row>
    <row r="37" spans="2:10" ht="12.75">
      <c r="B37" s="31"/>
      <c r="J37" s="30"/>
    </row>
    <row r="38" spans="2:10" ht="12.75">
      <c r="B38" s="31"/>
      <c r="F38" s="32"/>
      <c r="H38" s="1" t="s">
        <v>360</v>
      </c>
      <c r="J38" s="30"/>
    </row>
    <row r="39" spans="2:10" ht="12.75">
      <c r="B39" s="31"/>
      <c r="J39" s="30"/>
    </row>
    <row r="40" spans="2:10" ht="15.75">
      <c r="B40" s="29" t="s">
        <v>140</v>
      </c>
      <c r="H40" s="246" t="s">
        <v>408</v>
      </c>
      <c r="J40" s="30"/>
    </row>
    <row r="41" spans="2:10" ht="12.75">
      <c r="B41" s="31"/>
      <c r="J41" s="30"/>
    </row>
    <row r="42" spans="2:10" ht="12.75">
      <c r="B42" s="31"/>
      <c r="J42" s="30"/>
    </row>
    <row r="43" spans="2:10" ht="12.75">
      <c r="B43" s="31"/>
      <c r="J43" s="30"/>
    </row>
    <row r="44" spans="2:10" ht="12.75">
      <c r="B44" s="31"/>
      <c r="J44" s="30"/>
    </row>
    <row r="45" spans="2:10" ht="12.75">
      <c r="B45" s="33"/>
      <c r="C45" s="34"/>
      <c r="D45" s="34"/>
      <c r="E45" s="34"/>
      <c r="F45" s="34"/>
      <c r="G45" s="34"/>
      <c r="H45" s="34"/>
      <c r="I45" s="34"/>
      <c r="J45" s="35"/>
    </row>
  </sheetData>
  <sheetProtection/>
  <mergeCells count="4">
    <mergeCell ref="B17:J17"/>
    <mergeCell ref="B19:J19"/>
    <mergeCell ref="B20:J20"/>
    <mergeCell ref="B22:J2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4.140625" style="0" customWidth="1"/>
    <col min="2" max="2" width="26.421875" style="0" customWidth="1"/>
    <col min="3" max="4" width="8.140625" style="0" customWidth="1"/>
    <col min="5" max="5" width="10.421875" style="0" customWidth="1"/>
    <col min="6" max="6" width="9.8515625" style="0" customWidth="1"/>
    <col min="7" max="8" width="10.7109375" style="0" customWidth="1"/>
  </cols>
  <sheetData>
    <row r="1" spans="2:3" ht="15">
      <c r="B1" s="197" t="s">
        <v>337</v>
      </c>
      <c r="C1" s="197"/>
    </row>
    <row r="2" spans="2:3" ht="15">
      <c r="B2" s="133" t="s">
        <v>338</v>
      </c>
      <c r="C2" s="133"/>
    </row>
    <row r="3" spans="2:3" ht="15">
      <c r="B3" s="133"/>
      <c r="C3" s="133"/>
    </row>
    <row r="4" spans="2:8" ht="23.25">
      <c r="B4" s="320" t="s">
        <v>347</v>
      </c>
      <c r="C4" s="320"/>
      <c r="D4" s="320"/>
      <c r="E4" s="320"/>
      <c r="F4" s="320"/>
      <c r="G4" s="320"/>
      <c r="H4" s="320"/>
    </row>
    <row r="5" spans="2:8" ht="14.25" customHeight="1">
      <c r="B5" s="251"/>
      <c r="C5" s="251"/>
      <c r="D5" s="251"/>
      <c r="E5" s="251"/>
      <c r="F5" s="251"/>
      <c r="G5" s="251"/>
      <c r="H5" s="251"/>
    </row>
    <row r="6" spans="2:8" ht="23.25">
      <c r="B6" s="251"/>
      <c r="C6" s="318" t="s">
        <v>361</v>
      </c>
      <c r="D6" s="318"/>
      <c r="E6" s="318"/>
      <c r="F6" s="318"/>
      <c r="G6" s="251"/>
      <c r="H6" s="251"/>
    </row>
    <row r="7" ht="15">
      <c r="H7" s="253" t="s">
        <v>356</v>
      </c>
    </row>
    <row r="8" spans="1:8" ht="15">
      <c r="A8" s="313" t="s">
        <v>0</v>
      </c>
      <c r="B8" s="313" t="s">
        <v>348</v>
      </c>
      <c r="C8" s="249" t="s">
        <v>352</v>
      </c>
      <c r="D8" s="313" t="s">
        <v>264</v>
      </c>
      <c r="E8" s="198" t="s">
        <v>350</v>
      </c>
      <c r="F8" s="198" t="s">
        <v>353</v>
      </c>
      <c r="G8" s="252" t="s">
        <v>354</v>
      </c>
      <c r="H8" s="321" t="s">
        <v>119</v>
      </c>
    </row>
    <row r="9" spans="1:9" ht="15">
      <c r="A9" s="314"/>
      <c r="B9" s="314"/>
      <c r="C9" s="250"/>
      <c r="D9" s="314"/>
      <c r="E9" s="199" t="s">
        <v>351</v>
      </c>
      <c r="F9" s="199" t="s">
        <v>351</v>
      </c>
      <c r="G9" s="199" t="s">
        <v>355</v>
      </c>
      <c r="H9" s="322"/>
      <c r="I9" s="126"/>
    </row>
    <row r="10" spans="1:9" ht="15">
      <c r="A10" s="200">
        <v>1</v>
      </c>
      <c r="B10" s="254" t="s">
        <v>362</v>
      </c>
      <c r="C10" s="219">
        <v>0</v>
      </c>
      <c r="D10" s="200">
        <v>0</v>
      </c>
      <c r="E10" s="215" t="s">
        <v>349</v>
      </c>
      <c r="F10" s="202"/>
      <c r="G10" s="202"/>
      <c r="H10" s="255">
        <v>0</v>
      </c>
      <c r="I10" s="126"/>
    </row>
    <row r="11" spans="1:9" ht="15">
      <c r="A11" s="200">
        <v>2</v>
      </c>
      <c r="B11" s="190"/>
      <c r="C11" s="219">
        <v>0</v>
      </c>
      <c r="D11" s="200">
        <v>0</v>
      </c>
      <c r="E11" s="215" t="s">
        <v>349</v>
      </c>
      <c r="F11" s="202"/>
      <c r="G11" s="202"/>
      <c r="H11" s="255">
        <v>0</v>
      </c>
      <c r="I11" s="204"/>
    </row>
    <row r="12" spans="1:9" ht="15">
      <c r="A12" s="200">
        <v>3</v>
      </c>
      <c r="B12" s="190"/>
      <c r="C12" s="219">
        <v>0</v>
      </c>
      <c r="D12" s="200">
        <v>0</v>
      </c>
      <c r="E12" s="215" t="s">
        <v>349</v>
      </c>
      <c r="F12" s="202"/>
      <c r="G12" s="202"/>
      <c r="H12" s="255">
        <v>0</v>
      </c>
      <c r="I12" s="204"/>
    </row>
    <row r="13" spans="1:9" ht="15">
      <c r="A13" s="200">
        <v>4</v>
      </c>
      <c r="B13" s="190"/>
      <c r="C13" s="219">
        <v>0</v>
      </c>
      <c r="D13" s="200">
        <v>0</v>
      </c>
      <c r="E13" s="215" t="s">
        <v>349</v>
      </c>
      <c r="F13" s="202"/>
      <c r="G13" s="202"/>
      <c r="H13" s="255">
        <v>0</v>
      </c>
      <c r="I13" s="204"/>
    </row>
    <row r="14" spans="1:9" ht="15">
      <c r="A14" s="200">
        <v>5</v>
      </c>
      <c r="B14" s="190"/>
      <c r="C14" s="219">
        <v>0</v>
      </c>
      <c r="D14" s="200">
        <v>0</v>
      </c>
      <c r="E14" s="215" t="s">
        <v>349</v>
      </c>
      <c r="F14" s="202"/>
      <c r="G14" s="202"/>
      <c r="H14" s="255">
        <v>0</v>
      </c>
      <c r="I14" s="204"/>
    </row>
    <row r="15" spans="1:9" ht="15">
      <c r="A15" s="200">
        <v>6</v>
      </c>
      <c r="B15" s="190"/>
      <c r="C15" s="219">
        <v>0</v>
      </c>
      <c r="D15" s="200">
        <v>0</v>
      </c>
      <c r="E15" s="215" t="s">
        <v>349</v>
      </c>
      <c r="F15" s="202"/>
      <c r="G15" s="202"/>
      <c r="H15" s="255">
        <v>0</v>
      </c>
      <c r="I15" s="204"/>
    </row>
    <row r="16" spans="1:9" ht="15">
      <c r="A16" s="200">
        <v>7</v>
      </c>
      <c r="B16" s="205"/>
      <c r="C16" s="219">
        <v>0</v>
      </c>
      <c r="D16" s="200">
        <v>0</v>
      </c>
      <c r="E16" s="202"/>
      <c r="F16" s="202"/>
      <c r="G16" s="202"/>
      <c r="H16" s="255">
        <v>0</v>
      </c>
      <c r="I16" s="126"/>
    </row>
    <row r="17" spans="1:9" ht="15">
      <c r="A17" s="200">
        <v>8</v>
      </c>
      <c r="B17" s="205"/>
      <c r="C17" s="219">
        <v>0</v>
      </c>
      <c r="D17" s="200">
        <v>0</v>
      </c>
      <c r="E17" s="202"/>
      <c r="F17" s="202"/>
      <c r="G17" s="202"/>
      <c r="H17" s="255">
        <v>0</v>
      </c>
      <c r="I17" s="126"/>
    </row>
    <row r="18" spans="1:9" ht="15">
      <c r="A18" s="200">
        <v>9</v>
      </c>
      <c r="B18" s="205"/>
      <c r="C18" s="219">
        <v>0</v>
      </c>
      <c r="D18" s="200">
        <v>0</v>
      </c>
      <c r="E18" s="202"/>
      <c r="F18" s="202"/>
      <c r="G18" s="202"/>
      <c r="H18" s="255">
        <v>0</v>
      </c>
      <c r="I18" s="126"/>
    </row>
    <row r="19" spans="1:9" ht="15">
      <c r="A19" s="200">
        <v>10</v>
      </c>
      <c r="B19" s="205"/>
      <c r="C19" s="219">
        <v>0</v>
      </c>
      <c r="D19" s="200">
        <v>0</v>
      </c>
      <c r="E19" s="202"/>
      <c r="F19" s="202"/>
      <c r="G19" s="202"/>
      <c r="H19" s="255">
        <v>0</v>
      </c>
      <c r="I19" s="126"/>
    </row>
    <row r="20" spans="1:9" ht="15.75" thickBot="1">
      <c r="A20" s="206"/>
      <c r="B20" s="207"/>
      <c r="C20" s="219">
        <v>0</v>
      </c>
      <c r="D20" s="200">
        <v>0</v>
      </c>
      <c r="E20" s="208"/>
      <c r="F20" s="208"/>
      <c r="G20" s="208"/>
      <c r="H20" s="255">
        <v>0</v>
      </c>
      <c r="I20" s="126"/>
    </row>
    <row r="21" spans="1:9" ht="15.75" thickBot="1">
      <c r="A21" s="209"/>
      <c r="B21" s="258" t="s">
        <v>274</v>
      </c>
      <c r="C21" s="210"/>
      <c r="D21" s="211"/>
      <c r="E21" s="212" t="s">
        <v>349</v>
      </c>
      <c r="F21" s="212"/>
      <c r="G21" s="212"/>
      <c r="H21" s="256">
        <f>SUM(H10:H20)</f>
        <v>0</v>
      </c>
      <c r="I21" s="214"/>
    </row>
    <row r="23" spans="1:9" ht="15">
      <c r="A23" s="126"/>
      <c r="B23" s="126"/>
      <c r="C23" s="126"/>
      <c r="D23" s="126"/>
      <c r="E23" s="126"/>
      <c r="F23" s="126"/>
      <c r="G23" s="126"/>
      <c r="H23" s="126"/>
      <c r="I23" s="126"/>
    </row>
    <row r="24" spans="6:7" ht="15.75">
      <c r="F24" s="319" t="s">
        <v>357</v>
      </c>
      <c r="G24" s="319"/>
    </row>
    <row r="25" spans="6:7" ht="15.75">
      <c r="F25" s="257"/>
      <c r="G25" s="257"/>
    </row>
    <row r="26" spans="6:7" ht="15.75">
      <c r="F26" s="319" t="s">
        <v>339</v>
      </c>
      <c r="G26" s="319"/>
    </row>
  </sheetData>
  <sheetProtection/>
  <mergeCells count="8">
    <mergeCell ref="C6:F6"/>
    <mergeCell ref="F24:G24"/>
    <mergeCell ref="F26:G26"/>
    <mergeCell ref="B4:H4"/>
    <mergeCell ref="A8:A9"/>
    <mergeCell ref="B8:B9"/>
    <mergeCell ref="D8:D9"/>
    <mergeCell ref="H8:H9"/>
  </mergeCells>
  <printOptions/>
  <pageMargins left="0.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F29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4.28125" style="0" customWidth="1"/>
    <col min="2" max="2" width="6.8515625" style="0" customWidth="1"/>
    <col min="3" max="3" width="27.421875" style="0" customWidth="1"/>
    <col min="4" max="4" width="11.7109375" style="0" customWidth="1"/>
    <col min="5" max="5" width="11.421875" style="0" customWidth="1"/>
    <col min="6" max="6" width="13.7109375" style="0" customWidth="1"/>
  </cols>
  <sheetData>
    <row r="3" spans="2:3" ht="15">
      <c r="B3" s="197" t="s">
        <v>337</v>
      </c>
      <c r="C3" s="197"/>
    </row>
    <row r="4" spans="2:3" ht="15">
      <c r="B4" s="259" t="s">
        <v>380</v>
      </c>
      <c r="C4" s="133"/>
    </row>
    <row r="7" ht="17.25">
      <c r="B7" s="261" t="s">
        <v>386</v>
      </c>
    </row>
    <row r="9" ht="15.75" thickBot="1">
      <c r="F9" s="263" t="s">
        <v>391</v>
      </c>
    </row>
    <row r="10" spans="2:6" ht="24" customHeight="1" thickBot="1">
      <c r="B10" s="264" t="s">
        <v>381</v>
      </c>
      <c r="C10" s="264" t="s">
        <v>382</v>
      </c>
      <c r="D10" s="264" t="s">
        <v>383</v>
      </c>
      <c r="E10" s="264" t="s">
        <v>384</v>
      </c>
      <c r="F10" s="264" t="s">
        <v>385</v>
      </c>
    </row>
    <row r="11" spans="2:6" ht="18" customHeight="1">
      <c r="B11" s="262">
        <v>1</v>
      </c>
      <c r="C11" s="226" t="s">
        <v>388</v>
      </c>
      <c r="D11" s="262" t="s">
        <v>390</v>
      </c>
      <c r="E11" s="262" t="s">
        <v>389</v>
      </c>
      <c r="F11" s="265">
        <v>300000</v>
      </c>
    </row>
    <row r="12" spans="2:6" ht="18" customHeight="1">
      <c r="B12" s="200">
        <v>2</v>
      </c>
      <c r="C12" s="205"/>
      <c r="D12" s="205"/>
      <c r="E12" s="205"/>
      <c r="F12" s="205"/>
    </row>
    <row r="13" spans="2:6" ht="18" customHeight="1">
      <c r="B13" s="262">
        <v>3</v>
      </c>
      <c r="C13" s="205"/>
      <c r="D13" s="205"/>
      <c r="E13" s="205"/>
      <c r="F13" s="205"/>
    </row>
    <row r="14" spans="2:6" ht="18" customHeight="1">
      <c r="B14" s="200">
        <v>4</v>
      </c>
      <c r="C14" s="205"/>
      <c r="D14" s="205"/>
      <c r="E14" s="205"/>
      <c r="F14" s="205"/>
    </row>
    <row r="15" spans="2:6" ht="15">
      <c r="B15" s="262">
        <v>5</v>
      </c>
      <c r="C15" s="205"/>
      <c r="D15" s="205"/>
      <c r="E15" s="205"/>
      <c r="F15" s="205"/>
    </row>
    <row r="16" spans="2:6" ht="15">
      <c r="B16" s="200">
        <v>6</v>
      </c>
      <c r="C16" s="205"/>
      <c r="D16" s="205"/>
      <c r="E16" s="205"/>
      <c r="F16" s="205"/>
    </row>
    <row r="17" spans="2:6" ht="15">
      <c r="B17" s="262">
        <v>7</v>
      </c>
      <c r="C17" s="205"/>
      <c r="D17" s="205"/>
      <c r="E17" s="205"/>
      <c r="F17" s="205"/>
    </row>
    <row r="18" spans="2:6" ht="15">
      <c r="B18" s="200">
        <v>8</v>
      </c>
      <c r="C18" s="205"/>
      <c r="D18" s="205"/>
      <c r="E18" s="205"/>
      <c r="F18" s="205"/>
    </row>
    <row r="19" spans="2:6" ht="15">
      <c r="B19" s="262">
        <v>9</v>
      </c>
      <c r="C19" s="205"/>
      <c r="D19" s="205"/>
      <c r="E19" s="205"/>
      <c r="F19" s="205"/>
    </row>
    <row r="20" spans="2:6" ht="15">
      <c r="B20" s="200">
        <v>10</v>
      </c>
      <c r="C20" s="205"/>
      <c r="D20" s="205"/>
      <c r="E20" s="205"/>
      <c r="F20" s="205"/>
    </row>
    <row r="21" spans="2:6" ht="15">
      <c r="B21" s="262">
        <v>11</v>
      </c>
      <c r="C21" s="205"/>
      <c r="D21" s="205"/>
      <c r="E21" s="205"/>
      <c r="F21" s="205"/>
    </row>
    <row r="22" spans="2:6" ht="15">
      <c r="B22" s="200">
        <v>12</v>
      </c>
      <c r="C22" s="205"/>
      <c r="D22" s="205"/>
      <c r="E22" s="205"/>
      <c r="F22" s="205"/>
    </row>
    <row r="23" spans="2:6" ht="15">
      <c r="B23" s="262">
        <v>13</v>
      </c>
      <c r="C23" s="205"/>
      <c r="D23" s="205"/>
      <c r="E23" s="205"/>
      <c r="F23" s="205"/>
    </row>
    <row r="24" spans="2:6" ht="15">
      <c r="B24" s="200" t="s">
        <v>387</v>
      </c>
      <c r="C24" s="205"/>
      <c r="D24" s="205"/>
      <c r="E24" s="205"/>
      <c r="F24" s="205"/>
    </row>
    <row r="25" spans="2:6" ht="15">
      <c r="B25" s="205"/>
      <c r="C25" s="205"/>
      <c r="D25" s="205"/>
      <c r="E25" s="205"/>
      <c r="F25" s="205"/>
    </row>
    <row r="27" spans="4:5" ht="15.75">
      <c r="D27" s="319" t="s">
        <v>357</v>
      </c>
      <c r="E27" s="319"/>
    </row>
    <row r="28" spans="4:5" ht="15.75">
      <c r="D28" s="257"/>
      <c r="E28" s="257"/>
    </row>
    <row r="29" spans="4:5" ht="15.75">
      <c r="D29" s="319" t="s">
        <v>339</v>
      </c>
      <c r="E29" s="319"/>
    </row>
  </sheetData>
  <sheetProtection/>
  <mergeCells count="2">
    <mergeCell ref="D27:E27"/>
    <mergeCell ref="D29:E29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Q8" sqref="Q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25">
      <selection activeCell="H41" sqref="H40:H41"/>
    </sheetView>
  </sheetViews>
  <sheetFormatPr defaultColWidth="7.00390625" defaultRowHeight="15"/>
  <cols>
    <col min="1" max="1" width="7.00390625" style="1" customWidth="1"/>
    <col min="2" max="2" width="46.00390625" style="1" customWidth="1"/>
    <col min="3" max="3" width="8.7109375" style="1" customWidth="1"/>
    <col min="4" max="5" width="14.421875" style="1" customWidth="1"/>
    <col min="6" max="6" width="7.00390625" style="1" customWidth="1"/>
    <col min="7" max="8" width="10.28125" style="1" bestFit="1" customWidth="1"/>
    <col min="9" max="16384" width="7.00390625" style="1" customWidth="1"/>
  </cols>
  <sheetData>
    <row r="1" spans="1:5" ht="18.75">
      <c r="A1" s="275" t="s">
        <v>374</v>
      </c>
      <c r="B1" s="275"/>
      <c r="C1" s="275"/>
      <c r="D1" s="275"/>
      <c r="E1" s="275"/>
    </row>
    <row r="3" spans="1:5" ht="15.75">
      <c r="A3" s="2" t="s">
        <v>0</v>
      </c>
      <c r="B3" s="3" t="s">
        <v>1</v>
      </c>
      <c r="C3" s="4" t="s">
        <v>2</v>
      </c>
      <c r="D3" s="247">
        <v>2011</v>
      </c>
      <c r="E3" s="247">
        <v>2010</v>
      </c>
    </row>
    <row r="4" spans="1:5" ht="12.75">
      <c r="A4" s="37" t="s">
        <v>3</v>
      </c>
      <c r="B4" s="38" t="s">
        <v>4</v>
      </c>
      <c r="C4" s="39"/>
      <c r="D4" s="63">
        <f>D5+D9+D17+D27</f>
        <v>12503170</v>
      </c>
      <c r="E4" s="64">
        <f>E5+E9+E17+E27</f>
        <v>9491998.056</v>
      </c>
    </row>
    <row r="5" spans="1:8" ht="12.75">
      <c r="A5" s="40"/>
      <c r="B5" s="41" t="s">
        <v>5</v>
      </c>
      <c r="C5" s="42"/>
      <c r="D5" s="58">
        <f>SUM(D6:D7)</f>
        <v>7869207</v>
      </c>
      <c r="E5" s="65">
        <f>SUM(E6:E7)</f>
        <v>5860193</v>
      </c>
      <c r="G5" s="76">
        <f>D5-E5</f>
        <v>2009014</v>
      </c>
      <c r="H5" s="76"/>
    </row>
    <row r="6" spans="1:8" ht="12.75">
      <c r="A6" s="40"/>
      <c r="B6" s="43" t="s">
        <v>6</v>
      </c>
      <c r="C6" s="42"/>
      <c r="D6" s="61">
        <v>1173413</v>
      </c>
      <c r="E6" s="61">
        <v>459417</v>
      </c>
      <c r="H6" s="76"/>
    </row>
    <row r="7" spans="1:7" ht="12.75">
      <c r="A7" s="40"/>
      <c r="B7" s="43" t="s">
        <v>7</v>
      </c>
      <c r="C7" s="42"/>
      <c r="D7" s="61">
        <f>4674061+2021733</f>
        <v>6695794</v>
      </c>
      <c r="E7" s="61">
        <f>5518004-117228</f>
        <v>5400776</v>
      </c>
      <c r="G7" s="76"/>
    </row>
    <row r="8" spans="1:5" ht="12.75">
      <c r="A8" s="40"/>
      <c r="B8" s="44" t="s">
        <v>8</v>
      </c>
      <c r="C8" s="42"/>
      <c r="D8" s="61">
        <v>0</v>
      </c>
      <c r="E8" s="72">
        <v>0</v>
      </c>
    </row>
    <row r="9" spans="1:5" ht="12.75">
      <c r="A9" s="40"/>
      <c r="B9" s="41" t="s">
        <v>9</v>
      </c>
      <c r="C9" s="42"/>
      <c r="D9" s="58">
        <f>SUM(D10:D16)</f>
        <v>4633963</v>
      </c>
      <c r="E9" s="58">
        <f>SUM(E10:E16)</f>
        <v>3631805.056</v>
      </c>
    </row>
    <row r="10" spans="1:5" ht="12.75">
      <c r="A10" s="40"/>
      <c r="B10" s="43" t="s">
        <v>10</v>
      </c>
      <c r="C10" s="42"/>
      <c r="D10" s="61"/>
      <c r="E10" s="72"/>
    </row>
    <row r="11" spans="1:5" ht="12.75">
      <c r="A11" s="40"/>
      <c r="B11" s="43" t="s">
        <v>11</v>
      </c>
      <c r="C11" s="42"/>
      <c r="D11" s="61">
        <v>2108043</v>
      </c>
      <c r="E11" s="61">
        <v>956313</v>
      </c>
    </row>
    <row r="12" spans="1:5" ht="12.75">
      <c r="A12" s="40"/>
      <c r="B12" s="43" t="s">
        <v>12</v>
      </c>
      <c r="C12" s="42"/>
      <c r="D12" s="61">
        <v>69920</v>
      </c>
      <c r="E12" s="61">
        <v>219492.05599999995</v>
      </c>
    </row>
    <row r="13" spans="1:5" ht="12.75">
      <c r="A13" s="40"/>
      <c r="B13" s="43" t="s">
        <v>13</v>
      </c>
      <c r="C13" s="42"/>
      <c r="D13" s="61">
        <v>0</v>
      </c>
      <c r="E13" s="72">
        <v>0</v>
      </c>
    </row>
    <row r="14" spans="1:5" ht="12.75">
      <c r="A14" s="40"/>
      <c r="B14" s="43" t="s">
        <v>14</v>
      </c>
      <c r="C14" s="42"/>
      <c r="D14" s="61">
        <f>2456000</f>
        <v>2456000</v>
      </c>
      <c r="E14" s="61">
        <f>2456000</f>
        <v>2456000</v>
      </c>
    </row>
    <row r="15" spans="1:5" ht="12.75">
      <c r="A15" s="40"/>
      <c r="B15" s="45" t="s">
        <v>15</v>
      </c>
      <c r="C15" s="42"/>
      <c r="D15" s="61">
        <v>0</v>
      </c>
      <c r="E15" s="72">
        <v>0</v>
      </c>
    </row>
    <row r="16" spans="1:5" ht="12.75">
      <c r="A16" s="40"/>
      <c r="B16" s="45" t="s">
        <v>15</v>
      </c>
      <c r="C16" s="42"/>
      <c r="D16" s="61">
        <v>0</v>
      </c>
      <c r="E16" s="72">
        <v>0</v>
      </c>
    </row>
    <row r="17" spans="1:5" ht="12.75">
      <c r="A17" s="40"/>
      <c r="B17" s="41" t="s">
        <v>16</v>
      </c>
      <c r="C17" s="42"/>
      <c r="D17" s="58">
        <f>SUM(D18:D24)</f>
        <v>0</v>
      </c>
      <c r="E17" s="65">
        <f>SUM(E18:E24)</f>
        <v>0</v>
      </c>
    </row>
    <row r="18" spans="1:5" ht="12.75">
      <c r="A18" s="40"/>
      <c r="B18" s="43" t="s">
        <v>17</v>
      </c>
      <c r="C18" s="42"/>
      <c r="D18" s="61"/>
      <c r="E18" s="72"/>
    </row>
    <row r="19" spans="1:5" ht="12.75">
      <c r="A19" s="40"/>
      <c r="B19" s="43" t="s">
        <v>18</v>
      </c>
      <c r="C19" s="42"/>
      <c r="D19" s="61">
        <v>0</v>
      </c>
      <c r="E19" s="72">
        <v>0</v>
      </c>
    </row>
    <row r="20" spans="1:5" ht="12.75">
      <c r="A20" s="40"/>
      <c r="B20" s="43" t="s">
        <v>146</v>
      </c>
      <c r="C20" s="42"/>
      <c r="D20" s="61"/>
      <c r="E20" s="72"/>
    </row>
    <row r="21" spans="1:5" ht="12.75">
      <c r="A21" s="40"/>
      <c r="B21" s="43" t="s">
        <v>19</v>
      </c>
      <c r="C21" s="42"/>
      <c r="D21" s="61"/>
      <c r="E21" s="72"/>
    </row>
    <row r="22" spans="1:5" ht="12.75">
      <c r="A22" s="40"/>
      <c r="B22" s="43" t="s">
        <v>20</v>
      </c>
      <c r="C22" s="42"/>
      <c r="D22" s="61">
        <v>0</v>
      </c>
      <c r="E22" s="72">
        <v>0</v>
      </c>
    </row>
    <row r="23" spans="1:5" ht="12.75">
      <c r="A23" s="40"/>
      <c r="B23" s="43" t="s">
        <v>147</v>
      </c>
      <c r="C23" s="42"/>
      <c r="D23" s="61"/>
      <c r="E23" s="72"/>
    </row>
    <row r="24" spans="1:5" ht="12.75">
      <c r="A24" s="40"/>
      <c r="B24" s="45" t="s">
        <v>15</v>
      </c>
      <c r="C24" s="42"/>
      <c r="D24" s="61">
        <v>0</v>
      </c>
      <c r="E24" s="72">
        <v>0</v>
      </c>
    </row>
    <row r="25" spans="1:5" ht="12.75">
      <c r="A25" s="40"/>
      <c r="B25" s="41" t="s">
        <v>21</v>
      </c>
      <c r="C25" s="42"/>
      <c r="D25" s="61">
        <v>0</v>
      </c>
      <c r="E25" s="72">
        <v>0</v>
      </c>
    </row>
    <row r="26" spans="1:5" ht="12.75">
      <c r="A26" s="40"/>
      <c r="B26" s="41" t="s">
        <v>22</v>
      </c>
      <c r="C26" s="42"/>
      <c r="D26" s="61">
        <v>0</v>
      </c>
      <c r="E26" s="72">
        <v>0</v>
      </c>
    </row>
    <row r="27" spans="1:5" ht="12.75">
      <c r="A27" s="40"/>
      <c r="B27" s="41" t="s">
        <v>23</v>
      </c>
      <c r="C27" s="42"/>
      <c r="D27" s="58">
        <f>SUM(D28)</f>
        <v>0</v>
      </c>
      <c r="E27" s="65">
        <f>SUM(E28)</f>
        <v>0</v>
      </c>
    </row>
    <row r="28" spans="1:5" ht="12.75">
      <c r="A28" s="40"/>
      <c r="B28" s="46" t="s">
        <v>24</v>
      </c>
      <c r="C28" s="42"/>
      <c r="D28" s="61"/>
      <c r="E28" s="72"/>
    </row>
    <row r="29" spans="1:5" ht="12.75">
      <c r="A29" s="40"/>
      <c r="B29" s="45" t="s">
        <v>15</v>
      </c>
      <c r="C29" s="42"/>
      <c r="D29" s="61">
        <v>0</v>
      </c>
      <c r="E29" s="72">
        <v>0</v>
      </c>
    </row>
    <row r="30" spans="1:5" ht="12.75">
      <c r="A30" s="47" t="s">
        <v>25</v>
      </c>
      <c r="B30" s="48" t="s">
        <v>26</v>
      </c>
      <c r="C30" s="42"/>
      <c r="D30" s="58">
        <f>D31+D32+D38+D39+D41+D42</f>
        <v>4569616</v>
      </c>
      <c r="E30" s="65">
        <f>E31+E32+E38+E39+E41+E42</f>
        <v>4366492</v>
      </c>
    </row>
    <row r="31" spans="1:5" ht="12.75">
      <c r="A31" s="40"/>
      <c r="B31" s="41" t="s">
        <v>27</v>
      </c>
      <c r="C31" s="42"/>
      <c r="D31" s="61">
        <v>0</v>
      </c>
      <c r="E31" s="72">
        <v>0</v>
      </c>
    </row>
    <row r="32" spans="1:5" ht="12.75">
      <c r="A32" s="40"/>
      <c r="B32" s="41" t="s">
        <v>28</v>
      </c>
      <c r="C32" s="42"/>
      <c r="D32" s="58">
        <f>SUM(D33:D37)</f>
        <v>569616</v>
      </c>
      <c r="E32" s="65">
        <f>SUM(E33:E37)</f>
        <v>366492</v>
      </c>
    </row>
    <row r="33" spans="1:5" ht="12.75">
      <c r="A33" s="40"/>
      <c r="B33" s="43" t="s">
        <v>29</v>
      </c>
      <c r="C33" s="42"/>
      <c r="D33" s="61"/>
      <c r="E33" s="72"/>
    </row>
    <row r="34" spans="1:5" ht="12.75">
      <c r="A34" s="40"/>
      <c r="B34" s="43" t="s">
        <v>30</v>
      </c>
      <c r="C34" s="42"/>
      <c r="D34" s="61">
        <v>0</v>
      </c>
      <c r="E34" s="72">
        <v>0</v>
      </c>
    </row>
    <row r="35" spans="1:5" ht="12.75">
      <c r="A35" s="40"/>
      <c r="B35" s="43" t="s">
        <v>31</v>
      </c>
      <c r="C35" s="42"/>
      <c r="D35" s="61">
        <f>608070+290508</f>
        <v>898578</v>
      </c>
      <c r="E35" s="61">
        <f>411828+26042+170200</f>
        <v>608070</v>
      </c>
    </row>
    <row r="36" spans="1:7" ht="12.75">
      <c r="A36" s="40"/>
      <c r="B36" s="62" t="s">
        <v>142</v>
      </c>
      <c r="C36" s="42"/>
      <c r="D36" s="61">
        <f>-241578-87384</f>
        <v>-328962</v>
      </c>
      <c r="E36" s="61">
        <f>-162564-79014</f>
        <v>-241578</v>
      </c>
      <c r="G36" s="76"/>
    </row>
    <row r="37" spans="1:5" ht="12.75">
      <c r="A37" s="40"/>
      <c r="B37" s="43" t="s">
        <v>32</v>
      </c>
      <c r="C37" s="42"/>
      <c r="D37" s="61">
        <v>0</v>
      </c>
      <c r="E37" s="72">
        <v>0</v>
      </c>
    </row>
    <row r="38" spans="1:5" ht="12.75">
      <c r="A38" s="40"/>
      <c r="B38" s="41" t="s">
        <v>33</v>
      </c>
      <c r="C38" s="42"/>
      <c r="D38" s="61">
        <v>0</v>
      </c>
      <c r="E38" s="72">
        <v>0</v>
      </c>
    </row>
    <row r="39" spans="1:5" ht="12.75">
      <c r="A39" s="40"/>
      <c r="B39" s="41" t="s">
        <v>34</v>
      </c>
      <c r="C39" s="42"/>
      <c r="D39" s="84">
        <f>D40</f>
        <v>4000000</v>
      </c>
      <c r="E39" s="85">
        <f>E40</f>
        <v>4000000</v>
      </c>
    </row>
    <row r="40" spans="1:5" ht="12.75">
      <c r="A40" s="40"/>
      <c r="B40" s="43" t="s">
        <v>150</v>
      </c>
      <c r="C40" s="42"/>
      <c r="D40" s="61">
        <v>4000000</v>
      </c>
      <c r="E40" s="72">
        <v>4000000</v>
      </c>
    </row>
    <row r="41" spans="1:5" ht="12.75">
      <c r="A41" s="40"/>
      <c r="B41" s="41" t="s">
        <v>35</v>
      </c>
      <c r="C41" s="42"/>
      <c r="D41" s="61">
        <v>0</v>
      </c>
      <c r="E41" s="72">
        <v>0</v>
      </c>
    </row>
    <row r="42" spans="1:5" ht="12.75">
      <c r="A42" s="51"/>
      <c r="B42" s="52" t="s">
        <v>36</v>
      </c>
      <c r="C42" s="53"/>
      <c r="D42" s="88">
        <v>0</v>
      </c>
      <c r="E42" s="131">
        <v>0</v>
      </c>
    </row>
    <row r="43" spans="1:5" ht="12.75">
      <c r="A43" s="7"/>
      <c r="B43" s="6" t="s">
        <v>37</v>
      </c>
      <c r="C43" s="7"/>
      <c r="D43" s="57">
        <f>D4+D30</f>
        <v>17072786</v>
      </c>
      <c r="E43" s="57">
        <f>E4+E30</f>
        <v>13858490.056</v>
      </c>
    </row>
    <row r="47" spans="1:5" ht="18.75">
      <c r="A47" s="275" t="s">
        <v>374</v>
      </c>
      <c r="B47" s="275"/>
      <c r="C47" s="275"/>
      <c r="D47" s="275"/>
      <c r="E47" s="275"/>
    </row>
    <row r="49" spans="1:5" ht="15.75">
      <c r="A49" s="5" t="s">
        <v>0</v>
      </c>
      <c r="B49" s="8" t="s">
        <v>74</v>
      </c>
      <c r="C49" s="9" t="s">
        <v>2</v>
      </c>
      <c r="D49" s="247">
        <v>2011</v>
      </c>
      <c r="E49" s="247">
        <v>2010</v>
      </c>
    </row>
    <row r="50" spans="1:5" ht="12.75">
      <c r="A50" s="37" t="s">
        <v>3</v>
      </c>
      <c r="B50" s="54" t="s">
        <v>73</v>
      </c>
      <c r="C50" s="39"/>
      <c r="D50" s="63">
        <f>D51+D52+D55+D66+D67</f>
        <v>344870</v>
      </c>
      <c r="E50" s="64">
        <f>E51+E52+E55+E66+E67</f>
        <v>604901</v>
      </c>
    </row>
    <row r="51" spans="1:5" ht="12.75">
      <c r="A51" s="40"/>
      <c r="B51" s="41" t="s">
        <v>72</v>
      </c>
      <c r="C51" s="42"/>
      <c r="D51" s="59"/>
      <c r="E51" s="71"/>
    </row>
    <row r="52" spans="1:5" ht="12.75">
      <c r="A52" s="40"/>
      <c r="B52" s="41" t="s">
        <v>71</v>
      </c>
      <c r="C52" s="42"/>
      <c r="D52" s="58">
        <f>SUM(D53:D54)</f>
        <v>0</v>
      </c>
      <c r="E52" s="65">
        <f>SUM(E53:E54)</f>
        <v>0</v>
      </c>
    </row>
    <row r="53" spans="1:5" ht="12.75">
      <c r="A53" s="40"/>
      <c r="B53" s="43" t="s">
        <v>70</v>
      </c>
      <c r="C53" s="42"/>
      <c r="D53" s="59"/>
      <c r="E53" s="71"/>
    </row>
    <row r="54" spans="1:5" ht="12.75">
      <c r="A54" s="40"/>
      <c r="B54" s="43" t="s">
        <v>69</v>
      </c>
      <c r="C54" s="42"/>
      <c r="D54" s="59"/>
      <c r="E54" s="71"/>
    </row>
    <row r="55" spans="1:5" ht="12.75">
      <c r="A55" s="40"/>
      <c r="B55" s="41" t="s">
        <v>68</v>
      </c>
      <c r="C55" s="42"/>
      <c r="D55" s="58">
        <f>SUM(D56:D65)</f>
        <v>344870</v>
      </c>
      <c r="E55" s="65">
        <f>SUM(E56:E65)</f>
        <v>604901</v>
      </c>
    </row>
    <row r="56" spans="1:5" ht="15">
      <c r="A56" s="40"/>
      <c r="B56" s="43" t="s">
        <v>67</v>
      </c>
      <c r="C56" s="42"/>
      <c r="D56" s="78">
        <v>6434</v>
      </c>
      <c r="E56" s="36">
        <v>48260</v>
      </c>
    </row>
    <row r="57" spans="1:5" ht="15">
      <c r="A57" s="40"/>
      <c r="B57" s="43" t="s">
        <v>148</v>
      </c>
      <c r="C57" s="42"/>
      <c r="D57" s="78">
        <v>0</v>
      </c>
      <c r="E57" s="36">
        <v>283000</v>
      </c>
    </row>
    <row r="58" spans="1:5" ht="15">
      <c r="A58" s="40"/>
      <c r="B58" s="43" t="s">
        <v>66</v>
      </c>
      <c r="C58" s="42"/>
      <c r="D58" s="77">
        <v>161541</v>
      </c>
      <c r="E58" s="74">
        <v>78957</v>
      </c>
    </row>
    <row r="59" spans="1:5" ht="15">
      <c r="A59" s="40"/>
      <c r="B59" s="43" t="s">
        <v>149</v>
      </c>
      <c r="C59" s="42"/>
      <c r="D59" s="67">
        <v>30900</v>
      </c>
      <c r="E59" s="75">
        <v>15300</v>
      </c>
    </row>
    <row r="60" spans="1:5" ht="12.75">
      <c r="A60" s="40"/>
      <c r="B60" s="43" t="s">
        <v>65</v>
      </c>
      <c r="C60" s="42"/>
      <c r="D60" s="61"/>
      <c r="E60" s="72" t="s">
        <v>349</v>
      </c>
    </row>
    <row r="61" spans="1:5" ht="15">
      <c r="A61" s="40"/>
      <c r="B61" s="43" t="s">
        <v>64</v>
      </c>
      <c r="C61" s="42"/>
      <c r="D61" s="67">
        <v>145995</v>
      </c>
      <c r="E61" s="75">
        <v>179384</v>
      </c>
    </row>
    <row r="62" spans="1:5" ht="12.75">
      <c r="A62" s="40"/>
      <c r="B62" s="43" t="s">
        <v>63</v>
      </c>
      <c r="C62" s="42"/>
      <c r="D62" s="59"/>
      <c r="E62" s="71"/>
    </row>
    <row r="63" spans="1:5" ht="12.75">
      <c r="A63" s="40"/>
      <c r="B63" s="43" t="s">
        <v>14</v>
      </c>
      <c r="C63" s="42"/>
      <c r="D63" s="59"/>
      <c r="E63" s="71"/>
    </row>
    <row r="64" spans="1:5" ht="12.75">
      <c r="A64" s="40"/>
      <c r="B64" s="43" t="s">
        <v>62</v>
      </c>
      <c r="C64" s="42"/>
      <c r="D64" s="59"/>
      <c r="E64" s="71"/>
    </row>
    <row r="65" spans="1:5" ht="15">
      <c r="A65" s="40"/>
      <c r="B65" s="43" t="s">
        <v>61</v>
      </c>
      <c r="C65" s="42"/>
      <c r="D65" s="77"/>
      <c r="E65" s="74"/>
    </row>
    <row r="66" spans="1:5" ht="12.75">
      <c r="A66" s="40"/>
      <c r="B66" s="41" t="s">
        <v>60</v>
      </c>
      <c r="C66" s="42"/>
      <c r="D66" s="59"/>
      <c r="E66" s="71"/>
    </row>
    <row r="67" spans="1:5" ht="12.75">
      <c r="A67" s="40"/>
      <c r="B67" s="41" t="s">
        <v>59</v>
      </c>
      <c r="C67" s="42"/>
      <c r="D67" s="59"/>
      <c r="E67" s="71"/>
    </row>
    <row r="68" spans="1:5" ht="12.75">
      <c r="A68" s="47" t="s">
        <v>25</v>
      </c>
      <c r="B68" s="48" t="s">
        <v>58</v>
      </c>
      <c r="C68" s="42"/>
      <c r="D68" s="58"/>
      <c r="E68" s="65"/>
    </row>
    <row r="69" spans="1:5" ht="12.75">
      <c r="A69" s="40"/>
      <c r="B69" s="41" t="s">
        <v>57</v>
      </c>
      <c r="C69" s="42"/>
      <c r="D69" s="59"/>
      <c r="E69" s="71"/>
    </row>
    <row r="70" spans="1:5" ht="12.75">
      <c r="A70" s="40"/>
      <c r="B70" s="43" t="s">
        <v>56</v>
      </c>
      <c r="C70" s="42"/>
      <c r="D70" s="59"/>
      <c r="E70" s="71"/>
    </row>
    <row r="71" spans="1:5" ht="12.75">
      <c r="A71" s="40"/>
      <c r="B71" s="43" t="s">
        <v>55</v>
      </c>
      <c r="C71" s="42"/>
      <c r="D71" s="59"/>
      <c r="E71" s="71"/>
    </row>
    <row r="72" spans="1:5" ht="15">
      <c r="A72" s="40"/>
      <c r="B72" s="44" t="s">
        <v>54</v>
      </c>
      <c r="C72" s="42"/>
      <c r="D72" s="68"/>
      <c r="E72" s="69"/>
    </row>
    <row r="73" spans="1:5" ht="12.75">
      <c r="A73" s="40"/>
      <c r="B73" s="41" t="s">
        <v>53</v>
      </c>
      <c r="C73" s="42"/>
      <c r="D73" s="59"/>
      <c r="E73" s="71"/>
    </row>
    <row r="74" spans="1:5" ht="12.75">
      <c r="A74" s="40"/>
      <c r="B74" s="41" t="s">
        <v>52</v>
      </c>
      <c r="C74" s="42"/>
      <c r="D74" s="59"/>
      <c r="E74" s="71"/>
    </row>
    <row r="75" spans="1:5" ht="12.75">
      <c r="A75" s="40"/>
      <c r="B75" s="55" t="s">
        <v>51</v>
      </c>
      <c r="C75" s="42"/>
      <c r="D75" s="58">
        <f>D68+D50</f>
        <v>344870</v>
      </c>
      <c r="E75" s="65">
        <f>E68+E50</f>
        <v>604901</v>
      </c>
    </row>
    <row r="76" spans="1:5" ht="12.75">
      <c r="A76" s="47" t="s">
        <v>50</v>
      </c>
      <c r="B76" s="56" t="s">
        <v>49</v>
      </c>
      <c r="C76" s="42"/>
      <c r="D76" s="58">
        <f>SUM(D77:D86)</f>
        <v>16727916.496</v>
      </c>
      <c r="E76" s="65">
        <f>SUM(E77:E86)</f>
        <v>13253589.496</v>
      </c>
    </row>
    <row r="77" spans="1:5" ht="12.75">
      <c r="A77" s="40"/>
      <c r="B77" s="41" t="s">
        <v>48</v>
      </c>
      <c r="C77" s="42"/>
      <c r="D77" s="91"/>
      <c r="E77" s="127"/>
    </row>
    <row r="78" spans="1:5" ht="12.75">
      <c r="A78" s="40"/>
      <c r="B78" s="41" t="s">
        <v>47</v>
      </c>
      <c r="C78" s="42"/>
      <c r="D78" s="59"/>
      <c r="E78" s="71"/>
    </row>
    <row r="79" spans="1:5" ht="15">
      <c r="A79" s="40"/>
      <c r="B79" s="41" t="s">
        <v>46</v>
      </c>
      <c r="C79" s="42"/>
      <c r="D79" s="77">
        <v>4000000</v>
      </c>
      <c r="E79" s="74">
        <v>4000000</v>
      </c>
    </row>
    <row r="80" spans="1:5" ht="12.75">
      <c r="A80" s="40"/>
      <c r="B80" s="41" t="s">
        <v>45</v>
      </c>
      <c r="C80" s="42"/>
      <c r="D80" s="59"/>
      <c r="E80" s="71"/>
    </row>
    <row r="81" spans="1:5" ht="12.75">
      <c r="A81" s="40"/>
      <c r="B81" s="41" t="s">
        <v>44</v>
      </c>
      <c r="C81" s="42"/>
      <c r="D81" s="59"/>
      <c r="E81" s="71"/>
    </row>
    <row r="82" spans="1:5" ht="12.75">
      <c r="A82" s="40"/>
      <c r="B82" s="41" t="s">
        <v>43</v>
      </c>
      <c r="C82" s="42"/>
      <c r="D82" s="59">
        <v>11753</v>
      </c>
      <c r="E82" s="71">
        <v>11753</v>
      </c>
    </row>
    <row r="83" spans="1:7" ht="12.75">
      <c r="A83" s="40"/>
      <c r="B83" s="41" t="s">
        <v>42</v>
      </c>
      <c r="C83" s="42"/>
      <c r="D83" s="59">
        <v>269758.9748</v>
      </c>
      <c r="E83" s="59">
        <v>269758.9748</v>
      </c>
      <c r="G83" s="76"/>
    </row>
    <row r="84" spans="1:5" ht="12.75">
      <c r="A84" s="40"/>
      <c r="B84" s="41" t="s">
        <v>41</v>
      </c>
      <c r="C84" s="42"/>
      <c r="D84" s="59"/>
      <c r="E84" s="71"/>
    </row>
    <row r="85" spans="1:5" ht="15">
      <c r="A85" s="40"/>
      <c r="B85" s="41" t="s">
        <v>40</v>
      </c>
      <c r="C85" s="42"/>
      <c r="D85" s="78">
        <f>E85+E86</f>
        <v>8972077.5212</v>
      </c>
      <c r="E85" s="78">
        <v>6950345</v>
      </c>
    </row>
    <row r="86" spans="1:7" ht="15">
      <c r="A86" s="40"/>
      <c r="B86" s="41" t="s">
        <v>39</v>
      </c>
      <c r="C86" s="42"/>
      <c r="D86" s="78">
        <v>3474327</v>
      </c>
      <c r="E86" s="78">
        <v>2021732.5212</v>
      </c>
      <c r="G86" s="76"/>
    </row>
    <row r="87" spans="1:5" ht="12.75">
      <c r="A87" s="49"/>
      <c r="B87" s="89" t="s">
        <v>38</v>
      </c>
      <c r="C87" s="50"/>
      <c r="D87" s="73">
        <f>D75+D76</f>
        <v>17072786.496</v>
      </c>
      <c r="E87" s="128">
        <f>E75+E76</f>
        <v>13858490.496</v>
      </c>
    </row>
    <row r="90" ht="12.75">
      <c r="D90" s="76">
        <f>D43-D87</f>
        <v>-0.4959999993443489</v>
      </c>
    </row>
    <row r="91" ht="12.75">
      <c r="D91" s="76"/>
    </row>
    <row r="93" ht="12.75">
      <c r="D93" s="76"/>
    </row>
  </sheetData>
  <sheetProtection/>
  <mergeCells count="2">
    <mergeCell ref="A1:E1"/>
    <mergeCell ref="A47:E47"/>
  </mergeCells>
  <printOptions horizontalCentered="1"/>
  <pageMargins left="0.7" right="0.7" top="1.19" bottom="0.75" header="0.3" footer="0.3"/>
  <pageSetup horizontalDpi="600" verticalDpi="600" orientation="portrait" scale="90" r:id="rId1"/>
  <ignoredErrors>
    <ignoredError sqref="D5:E5 D9 D17:E17 D32:E32 D76 D52" formulaRange="1"/>
    <ignoredError sqref="A4 A50" numberStoredAsText="1"/>
    <ignoredError sqref="E76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6.140625" style="0" customWidth="1"/>
    <col min="2" max="2" width="52.00390625" style="0" customWidth="1"/>
    <col min="3" max="3" width="16.57421875" style="0" customWidth="1"/>
    <col min="4" max="4" width="14.7109375" style="0" customWidth="1"/>
    <col min="5" max="5" width="10.57421875" style="0" bestFit="1" customWidth="1"/>
    <col min="6" max="6" width="9.7109375" style="0" bestFit="1" customWidth="1"/>
    <col min="11" max="11" width="11.28125" style="0" bestFit="1" customWidth="1"/>
  </cols>
  <sheetData>
    <row r="2" spans="1:4" ht="18.75">
      <c r="A2" s="275" t="s">
        <v>373</v>
      </c>
      <c r="B2" s="275"/>
      <c r="C2" s="275"/>
      <c r="D2" s="275"/>
    </row>
    <row r="3" spans="1:4" ht="15">
      <c r="A3" s="1"/>
      <c r="B3" s="1"/>
      <c r="C3" s="1"/>
      <c r="D3" s="1"/>
    </row>
    <row r="4" spans="1:4" ht="16.5">
      <c r="A4" s="10" t="s">
        <v>98</v>
      </c>
      <c r="B4" s="1"/>
      <c r="C4" s="1"/>
      <c r="D4" s="1"/>
    </row>
    <row r="5" spans="1:4" ht="15">
      <c r="A5" s="1"/>
      <c r="B5" s="1"/>
      <c r="C5" s="1"/>
      <c r="D5" s="1"/>
    </row>
    <row r="6" spans="1:4" ht="15.75">
      <c r="A6" s="122" t="s">
        <v>0</v>
      </c>
      <c r="B6" s="123" t="s">
        <v>75</v>
      </c>
      <c r="C6" s="248">
        <v>2011</v>
      </c>
      <c r="D6" s="248">
        <v>2010</v>
      </c>
    </row>
    <row r="7" spans="1:4" ht="15">
      <c r="A7" s="124" t="s">
        <v>3</v>
      </c>
      <c r="B7" s="39" t="s">
        <v>76</v>
      </c>
      <c r="C7" s="125">
        <v>12400285</v>
      </c>
      <c r="D7" s="125">
        <v>7916032</v>
      </c>
    </row>
    <row r="8" spans="1:4" ht="15">
      <c r="A8" s="79" t="s">
        <v>77</v>
      </c>
      <c r="B8" s="42" t="s">
        <v>99</v>
      </c>
      <c r="C8" s="90"/>
      <c r="D8" s="90"/>
    </row>
    <row r="9" spans="1:4" ht="15">
      <c r="A9" s="79" t="s">
        <v>78</v>
      </c>
      <c r="B9" s="42" t="s">
        <v>100</v>
      </c>
      <c r="C9" s="59"/>
      <c r="D9" s="59"/>
    </row>
    <row r="10" spans="1:4" ht="15">
      <c r="A10" s="79" t="s">
        <v>79</v>
      </c>
      <c r="B10" s="42" t="s">
        <v>101</v>
      </c>
      <c r="C10" s="129">
        <v>-127500</v>
      </c>
      <c r="D10" s="129">
        <f>-(848610+452801-26042-170200-746210-210856)</f>
        <v>-148103</v>
      </c>
    </row>
    <row r="11" spans="1:4" ht="15">
      <c r="A11" s="79" t="s">
        <v>80</v>
      </c>
      <c r="B11" s="42" t="s">
        <v>102</v>
      </c>
      <c r="C11" s="42"/>
      <c r="D11" s="42"/>
    </row>
    <row r="12" spans="1:4" ht="15">
      <c r="A12" s="40"/>
      <c r="B12" s="80" t="s">
        <v>103</v>
      </c>
      <c r="C12" s="59">
        <v>-6589997</v>
      </c>
      <c r="D12" s="59">
        <v>-3730680</v>
      </c>
    </row>
    <row r="13" spans="1:4" ht="15">
      <c r="A13" s="40"/>
      <c r="B13" s="80" t="s">
        <v>104</v>
      </c>
      <c r="C13" s="59">
        <f>C12*16.7%</f>
        <v>-1100529.4989999998</v>
      </c>
      <c r="D13" s="59">
        <f>D12*16.7%</f>
        <v>-623023.5599999999</v>
      </c>
    </row>
    <row r="14" spans="1:4" ht="15">
      <c r="A14" s="79" t="s">
        <v>81</v>
      </c>
      <c r="B14" s="42" t="s">
        <v>105</v>
      </c>
      <c r="C14" s="61">
        <v>-87384</v>
      </c>
      <c r="D14" s="61">
        <v>-79014</v>
      </c>
    </row>
    <row r="15" spans="1:4" ht="15">
      <c r="A15" s="79" t="s">
        <v>82</v>
      </c>
      <c r="B15" s="81" t="s">
        <v>141</v>
      </c>
      <c r="C15" s="59">
        <f>-(395272+200000+20900)</f>
        <v>-616172</v>
      </c>
      <c r="D15" s="59">
        <f>-957066</f>
        <v>-957066</v>
      </c>
    </row>
    <row r="16" spans="1:4" ht="15">
      <c r="A16" s="79" t="s">
        <v>83</v>
      </c>
      <c r="B16" s="82" t="s">
        <v>106</v>
      </c>
      <c r="C16" s="66">
        <f>SUM(C10:C15)</f>
        <v>-8521582.499</v>
      </c>
      <c r="D16" s="66">
        <f>SUM(D10:D15)</f>
        <v>-5537886.56</v>
      </c>
    </row>
    <row r="17" spans="1:4" ht="15">
      <c r="A17" s="79" t="s">
        <v>84</v>
      </c>
      <c r="B17" s="41" t="s">
        <v>107</v>
      </c>
      <c r="C17" s="70">
        <f>(C7+C8)+(C9+C16)</f>
        <v>3878702.501</v>
      </c>
      <c r="D17" s="70">
        <f>(D7+D8)+(D9+D16)</f>
        <v>2378145.4400000004</v>
      </c>
    </row>
    <row r="18" spans="1:4" ht="16.5">
      <c r="A18" s="40" t="s">
        <v>86</v>
      </c>
      <c r="B18" s="42" t="s">
        <v>87</v>
      </c>
      <c r="C18" s="83"/>
      <c r="D18" s="83"/>
    </row>
    <row r="19" spans="1:4" ht="15">
      <c r="A19" s="40" t="s">
        <v>88</v>
      </c>
      <c r="B19" s="42" t="s">
        <v>85</v>
      </c>
      <c r="C19" s="42"/>
      <c r="D19" s="42"/>
    </row>
    <row r="20" spans="1:4" ht="15">
      <c r="A20" s="40" t="s">
        <v>90</v>
      </c>
      <c r="B20" s="42" t="s">
        <v>89</v>
      </c>
      <c r="C20" s="59">
        <v>-18985</v>
      </c>
      <c r="D20" s="59">
        <v>-14182</v>
      </c>
    </row>
    <row r="21" spans="1:4" ht="15">
      <c r="A21" s="40"/>
      <c r="B21" s="42" t="s">
        <v>108</v>
      </c>
      <c r="C21" s="42"/>
      <c r="D21" s="42"/>
    </row>
    <row r="22" spans="1:4" ht="15">
      <c r="A22" s="40"/>
      <c r="B22" s="42" t="s">
        <v>145</v>
      </c>
      <c r="C22" s="84"/>
      <c r="D22" s="84"/>
    </row>
    <row r="23" spans="1:4" ht="15">
      <c r="A23" s="40"/>
      <c r="B23" s="42" t="s">
        <v>379</v>
      </c>
      <c r="C23" s="61"/>
      <c r="D23" s="61"/>
    </row>
    <row r="24" spans="1:4" ht="15">
      <c r="A24" s="40"/>
      <c r="B24" s="42" t="s">
        <v>144</v>
      </c>
      <c r="C24" s="42"/>
      <c r="D24" s="42"/>
    </row>
    <row r="25" spans="1:4" ht="15">
      <c r="A25" s="40"/>
      <c r="B25" s="42" t="s">
        <v>143</v>
      </c>
      <c r="C25" s="86">
        <v>646</v>
      </c>
      <c r="D25" s="86">
        <v>636</v>
      </c>
    </row>
    <row r="26" spans="1:4" ht="15">
      <c r="A26" s="40" t="s">
        <v>92</v>
      </c>
      <c r="B26" s="41" t="s">
        <v>91</v>
      </c>
      <c r="C26" s="59">
        <f>SUM(C18:C25)</f>
        <v>-18339</v>
      </c>
      <c r="D26" s="59">
        <f>SUM(D18:D25)</f>
        <v>-13546</v>
      </c>
    </row>
    <row r="27" spans="1:4" ht="15">
      <c r="A27" s="40" t="s">
        <v>93</v>
      </c>
      <c r="B27" s="41" t="s">
        <v>109</v>
      </c>
      <c r="C27" s="66">
        <f>C17+C26</f>
        <v>3860363.501</v>
      </c>
      <c r="D27" s="66">
        <f>D17+D26</f>
        <v>2364599.4400000004</v>
      </c>
    </row>
    <row r="28" spans="1:6" ht="15">
      <c r="A28" s="40" t="s">
        <v>95</v>
      </c>
      <c r="B28" s="42" t="s">
        <v>94</v>
      </c>
      <c r="C28" s="59">
        <f>C27*10%</f>
        <v>386036.35010000004</v>
      </c>
      <c r="D28" s="59">
        <f>D27*10%</f>
        <v>236459.94400000005</v>
      </c>
      <c r="F28" s="130"/>
    </row>
    <row r="29" spans="1:4" ht="15">
      <c r="A29" s="40" t="s">
        <v>96</v>
      </c>
      <c r="B29" s="41" t="s">
        <v>110</v>
      </c>
      <c r="C29" s="58">
        <f>C27-C28</f>
        <v>3474327.1509000002</v>
      </c>
      <c r="D29" s="58">
        <f>D27-D28</f>
        <v>2128139.4960000003</v>
      </c>
    </row>
    <row r="30" spans="1:4" ht="15">
      <c r="A30" s="49" t="s">
        <v>111</v>
      </c>
      <c r="B30" s="50" t="s">
        <v>97</v>
      </c>
      <c r="C30" s="50"/>
      <c r="D30" s="50"/>
    </row>
    <row r="31" spans="1:4" ht="15">
      <c r="A31" s="1"/>
      <c r="B31" s="1"/>
      <c r="C31" s="1"/>
      <c r="D31" s="1"/>
    </row>
  </sheetData>
  <sheetProtection/>
  <mergeCells count="1">
    <mergeCell ref="A2:D2"/>
  </mergeCells>
  <printOptions/>
  <pageMargins left="0.7" right="0.7" top="1.06" bottom="0.75" header="0.3" footer="0.3"/>
  <pageSetup horizontalDpi="600" verticalDpi="600" orientation="portrait" scale="90" r:id="rId1"/>
  <ignoredErrors>
    <ignoredError sqref="A7:A11 A14:A20 A26:A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3:E31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36.28125" style="0" customWidth="1"/>
    <col min="2" max="2" width="12.8515625" style="0" customWidth="1"/>
    <col min="3" max="3" width="11.00390625" style="0" customWidth="1"/>
    <col min="4" max="4" width="11.421875" style="0" customWidth="1"/>
    <col min="5" max="5" width="13.421875" style="0" customWidth="1"/>
    <col min="8" max="8" width="20.57421875" style="0" customWidth="1"/>
    <col min="9" max="9" width="18.140625" style="0" customWidth="1"/>
  </cols>
  <sheetData>
    <row r="3" spans="1:5" ht="15.75">
      <c r="A3" s="276" t="s">
        <v>375</v>
      </c>
      <c r="B3" s="276"/>
      <c r="C3" s="276"/>
      <c r="D3" s="276"/>
      <c r="E3" s="276"/>
    </row>
    <row r="4" ht="15">
      <c r="E4" s="92"/>
    </row>
    <row r="5" spans="1:5" ht="15" customHeight="1">
      <c r="A5" s="277" t="s">
        <v>115</v>
      </c>
      <c r="B5" s="279" t="s">
        <v>377</v>
      </c>
      <c r="C5" s="279" t="s">
        <v>376</v>
      </c>
      <c r="D5" s="94" t="s">
        <v>151</v>
      </c>
      <c r="E5" s="94" t="s">
        <v>152</v>
      </c>
    </row>
    <row r="6" spans="1:5" ht="15">
      <c r="A6" s="278"/>
      <c r="B6" s="279"/>
      <c r="C6" s="279"/>
      <c r="D6" s="93" t="s">
        <v>153</v>
      </c>
      <c r="E6" s="93" t="s">
        <v>154</v>
      </c>
    </row>
    <row r="7" spans="1:5" ht="15">
      <c r="A7" s="95" t="s">
        <v>155</v>
      </c>
      <c r="B7" s="96"/>
      <c r="C7" s="96"/>
      <c r="D7" s="96"/>
      <c r="E7" s="97">
        <f>'ARDHURA-SHPENZIME 2011'!C29</f>
        <v>3474327.1509000002</v>
      </c>
    </row>
    <row r="8" spans="1:5" ht="15">
      <c r="A8" s="98" t="s">
        <v>156</v>
      </c>
      <c r="B8" s="86"/>
      <c r="C8" s="86"/>
      <c r="D8" s="86"/>
      <c r="E8" s="99">
        <v>87384</v>
      </c>
    </row>
    <row r="9" spans="1:5" ht="15">
      <c r="A9" s="98"/>
      <c r="B9" s="86"/>
      <c r="C9" s="86"/>
      <c r="D9" s="86"/>
      <c r="E9" s="99"/>
    </row>
    <row r="10" spans="1:5" ht="15">
      <c r="A10" s="100" t="s">
        <v>157</v>
      </c>
      <c r="B10" s="86"/>
      <c r="C10" s="86"/>
      <c r="D10" s="86"/>
      <c r="E10" s="99"/>
    </row>
    <row r="11" spans="1:5" ht="15">
      <c r="A11" s="101" t="s">
        <v>158</v>
      </c>
      <c r="B11" s="86"/>
      <c r="C11" s="86"/>
      <c r="D11" s="86"/>
      <c r="E11" s="87"/>
    </row>
    <row r="12" spans="1:5" ht="15">
      <c r="A12" s="98" t="s">
        <v>159</v>
      </c>
      <c r="B12" s="102">
        <v>898578</v>
      </c>
      <c r="C12" s="102">
        <v>608070</v>
      </c>
      <c r="D12" s="103">
        <f>B12-C12</f>
        <v>290508</v>
      </c>
      <c r="E12" s="104">
        <f>-D12</f>
        <v>-290508</v>
      </c>
    </row>
    <row r="13" spans="1:5" ht="15">
      <c r="A13" s="105" t="s">
        <v>160</v>
      </c>
      <c r="B13" s="106">
        <f>SUM(B14:B16)</f>
        <v>4633963</v>
      </c>
      <c r="C13" s="106">
        <f>SUM(C14:C16)</f>
        <v>3631805</v>
      </c>
      <c r="D13" s="103">
        <f>B13-C13</f>
        <v>1002158</v>
      </c>
      <c r="E13" s="104">
        <f>-D13</f>
        <v>-1002158</v>
      </c>
    </row>
    <row r="14" spans="1:5" ht="15">
      <c r="A14" s="43" t="s">
        <v>168</v>
      </c>
      <c r="B14" s="60">
        <v>2108043</v>
      </c>
      <c r="C14" s="60">
        <v>956313</v>
      </c>
      <c r="D14" s="108"/>
      <c r="E14" s="109"/>
    </row>
    <row r="15" spans="1:5" ht="15">
      <c r="A15" s="43" t="s">
        <v>12</v>
      </c>
      <c r="B15" s="60">
        <v>69920</v>
      </c>
      <c r="C15" s="60">
        <v>219492</v>
      </c>
      <c r="D15" s="108"/>
      <c r="E15" s="109"/>
    </row>
    <row r="16" spans="1:5" ht="15">
      <c r="A16" s="43" t="s">
        <v>14</v>
      </c>
      <c r="B16" s="60">
        <v>2456000</v>
      </c>
      <c r="C16" s="60">
        <v>2456000</v>
      </c>
      <c r="D16" s="108"/>
      <c r="E16" s="109"/>
    </row>
    <row r="17" spans="1:5" ht="15">
      <c r="A17" s="110" t="s">
        <v>161</v>
      </c>
      <c r="B17" s="103">
        <f>SUM(B18)</f>
        <v>0</v>
      </c>
      <c r="C17" s="103">
        <f>SUM(C18)</f>
        <v>0</v>
      </c>
      <c r="D17" s="103">
        <f>B17-C17</f>
        <v>0</v>
      </c>
      <c r="E17" s="104">
        <f>-D17</f>
        <v>0</v>
      </c>
    </row>
    <row r="18" spans="1:5" ht="15">
      <c r="A18" s="107" t="s">
        <v>162</v>
      </c>
      <c r="B18" s="60">
        <v>0</v>
      </c>
      <c r="C18" s="60">
        <v>0</v>
      </c>
      <c r="D18" s="103"/>
      <c r="E18" s="111"/>
    </row>
    <row r="19" spans="1:5" ht="15">
      <c r="A19" s="112" t="s">
        <v>163</v>
      </c>
      <c r="B19" s="113">
        <f>SUM(B20:B26)</f>
        <v>344870</v>
      </c>
      <c r="C19" s="113">
        <f>SUM(C20:C26)</f>
        <v>604901</v>
      </c>
      <c r="D19" s="103">
        <f>B19-C19</f>
        <v>-260031</v>
      </c>
      <c r="E19" s="104">
        <f>D19</f>
        <v>-260031</v>
      </c>
    </row>
    <row r="20" spans="1:5" ht="15">
      <c r="A20" s="43" t="s">
        <v>67</v>
      </c>
      <c r="B20" s="78">
        <v>6434</v>
      </c>
      <c r="C20" s="78">
        <v>48260</v>
      </c>
      <c r="D20" s="103"/>
      <c r="E20" s="104"/>
    </row>
    <row r="21" spans="1:5" ht="15">
      <c r="A21" s="43" t="s">
        <v>148</v>
      </c>
      <c r="B21" s="78">
        <v>0</v>
      </c>
      <c r="C21" s="78">
        <v>283000</v>
      </c>
      <c r="D21" s="86"/>
      <c r="E21" s="87"/>
    </row>
    <row r="22" spans="1:5" ht="15">
      <c r="A22" s="43" t="s">
        <v>66</v>
      </c>
      <c r="B22" s="77">
        <v>161541</v>
      </c>
      <c r="C22" s="78">
        <v>78957</v>
      </c>
      <c r="D22" s="86"/>
      <c r="E22" s="87"/>
    </row>
    <row r="23" spans="1:5" ht="15">
      <c r="A23" s="43" t="s">
        <v>149</v>
      </c>
      <c r="B23" s="67">
        <v>30900</v>
      </c>
      <c r="C23" s="114">
        <v>15300</v>
      </c>
      <c r="D23" s="86"/>
      <c r="E23" s="87"/>
    </row>
    <row r="24" spans="1:5" ht="15">
      <c r="A24" s="43" t="s">
        <v>64</v>
      </c>
      <c r="B24" s="67">
        <v>145995</v>
      </c>
      <c r="C24" s="78">
        <v>179384</v>
      </c>
      <c r="D24" s="86"/>
      <c r="E24" s="87"/>
    </row>
    <row r="25" spans="1:5" ht="15">
      <c r="A25" s="43" t="s">
        <v>65</v>
      </c>
      <c r="B25" s="78"/>
      <c r="C25" s="119" t="s">
        <v>349</v>
      </c>
      <c r="D25" s="86"/>
      <c r="E25" s="87"/>
    </row>
    <row r="26" spans="1:5" ht="15">
      <c r="A26" s="43" t="s">
        <v>63</v>
      </c>
      <c r="B26" s="119"/>
      <c r="C26" s="119"/>
      <c r="D26" s="86"/>
      <c r="E26" s="87"/>
    </row>
    <row r="27" spans="1:5" ht="15">
      <c r="A27" s="120"/>
      <c r="B27" s="78"/>
      <c r="C27" s="78"/>
      <c r="D27" s="86"/>
      <c r="E27" s="87"/>
    </row>
    <row r="28" spans="1:5" ht="15">
      <c r="A28" s="120"/>
      <c r="B28" s="86"/>
      <c r="C28" s="86"/>
      <c r="D28" s="86"/>
      <c r="E28" s="104">
        <f>SUM(E7:E26)</f>
        <v>2009014.1509000002</v>
      </c>
    </row>
    <row r="29" spans="1:5" ht="15">
      <c r="A29" s="115"/>
      <c r="B29" s="116"/>
      <c r="C29" s="116"/>
      <c r="D29" s="116"/>
      <c r="E29" s="121"/>
    </row>
    <row r="31" ht="15">
      <c r="E31" s="92"/>
    </row>
  </sheetData>
  <sheetProtection/>
  <mergeCells count="4">
    <mergeCell ref="A3:E3"/>
    <mergeCell ref="A5:A6"/>
    <mergeCell ref="B5:B6"/>
    <mergeCell ref="C5:C6"/>
  </mergeCells>
  <printOptions/>
  <pageMargins left="0.45" right="0.4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9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6.140625" style="0" customWidth="1"/>
    <col min="2" max="2" width="50.57421875" style="0" customWidth="1"/>
    <col min="3" max="3" width="10.140625" style="0" customWidth="1"/>
    <col min="4" max="4" width="7.140625" style="0" customWidth="1"/>
    <col min="5" max="5" width="10.8515625" style="0" customWidth="1"/>
    <col min="6" max="6" width="10.00390625" style="0" customWidth="1"/>
    <col min="7" max="7" width="11.00390625" style="0" customWidth="1"/>
    <col min="8" max="8" width="12.421875" style="0" customWidth="1"/>
    <col min="9" max="9" width="12.140625" style="0" customWidth="1"/>
    <col min="10" max="10" width="9.7109375" style="0" customWidth="1"/>
    <col min="11" max="11" width="8.421875" style="0" customWidth="1"/>
  </cols>
  <sheetData>
    <row r="3" spans="1:11" ht="18.75">
      <c r="A3" s="275" t="s">
        <v>407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">
      <c r="A5" s="11" t="s">
        <v>112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2"/>
      <c r="B7" s="12"/>
      <c r="C7" s="280" t="s">
        <v>113</v>
      </c>
      <c r="D7" s="281"/>
      <c r="E7" s="281"/>
      <c r="F7" s="281"/>
      <c r="G7" s="281"/>
      <c r="H7" s="281"/>
      <c r="I7" s="282"/>
      <c r="J7" s="13" t="s">
        <v>114</v>
      </c>
      <c r="K7" s="12"/>
    </row>
    <row r="8" spans="1:11" ht="15">
      <c r="A8" s="14" t="s">
        <v>0</v>
      </c>
      <c r="B8" s="15" t="s">
        <v>115</v>
      </c>
      <c r="C8" s="16" t="s">
        <v>116</v>
      </c>
      <c r="D8" s="17" t="s">
        <v>117</v>
      </c>
      <c r="E8" s="283" t="s">
        <v>164</v>
      </c>
      <c r="F8" s="13" t="s">
        <v>118</v>
      </c>
      <c r="G8" s="283" t="s">
        <v>165</v>
      </c>
      <c r="H8" s="283" t="s">
        <v>166</v>
      </c>
      <c r="I8" s="13" t="s">
        <v>119</v>
      </c>
      <c r="J8" s="18" t="s">
        <v>120</v>
      </c>
      <c r="K8" s="14" t="s">
        <v>119</v>
      </c>
    </row>
    <row r="9" spans="1:11" ht="28.5" customHeight="1">
      <c r="A9" s="19"/>
      <c r="B9" s="19"/>
      <c r="C9" s="20" t="s">
        <v>121</v>
      </c>
      <c r="D9" s="21" t="s">
        <v>122</v>
      </c>
      <c r="E9" s="284"/>
      <c r="F9" s="21" t="s">
        <v>123</v>
      </c>
      <c r="G9" s="284"/>
      <c r="H9" s="284"/>
      <c r="I9" s="19"/>
      <c r="J9" s="21" t="s">
        <v>124</v>
      </c>
      <c r="K9" s="19"/>
    </row>
    <row r="10" spans="1:11" ht="15">
      <c r="A10" s="22" t="s">
        <v>3</v>
      </c>
      <c r="B10" s="23" t="s">
        <v>167</v>
      </c>
      <c r="C10" s="117">
        <v>4000000</v>
      </c>
      <c r="D10" s="7">
        <v>0</v>
      </c>
      <c r="E10" s="117">
        <v>2021732.5212000003</v>
      </c>
      <c r="F10" s="117">
        <v>281511.9748</v>
      </c>
      <c r="G10" s="117">
        <v>0</v>
      </c>
      <c r="H10" s="117">
        <v>6950345</v>
      </c>
      <c r="I10" s="118">
        <v>13253589.496000001</v>
      </c>
      <c r="J10" s="7"/>
      <c r="K10" s="7"/>
    </row>
    <row r="11" spans="1:11" ht="15">
      <c r="A11" s="24" t="s">
        <v>125</v>
      </c>
      <c r="B11" s="25" t="s">
        <v>406</v>
      </c>
      <c r="C11" s="7"/>
      <c r="D11" s="7"/>
      <c r="E11" s="117">
        <v>-2021733</v>
      </c>
      <c r="F11" s="7"/>
      <c r="G11" s="7"/>
      <c r="H11" s="118">
        <f>-E11</f>
        <v>2021733</v>
      </c>
      <c r="I11" s="118">
        <f aca="true" t="shared" si="0" ref="I11:I17">SUM(C11:H11)</f>
        <v>0</v>
      </c>
      <c r="J11" s="7"/>
      <c r="K11" s="7"/>
    </row>
    <row r="12" spans="1:11" ht="15">
      <c r="A12" s="22" t="s">
        <v>126</v>
      </c>
      <c r="B12" s="23" t="s">
        <v>127</v>
      </c>
      <c r="C12" s="7"/>
      <c r="D12" s="7"/>
      <c r="E12" s="7"/>
      <c r="F12" s="7"/>
      <c r="G12" s="7"/>
      <c r="H12" s="7"/>
      <c r="I12" s="118">
        <f t="shared" si="0"/>
        <v>0</v>
      </c>
      <c r="J12" s="7"/>
      <c r="K12" s="7"/>
    </row>
    <row r="13" spans="1:11" ht="24" customHeight="1">
      <c r="A13" s="24" t="s">
        <v>3</v>
      </c>
      <c r="B13" s="26" t="s">
        <v>128</v>
      </c>
      <c r="C13" s="7"/>
      <c r="D13" s="7"/>
      <c r="E13" s="7"/>
      <c r="F13" s="7"/>
      <c r="G13" s="7"/>
      <c r="H13" s="7"/>
      <c r="I13" s="118">
        <f t="shared" si="0"/>
        <v>0</v>
      </c>
      <c r="J13" s="7"/>
      <c r="K13" s="7"/>
    </row>
    <row r="14" spans="1:11" ht="39.75" customHeight="1">
      <c r="A14" s="24" t="s">
        <v>77</v>
      </c>
      <c r="B14" s="26" t="s">
        <v>129</v>
      </c>
      <c r="C14" s="7"/>
      <c r="D14" s="7"/>
      <c r="E14" s="7"/>
      <c r="F14" s="7"/>
      <c r="G14" s="7"/>
      <c r="H14" s="7"/>
      <c r="I14" s="118">
        <f t="shared" si="0"/>
        <v>0</v>
      </c>
      <c r="J14" s="7"/>
      <c r="K14" s="7"/>
    </row>
    <row r="15" spans="1:11" ht="15">
      <c r="A15" s="24" t="s">
        <v>78</v>
      </c>
      <c r="B15" s="25" t="s">
        <v>405</v>
      </c>
      <c r="C15" s="7"/>
      <c r="D15" s="7"/>
      <c r="E15" s="117">
        <v>3474327</v>
      </c>
      <c r="F15" s="7"/>
      <c r="G15" s="7"/>
      <c r="H15" s="7"/>
      <c r="I15" s="118">
        <f>SUM(C15:H15)</f>
        <v>3474327</v>
      </c>
      <c r="J15" s="7"/>
      <c r="K15" s="7"/>
    </row>
    <row r="16" spans="1:11" ht="15">
      <c r="A16" s="24" t="s">
        <v>79</v>
      </c>
      <c r="B16" s="25" t="s">
        <v>130</v>
      </c>
      <c r="C16" s="7"/>
      <c r="D16" s="7"/>
      <c r="E16" s="7"/>
      <c r="F16" s="7"/>
      <c r="G16" s="7"/>
      <c r="H16" s="7"/>
      <c r="I16" s="118">
        <f t="shared" si="0"/>
        <v>0</v>
      </c>
      <c r="J16" s="7"/>
      <c r="K16" s="7"/>
    </row>
    <row r="17" spans="1:11" ht="24.75" customHeight="1">
      <c r="A17" s="24" t="s">
        <v>80</v>
      </c>
      <c r="B17" s="26" t="s">
        <v>131</v>
      </c>
      <c r="C17" s="7"/>
      <c r="D17" s="7"/>
      <c r="E17" s="7"/>
      <c r="F17" s="7"/>
      <c r="G17" s="7"/>
      <c r="H17" s="7"/>
      <c r="I17" s="118">
        <f t="shared" si="0"/>
        <v>0</v>
      </c>
      <c r="J17" s="7"/>
      <c r="K17" s="7"/>
    </row>
    <row r="18" spans="1:11" ht="15">
      <c r="A18" s="24" t="s">
        <v>81</v>
      </c>
      <c r="B18" s="25" t="s">
        <v>132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15">
      <c r="A19" s="22" t="s">
        <v>25</v>
      </c>
      <c r="B19" s="23" t="s">
        <v>167</v>
      </c>
      <c r="C19" s="57">
        <f>SUM(C10:C18)</f>
        <v>4000000</v>
      </c>
      <c r="D19" s="57">
        <f aca="true" t="shared" si="1" ref="D19:I19">SUM(D10:D18)</f>
        <v>0</v>
      </c>
      <c r="E19" s="57">
        <f t="shared" si="1"/>
        <v>3474326.5212000003</v>
      </c>
      <c r="F19" s="57">
        <f t="shared" si="1"/>
        <v>281511.9748</v>
      </c>
      <c r="G19" s="57">
        <f t="shared" si="1"/>
        <v>0</v>
      </c>
      <c r="H19" s="57">
        <f t="shared" si="1"/>
        <v>8972078</v>
      </c>
      <c r="I19" s="57">
        <f t="shared" si="1"/>
        <v>16727916.496000001</v>
      </c>
      <c r="J19" s="7"/>
      <c r="K19" s="7"/>
    </row>
  </sheetData>
  <sheetProtection/>
  <mergeCells count="5">
    <mergeCell ref="A3:K3"/>
    <mergeCell ref="C7:I7"/>
    <mergeCell ref="E8:E9"/>
    <mergeCell ref="G8:G9"/>
    <mergeCell ref="H8:H9"/>
  </mergeCells>
  <printOptions/>
  <pageMargins left="0.7" right="0.7" top="0.75" bottom="0.75" header="0.3" footer="0.3"/>
  <pageSetup horizontalDpi="600" verticalDpi="600" orientation="landscape" scale="80" r:id="rId1"/>
  <ignoredErrors>
    <ignoredError sqref="A10 A16:A18 A13:A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H40"/>
  <sheetViews>
    <sheetView zoomScalePageLayoutView="0" workbookViewId="0" topLeftCell="A1">
      <selection activeCell="L36" sqref="L36"/>
    </sheetView>
  </sheetViews>
  <sheetFormatPr defaultColWidth="9.140625" defaultRowHeight="15"/>
  <cols>
    <col min="2" max="2" width="14.57421875" style="0" customWidth="1"/>
    <col min="3" max="3" width="7.140625" style="0" customWidth="1"/>
    <col min="4" max="4" width="5.57421875" style="0" customWidth="1"/>
    <col min="5" max="5" width="12.8515625" style="0" customWidth="1"/>
    <col min="6" max="6" width="7.00390625" style="0" customWidth="1"/>
  </cols>
  <sheetData>
    <row r="2" spans="1:4" ht="15">
      <c r="A2" s="133" t="s">
        <v>330</v>
      </c>
      <c r="B2" s="134"/>
      <c r="C2" s="134"/>
      <c r="D2" s="132"/>
    </row>
    <row r="3" spans="1:4" ht="15">
      <c r="A3" s="133" t="s">
        <v>331</v>
      </c>
      <c r="B3" s="134"/>
      <c r="C3" s="134"/>
      <c r="D3" s="132"/>
    </row>
    <row r="6" ht="18.75">
      <c r="B6" s="266" t="s">
        <v>392</v>
      </c>
    </row>
    <row r="9" ht="15">
      <c r="B9" t="s">
        <v>393</v>
      </c>
    </row>
    <row r="10" ht="15">
      <c r="B10" t="s">
        <v>394</v>
      </c>
    </row>
    <row r="11" ht="15">
      <c r="B11" t="s">
        <v>395</v>
      </c>
    </row>
    <row r="12" ht="15">
      <c r="B12" t="s">
        <v>396</v>
      </c>
    </row>
    <row r="14" ht="15">
      <c r="B14" t="s">
        <v>397</v>
      </c>
    </row>
    <row r="15" ht="15">
      <c r="B15" t="s">
        <v>398</v>
      </c>
    </row>
    <row r="16" ht="15">
      <c r="B16" t="s">
        <v>399</v>
      </c>
    </row>
    <row r="35" ht="18.75">
      <c r="E35" s="267" t="s">
        <v>400</v>
      </c>
    </row>
    <row r="38" spans="2:8" ht="15.75">
      <c r="B38" s="268" t="s">
        <v>401</v>
      </c>
      <c r="C38" s="260"/>
      <c r="D38" s="260"/>
      <c r="E38" s="260"/>
      <c r="F38" s="260"/>
      <c r="G38" s="260" t="s">
        <v>402</v>
      </c>
      <c r="H38" s="260"/>
    </row>
    <row r="40" spans="2:7" ht="15">
      <c r="B40" t="s">
        <v>403</v>
      </c>
      <c r="G40" t="s">
        <v>404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3"/>
  <sheetViews>
    <sheetView zoomScalePageLayoutView="0" workbookViewId="0" topLeftCell="A10">
      <selection activeCell="B36" sqref="B36:E37"/>
    </sheetView>
  </sheetViews>
  <sheetFormatPr defaultColWidth="9.140625" defaultRowHeight="1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3.421875" style="0" customWidth="1"/>
    <col min="10" max="10" width="12.57421875" style="0" customWidth="1"/>
    <col min="11" max="11" width="4.7109375" style="0" customWidth="1"/>
    <col min="12" max="12" width="13.28125" style="0" bestFit="1" customWidth="1"/>
    <col min="16" max="16" width="53.421875" style="0" customWidth="1"/>
  </cols>
  <sheetData>
    <row r="1" spans="1:10" ht="15">
      <c r="A1" s="132"/>
      <c r="B1" s="133" t="s">
        <v>332</v>
      </c>
      <c r="C1" s="134"/>
      <c r="D1" s="134"/>
      <c r="E1" s="132"/>
      <c r="F1" s="132"/>
      <c r="G1" s="132"/>
      <c r="H1" s="132"/>
      <c r="I1" s="132"/>
      <c r="J1" s="132"/>
    </row>
    <row r="2" spans="1:10" ht="15">
      <c r="A2" s="132"/>
      <c r="B2" s="133" t="s">
        <v>331</v>
      </c>
      <c r="C2" s="134"/>
      <c r="D2" s="134"/>
      <c r="E2" s="132"/>
      <c r="F2" s="132"/>
      <c r="G2" s="132"/>
      <c r="H2" s="132"/>
      <c r="I2" s="132"/>
      <c r="J2" s="132"/>
    </row>
    <row r="3" spans="1:10" ht="15">
      <c r="A3" s="132"/>
      <c r="B3" s="135"/>
      <c r="C3" s="132"/>
      <c r="D3" s="132"/>
      <c r="E3" s="132"/>
      <c r="F3" s="132"/>
      <c r="G3" s="132"/>
      <c r="H3" s="132"/>
      <c r="I3" s="135" t="s">
        <v>169</v>
      </c>
      <c r="J3" s="132"/>
    </row>
    <row r="4" spans="1:10" ht="15">
      <c r="A4" s="132"/>
      <c r="B4" s="135"/>
      <c r="C4" s="132"/>
      <c r="D4" s="132"/>
      <c r="E4" s="132"/>
      <c r="F4" s="132"/>
      <c r="G4" s="132"/>
      <c r="H4" s="132"/>
      <c r="I4" s="132"/>
      <c r="J4" s="132"/>
    </row>
    <row r="5" spans="1:16" ht="15">
      <c r="A5" s="136"/>
      <c r="B5" s="136"/>
      <c r="C5" s="136"/>
      <c r="D5" s="136"/>
      <c r="E5" s="136"/>
      <c r="F5" s="136"/>
      <c r="G5" s="136"/>
      <c r="H5" s="136"/>
      <c r="I5" s="137"/>
      <c r="J5" s="138" t="s">
        <v>170</v>
      </c>
      <c r="K5" s="126"/>
      <c r="L5" s="126"/>
      <c r="M5" s="126"/>
      <c r="N5" s="126"/>
      <c r="O5" s="126"/>
      <c r="P5" s="126"/>
    </row>
    <row r="6" spans="1:16" ht="15.75" customHeight="1">
      <c r="A6" s="303" t="s">
        <v>171</v>
      </c>
      <c r="B6" s="304"/>
      <c r="C6" s="304"/>
      <c r="D6" s="304"/>
      <c r="E6" s="304"/>
      <c r="F6" s="304"/>
      <c r="G6" s="304"/>
      <c r="H6" s="304"/>
      <c r="I6" s="304"/>
      <c r="J6" s="305"/>
      <c r="K6" s="139"/>
      <c r="L6" s="139"/>
      <c r="M6" s="139"/>
      <c r="N6" s="139"/>
      <c r="O6" s="139"/>
      <c r="P6" s="139"/>
    </row>
    <row r="7" spans="1:10" ht="26.25" customHeight="1">
      <c r="A7" s="140"/>
      <c r="B7" s="306" t="s">
        <v>172</v>
      </c>
      <c r="C7" s="306"/>
      <c r="D7" s="306"/>
      <c r="E7" s="306"/>
      <c r="F7" s="307"/>
      <c r="G7" s="141" t="s">
        <v>173</v>
      </c>
      <c r="H7" s="141" t="s">
        <v>174</v>
      </c>
      <c r="I7" s="142" t="s">
        <v>378</v>
      </c>
      <c r="J7" s="142" t="s">
        <v>175</v>
      </c>
    </row>
    <row r="8" spans="1:10" ht="16.5" customHeight="1">
      <c r="A8" s="140">
        <v>1</v>
      </c>
      <c r="B8" s="299" t="s">
        <v>177</v>
      </c>
      <c r="C8" s="302"/>
      <c r="D8" s="302"/>
      <c r="E8" s="302"/>
      <c r="F8" s="302"/>
      <c r="G8" s="144">
        <v>70</v>
      </c>
      <c r="H8" s="144">
        <v>11100</v>
      </c>
      <c r="I8" s="145"/>
      <c r="J8" s="145"/>
    </row>
    <row r="9" spans="1:10" ht="16.5" customHeight="1">
      <c r="A9" s="146" t="s">
        <v>178</v>
      </c>
      <c r="B9" s="294" t="s">
        <v>179</v>
      </c>
      <c r="C9" s="294"/>
      <c r="D9" s="294"/>
      <c r="E9" s="294"/>
      <c r="F9" s="295"/>
      <c r="G9" s="147" t="s">
        <v>180</v>
      </c>
      <c r="H9" s="147">
        <v>11101</v>
      </c>
      <c r="I9" s="148"/>
      <c r="J9" s="148"/>
    </row>
    <row r="10" spans="1:10" ht="16.5" customHeight="1">
      <c r="A10" s="149" t="s">
        <v>181</v>
      </c>
      <c r="B10" s="294" t="s">
        <v>182</v>
      </c>
      <c r="C10" s="294"/>
      <c r="D10" s="294"/>
      <c r="E10" s="294"/>
      <c r="F10" s="295"/>
      <c r="G10" s="147">
        <v>704</v>
      </c>
      <c r="H10" s="147">
        <v>11102</v>
      </c>
      <c r="I10" s="237">
        <v>12400.285</v>
      </c>
      <c r="J10" s="237">
        <v>7916.03</v>
      </c>
    </row>
    <row r="11" spans="1:10" ht="16.5" customHeight="1">
      <c r="A11" s="149" t="s">
        <v>183</v>
      </c>
      <c r="B11" s="294" t="s">
        <v>184</v>
      </c>
      <c r="C11" s="294"/>
      <c r="D11" s="294"/>
      <c r="E11" s="294"/>
      <c r="F11" s="295"/>
      <c r="G11" s="150">
        <v>705</v>
      </c>
      <c r="H11" s="147">
        <v>11103</v>
      </c>
      <c r="I11" s="145"/>
      <c r="J11" s="145"/>
    </row>
    <row r="12" spans="1:10" ht="16.5" customHeight="1">
      <c r="A12" s="151">
        <v>2</v>
      </c>
      <c r="B12" s="298" t="s">
        <v>185</v>
      </c>
      <c r="C12" s="298"/>
      <c r="D12" s="298"/>
      <c r="E12" s="298"/>
      <c r="F12" s="299"/>
      <c r="G12" s="143">
        <v>708</v>
      </c>
      <c r="H12" s="152">
        <v>11104</v>
      </c>
      <c r="I12" s="155"/>
      <c r="J12" s="148"/>
    </row>
    <row r="13" spans="1:10" ht="16.5" customHeight="1">
      <c r="A13" s="153" t="s">
        <v>178</v>
      </c>
      <c r="B13" s="294" t="s">
        <v>186</v>
      </c>
      <c r="C13" s="294"/>
      <c r="D13" s="294"/>
      <c r="E13" s="294"/>
      <c r="F13" s="295"/>
      <c r="G13" s="147">
        <v>7081</v>
      </c>
      <c r="H13" s="154">
        <v>111041</v>
      </c>
      <c r="I13" s="155"/>
      <c r="J13" s="148"/>
    </row>
    <row r="14" spans="1:10" ht="16.5" customHeight="1">
      <c r="A14" s="153" t="s">
        <v>187</v>
      </c>
      <c r="B14" s="294" t="s">
        <v>188</v>
      </c>
      <c r="C14" s="294"/>
      <c r="D14" s="294"/>
      <c r="E14" s="294"/>
      <c r="F14" s="295"/>
      <c r="G14" s="147">
        <v>7082</v>
      </c>
      <c r="H14" s="154">
        <v>111042</v>
      </c>
      <c r="I14" s="145"/>
      <c r="J14" s="145"/>
    </row>
    <row r="15" spans="1:10" ht="16.5" customHeight="1">
      <c r="A15" s="153" t="s">
        <v>189</v>
      </c>
      <c r="B15" s="294" t="s">
        <v>190</v>
      </c>
      <c r="C15" s="294"/>
      <c r="D15" s="294"/>
      <c r="E15" s="294"/>
      <c r="F15" s="295"/>
      <c r="G15" s="147">
        <v>7083</v>
      </c>
      <c r="H15" s="154">
        <v>111043</v>
      </c>
      <c r="I15" s="145"/>
      <c r="J15" s="145"/>
    </row>
    <row r="16" spans="1:10" ht="29.25" customHeight="1">
      <c r="A16" s="156">
        <v>3</v>
      </c>
      <c r="B16" s="298" t="s">
        <v>191</v>
      </c>
      <c r="C16" s="298"/>
      <c r="D16" s="298"/>
      <c r="E16" s="298"/>
      <c r="F16" s="299"/>
      <c r="G16" s="143">
        <v>71</v>
      </c>
      <c r="H16" s="152">
        <v>11201</v>
      </c>
      <c r="I16" s="145"/>
      <c r="J16" s="145"/>
    </row>
    <row r="17" spans="1:10" ht="16.5" customHeight="1">
      <c r="A17" s="157"/>
      <c r="B17" s="296" t="s">
        <v>192</v>
      </c>
      <c r="C17" s="296"/>
      <c r="D17" s="296"/>
      <c r="E17" s="296"/>
      <c r="F17" s="297"/>
      <c r="G17" s="158"/>
      <c r="H17" s="147">
        <v>112011</v>
      </c>
      <c r="I17" s="126"/>
      <c r="J17" s="145"/>
    </row>
    <row r="18" spans="1:10" ht="16.5" customHeight="1">
      <c r="A18" s="157"/>
      <c r="B18" s="296" t="s">
        <v>193</v>
      </c>
      <c r="C18" s="296"/>
      <c r="D18" s="296"/>
      <c r="E18" s="296"/>
      <c r="F18" s="297"/>
      <c r="G18" s="158"/>
      <c r="H18" s="147">
        <v>112012</v>
      </c>
      <c r="I18" s="145"/>
      <c r="J18" s="145"/>
    </row>
    <row r="19" spans="1:10" ht="16.5" customHeight="1">
      <c r="A19" s="140">
        <v>4</v>
      </c>
      <c r="B19" s="298" t="s">
        <v>194</v>
      </c>
      <c r="C19" s="298"/>
      <c r="D19" s="298"/>
      <c r="E19" s="298"/>
      <c r="F19" s="299"/>
      <c r="G19" s="160">
        <v>72</v>
      </c>
      <c r="H19" s="161">
        <v>11300</v>
      </c>
      <c r="I19" s="145"/>
      <c r="J19" s="145"/>
    </row>
    <row r="20" spans="1:10" ht="16.5" customHeight="1">
      <c r="A20" s="149"/>
      <c r="B20" s="300" t="s">
        <v>195</v>
      </c>
      <c r="C20" s="301"/>
      <c r="D20" s="301"/>
      <c r="E20" s="301"/>
      <c r="F20" s="301"/>
      <c r="G20" s="162"/>
      <c r="H20" s="163">
        <v>11301</v>
      </c>
      <c r="I20" s="145"/>
      <c r="J20" s="145"/>
    </row>
    <row r="21" spans="1:10" ht="16.5" customHeight="1">
      <c r="A21" s="164">
        <v>5</v>
      </c>
      <c r="B21" s="299" t="s">
        <v>196</v>
      </c>
      <c r="C21" s="302"/>
      <c r="D21" s="302"/>
      <c r="E21" s="302"/>
      <c r="F21" s="302"/>
      <c r="G21" s="144">
        <v>73</v>
      </c>
      <c r="H21" s="144">
        <v>11400</v>
      </c>
      <c r="I21" s="145"/>
      <c r="J21" s="145"/>
    </row>
    <row r="22" spans="1:10" ht="16.5" customHeight="1">
      <c r="A22" s="165">
        <v>6</v>
      </c>
      <c r="B22" s="299" t="s">
        <v>197</v>
      </c>
      <c r="C22" s="302"/>
      <c r="D22" s="302"/>
      <c r="E22" s="302"/>
      <c r="F22" s="302"/>
      <c r="G22" s="144">
        <v>75</v>
      </c>
      <c r="H22" s="166">
        <v>11500</v>
      </c>
      <c r="I22" s="86">
        <v>0.646</v>
      </c>
      <c r="J22" s="86">
        <v>0.636</v>
      </c>
    </row>
    <row r="23" spans="1:10" ht="16.5" customHeight="1">
      <c r="A23" s="164">
        <v>7</v>
      </c>
      <c r="B23" s="298" t="s">
        <v>198</v>
      </c>
      <c r="C23" s="298"/>
      <c r="D23" s="298"/>
      <c r="E23" s="298"/>
      <c r="F23" s="299"/>
      <c r="G23" s="143">
        <v>77</v>
      </c>
      <c r="H23" s="143">
        <v>11600</v>
      </c>
      <c r="I23" s="145"/>
      <c r="J23" s="145"/>
    </row>
    <row r="24" spans="1:10" ht="16.5" customHeight="1">
      <c r="A24" s="151" t="s">
        <v>199</v>
      </c>
      <c r="B24" s="302" t="s">
        <v>200</v>
      </c>
      <c r="C24" s="302"/>
      <c r="D24" s="302"/>
      <c r="E24" s="302"/>
      <c r="F24" s="302"/>
      <c r="G24" s="144"/>
      <c r="H24" s="144">
        <v>11800</v>
      </c>
      <c r="I24" s="167">
        <f>SUM(I8:I23)</f>
        <v>12400.931</v>
      </c>
      <c r="J24" s="238">
        <f>SUM(J8:J23)</f>
        <v>7916.666</v>
      </c>
    </row>
    <row r="25" spans="1:10" ht="16.5" customHeight="1">
      <c r="A25" s="168"/>
      <c r="B25" s="169"/>
      <c r="C25" s="169"/>
      <c r="D25" s="169"/>
      <c r="E25" s="169"/>
      <c r="F25" s="169"/>
      <c r="G25" s="169"/>
      <c r="H25" s="169"/>
      <c r="I25" s="170"/>
      <c r="J25" s="170"/>
    </row>
    <row r="26" spans="1:10" ht="16.5" customHeight="1">
      <c r="A26" s="168"/>
      <c r="B26" s="169"/>
      <c r="C26" s="169"/>
      <c r="D26" s="169"/>
      <c r="E26" s="169"/>
      <c r="F26" s="169"/>
      <c r="G26" s="169"/>
      <c r="H26" s="169"/>
      <c r="I26" s="170"/>
      <c r="J26" s="170"/>
    </row>
    <row r="27" spans="1:10" ht="16.5" customHeight="1">
      <c r="A27" s="168"/>
      <c r="B27" s="169"/>
      <c r="C27" s="169"/>
      <c r="D27" s="169"/>
      <c r="E27" s="169"/>
      <c r="F27" s="169"/>
      <c r="G27" s="169"/>
      <c r="H27" s="169"/>
      <c r="I27" s="170"/>
      <c r="J27" s="170"/>
    </row>
    <row r="28" spans="1:10" ht="16.5" customHeight="1">
      <c r="A28" s="168"/>
      <c r="B28" s="169"/>
      <c r="C28" s="169"/>
      <c r="D28" s="169"/>
      <c r="E28" s="169"/>
      <c r="F28" s="169"/>
      <c r="G28" s="169"/>
      <c r="H28" s="169"/>
      <c r="I28" s="168" t="s">
        <v>201</v>
      </c>
      <c r="J28" s="170"/>
    </row>
    <row r="29" spans="1:10" ht="16.5" customHeight="1">
      <c r="A29" s="168"/>
      <c r="B29" s="169"/>
      <c r="C29" s="169"/>
      <c r="D29" s="169"/>
      <c r="E29" s="169"/>
      <c r="F29" s="169"/>
      <c r="G29" s="169"/>
      <c r="H29" s="169"/>
      <c r="I29" s="168" t="s">
        <v>333</v>
      </c>
      <c r="J29" s="170"/>
    </row>
    <row r="30" spans="1:10" ht="16.5" customHeight="1">
      <c r="A30" s="168"/>
      <c r="B30" s="169"/>
      <c r="C30" s="169"/>
      <c r="D30" s="169"/>
      <c r="E30" s="169"/>
      <c r="F30" s="169"/>
      <c r="G30" s="169"/>
      <c r="H30" s="169"/>
      <c r="I30" s="170"/>
      <c r="J30" s="170"/>
    </row>
    <row r="31" spans="1:10" ht="16.5" customHeight="1">
      <c r="A31" s="168"/>
      <c r="B31" s="169"/>
      <c r="C31" s="169"/>
      <c r="D31" s="169"/>
      <c r="E31" s="169"/>
      <c r="F31" s="169"/>
      <c r="G31" s="169"/>
      <c r="H31" s="169"/>
      <c r="I31" s="170"/>
      <c r="J31" s="170"/>
    </row>
    <row r="32" spans="1:10" ht="16.5" customHeight="1">
      <c r="A32" s="168"/>
      <c r="B32" s="169"/>
      <c r="C32" s="169"/>
      <c r="D32" s="169"/>
      <c r="E32" s="169"/>
      <c r="F32" s="169"/>
      <c r="G32" s="169"/>
      <c r="H32" s="169"/>
      <c r="I32" s="170"/>
      <c r="J32" s="170"/>
    </row>
    <row r="33" spans="1:10" ht="16.5" customHeight="1">
      <c r="A33" s="168"/>
      <c r="B33" s="169"/>
      <c r="C33" s="169"/>
      <c r="D33" s="169"/>
      <c r="E33" s="169"/>
      <c r="F33" s="169"/>
      <c r="G33" s="169"/>
      <c r="H33" s="169"/>
      <c r="I33" s="170"/>
      <c r="J33" s="170"/>
    </row>
    <row r="34" spans="1:10" ht="16.5" customHeight="1">
      <c r="A34" s="168"/>
      <c r="B34" s="169"/>
      <c r="C34" s="169"/>
      <c r="D34" s="169"/>
      <c r="E34" s="169"/>
      <c r="F34" s="169"/>
      <c r="G34" s="169"/>
      <c r="H34" s="169"/>
      <c r="I34" s="170"/>
      <c r="J34" s="170"/>
    </row>
    <row r="35" spans="1:10" ht="16.5" customHeight="1">
      <c r="A35" s="168"/>
      <c r="B35" s="169"/>
      <c r="C35" s="169"/>
      <c r="D35" s="169"/>
      <c r="E35" s="169"/>
      <c r="F35" s="169"/>
      <c r="G35" s="169"/>
      <c r="H35" s="169"/>
      <c r="I35" s="170"/>
      <c r="J35" s="170"/>
    </row>
    <row r="36" spans="1:10" ht="12.75" customHeight="1">
      <c r="A36" s="132"/>
      <c r="B36" s="133" t="s">
        <v>330</v>
      </c>
      <c r="C36" s="134"/>
      <c r="D36" s="134"/>
      <c r="E36" s="132"/>
      <c r="F36" s="132"/>
      <c r="G36" s="132"/>
      <c r="H36" s="132"/>
      <c r="I36" s="132"/>
      <c r="J36" s="132"/>
    </row>
    <row r="37" spans="1:10" ht="12.75" customHeight="1">
      <c r="A37" s="132"/>
      <c r="B37" s="133" t="s">
        <v>331</v>
      </c>
      <c r="C37" s="134"/>
      <c r="D37" s="134"/>
      <c r="E37" s="132"/>
      <c r="F37" s="132"/>
      <c r="G37" s="132"/>
      <c r="H37" s="132"/>
      <c r="I37" s="132"/>
      <c r="J37" s="132"/>
    </row>
    <row r="38" spans="1:10" ht="12.75" customHeight="1">
      <c r="A38" s="132"/>
      <c r="B38" s="135"/>
      <c r="C38" s="132"/>
      <c r="D38" s="132"/>
      <c r="E38" s="132"/>
      <c r="F38" s="132"/>
      <c r="G38" s="132"/>
      <c r="H38" s="132"/>
      <c r="I38" s="135" t="s">
        <v>202</v>
      </c>
      <c r="J38" s="132"/>
    </row>
    <row r="39" spans="1:16" ht="12.75" customHeight="1">
      <c r="A39" s="136"/>
      <c r="B39" s="136"/>
      <c r="C39" s="136"/>
      <c r="D39" s="136"/>
      <c r="E39" s="136"/>
      <c r="F39" s="136"/>
      <c r="G39" s="136"/>
      <c r="H39" s="136"/>
      <c r="I39" s="137"/>
      <c r="J39" s="138" t="s">
        <v>170</v>
      </c>
      <c r="K39" s="126"/>
      <c r="L39" s="126"/>
      <c r="M39" s="126"/>
      <c r="N39" s="126"/>
      <c r="O39" s="126"/>
      <c r="P39" s="126"/>
    </row>
    <row r="40" spans="1:10" ht="12.75" customHeight="1">
      <c r="A40" s="303" t="s">
        <v>171</v>
      </c>
      <c r="B40" s="304"/>
      <c r="C40" s="304"/>
      <c r="D40" s="304"/>
      <c r="E40" s="304"/>
      <c r="F40" s="304"/>
      <c r="G40" s="304"/>
      <c r="H40" s="304"/>
      <c r="I40" s="304"/>
      <c r="J40" s="305"/>
    </row>
    <row r="41" spans="1:10" ht="12.75" customHeight="1">
      <c r="A41" s="171"/>
      <c r="B41" s="308" t="s">
        <v>203</v>
      </c>
      <c r="C41" s="309"/>
      <c r="D41" s="309"/>
      <c r="E41" s="309"/>
      <c r="F41" s="310"/>
      <c r="G41" s="172" t="s">
        <v>173</v>
      </c>
      <c r="H41" s="172" t="s">
        <v>174</v>
      </c>
      <c r="I41" s="173" t="s">
        <v>378</v>
      </c>
      <c r="J41" s="173" t="s">
        <v>175</v>
      </c>
    </row>
    <row r="42" spans="1:10" ht="12.75" customHeight="1">
      <c r="A42" s="185">
        <v>1</v>
      </c>
      <c r="B42" s="311" t="s">
        <v>204</v>
      </c>
      <c r="C42" s="289"/>
      <c r="D42" s="289"/>
      <c r="E42" s="289"/>
      <c r="F42" s="289"/>
      <c r="G42" s="176">
        <v>60</v>
      </c>
      <c r="H42" s="176">
        <v>12100</v>
      </c>
      <c r="I42" s="159"/>
      <c r="J42" s="159"/>
    </row>
    <row r="43" spans="1:10" ht="12.75" customHeight="1">
      <c r="A43" s="177" t="s">
        <v>205</v>
      </c>
      <c r="B43" s="287" t="s">
        <v>206</v>
      </c>
      <c r="C43" s="287" t="s">
        <v>207</v>
      </c>
      <c r="D43" s="287"/>
      <c r="E43" s="287"/>
      <c r="F43" s="287"/>
      <c r="G43" s="174" t="s">
        <v>208</v>
      </c>
      <c r="H43" s="174">
        <v>12101</v>
      </c>
      <c r="I43" s="231">
        <v>127.5</v>
      </c>
      <c r="J43" s="230">
        <v>148.1</v>
      </c>
    </row>
    <row r="44" spans="1:10" ht="12.75" customHeight="1">
      <c r="A44" s="177" t="s">
        <v>181</v>
      </c>
      <c r="B44" s="287" t="s">
        <v>209</v>
      </c>
      <c r="C44" s="287" t="s">
        <v>207</v>
      </c>
      <c r="D44" s="287"/>
      <c r="E44" s="287"/>
      <c r="F44" s="287"/>
      <c r="G44" s="174"/>
      <c r="H44" s="175">
        <v>12102</v>
      </c>
      <c r="I44" s="159"/>
      <c r="J44" s="159"/>
    </row>
    <row r="45" spans="1:10" ht="12.75" customHeight="1">
      <c r="A45" s="177" t="s">
        <v>183</v>
      </c>
      <c r="B45" s="287" t="s">
        <v>210</v>
      </c>
      <c r="C45" s="287" t="s">
        <v>207</v>
      </c>
      <c r="D45" s="287"/>
      <c r="E45" s="287"/>
      <c r="F45" s="287"/>
      <c r="G45" s="174" t="s">
        <v>211</v>
      </c>
      <c r="H45" s="174">
        <v>12103</v>
      </c>
      <c r="I45" s="159"/>
      <c r="J45" s="159"/>
    </row>
    <row r="46" spans="1:10" ht="12.75" customHeight="1">
      <c r="A46" s="177" t="s">
        <v>212</v>
      </c>
      <c r="B46" s="286" t="s">
        <v>213</v>
      </c>
      <c r="C46" s="287" t="s">
        <v>207</v>
      </c>
      <c r="D46" s="287"/>
      <c r="E46" s="287"/>
      <c r="F46" s="287"/>
      <c r="G46" s="174"/>
      <c r="H46" s="175">
        <v>12104</v>
      </c>
      <c r="I46" s="159"/>
      <c r="J46" s="159"/>
    </row>
    <row r="47" spans="1:10" ht="12.75" customHeight="1">
      <c r="A47" s="177" t="s">
        <v>214</v>
      </c>
      <c r="B47" s="287" t="s">
        <v>215</v>
      </c>
      <c r="C47" s="287" t="s">
        <v>207</v>
      </c>
      <c r="D47" s="287"/>
      <c r="E47" s="287"/>
      <c r="F47" s="287"/>
      <c r="G47" s="174" t="s">
        <v>216</v>
      </c>
      <c r="H47" s="175">
        <v>12105</v>
      </c>
      <c r="I47" s="159"/>
      <c r="J47" s="159"/>
    </row>
    <row r="48" spans="1:10" ht="12.75" customHeight="1">
      <c r="A48" s="185">
        <v>2</v>
      </c>
      <c r="B48" s="289" t="s">
        <v>217</v>
      </c>
      <c r="C48" s="289"/>
      <c r="D48" s="289"/>
      <c r="E48" s="289"/>
      <c r="F48" s="289"/>
      <c r="G48" s="176">
        <v>64</v>
      </c>
      <c r="H48" s="176">
        <v>12200</v>
      </c>
      <c r="I48" s="159"/>
      <c r="J48" s="159"/>
    </row>
    <row r="49" spans="1:10" ht="12.75" customHeight="1">
      <c r="A49" s="186" t="s">
        <v>218</v>
      </c>
      <c r="B49" s="289" t="s">
        <v>219</v>
      </c>
      <c r="C49" s="293"/>
      <c r="D49" s="293"/>
      <c r="E49" s="293"/>
      <c r="F49" s="293"/>
      <c r="G49" s="175">
        <v>641</v>
      </c>
      <c r="H49" s="175">
        <v>12201</v>
      </c>
      <c r="I49" s="233">
        <v>6589.997</v>
      </c>
      <c r="J49" s="232">
        <v>3730.68</v>
      </c>
    </row>
    <row r="50" spans="1:10" ht="12.75" customHeight="1">
      <c r="A50" s="186" t="s">
        <v>220</v>
      </c>
      <c r="B50" s="293" t="s">
        <v>221</v>
      </c>
      <c r="C50" s="293"/>
      <c r="D50" s="293"/>
      <c r="E50" s="293"/>
      <c r="F50" s="293"/>
      <c r="G50" s="175">
        <v>644</v>
      </c>
      <c r="H50" s="175">
        <v>12202</v>
      </c>
      <c r="I50" s="233">
        <v>1100.529</v>
      </c>
      <c r="J50" s="232">
        <v>623.02</v>
      </c>
    </row>
    <row r="51" spans="1:10" ht="12.75" customHeight="1">
      <c r="A51" s="185">
        <v>3</v>
      </c>
      <c r="B51" s="289" t="s">
        <v>222</v>
      </c>
      <c r="C51" s="289"/>
      <c r="D51" s="289"/>
      <c r="E51" s="289"/>
      <c r="F51" s="289"/>
      <c r="G51" s="176">
        <v>68</v>
      </c>
      <c r="H51" s="176">
        <v>12300</v>
      </c>
      <c r="I51" s="235">
        <v>87.384</v>
      </c>
      <c r="J51" s="234">
        <v>79.01</v>
      </c>
    </row>
    <row r="52" spans="1:10" ht="12.75" customHeight="1">
      <c r="A52" s="185">
        <v>4</v>
      </c>
      <c r="B52" s="289" t="s">
        <v>223</v>
      </c>
      <c r="C52" s="289"/>
      <c r="D52" s="289"/>
      <c r="E52" s="289"/>
      <c r="F52" s="289"/>
      <c r="G52" s="176">
        <v>61</v>
      </c>
      <c r="H52" s="176">
        <v>12400</v>
      </c>
      <c r="I52" s="159" t="s">
        <v>349</v>
      </c>
      <c r="J52" s="159"/>
    </row>
    <row r="53" spans="1:10" ht="12.75" customHeight="1">
      <c r="A53" s="186" t="s">
        <v>178</v>
      </c>
      <c r="B53" s="285" t="s">
        <v>224</v>
      </c>
      <c r="C53" s="285"/>
      <c r="D53" s="285"/>
      <c r="E53" s="285"/>
      <c r="F53" s="285"/>
      <c r="G53" s="174"/>
      <c r="H53" s="174">
        <v>12401</v>
      </c>
      <c r="I53" s="159"/>
      <c r="J53" s="159"/>
    </row>
    <row r="54" spans="1:10" ht="12.75" customHeight="1">
      <c r="A54" s="186" t="s">
        <v>187</v>
      </c>
      <c r="B54" s="285" t="s">
        <v>225</v>
      </c>
      <c r="C54" s="285"/>
      <c r="D54" s="285"/>
      <c r="E54" s="285"/>
      <c r="F54" s="285"/>
      <c r="G54" s="177">
        <v>611</v>
      </c>
      <c r="H54" s="174">
        <v>12402</v>
      </c>
      <c r="I54" s="159"/>
      <c r="J54" s="159"/>
    </row>
    <row r="55" spans="1:10" ht="12.75" customHeight="1">
      <c r="A55" s="186" t="s">
        <v>189</v>
      </c>
      <c r="B55" s="285" t="s">
        <v>226</v>
      </c>
      <c r="C55" s="285"/>
      <c r="D55" s="285"/>
      <c r="E55" s="285"/>
      <c r="F55" s="285"/>
      <c r="G55" s="174">
        <v>613</v>
      </c>
      <c r="H55" s="174">
        <v>12403</v>
      </c>
      <c r="I55" s="159"/>
      <c r="J55" s="159"/>
    </row>
    <row r="56" spans="1:10" ht="12.75" customHeight="1">
      <c r="A56" s="186" t="s">
        <v>227</v>
      </c>
      <c r="B56" s="285" t="s">
        <v>228</v>
      </c>
      <c r="C56" s="285"/>
      <c r="D56" s="285"/>
      <c r="E56" s="285"/>
      <c r="F56" s="285"/>
      <c r="G56" s="177">
        <v>615</v>
      </c>
      <c r="H56" s="174">
        <v>12404</v>
      </c>
      <c r="I56" s="176"/>
      <c r="J56" s="176"/>
    </row>
    <row r="57" spans="1:10" ht="12.75" customHeight="1">
      <c r="A57" s="186" t="s">
        <v>229</v>
      </c>
      <c r="B57" s="285" t="s">
        <v>230</v>
      </c>
      <c r="C57" s="285"/>
      <c r="D57" s="285"/>
      <c r="E57" s="285"/>
      <c r="F57" s="285"/>
      <c r="G57" s="177">
        <v>616</v>
      </c>
      <c r="H57" s="174">
        <v>12405</v>
      </c>
      <c r="I57" s="159"/>
      <c r="J57" s="159"/>
    </row>
    <row r="58" spans="1:10" ht="12.75" customHeight="1">
      <c r="A58" s="186" t="s">
        <v>231</v>
      </c>
      <c r="B58" s="285" t="s">
        <v>232</v>
      </c>
      <c r="C58" s="285"/>
      <c r="D58" s="285"/>
      <c r="E58" s="285"/>
      <c r="F58" s="285"/>
      <c r="G58" s="177">
        <v>617</v>
      </c>
      <c r="H58" s="174">
        <v>12406</v>
      </c>
      <c r="I58" s="159"/>
      <c r="J58" s="159"/>
    </row>
    <row r="59" spans="1:10" ht="12.75" customHeight="1">
      <c r="A59" s="186" t="s">
        <v>233</v>
      </c>
      <c r="B59" s="287" t="s">
        <v>234</v>
      </c>
      <c r="C59" s="287" t="s">
        <v>207</v>
      </c>
      <c r="D59" s="287"/>
      <c r="E59" s="287"/>
      <c r="F59" s="287"/>
      <c r="G59" s="177">
        <v>618</v>
      </c>
      <c r="H59" s="174">
        <v>12407</v>
      </c>
      <c r="I59" s="159"/>
      <c r="J59" s="159"/>
    </row>
    <row r="60" spans="1:10" ht="12.75" customHeight="1">
      <c r="A60" s="186" t="s">
        <v>235</v>
      </c>
      <c r="B60" s="287" t="s">
        <v>236</v>
      </c>
      <c r="C60" s="287"/>
      <c r="D60" s="287"/>
      <c r="E60" s="287"/>
      <c r="F60" s="287"/>
      <c r="G60" s="177">
        <v>623</v>
      </c>
      <c r="H60" s="174">
        <v>12408</v>
      </c>
      <c r="I60" s="159">
        <v>244.947</v>
      </c>
      <c r="J60" s="159">
        <v>746.21</v>
      </c>
    </row>
    <row r="61" spans="1:10" ht="12.75" customHeight="1">
      <c r="A61" s="186" t="s">
        <v>237</v>
      </c>
      <c r="B61" s="287" t="s">
        <v>238</v>
      </c>
      <c r="C61" s="287"/>
      <c r="D61" s="287"/>
      <c r="E61" s="287"/>
      <c r="F61" s="287"/>
      <c r="G61" s="177">
        <v>624</v>
      </c>
      <c r="H61" s="174">
        <v>12409</v>
      </c>
      <c r="I61" s="159"/>
      <c r="J61" s="159"/>
    </row>
    <row r="62" spans="1:10" ht="12.75" customHeight="1">
      <c r="A62" s="186" t="s">
        <v>239</v>
      </c>
      <c r="B62" s="287" t="s">
        <v>240</v>
      </c>
      <c r="C62" s="287"/>
      <c r="D62" s="287"/>
      <c r="E62" s="287"/>
      <c r="F62" s="287"/>
      <c r="G62" s="177">
        <v>625</v>
      </c>
      <c r="H62" s="174">
        <v>12410</v>
      </c>
      <c r="I62" s="159">
        <v>200</v>
      </c>
      <c r="J62" s="159"/>
    </row>
    <row r="63" spans="1:10" ht="12.75" customHeight="1">
      <c r="A63" s="186" t="s">
        <v>241</v>
      </c>
      <c r="B63" s="287" t="s">
        <v>242</v>
      </c>
      <c r="C63" s="287"/>
      <c r="D63" s="287"/>
      <c r="E63" s="287"/>
      <c r="F63" s="287"/>
      <c r="G63" s="177">
        <v>626</v>
      </c>
      <c r="H63" s="174">
        <v>12411</v>
      </c>
      <c r="I63" s="159">
        <v>150.328</v>
      </c>
      <c r="J63" s="159">
        <v>210.86</v>
      </c>
    </row>
    <row r="64" spans="1:10" ht="12.75" customHeight="1">
      <c r="A64" s="187" t="s">
        <v>243</v>
      </c>
      <c r="B64" s="287" t="s">
        <v>244</v>
      </c>
      <c r="C64" s="287"/>
      <c r="D64" s="287"/>
      <c r="E64" s="287"/>
      <c r="F64" s="287"/>
      <c r="G64" s="177">
        <v>627</v>
      </c>
      <c r="H64" s="174">
        <v>12412</v>
      </c>
      <c r="I64" s="159"/>
      <c r="J64" s="159"/>
    </row>
    <row r="65" spans="1:10" ht="12.75" customHeight="1">
      <c r="A65" s="186"/>
      <c r="B65" s="292" t="s">
        <v>245</v>
      </c>
      <c r="C65" s="292"/>
      <c r="D65" s="292"/>
      <c r="E65" s="292"/>
      <c r="F65" s="292"/>
      <c r="G65" s="177">
        <v>6271</v>
      </c>
      <c r="H65" s="177">
        <v>124121</v>
      </c>
      <c r="I65" s="159"/>
      <c r="J65" s="159"/>
    </row>
    <row r="66" spans="1:10" ht="12.75" customHeight="1">
      <c r="A66" s="186"/>
      <c r="B66" s="292" t="s">
        <v>246</v>
      </c>
      <c r="C66" s="292"/>
      <c r="D66" s="292"/>
      <c r="E66" s="292"/>
      <c r="F66" s="292"/>
      <c r="G66" s="177">
        <v>6272</v>
      </c>
      <c r="H66" s="177">
        <v>124122</v>
      </c>
      <c r="I66" s="159"/>
      <c r="J66" s="159"/>
    </row>
    <row r="67" spans="1:10" ht="12.75" customHeight="1">
      <c r="A67" s="186" t="s">
        <v>247</v>
      </c>
      <c r="B67" s="287" t="s">
        <v>248</v>
      </c>
      <c r="C67" s="287"/>
      <c r="D67" s="287"/>
      <c r="E67" s="287"/>
      <c r="F67" s="287"/>
      <c r="G67" s="177">
        <v>628</v>
      </c>
      <c r="H67" s="177">
        <v>12413</v>
      </c>
      <c r="I67" s="233">
        <v>18.985</v>
      </c>
      <c r="J67" s="233">
        <v>14.18</v>
      </c>
    </row>
    <row r="68" spans="1:10" ht="12.75" customHeight="1">
      <c r="A68" s="185">
        <v>5</v>
      </c>
      <c r="B68" s="286" t="s">
        <v>249</v>
      </c>
      <c r="C68" s="287"/>
      <c r="D68" s="287"/>
      <c r="E68" s="287"/>
      <c r="F68" s="287"/>
      <c r="G68" s="159">
        <v>63</v>
      </c>
      <c r="H68" s="159">
        <v>12500</v>
      </c>
      <c r="I68" s="159"/>
      <c r="J68" s="159"/>
    </row>
    <row r="69" spans="1:10" ht="12.75" customHeight="1">
      <c r="A69" s="186" t="s">
        <v>178</v>
      </c>
      <c r="B69" s="287" t="s">
        <v>250</v>
      </c>
      <c r="C69" s="287"/>
      <c r="D69" s="287"/>
      <c r="E69" s="287"/>
      <c r="F69" s="287"/>
      <c r="G69" s="177">
        <v>632</v>
      </c>
      <c r="H69" s="177">
        <v>12501</v>
      </c>
      <c r="I69" s="159"/>
      <c r="J69" s="159"/>
    </row>
    <row r="70" spans="1:10" ht="12.75" customHeight="1">
      <c r="A70" s="186" t="s">
        <v>187</v>
      </c>
      <c r="B70" s="287" t="s">
        <v>251</v>
      </c>
      <c r="C70" s="287"/>
      <c r="D70" s="287"/>
      <c r="E70" s="287"/>
      <c r="F70" s="287"/>
      <c r="G70" s="177">
        <v>633</v>
      </c>
      <c r="H70" s="177">
        <v>12502</v>
      </c>
      <c r="I70" s="159"/>
      <c r="J70" s="159"/>
    </row>
    <row r="71" spans="1:10" ht="12.75" customHeight="1">
      <c r="A71" s="186" t="s">
        <v>189</v>
      </c>
      <c r="B71" s="287" t="s">
        <v>252</v>
      </c>
      <c r="C71" s="287"/>
      <c r="D71" s="287"/>
      <c r="E71" s="287"/>
      <c r="F71" s="287"/>
      <c r="G71" s="177">
        <v>634</v>
      </c>
      <c r="H71" s="177">
        <v>12503</v>
      </c>
      <c r="I71" s="159"/>
      <c r="J71" s="159"/>
    </row>
    <row r="72" spans="1:10" ht="12.75" customHeight="1">
      <c r="A72" s="186" t="s">
        <v>227</v>
      </c>
      <c r="B72" s="287" t="s">
        <v>253</v>
      </c>
      <c r="C72" s="287"/>
      <c r="D72" s="287"/>
      <c r="E72" s="287"/>
      <c r="F72" s="287"/>
      <c r="G72" s="177" t="s">
        <v>254</v>
      </c>
      <c r="H72" s="177">
        <v>12504</v>
      </c>
      <c r="I72" s="159">
        <v>20.9</v>
      </c>
      <c r="J72" s="159"/>
    </row>
    <row r="73" spans="1:12" ht="12.75" customHeight="1">
      <c r="A73" s="185" t="s">
        <v>255</v>
      </c>
      <c r="B73" s="289" t="s">
        <v>256</v>
      </c>
      <c r="C73" s="289"/>
      <c r="D73" s="289"/>
      <c r="E73" s="289"/>
      <c r="F73" s="289"/>
      <c r="G73" s="177"/>
      <c r="H73" s="177">
        <v>12600</v>
      </c>
      <c r="I73" s="236">
        <f>SUM(I43:I72)</f>
        <v>8540.57</v>
      </c>
      <c r="J73" s="236">
        <f>SUM(J43:J72)</f>
        <v>5552.0599999999995</v>
      </c>
      <c r="L73" s="196"/>
    </row>
    <row r="74" spans="1:10" ht="12.75" customHeight="1">
      <c r="A74" s="188"/>
      <c r="B74" s="178" t="s">
        <v>257</v>
      </c>
      <c r="C74" s="179"/>
      <c r="D74" s="179"/>
      <c r="E74" s="179"/>
      <c r="F74" s="179"/>
      <c r="G74" s="179"/>
      <c r="H74" s="179"/>
      <c r="I74" s="180" t="s">
        <v>175</v>
      </c>
      <c r="J74" s="180" t="s">
        <v>176</v>
      </c>
    </row>
    <row r="75" spans="1:10" ht="12.75" customHeight="1">
      <c r="A75" s="189">
        <v>1</v>
      </c>
      <c r="B75" s="290" t="s">
        <v>258</v>
      </c>
      <c r="C75" s="290"/>
      <c r="D75" s="290"/>
      <c r="E75" s="290"/>
      <c r="F75" s="290"/>
      <c r="G75" s="159"/>
      <c r="H75" s="159">
        <v>14000</v>
      </c>
      <c r="I75" s="159">
        <v>28</v>
      </c>
      <c r="J75" s="159">
        <v>16</v>
      </c>
    </row>
    <row r="76" spans="1:10" ht="12.75" customHeight="1">
      <c r="A76" s="189">
        <v>2</v>
      </c>
      <c r="B76" s="290" t="s">
        <v>259</v>
      </c>
      <c r="C76" s="290"/>
      <c r="D76" s="290"/>
      <c r="E76" s="290"/>
      <c r="F76" s="290"/>
      <c r="G76" s="159"/>
      <c r="H76" s="159">
        <v>15000</v>
      </c>
      <c r="I76" s="159"/>
      <c r="J76" s="159"/>
    </row>
    <row r="77" spans="1:10" ht="12.75" customHeight="1">
      <c r="A77" s="190" t="s">
        <v>178</v>
      </c>
      <c r="B77" s="285" t="s">
        <v>260</v>
      </c>
      <c r="C77" s="285"/>
      <c r="D77" s="285"/>
      <c r="E77" s="285"/>
      <c r="F77" s="285"/>
      <c r="G77" s="159"/>
      <c r="H77" s="177">
        <v>15001</v>
      </c>
      <c r="I77" s="159"/>
      <c r="J77" s="159"/>
    </row>
    <row r="78" spans="1:10" ht="12.75" customHeight="1">
      <c r="A78" s="190"/>
      <c r="B78" s="291" t="s">
        <v>261</v>
      </c>
      <c r="C78" s="291"/>
      <c r="D78" s="291"/>
      <c r="E78" s="291"/>
      <c r="F78" s="291"/>
      <c r="G78" s="159"/>
      <c r="H78" s="177">
        <v>150011</v>
      </c>
      <c r="I78" s="159"/>
      <c r="J78" s="159"/>
    </row>
    <row r="79" spans="1:10" ht="12.75" customHeight="1">
      <c r="A79" s="191" t="s">
        <v>187</v>
      </c>
      <c r="B79" s="285" t="s">
        <v>262</v>
      </c>
      <c r="C79" s="285"/>
      <c r="D79" s="285"/>
      <c r="E79" s="285"/>
      <c r="F79" s="285"/>
      <c r="G79" s="159"/>
      <c r="H79" s="177">
        <v>15002</v>
      </c>
      <c r="I79" s="159"/>
      <c r="J79" s="159"/>
    </row>
    <row r="80" spans="1:10" ht="12.75" customHeight="1" thickBot="1">
      <c r="A80" s="192"/>
      <c r="B80" s="288" t="s">
        <v>263</v>
      </c>
      <c r="C80" s="288"/>
      <c r="D80" s="288"/>
      <c r="E80" s="288"/>
      <c r="F80" s="288"/>
      <c r="G80" s="181"/>
      <c r="H80" s="182">
        <v>150021</v>
      </c>
      <c r="I80" s="181"/>
      <c r="J80" s="181"/>
    </row>
    <row r="81" spans="1:10" ht="12.75" customHeight="1">
      <c r="A81" s="193"/>
      <c r="B81" s="194"/>
      <c r="C81" s="194"/>
      <c r="D81" s="194"/>
      <c r="E81" s="194"/>
      <c r="F81" s="194"/>
      <c r="G81" s="194"/>
      <c r="H81" s="194"/>
      <c r="I81" s="239" t="s">
        <v>201</v>
      </c>
      <c r="J81" s="195"/>
    </row>
    <row r="82" spans="1:10" ht="15.75">
      <c r="A82" s="132"/>
      <c r="B82" s="132"/>
      <c r="C82" s="132"/>
      <c r="D82" s="132"/>
      <c r="E82" s="132"/>
      <c r="F82" s="132"/>
      <c r="G82" s="132"/>
      <c r="H82" s="132"/>
      <c r="I82" s="168" t="s">
        <v>334</v>
      </c>
      <c r="J82" s="183"/>
    </row>
    <row r="83" spans="1:10" ht="15.75">
      <c r="A83" s="132"/>
      <c r="B83" s="132"/>
      <c r="C83" s="132"/>
      <c r="D83" s="132"/>
      <c r="E83" s="132"/>
      <c r="F83" s="132"/>
      <c r="G83" s="132"/>
      <c r="H83" s="132"/>
      <c r="I83" s="132"/>
      <c r="J83" s="183"/>
    </row>
    <row r="84" spans="1:10" ht="15.75">
      <c r="A84" s="132"/>
      <c r="B84" s="132"/>
      <c r="C84" s="132"/>
      <c r="D84" s="132"/>
      <c r="E84" s="132"/>
      <c r="F84" s="132"/>
      <c r="G84" s="132"/>
      <c r="H84" s="132"/>
      <c r="I84" s="132"/>
      <c r="J84" s="183"/>
    </row>
    <row r="85" spans="1:10" ht="15.75">
      <c r="A85" s="132"/>
      <c r="B85" s="132"/>
      <c r="C85" s="132"/>
      <c r="D85" s="132"/>
      <c r="E85" s="132"/>
      <c r="F85" s="132"/>
      <c r="G85" s="132"/>
      <c r="H85" s="132"/>
      <c r="I85" s="132"/>
      <c r="J85" s="183"/>
    </row>
    <row r="86" spans="1:10" ht="15.75">
      <c r="A86" s="132"/>
      <c r="B86" s="184"/>
      <c r="C86" s="132"/>
      <c r="D86" s="132"/>
      <c r="E86" s="132"/>
      <c r="F86" s="132"/>
      <c r="G86" s="132"/>
      <c r="H86" s="132"/>
      <c r="I86" s="132"/>
      <c r="J86" s="183"/>
    </row>
    <row r="87" spans="1:10" ht="15">
      <c r="A87" s="132"/>
      <c r="B87" s="184"/>
      <c r="C87" s="132"/>
      <c r="D87" s="132"/>
      <c r="E87" s="132"/>
      <c r="F87" s="132"/>
      <c r="G87" s="132"/>
      <c r="H87" s="132"/>
      <c r="I87" s="132"/>
      <c r="J87" s="132"/>
    </row>
    <row r="88" spans="1:10" ht="15">
      <c r="A88" s="132"/>
      <c r="B88" s="184"/>
      <c r="C88" s="132"/>
      <c r="D88" s="132"/>
      <c r="E88" s="132"/>
      <c r="F88" s="132"/>
      <c r="G88" s="132"/>
      <c r="H88" s="132"/>
      <c r="I88" s="132"/>
      <c r="J88" s="132"/>
    </row>
    <row r="89" spans="1:10" ht="15">
      <c r="A89" s="132"/>
      <c r="B89" s="184"/>
      <c r="C89" s="132"/>
      <c r="D89" s="132"/>
      <c r="E89" s="132"/>
      <c r="F89" s="132"/>
      <c r="G89" s="132"/>
      <c r="H89" s="132"/>
      <c r="I89" s="132"/>
      <c r="J89" s="132"/>
    </row>
    <row r="90" spans="1:10" ht="15">
      <c r="A90" s="132"/>
      <c r="B90" s="132"/>
      <c r="C90" s="132"/>
      <c r="D90" s="132"/>
      <c r="E90" s="132"/>
      <c r="F90" s="132"/>
      <c r="G90" s="132"/>
      <c r="H90" s="132"/>
      <c r="I90" s="132"/>
      <c r="J90" s="132"/>
    </row>
    <row r="91" spans="1:10" ht="15">
      <c r="A91" s="132"/>
      <c r="B91" s="132"/>
      <c r="C91" s="132"/>
      <c r="D91" s="132"/>
      <c r="E91" s="132"/>
      <c r="F91" s="132"/>
      <c r="G91" s="132"/>
      <c r="H91" s="132"/>
      <c r="I91" s="132"/>
      <c r="J91" s="132"/>
    </row>
    <row r="92" spans="1:10" ht="15">
      <c r="A92" s="132"/>
      <c r="B92" s="132"/>
      <c r="C92" s="132"/>
      <c r="D92" s="132"/>
      <c r="E92" s="132"/>
      <c r="F92" s="132"/>
      <c r="G92" s="132"/>
      <c r="H92" s="132"/>
      <c r="I92" s="132"/>
      <c r="J92" s="132"/>
    </row>
    <row r="93" spans="1:10" ht="15">
      <c r="A93" s="132"/>
      <c r="B93" s="132"/>
      <c r="C93" s="132"/>
      <c r="D93" s="132"/>
      <c r="E93" s="132"/>
      <c r="F93" s="132"/>
      <c r="G93" s="132"/>
      <c r="H93" s="132"/>
      <c r="I93" s="132"/>
      <c r="J93" s="132"/>
    </row>
    <row r="94" spans="1:10" ht="15">
      <c r="A94" s="132"/>
      <c r="B94" s="132"/>
      <c r="C94" s="132"/>
      <c r="D94" s="132"/>
      <c r="E94" s="132"/>
      <c r="F94" s="132"/>
      <c r="G94" s="132"/>
      <c r="H94" s="132"/>
      <c r="I94" s="132"/>
      <c r="J94" s="132"/>
    </row>
    <row r="95" spans="1:10" ht="15">
      <c r="A95" s="132"/>
      <c r="B95" s="132"/>
      <c r="C95" s="132"/>
      <c r="D95" s="132"/>
      <c r="E95" s="132"/>
      <c r="F95" s="132"/>
      <c r="G95" s="132"/>
      <c r="H95" s="132"/>
      <c r="I95" s="132"/>
      <c r="J95" s="132"/>
    </row>
    <row r="96" spans="1:10" ht="15">
      <c r="A96" s="132"/>
      <c r="B96" s="132"/>
      <c r="C96" s="132"/>
      <c r="D96" s="132"/>
      <c r="E96" s="132"/>
      <c r="F96" s="132"/>
      <c r="G96" s="132"/>
      <c r="H96" s="132"/>
      <c r="I96" s="132"/>
      <c r="J96" s="132"/>
    </row>
    <row r="97" spans="1:10" ht="15">
      <c r="A97" s="132"/>
      <c r="B97" s="132"/>
      <c r="C97" s="132"/>
      <c r="D97" s="132"/>
      <c r="E97" s="132"/>
      <c r="F97" s="132"/>
      <c r="G97" s="132"/>
      <c r="H97" s="132"/>
      <c r="I97" s="132"/>
      <c r="J97" s="132"/>
    </row>
    <row r="98" spans="1:10" ht="15">
      <c r="A98" s="132"/>
      <c r="B98" s="132"/>
      <c r="C98" s="132"/>
      <c r="D98" s="132"/>
      <c r="E98" s="132"/>
      <c r="F98" s="132"/>
      <c r="G98" s="132"/>
      <c r="H98" s="132"/>
      <c r="I98" s="132"/>
      <c r="J98" s="132"/>
    </row>
    <row r="99" spans="1:10" ht="15">
      <c r="A99" s="132"/>
      <c r="B99" s="132"/>
      <c r="C99" s="132"/>
      <c r="D99" s="132"/>
      <c r="E99" s="132"/>
      <c r="F99" s="132"/>
      <c r="G99" s="132"/>
      <c r="H99" s="132"/>
      <c r="I99" s="132"/>
      <c r="J99" s="132"/>
    </row>
    <row r="100" spans="1:10" ht="1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</row>
    <row r="101" spans="1:10" ht="15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</row>
    <row r="102" spans="1:10" ht="15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</row>
    <row r="103" spans="1:10" ht="15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</row>
    <row r="104" spans="1:10" ht="15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</row>
    <row r="105" spans="1:10" ht="15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</row>
    <row r="106" spans="1:10" ht="15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</row>
    <row r="107" spans="1:10" ht="15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</row>
    <row r="108" spans="1:10" ht="15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</row>
    <row r="109" spans="1:10" ht="15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</row>
    <row r="110" spans="1:10" ht="1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</row>
    <row r="111" spans="1:10" ht="15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</row>
    <row r="112" spans="1:10" ht="15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</row>
    <row r="113" spans="1:10" ht="15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</row>
    <row r="114" spans="1:10" ht="15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</row>
    <row r="115" spans="1:10" ht="15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</row>
    <row r="116" spans="1:10" ht="15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</row>
    <row r="117" spans="1:10" ht="15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</row>
    <row r="118" spans="1:10" ht="15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</row>
    <row r="119" spans="1:10" ht="15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</row>
    <row r="120" spans="1:10" ht="15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</row>
    <row r="121" spans="1:10" ht="15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</row>
    <row r="122" spans="1:10" ht="15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</row>
    <row r="123" spans="1:10" ht="15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</row>
    <row r="124" spans="1:10" ht="15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</row>
    <row r="125" spans="1:10" ht="15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</row>
    <row r="126" spans="1:10" ht="15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</row>
    <row r="127" spans="1:10" ht="15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</row>
    <row r="128" spans="1:10" ht="15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</row>
    <row r="129" spans="1:10" ht="15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</row>
    <row r="130" spans="1:10" ht="15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</row>
    <row r="131" spans="1:10" ht="15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</row>
    <row r="132" spans="1:10" ht="15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</row>
    <row r="133" spans="1:10" ht="15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</row>
    <row r="134" spans="1:10" ht="15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</row>
    <row r="135" spans="1:10" ht="15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</row>
    <row r="136" spans="1:10" ht="15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</row>
    <row r="137" spans="1:10" ht="15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</row>
    <row r="138" spans="1:10" ht="15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</row>
    <row r="139" spans="1:10" ht="15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</row>
    <row r="140" spans="1:10" ht="15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</row>
    <row r="141" spans="1:10" ht="15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</row>
    <row r="142" spans="1:10" ht="15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</row>
    <row r="143" spans="1:10" ht="15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</row>
    <row r="144" spans="1:10" ht="15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</row>
    <row r="145" spans="1:10" ht="15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</row>
    <row r="146" spans="1:10" ht="15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</row>
    <row r="147" spans="1:10" ht="15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</row>
    <row r="148" spans="1:10" ht="15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</row>
    <row r="149" spans="1:10" ht="15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</row>
    <row r="150" spans="1:10" ht="15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</row>
    <row r="151" spans="1:10" ht="15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</row>
    <row r="152" spans="1:10" ht="15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</row>
    <row r="153" spans="1:10" ht="15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</row>
    <row r="154" spans="1:10" ht="15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</row>
    <row r="155" spans="1:10" ht="15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</row>
    <row r="156" spans="1:10" ht="15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</row>
    <row r="157" spans="1:10" ht="15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</row>
    <row r="158" spans="1:10" ht="15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</row>
    <row r="159" spans="1:10" ht="15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</row>
    <row r="160" spans="1:10" ht="15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</row>
    <row r="161" spans="1:10" ht="15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</row>
    <row r="162" spans="1:10" ht="15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</row>
    <row r="163" spans="1:10" ht="15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</row>
    <row r="164" spans="1:10" ht="15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</row>
    <row r="165" spans="1:10" ht="15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</row>
    <row r="166" spans="1:10" ht="15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</row>
    <row r="167" spans="1:10" ht="15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</row>
    <row r="168" spans="1:10" ht="15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</row>
    <row r="169" spans="1:10" ht="15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</row>
    <row r="170" spans="1:10" ht="15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</row>
    <row r="171" spans="1:10" ht="15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</row>
    <row r="172" spans="1:10" ht="15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</row>
    <row r="173" spans="1:10" ht="15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</row>
  </sheetData>
  <sheetProtection/>
  <mergeCells count="59">
    <mergeCell ref="B47:F47"/>
    <mergeCell ref="A40:J40"/>
    <mergeCell ref="B41:F41"/>
    <mergeCell ref="B42:F42"/>
    <mergeCell ref="B45:F45"/>
    <mergeCell ref="B11:F11"/>
    <mergeCell ref="B12:F12"/>
    <mergeCell ref="B13:F13"/>
    <mergeCell ref="B21:F21"/>
    <mergeCell ref="B22:F22"/>
    <mergeCell ref="B24:F24"/>
    <mergeCell ref="A6:J6"/>
    <mergeCell ref="B7:F7"/>
    <mergeCell ref="B8:F8"/>
    <mergeCell ref="B9:F9"/>
    <mergeCell ref="B10:F10"/>
    <mergeCell ref="B23:F23"/>
    <mergeCell ref="B16:F16"/>
    <mergeCell ref="B17:F17"/>
    <mergeCell ref="B51:F51"/>
    <mergeCell ref="B48:F48"/>
    <mergeCell ref="B49:F49"/>
    <mergeCell ref="B14:F14"/>
    <mergeCell ref="B15:F15"/>
    <mergeCell ref="B43:F43"/>
    <mergeCell ref="B44:F44"/>
    <mergeCell ref="B18:F18"/>
    <mergeCell ref="B19:F19"/>
    <mergeCell ref="B20:F20"/>
    <mergeCell ref="B67:F67"/>
    <mergeCell ref="B46:F46"/>
    <mergeCell ref="B50:F50"/>
    <mergeCell ref="B58:F58"/>
    <mergeCell ref="B59:F59"/>
    <mergeCell ref="B60:F60"/>
    <mergeCell ref="B61:F61"/>
    <mergeCell ref="B53:F53"/>
    <mergeCell ref="B54:F54"/>
    <mergeCell ref="B57:F57"/>
    <mergeCell ref="B76:F76"/>
    <mergeCell ref="B52:F52"/>
    <mergeCell ref="B62:F62"/>
    <mergeCell ref="B55:F55"/>
    <mergeCell ref="B56:F56"/>
    <mergeCell ref="B78:F78"/>
    <mergeCell ref="B63:F63"/>
    <mergeCell ref="B64:F64"/>
    <mergeCell ref="B65:F65"/>
    <mergeCell ref="B66:F66"/>
    <mergeCell ref="B77:F77"/>
    <mergeCell ref="B68:F68"/>
    <mergeCell ref="B79:F79"/>
    <mergeCell ref="B80:F80"/>
    <mergeCell ref="B69:F69"/>
    <mergeCell ref="B70:F70"/>
    <mergeCell ref="B71:F71"/>
    <mergeCell ref="B72:F72"/>
    <mergeCell ref="B73:F73"/>
    <mergeCell ref="B75:F75"/>
  </mergeCells>
  <printOptions/>
  <pageMargins left="0.7" right="0.7" top="0.25" bottom="0.2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5.28125" style="0" customWidth="1"/>
    <col min="2" max="2" width="17.7109375" style="0" customWidth="1"/>
    <col min="4" max="7" width="10.7109375" style="0" customWidth="1"/>
  </cols>
  <sheetData>
    <row r="1" ht="15">
      <c r="B1" s="197" t="s">
        <v>337</v>
      </c>
    </row>
    <row r="2" ht="15">
      <c r="B2" s="133" t="s">
        <v>336</v>
      </c>
    </row>
    <row r="3" ht="15">
      <c r="B3" s="133"/>
    </row>
    <row r="4" spans="2:7" ht="15.75">
      <c r="B4" s="312" t="s">
        <v>370</v>
      </c>
      <c r="C4" s="312"/>
      <c r="D4" s="312"/>
      <c r="E4" s="312"/>
      <c r="F4" s="312"/>
      <c r="G4" s="312"/>
    </row>
    <row r="6" spans="1:7" ht="15">
      <c r="A6" s="313" t="s">
        <v>0</v>
      </c>
      <c r="B6" s="315" t="s">
        <v>115</v>
      </c>
      <c r="C6" s="313" t="s">
        <v>264</v>
      </c>
      <c r="D6" s="198" t="s">
        <v>265</v>
      </c>
      <c r="E6" s="313" t="s">
        <v>266</v>
      </c>
      <c r="F6" s="313" t="s">
        <v>267</v>
      </c>
      <c r="G6" s="198" t="s">
        <v>265</v>
      </c>
    </row>
    <row r="7" spans="1:9" ht="15">
      <c r="A7" s="314"/>
      <c r="B7" s="316"/>
      <c r="C7" s="314"/>
      <c r="D7" s="199">
        <v>40544</v>
      </c>
      <c r="E7" s="314"/>
      <c r="F7" s="314"/>
      <c r="G7" s="199">
        <v>40908</v>
      </c>
      <c r="H7" s="126"/>
      <c r="I7" s="126"/>
    </row>
    <row r="8" spans="1:9" ht="15">
      <c r="A8" s="200">
        <v>1</v>
      </c>
      <c r="B8" s="190" t="s">
        <v>268</v>
      </c>
      <c r="C8" s="200"/>
      <c r="D8" s="202">
        <v>0</v>
      </c>
      <c r="E8" s="202">
        <v>0</v>
      </c>
      <c r="F8" s="202">
        <v>0</v>
      </c>
      <c r="G8" s="202">
        <f aca="true" t="shared" si="0" ref="G8:G16">D8+E8-F8</f>
        <v>0</v>
      </c>
      <c r="H8" s="126"/>
      <c r="I8" s="126"/>
    </row>
    <row r="9" spans="1:9" ht="15">
      <c r="A9" s="200">
        <v>2</v>
      </c>
      <c r="B9" s="190" t="s">
        <v>269</v>
      </c>
      <c r="C9" s="200"/>
      <c r="D9" s="202">
        <v>0</v>
      </c>
      <c r="E9" s="202">
        <v>0</v>
      </c>
      <c r="F9" s="202">
        <v>0</v>
      </c>
      <c r="G9" s="202">
        <f t="shared" si="0"/>
        <v>0</v>
      </c>
      <c r="H9" s="203"/>
      <c r="I9" s="204"/>
    </row>
    <row r="10" spans="1:9" ht="15">
      <c r="A10" s="200">
        <v>3</v>
      </c>
      <c r="B10" s="190" t="s">
        <v>270</v>
      </c>
      <c r="C10" s="200"/>
      <c r="D10" s="202">
        <v>308070</v>
      </c>
      <c r="E10" s="202">
        <v>290508</v>
      </c>
      <c r="F10" s="202">
        <v>0</v>
      </c>
      <c r="G10" s="202">
        <f t="shared" si="0"/>
        <v>598578</v>
      </c>
      <c r="H10" s="203"/>
      <c r="I10" s="204"/>
    </row>
    <row r="11" spans="1:9" ht="15">
      <c r="A11" s="200">
        <v>4</v>
      </c>
      <c r="B11" s="190" t="s">
        <v>271</v>
      </c>
      <c r="C11" s="200"/>
      <c r="D11" s="202">
        <v>300000</v>
      </c>
      <c r="E11" s="202">
        <v>0</v>
      </c>
      <c r="F11" s="202">
        <v>0</v>
      </c>
      <c r="G11" s="202">
        <f t="shared" si="0"/>
        <v>300000</v>
      </c>
      <c r="H11" s="203"/>
      <c r="I11" s="204"/>
    </row>
    <row r="12" spans="1:9" ht="15">
      <c r="A12" s="200">
        <v>5</v>
      </c>
      <c r="B12" s="190" t="s">
        <v>272</v>
      </c>
      <c r="C12" s="200"/>
      <c r="D12" s="202">
        <v>0</v>
      </c>
      <c r="E12" s="162">
        <v>0</v>
      </c>
      <c r="F12" s="202">
        <v>0</v>
      </c>
      <c r="G12" s="202">
        <f t="shared" si="0"/>
        <v>0</v>
      </c>
      <c r="H12" s="203"/>
      <c r="I12" s="204"/>
    </row>
    <row r="13" spans="1:9" ht="15">
      <c r="A13" s="200">
        <v>1</v>
      </c>
      <c r="B13" s="190" t="s">
        <v>273</v>
      </c>
      <c r="C13" s="200"/>
      <c r="D13" s="202">
        <v>0</v>
      </c>
      <c r="E13" s="202">
        <v>0</v>
      </c>
      <c r="F13" s="202">
        <v>0</v>
      </c>
      <c r="G13" s="202">
        <f t="shared" si="0"/>
        <v>0</v>
      </c>
      <c r="H13" s="203"/>
      <c r="I13" s="204"/>
    </row>
    <row r="14" spans="1:9" ht="15">
      <c r="A14" s="200">
        <v>2</v>
      </c>
      <c r="B14" s="205"/>
      <c r="C14" s="200"/>
      <c r="D14" s="202"/>
      <c r="E14" s="202"/>
      <c r="F14" s="202"/>
      <c r="G14" s="202">
        <f t="shared" si="0"/>
        <v>0</v>
      </c>
      <c r="H14" s="126"/>
      <c r="I14" s="126"/>
    </row>
    <row r="15" spans="1:9" ht="15">
      <c r="A15" s="200">
        <v>3</v>
      </c>
      <c r="B15" s="205"/>
      <c r="C15" s="200"/>
      <c r="D15" s="202"/>
      <c r="E15" s="202"/>
      <c r="F15" s="202"/>
      <c r="G15" s="202">
        <f t="shared" si="0"/>
        <v>0</v>
      </c>
      <c r="H15" s="126"/>
      <c r="I15" s="126"/>
    </row>
    <row r="16" spans="1:9" ht="15.75" thickBot="1">
      <c r="A16" s="206">
        <v>4</v>
      </c>
      <c r="B16" s="207"/>
      <c r="C16" s="206"/>
      <c r="D16" s="208"/>
      <c r="E16" s="208"/>
      <c r="F16" s="208"/>
      <c r="G16" s="208">
        <f t="shared" si="0"/>
        <v>0</v>
      </c>
      <c r="H16" s="126"/>
      <c r="I16" s="126"/>
    </row>
    <row r="17" spans="1:9" ht="15.75" thickBot="1">
      <c r="A17" s="209"/>
      <c r="B17" s="210" t="s">
        <v>274</v>
      </c>
      <c r="C17" s="211"/>
      <c r="D17" s="212">
        <f>SUM(D8:D16)</f>
        <v>608070</v>
      </c>
      <c r="E17" s="212">
        <f>SUM(E8:E16)</f>
        <v>290508</v>
      </c>
      <c r="F17" s="212">
        <f>SUM(F8:F16)</f>
        <v>0</v>
      </c>
      <c r="G17" s="213">
        <f>SUM(G8:G16)</f>
        <v>898578</v>
      </c>
      <c r="I17" s="214"/>
    </row>
    <row r="19" spans="2:9" ht="15.75">
      <c r="B19" s="312" t="s">
        <v>371</v>
      </c>
      <c r="C19" s="312"/>
      <c r="D19" s="312"/>
      <c r="E19" s="312"/>
      <c r="F19" s="312"/>
      <c r="G19" s="312"/>
      <c r="I19" s="214"/>
    </row>
    <row r="21" spans="1:7" ht="15">
      <c r="A21" s="313" t="s">
        <v>0</v>
      </c>
      <c r="B21" s="315" t="s">
        <v>115</v>
      </c>
      <c r="C21" s="313" t="s">
        <v>264</v>
      </c>
      <c r="D21" s="198" t="s">
        <v>265</v>
      </c>
      <c r="E21" s="313" t="s">
        <v>266</v>
      </c>
      <c r="F21" s="313" t="s">
        <v>267</v>
      </c>
      <c r="G21" s="198" t="s">
        <v>265</v>
      </c>
    </row>
    <row r="22" spans="1:7" ht="15">
      <c r="A22" s="314"/>
      <c r="B22" s="316"/>
      <c r="C22" s="314"/>
      <c r="D22" s="199">
        <v>40544</v>
      </c>
      <c r="E22" s="314"/>
      <c r="F22" s="314"/>
      <c r="G22" s="199">
        <v>40908</v>
      </c>
    </row>
    <row r="23" spans="1:7" ht="15">
      <c r="A23" s="200">
        <v>1</v>
      </c>
      <c r="B23" s="201" t="s">
        <v>268</v>
      </c>
      <c r="C23" s="200"/>
      <c r="D23" s="202">
        <v>0</v>
      </c>
      <c r="E23" s="202">
        <v>0</v>
      </c>
      <c r="F23" s="215">
        <v>0</v>
      </c>
      <c r="G23" s="202">
        <f aca="true" t="shared" si="1" ref="G23:G28">D23+E23</f>
        <v>0</v>
      </c>
    </row>
    <row r="24" spans="1:7" ht="15">
      <c r="A24" s="200">
        <v>2</v>
      </c>
      <c r="B24" s="201" t="s">
        <v>269</v>
      </c>
      <c r="C24" s="200"/>
      <c r="D24" s="202">
        <v>0</v>
      </c>
      <c r="E24" s="202">
        <v>0</v>
      </c>
      <c r="F24" s="202">
        <v>0</v>
      </c>
      <c r="G24" s="202">
        <f t="shared" si="1"/>
        <v>0</v>
      </c>
    </row>
    <row r="25" spans="1:7" ht="15">
      <c r="A25" s="200">
        <v>3</v>
      </c>
      <c r="B25" s="190" t="s">
        <v>275</v>
      </c>
      <c r="C25" s="200"/>
      <c r="D25" s="202">
        <v>62409</v>
      </c>
      <c r="E25" s="216">
        <v>63218</v>
      </c>
      <c r="F25" s="202">
        <v>0</v>
      </c>
      <c r="G25" s="202">
        <f t="shared" si="1"/>
        <v>125627</v>
      </c>
    </row>
    <row r="26" spans="1:7" ht="15">
      <c r="A26" s="200">
        <v>4</v>
      </c>
      <c r="B26" s="190" t="s">
        <v>271</v>
      </c>
      <c r="C26" s="200"/>
      <c r="D26" s="202">
        <v>179168</v>
      </c>
      <c r="E26" s="202">
        <v>24166</v>
      </c>
      <c r="F26" s="202">
        <v>0</v>
      </c>
      <c r="G26" s="202">
        <f t="shared" si="1"/>
        <v>203334</v>
      </c>
    </row>
    <row r="27" spans="1:7" ht="15">
      <c r="A27" s="200">
        <v>5</v>
      </c>
      <c r="B27" s="190" t="s">
        <v>272</v>
      </c>
      <c r="C27" s="200"/>
      <c r="D27" s="202">
        <v>0</v>
      </c>
      <c r="E27" s="216">
        <v>0</v>
      </c>
      <c r="F27" s="202">
        <v>0</v>
      </c>
      <c r="G27" s="202">
        <f t="shared" si="1"/>
        <v>0</v>
      </c>
    </row>
    <row r="28" spans="1:7" ht="15">
      <c r="A28" s="200">
        <v>1</v>
      </c>
      <c r="B28" s="190" t="s">
        <v>273</v>
      </c>
      <c r="C28" s="200"/>
      <c r="D28" s="202">
        <v>0</v>
      </c>
      <c r="E28" s="202">
        <v>0</v>
      </c>
      <c r="F28" s="202">
        <v>0</v>
      </c>
      <c r="G28" s="202">
        <f t="shared" si="1"/>
        <v>0</v>
      </c>
    </row>
    <row r="29" spans="1:7" ht="15">
      <c r="A29" s="200">
        <v>2</v>
      </c>
      <c r="B29" s="205"/>
      <c r="C29" s="200"/>
      <c r="D29" s="202"/>
      <c r="E29" s="202">
        <v>0</v>
      </c>
      <c r="F29" s="202">
        <v>0</v>
      </c>
      <c r="G29" s="202">
        <f>D29+E29-F29</f>
        <v>0</v>
      </c>
    </row>
    <row r="30" spans="1:7" ht="15">
      <c r="A30" s="200">
        <v>3</v>
      </c>
      <c r="B30" s="205"/>
      <c r="C30" s="200"/>
      <c r="D30" s="202"/>
      <c r="E30" s="202">
        <v>0</v>
      </c>
      <c r="F30" s="215">
        <v>0</v>
      </c>
      <c r="G30" s="202">
        <f>D30+E30-F30</f>
        <v>0</v>
      </c>
    </row>
    <row r="31" spans="1:7" ht="15.75" thickBot="1">
      <c r="A31" s="206">
        <v>4</v>
      </c>
      <c r="B31" s="207"/>
      <c r="C31" s="206"/>
      <c r="D31" s="208"/>
      <c r="E31" s="208"/>
      <c r="F31" s="208"/>
      <c r="G31" s="208">
        <f>D31+E31-F31</f>
        <v>0</v>
      </c>
    </row>
    <row r="32" spans="1:9" ht="15.75" thickBot="1">
      <c r="A32" s="209"/>
      <c r="B32" s="210" t="s">
        <v>274</v>
      </c>
      <c r="C32" s="211"/>
      <c r="D32" s="212">
        <f>SUM(D23:D31)</f>
        <v>241577</v>
      </c>
      <c r="E32" s="212">
        <f>SUM(E23:E31)</f>
        <v>87384</v>
      </c>
      <c r="F32" s="212">
        <f>SUM(F23:F31)</f>
        <v>0</v>
      </c>
      <c r="G32" s="213">
        <f>SUM(G23:G31)</f>
        <v>328961</v>
      </c>
      <c r="H32" s="217"/>
      <c r="I32" s="214"/>
    </row>
    <row r="33" ht="15">
      <c r="G33" s="217"/>
    </row>
    <row r="34" spans="2:7" ht="15.75">
      <c r="B34" s="312" t="s">
        <v>372</v>
      </c>
      <c r="C34" s="312"/>
      <c r="D34" s="312"/>
      <c r="E34" s="312"/>
      <c r="F34" s="312"/>
      <c r="G34" s="312"/>
    </row>
    <row r="36" spans="1:7" ht="15">
      <c r="A36" s="313" t="s">
        <v>0</v>
      </c>
      <c r="B36" s="315" t="s">
        <v>115</v>
      </c>
      <c r="C36" s="313" t="s">
        <v>264</v>
      </c>
      <c r="D36" s="198" t="s">
        <v>265</v>
      </c>
      <c r="E36" s="313" t="s">
        <v>266</v>
      </c>
      <c r="F36" s="313" t="s">
        <v>267</v>
      </c>
      <c r="G36" s="198" t="s">
        <v>265</v>
      </c>
    </row>
    <row r="37" spans="1:7" ht="15">
      <c r="A37" s="314"/>
      <c r="B37" s="316"/>
      <c r="C37" s="314"/>
      <c r="D37" s="199">
        <v>40544</v>
      </c>
      <c r="E37" s="314"/>
      <c r="F37" s="314"/>
      <c r="G37" s="199">
        <v>40908</v>
      </c>
    </row>
    <row r="38" spans="1:7" ht="15">
      <c r="A38" s="200">
        <v>1</v>
      </c>
      <c r="B38" s="201" t="s">
        <v>268</v>
      </c>
      <c r="C38" s="200"/>
      <c r="D38" s="202">
        <v>0</v>
      </c>
      <c r="E38" s="202"/>
      <c r="F38" s="202">
        <v>0</v>
      </c>
      <c r="G38" s="202">
        <f aca="true" t="shared" si="2" ref="G38:G46">D38+E38-F38</f>
        <v>0</v>
      </c>
    </row>
    <row r="39" spans="1:7" ht="15">
      <c r="A39" s="200">
        <v>2</v>
      </c>
      <c r="B39" s="190" t="s">
        <v>269</v>
      </c>
      <c r="C39" s="200"/>
      <c r="D39" s="202">
        <v>0</v>
      </c>
      <c r="E39" s="202"/>
      <c r="F39" s="202"/>
      <c r="G39" s="202">
        <f t="shared" si="2"/>
        <v>0</v>
      </c>
    </row>
    <row r="40" spans="1:7" ht="15">
      <c r="A40" s="200">
        <v>3</v>
      </c>
      <c r="B40" s="190" t="s">
        <v>275</v>
      </c>
      <c r="C40" s="200"/>
      <c r="D40" s="202">
        <v>245661</v>
      </c>
      <c r="E40" s="217">
        <v>290508</v>
      </c>
      <c r="F40" s="202">
        <v>63218</v>
      </c>
      <c r="G40" s="202">
        <f t="shared" si="2"/>
        <v>472951</v>
      </c>
    </row>
    <row r="41" spans="1:7" ht="15">
      <c r="A41" s="200">
        <v>4</v>
      </c>
      <c r="B41" s="190" t="s">
        <v>271</v>
      </c>
      <c r="C41" s="200"/>
      <c r="D41" s="202">
        <v>120832</v>
      </c>
      <c r="E41" s="202">
        <v>0</v>
      </c>
      <c r="F41" s="202">
        <v>24166</v>
      </c>
      <c r="G41" s="202">
        <f t="shared" si="2"/>
        <v>96666</v>
      </c>
    </row>
    <row r="42" spans="1:7" ht="15">
      <c r="A42" s="200">
        <v>5</v>
      </c>
      <c r="B42" s="190" t="s">
        <v>272</v>
      </c>
      <c r="C42" s="200"/>
      <c r="D42" s="202">
        <v>0</v>
      </c>
      <c r="E42" s="202"/>
      <c r="F42" s="202"/>
      <c r="G42" s="202">
        <f t="shared" si="2"/>
        <v>0</v>
      </c>
    </row>
    <row r="43" spans="1:7" ht="15">
      <c r="A43" s="200">
        <v>1</v>
      </c>
      <c r="B43" s="190" t="s">
        <v>273</v>
      </c>
      <c r="C43" s="200"/>
      <c r="D43" s="202">
        <v>0</v>
      </c>
      <c r="E43" s="202"/>
      <c r="F43" s="202"/>
      <c r="G43" s="202">
        <f t="shared" si="2"/>
        <v>0</v>
      </c>
    </row>
    <row r="44" spans="1:7" ht="15">
      <c r="A44" s="200">
        <v>2</v>
      </c>
      <c r="B44" s="190"/>
      <c r="C44" s="200"/>
      <c r="D44" s="202"/>
      <c r="E44" s="202"/>
      <c r="F44" s="202"/>
      <c r="G44" s="202">
        <f t="shared" si="2"/>
        <v>0</v>
      </c>
    </row>
    <row r="45" spans="1:7" ht="15">
      <c r="A45" s="200">
        <v>3</v>
      </c>
      <c r="B45" s="205"/>
      <c r="C45" s="200"/>
      <c r="D45" s="202"/>
      <c r="E45" s="202"/>
      <c r="F45" s="202"/>
      <c r="G45" s="202">
        <f t="shared" si="2"/>
        <v>0</v>
      </c>
    </row>
    <row r="46" spans="1:7" ht="15.75" thickBot="1">
      <c r="A46" s="206">
        <v>4</v>
      </c>
      <c r="B46" s="207"/>
      <c r="C46" s="206"/>
      <c r="D46" s="208"/>
      <c r="E46" s="208"/>
      <c r="F46" s="208"/>
      <c r="G46" s="208">
        <f t="shared" si="2"/>
        <v>0</v>
      </c>
    </row>
    <row r="47" spans="1:9" ht="15.75" thickBot="1">
      <c r="A47" s="209"/>
      <c r="B47" s="210" t="s">
        <v>274</v>
      </c>
      <c r="C47" s="211"/>
      <c r="D47" s="212">
        <f>SUM(D38:D46)</f>
        <v>366493</v>
      </c>
      <c r="E47" s="212">
        <f>SUM(E38:E46)</f>
        <v>290508</v>
      </c>
      <c r="F47" s="212">
        <f>SUM(F38:F46)</f>
        <v>87384</v>
      </c>
      <c r="G47" s="213">
        <f>SUM(G38:G46)</f>
        <v>569617</v>
      </c>
      <c r="I47" s="217"/>
    </row>
    <row r="48" spans="1:9" ht="15">
      <c r="A48" s="126"/>
      <c r="B48" s="126"/>
      <c r="C48" s="126"/>
      <c r="D48" s="126"/>
      <c r="E48" s="126"/>
      <c r="F48" s="204"/>
      <c r="G48" s="218"/>
      <c r="H48" s="126"/>
      <c r="I48" s="126"/>
    </row>
    <row r="49" spans="5:7" ht="15.75">
      <c r="E49" s="317" t="s">
        <v>201</v>
      </c>
      <c r="F49" s="317"/>
      <c r="G49" s="317"/>
    </row>
    <row r="50" spans="5:7" ht="15.75">
      <c r="E50" s="317" t="s">
        <v>339</v>
      </c>
      <c r="F50" s="317"/>
      <c r="G50" s="317"/>
    </row>
  </sheetData>
  <sheetProtection/>
  <mergeCells count="20">
    <mergeCell ref="E49:G49"/>
    <mergeCell ref="E50:G50"/>
    <mergeCell ref="B34:G34"/>
    <mergeCell ref="A36:A37"/>
    <mergeCell ref="B36:B37"/>
    <mergeCell ref="C36:C37"/>
    <mergeCell ref="E36:E37"/>
    <mergeCell ref="F36:F37"/>
    <mergeCell ref="B19:G19"/>
    <mergeCell ref="A21:A22"/>
    <mergeCell ref="B21:B22"/>
    <mergeCell ref="C21:C22"/>
    <mergeCell ref="E21:E22"/>
    <mergeCell ref="F21:F22"/>
    <mergeCell ref="B4:G4"/>
    <mergeCell ref="A6:A7"/>
    <mergeCell ref="B6:B7"/>
    <mergeCell ref="C6:C7"/>
    <mergeCell ref="E6:E7"/>
    <mergeCell ref="F6:F7"/>
  </mergeCells>
  <printOptions/>
  <pageMargins left="0.75" right="0.75" top="0.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7">
      <selection activeCell="I33" sqref="I33"/>
    </sheetView>
  </sheetViews>
  <sheetFormatPr defaultColWidth="9.140625" defaultRowHeight="15"/>
  <cols>
    <col min="1" max="1" width="6.421875" style="0" customWidth="1"/>
    <col min="2" max="2" width="10.57421875" style="0" customWidth="1"/>
    <col min="3" max="3" width="28.421875" style="0" customWidth="1"/>
    <col min="4" max="4" width="24.00390625" style="0" customWidth="1"/>
  </cols>
  <sheetData>
    <row r="1" ht="12.75" customHeight="1">
      <c r="B1" s="133" t="s">
        <v>335</v>
      </c>
    </row>
    <row r="2" ht="12.75" customHeight="1">
      <c r="B2" s="133" t="s">
        <v>336</v>
      </c>
    </row>
    <row r="3" spans="2:4" ht="12.75" customHeight="1">
      <c r="B3" s="133"/>
      <c r="D3" s="135" t="s">
        <v>276</v>
      </c>
    </row>
    <row r="4" ht="12.75" customHeight="1"/>
    <row r="5" spans="1:4" ht="12.75" customHeight="1">
      <c r="A5" s="205"/>
      <c r="B5" s="205"/>
      <c r="C5" s="162" t="s">
        <v>277</v>
      </c>
      <c r="D5" s="162" t="s">
        <v>278</v>
      </c>
    </row>
    <row r="6" spans="1:4" ht="12.75" customHeight="1">
      <c r="A6" s="205">
        <v>1</v>
      </c>
      <c r="B6" s="162" t="s">
        <v>279</v>
      </c>
      <c r="C6" s="219" t="s">
        <v>280</v>
      </c>
      <c r="D6" s="219"/>
    </row>
    <row r="7" spans="1:4" ht="12.75" customHeight="1">
      <c r="A7" s="205">
        <v>2</v>
      </c>
      <c r="B7" s="162" t="s">
        <v>279</v>
      </c>
      <c r="C7" s="219" t="s">
        <v>281</v>
      </c>
      <c r="D7" s="205"/>
    </row>
    <row r="8" spans="1:4" ht="12.75" customHeight="1">
      <c r="A8" s="205">
        <v>3</v>
      </c>
      <c r="B8" s="162" t="s">
        <v>279</v>
      </c>
      <c r="C8" s="219" t="s">
        <v>282</v>
      </c>
      <c r="D8" s="205"/>
    </row>
    <row r="9" spans="1:4" ht="12.75" customHeight="1">
      <c r="A9" s="205">
        <v>4</v>
      </c>
      <c r="B9" s="162" t="s">
        <v>279</v>
      </c>
      <c r="C9" s="219" t="s">
        <v>283</v>
      </c>
      <c r="D9" s="205"/>
    </row>
    <row r="10" spans="1:4" ht="12.75" customHeight="1">
      <c r="A10" s="205">
        <v>5</v>
      </c>
      <c r="B10" s="162" t="s">
        <v>279</v>
      </c>
      <c r="C10" s="219" t="s">
        <v>284</v>
      </c>
      <c r="D10" s="205"/>
    </row>
    <row r="11" spans="1:4" ht="12.75" customHeight="1">
      <c r="A11" s="205">
        <v>6</v>
      </c>
      <c r="B11" s="162" t="s">
        <v>279</v>
      </c>
      <c r="C11" s="219" t="s">
        <v>285</v>
      </c>
      <c r="D11" s="205"/>
    </row>
    <row r="12" spans="1:4" ht="12.75" customHeight="1">
      <c r="A12" s="205">
        <v>7</v>
      </c>
      <c r="B12" s="162" t="s">
        <v>279</v>
      </c>
      <c r="C12" s="219" t="s">
        <v>286</v>
      </c>
      <c r="D12" s="205"/>
    </row>
    <row r="13" spans="1:4" ht="12.75" customHeight="1">
      <c r="A13" s="205">
        <v>8</v>
      </c>
      <c r="B13" s="162" t="s">
        <v>279</v>
      </c>
      <c r="C13" s="219" t="s">
        <v>287</v>
      </c>
      <c r="D13" s="205"/>
    </row>
    <row r="14" spans="1:4" ht="12.75" customHeight="1">
      <c r="A14" s="162" t="s">
        <v>288</v>
      </c>
      <c r="B14" s="162"/>
      <c r="C14" s="162" t="s">
        <v>289</v>
      </c>
      <c r="D14" s="162">
        <v>0</v>
      </c>
    </row>
    <row r="15" spans="1:4" ht="12.75" customHeight="1">
      <c r="A15" s="205">
        <v>9</v>
      </c>
      <c r="B15" s="162" t="s">
        <v>290</v>
      </c>
      <c r="C15" s="219" t="s">
        <v>291</v>
      </c>
      <c r="D15" s="205"/>
    </row>
    <row r="16" spans="1:4" ht="12.75" customHeight="1">
      <c r="A16" s="205">
        <v>10</v>
      </c>
      <c r="B16" s="162" t="s">
        <v>290</v>
      </c>
      <c r="C16" s="219" t="s">
        <v>292</v>
      </c>
      <c r="D16" s="219"/>
    </row>
    <row r="17" spans="1:4" ht="12.75" customHeight="1">
      <c r="A17" s="205">
        <v>11</v>
      </c>
      <c r="B17" s="162" t="s">
        <v>290</v>
      </c>
      <c r="C17" s="219" t="s">
        <v>293</v>
      </c>
      <c r="D17" s="205"/>
    </row>
    <row r="18" spans="1:4" ht="12.75" customHeight="1">
      <c r="A18" s="162" t="s">
        <v>25</v>
      </c>
      <c r="B18" s="162"/>
      <c r="C18" s="162" t="s">
        <v>294</v>
      </c>
      <c r="D18" s="162">
        <v>0</v>
      </c>
    </row>
    <row r="19" spans="1:4" ht="12.75" customHeight="1">
      <c r="A19" s="205">
        <v>12</v>
      </c>
      <c r="B19" s="162" t="s">
        <v>295</v>
      </c>
      <c r="C19" s="219" t="s">
        <v>296</v>
      </c>
      <c r="D19" s="205"/>
    </row>
    <row r="20" spans="1:4" ht="12.75" customHeight="1">
      <c r="A20" s="205">
        <v>13</v>
      </c>
      <c r="B20" s="162" t="s">
        <v>295</v>
      </c>
      <c r="C20" s="162" t="s">
        <v>297</v>
      </c>
      <c r="D20" s="205"/>
    </row>
    <row r="21" spans="1:4" ht="12.75" customHeight="1">
      <c r="A21" s="205">
        <v>14</v>
      </c>
      <c r="B21" s="162" t="s">
        <v>295</v>
      </c>
      <c r="C21" s="219" t="s">
        <v>298</v>
      </c>
      <c r="D21" s="205"/>
    </row>
    <row r="22" spans="1:4" ht="12.75" customHeight="1">
      <c r="A22" s="205">
        <v>15</v>
      </c>
      <c r="B22" s="162" t="s">
        <v>295</v>
      </c>
      <c r="C22" s="219" t="s">
        <v>299</v>
      </c>
      <c r="D22" s="205"/>
    </row>
    <row r="23" spans="1:4" ht="12.75" customHeight="1">
      <c r="A23" s="205">
        <v>16</v>
      </c>
      <c r="B23" s="162" t="s">
        <v>295</v>
      </c>
      <c r="C23" s="219" t="s">
        <v>300</v>
      </c>
      <c r="D23" s="205"/>
    </row>
    <row r="24" spans="1:4" ht="12.75" customHeight="1">
      <c r="A24" s="205">
        <v>17</v>
      </c>
      <c r="B24" s="162" t="s">
        <v>295</v>
      </c>
      <c r="C24" s="219" t="s">
        <v>301</v>
      </c>
      <c r="D24" s="205"/>
    </row>
    <row r="25" spans="1:4" ht="12.75" customHeight="1">
      <c r="A25" s="205">
        <v>18</v>
      </c>
      <c r="B25" s="162" t="s">
        <v>295</v>
      </c>
      <c r="C25" s="219" t="s">
        <v>302</v>
      </c>
      <c r="D25" s="205"/>
    </row>
    <row r="26" spans="1:4" ht="12.75" customHeight="1">
      <c r="A26" s="205">
        <v>19</v>
      </c>
      <c r="B26" s="162" t="s">
        <v>295</v>
      </c>
      <c r="C26" s="219" t="s">
        <v>303</v>
      </c>
      <c r="D26" s="205"/>
    </row>
    <row r="27" spans="1:4" ht="12.75" customHeight="1">
      <c r="A27" s="162" t="s">
        <v>50</v>
      </c>
      <c r="B27" s="162"/>
      <c r="C27" s="162" t="s">
        <v>304</v>
      </c>
      <c r="D27" s="205">
        <v>0</v>
      </c>
    </row>
    <row r="28" spans="1:4" ht="12.75" customHeight="1">
      <c r="A28" s="205">
        <v>20</v>
      </c>
      <c r="B28" s="162" t="s">
        <v>305</v>
      </c>
      <c r="C28" s="219" t="s">
        <v>306</v>
      </c>
      <c r="D28" s="205"/>
    </row>
    <row r="29" spans="1:4" ht="12.75" customHeight="1">
      <c r="A29" s="205">
        <v>21</v>
      </c>
      <c r="B29" s="162" t="s">
        <v>305</v>
      </c>
      <c r="C29" s="219" t="s">
        <v>307</v>
      </c>
      <c r="D29" s="219"/>
    </row>
    <row r="30" spans="1:4" ht="12.75" customHeight="1">
      <c r="A30" s="205">
        <v>22</v>
      </c>
      <c r="B30" s="162" t="s">
        <v>305</v>
      </c>
      <c r="C30" s="219" t="s">
        <v>308</v>
      </c>
      <c r="D30" s="219"/>
    </row>
    <row r="31" spans="1:4" ht="12.75" customHeight="1">
      <c r="A31" s="205">
        <v>23</v>
      </c>
      <c r="B31" s="162" t="s">
        <v>305</v>
      </c>
      <c r="C31" s="219" t="s">
        <v>309</v>
      </c>
      <c r="D31" s="205"/>
    </row>
    <row r="32" spans="1:4" ht="12.75" customHeight="1">
      <c r="A32" s="162" t="s">
        <v>310</v>
      </c>
      <c r="B32" s="162"/>
      <c r="C32" s="162" t="s">
        <v>311</v>
      </c>
      <c r="D32" s="205">
        <v>0</v>
      </c>
    </row>
    <row r="33" spans="1:4" ht="12.75" customHeight="1">
      <c r="A33" s="205">
        <v>24</v>
      </c>
      <c r="B33" s="162" t="s">
        <v>312</v>
      </c>
      <c r="C33" s="219" t="s">
        <v>313</v>
      </c>
      <c r="D33" s="205"/>
    </row>
    <row r="34" spans="1:4" ht="12.75" customHeight="1">
      <c r="A34" s="205">
        <v>25</v>
      </c>
      <c r="B34" s="162" t="s">
        <v>312</v>
      </c>
      <c r="C34" s="219" t="s">
        <v>314</v>
      </c>
      <c r="D34" s="205"/>
    </row>
    <row r="35" spans="1:4" ht="12.75" customHeight="1">
      <c r="A35" s="205">
        <v>26</v>
      </c>
      <c r="B35" s="162" t="s">
        <v>312</v>
      </c>
      <c r="C35" s="219" t="s">
        <v>315</v>
      </c>
      <c r="D35" s="205"/>
    </row>
    <row r="36" spans="1:4" ht="12.75" customHeight="1">
      <c r="A36" s="205">
        <v>27</v>
      </c>
      <c r="B36" s="162" t="s">
        <v>312</v>
      </c>
      <c r="C36" s="219" t="s">
        <v>316</v>
      </c>
      <c r="D36" s="205"/>
    </row>
    <row r="37" spans="1:4" ht="12.75" customHeight="1">
      <c r="A37" s="205">
        <v>28</v>
      </c>
      <c r="B37" s="162" t="s">
        <v>312</v>
      </c>
      <c r="C37" s="219" t="s">
        <v>317</v>
      </c>
      <c r="D37" s="219"/>
    </row>
    <row r="38" spans="1:4" ht="12.75" customHeight="1">
      <c r="A38" s="205">
        <v>29</v>
      </c>
      <c r="B38" s="162" t="s">
        <v>312</v>
      </c>
      <c r="C38" s="220" t="s">
        <v>318</v>
      </c>
      <c r="D38" s="205"/>
    </row>
    <row r="39" spans="1:4" ht="12.75" customHeight="1">
      <c r="A39" s="205">
        <v>30</v>
      </c>
      <c r="B39" s="162" t="s">
        <v>312</v>
      </c>
      <c r="C39" s="219" t="s">
        <v>319</v>
      </c>
      <c r="D39" s="205"/>
    </row>
    <row r="40" spans="1:4" ht="12.75" customHeight="1">
      <c r="A40" s="205">
        <v>31</v>
      </c>
      <c r="B40" s="162" t="s">
        <v>312</v>
      </c>
      <c r="C40" s="219" t="s">
        <v>320</v>
      </c>
      <c r="D40" s="205"/>
    </row>
    <row r="41" spans="1:4" ht="12.75" customHeight="1">
      <c r="A41" s="205">
        <v>32</v>
      </c>
      <c r="B41" s="162" t="s">
        <v>312</v>
      </c>
      <c r="C41" s="219" t="s">
        <v>321</v>
      </c>
      <c r="D41" s="205"/>
    </row>
    <row r="42" spans="1:4" ht="12.75" customHeight="1">
      <c r="A42" s="205">
        <v>33</v>
      </c>
      <c r="B42" s="162" t="s">
        <v>312</v>
      </c>
      <c r="C42" s="219" t="s">
        <v>322</v>
      </c>
      <c r="D42" s="205"/>
    </row>
    <row r="43" spans="1:4" ht="12.75" customHeight="1">
      <c r="A43" s="221">
        <v>34</v>
      </c>
      <c r="B43" s="162" t="s">
        <v>312</v>
      </c>
      <c r="C43" s="219" t="s">
        <v>323</v>
      </c>
      <c r="D43" s="205">
        <v>12400285</v>
      </c>
    </row>
    <row r="44" spans="1:4" ht="12.75" customHeight="1">
      <c r="A44" s="162" t="s">
        <v>324</v>
      </c>
      <c r="B44" s="205"/>
      <c r="C44" s="162" t="s">
        <v>325</v>
      </c>
      <c r="D44" s="241">
        <v>12400285</v>
      </c>
    </row>
    <row r="45" spans="1:4" ht="12.75" customHeight="1">
      <c r="A45" s="205"/>
      <c r="B45" s="205"/>
      <c r="C45" s="162" t="s">
        <v>326</v>
      </c>
      <c r="D45" s="222"/>
    </row>
    <row r="46" ht="12.75" customHeight="1"/>
    <row r="47" spans="2:4" ht="12.75" customHeight="1">
      <c r="B47" s="223" t="s">
        <v>368</v>
      </c>
      <c r="C47" s="207"/>
      <c r="D47" s="162" t="s">
        <v>327</v>
      </c>
    </row>
    <row r="48" spans="2:4" ht="12.75" customHeight="1">
      <c r="B48" s="224"/>
      <c r="C48" s="225"/>
      <c r="D48" s="225"/>
    </row>
    <row r="49" spans="2:4" ht="12.75" customHeight="1">
      <c r="B49" s="226" t="s">
        <v>364</v>
      </c>
      <c r="C49" s="226"/>
      <c r="D49" s="205">
        <v>25</v>
      </c>
    </row>
    <row r="50" spans="2:4" ht="12.75" customHeight="1">
      <c r="B50" s="205" t="s">
        <v>365</v>
      </c>
      <c r="C50" s="205"/>
      <c r="D50" s="205">
        <v>2</v>
      </c>
    </row>
    <row r="51" spans="2:4" ht="12.75" customHeight="1">
      <c r="B51" s="205" t="s">
        <v>328</v>
      </c>
      <c r="C51" s="205"/>
      <c r="D51" s="205">
        <v>1</v>
      </c>
    </row>
    <row r="52" spans="2:4" ht="12.75" customHeight="1">
      <c r="B52" s="205" t="s">
        <v>366</v>
      </c>
      <c r="C52" s="205"/>
      <c r="D52" s="205">
        <v>0</v>
      </c>
    </row>
    <row r="53" spans="2:4" ht="12.75" customHeight="1">
      <c r="B53" s="227" t="s">
        <v>367</v>
      </c>
      <c r="C53" s="207"/>
      <c r="D53" s="205">
        <v>0</v>
      </c>
    </row>
    <row r="54" spans="2:4" ht="12.75" customHeight="1">
      <c r="B54" s="228"/>
      <c r="C54" s="229" t="s">
        <v>369</v>
      </c>
      <c r="D54" s="229">
        <f>SUM(D49:D53)</f>
        <v>28</v>
      </c>
    </row>
    <row r="55" ht="12.75" customHeight="1">
      <c r="D55" s="135" t="s">
        <v>201</v>
      </c>
    </row>
    <row r="56" ht="12.75" customHeight="1">
      <c r="D56" s="240" t="s">
        <v>363</v>
      </c>
    </row>
    <row r="57" ht="12.75" customHeight="1">
      <c r="B57" s="135" t="s">
        <v>329</v>
      </c>
    </row>
    <row r="59" ht="15">
      <c r="B59" s="135"/>
    </row>
    <row r="60" spans="1:6" ht="15">
      <c r="A60" s="135"/>
      <c r="B60" s="135"/>
      <c r="C60" s="135"/>
      <c r="D60" s="135"/>
      <c r="E60" s="135"/>
      <c r="F60" s="135"/>
    </row>
    <row r="61" spans="1:6" ht="15">
      <c r="A61" s="135"/>
      <c r="B61" s="135"/>
      <c r="C61" s="135"/>
      <c r="D61" s="135"/>
      <c r="E61" s="135"/>
      <c r="F61" s="135"/>
    </row>
    <row r="62" spans="2:6" ht="15">
      <c r="B62" s="135"/>
      <c r="C62" s="135"/>
      <c r="D62" s="135"/>
      <c r="E62" s="135"/>
      <c r="F62" s="135"/>
    </row>
    <row r="63" spans="2:6" ht="15">
      <c r="B63" s="135"/>
      <c r="C63" s="135"/>
      <c r="D63" s="135"/>
      <c r="E63" s="135"/>
      <c r="F63" s="135"/>
    </row>
    <row r="64" spans="1:2" ht="15">
      <c r="A64" s="135"/>
      <c r="B64" s="135"/>
    </row>
  </sheetData>
  <sheetProtection/>
  <printOptions/>
  <pageMargins left="0.75" right="0.75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2011-03-28T15:23:44Z</cp:lastPrinted>
  <dcterms:created xsi:type="dcterms:W3CDTF">2006-09-16T00:00:00Z</dcterms:created>
  <dcterms:modified xsi:type="dcterms:W3CDTF">2012-07-13T09:58:01Z</dcterms:modified>
  <cp:category/>
  <cp:version/>
  <cp:contentType/>
  <cp:contentStatus/>
</cp:coreProperties>
</file>