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43" activeTab="5"/>
  </bookViews>
  <sheets>
    <sheet name="Kop." sheetId="1" r:id="rId1"/>
    <sheet name="Bilanc 10" sheetId="2" r:id="rId2"/>
    <sheet name="PASH-1  10" sheetId="3" r:id="rId3"/>
    <sheet name="CF direkt 10" sheetId="4" r:id="rId4"/>
    <sheet name="P kapitalit" sheetId="5" r:id="rId5"/>
    <sheet name="Informacion i pergjitheshem" sheetId="6" r:id="rId6"/>
    <sheet name="Spjegim i zerave te bilancit 10" sheetId="7" r:id="rId7"/>
  </sheets>
  <definedNames/>
  <calcPr fullCalcOnLoad="1"/>
</workbook>
</file>

<file path=xl/comments2.xml><?xml version="1.0" encoding="utf-8"?>
<comments xmlns="http://schemas.openxmlformats.org/spreadsheetml/2006/main">
  <authors>
    <author>Linda</author>
  </authors>
  <commentList>
    <comment ref="C7" authorId="0">
      <text>
        <r>
          <rPr>
            <sz val="9"/>
            <rFont val="Tahoma"/>
            <family val="0"/>
          </rPr>
          <t xml:space="preserve">
SKK 3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Linda</author>
  </authors>
  <commentList>
    <comment ref="C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llog. 601 + 6031</t>
        </r>
      </text>
    </comment>
    <comment ref="C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llog 606 +6032</t>
        </r>
      </text>
    </comment>
    <comment ref="C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llog. 604 = 431218
       608 = 1327542.3
</t>
        </r>
      </text>
    </comment>
    <comment ref="B34" authorId="1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1+2+/-3-10
</t>
        </r>
      </text>
    </comment>
    <comment ref="B38" authorId="1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llog. 763,764,765,
       664,665</t>
        </r>
      </text>
    </comment>
    <comment ref="F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llog. 604 = 431218
       608 = 1327542.3
</t>
        </r>
      </text>
    </comment>
  </commentList>
</comments>
</file>

<file path=xl/sharedStrings.xml><?xml version="1.0" encoding="utf-8"?>
<sst xmlns="http://schemas.openxmlformats.org/spreadsheetml/2006/main" count="721" uniqueCount="462">
  <si>
    <t>USHTRIMI I MBYLLUR</t>
  </si>
  <si>
    <t>USHTRIMI PARAARDHES</t>
  </si>
  <si>
    <t>LLOGARI JASHTE BILANCIT</t>
  </si>
  <si>
    <t>I</t>
  </si>
  <si>
    <t>II</t>
  </si>
  <si>
    <t>1 -</t>
  </si>
  <si>
    <t>2 -</t>
  </si>
  <si>
    <t>3 -</t>
  </si>
  <si>
    <t>4 -</t>
  </si>
  <si>
    <t>Shpenzime per personelin</t>
  </si>
  <si>
    <t>a) Pagat</t>
  </si>
  <si>
    <t>5 -</t>
  </si>
  <si>
    <t>6 -</t>
  </si>
  <si>
    <t>7 -</t>
  </si>
  <si>
    <t>8 -</t>
  </si>
  <si>
    <t>9 -</t>
  </si>
  <si>
    <t>10 -</t>
  </si>
  <si>
    <t>11 -</t>
  </si>
  <si>
    <t>12 -</t>
  </si>
  <si>
    <t>A K T I V E T</t>
  </si>
  <si>
    <t>MJETE MONETARE</t>
  </si>
  <si>
    <t>DERIVATIVE E AKTIVE FINANCIARE PER TREGETIM</t>
  </si>
  <si>
    <t xml:space="preserve"> TE TJERA FINANCIARE AFATSHKURTRA</t>
  </si>
  <si>
    <t xml:space="preserve">USHTRIMI </t>
  </si>
  <si>
    <t>I  MBYLLUR</t>
  </si>
  <si>
    <t>INVENTARI</t>
  </si>
  <si>
    <t>AKTIVET BIOLOGJIKE AFATSHKURTRA</t>
  </si>
  <si>
    <t>AKTIVET AFATSHKURTRA TE MBAJTURA PER SHITJE</t>
  </si>
  <si>
    <t>PARAPAGIMET DHE SHPENZIMET E SHTYRA</t>
  </si>
  <si>
    <t>AKTIVET  AFATGJATA</t>
  </si>
  <si>
    <t>AKTIVET  AFATSHKURTRA</t>
  </si>
  <si>
    <t>INVESTIMET FINANCIARE AFATGJATA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</si>
  <si>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</si>
  <si>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</si>
  <si>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</si>
  <si>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</si>
  <si>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</si>
  <si>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DERIVATIVET</t>
  </si>
  <si>
    <t>HUAMARRJET</t>
  </si>
  <si>
    <t>HUATE DHE PARAPAGIMET</t>
  </si>
  <si>
    <t>GRANDET DHE TE ARDHURAT E SHTYRA</t>
  </si>
  <si>
    <t>PROVIZIONET AFATSHKURTRA</t>
  </si>
  <si>
    <t>HUATE AFATGJATA</t>
  </si>
  <si>
    <t>HUAMARRJE TE TJERA AFATGJATA</t>
  </si>
  <si>
    <t>PROVIZIONET AFATGJATA</t>
  </si>
  <si>
    <t>K A P I T A L I</t>
  </si>
  <si>
    <t xml:space="preserve">b) Shpenzimet e sigurimeve shoqerore </t>
  </si>
  <si>
    <t>c) Shpenzimet per pensionet</t>
  </si>
  <si>
    <t>FITIM/HUMBJA NGA VEPRIMTARITE E SHFRYTEZIMIT</t>
  </si>
  <si>
    <t>1</t>
  </si>
  <si>
    <t>2</t>
  </si>
  <si>
    <t>3</t>
  </si>
  <si>
    <t>Mjete monetare ne arke</t>
  </si>
  <si>
    <t>Mjete monetare ne banke</t>
  </si>
  <si>
    <t>Te tjera investime shume likuide</t>
  </si>
  <si>
    <t>(i)</t>
  </si>
  <si>
    <t>(ii)</t>
  </si>
  <si>
    <t>(iii)</t>
  </si>
  <si>
    <t>Derivative</t>
  </si>
  <si>
    <t>Letra me vlere te mbajtura per tregetim</t>
  </si>
  <si>
    <t>Llogari / Kerkesa te arketueshme</t>
  </si>
  <si>
    <t>Llogari / Kerkesa te tjera te arketueshme</t>
  </si>
  <si>
    <t>Instrumente te tjera borxhi</t>
  </si>
  <si>
    <t>Investime te tjera financiare</t>
  </si>
  <si>
    <t>(iv)</t>
  </si>
  <si>
    <t>4</t>
  </si>
  <si>
    <t>Lendet e para</t>
  </si>
  <si>
    <t>Prodhim ne proçes</t>
  </si>
  <si>
    <t>Produkte te gatshme</t>
  </si>
  <si>
    <t>Mallra per rishitje</t>
  </si>
  <si>
    <t>(v)</t>
  </si>
  <si>
    <t>5</t>
  </si>
  <si>
    <t>6</t>
  </si>
  <si>
    <t>7</t>
  </si>
  <si>
    <t>Aksione e pjesemarrje ne njesi te kontrolluara</t>
  </si>
  <si>
    <t>Aksione dhe investime te tjera ne pjesemarrje</t>
  </si>
  <si>
    <t>Aksione dhe letra te tjera me vlere</t>
  </si>
  <si>
    <t>Llogari / Kerkesa te arketueshme afatgjata</t>
  </si>
  <si>
    <t>Toka</t>
  </si>
  <si>
    <t>Ndertesa</t>
  </si>
  <si>
    <t>Makineri e pajisje</t>
  </si>
  <si>
    <t>Aktive te tjera afatgjata materiale</t>
  </si>
  <si>
    <t>Emri i mire</t>
  </si>
  <si>
    <t>Shpenzimet e zhvillimit</t>
  </si>
  <si>
    <t>Aktive te tjera afatgjata jomateriale</t>
  </si>
  <si>
    <t>TOTALI I AKTIVEVE   ( I + II )</t>
  </si>
  <si>
    <t>DETYRIMET  DHE  KAPITALI</t>
  </si>
  <si>
    <t>DETYRIMET  AFATSHKURTRA</t>
  </si>
  <si>
    <t>Huate dhe obligacionet afatshkurtra</t>
  </si>
  <si>
    <t>Kthimet/Pagesat e huave afatgjata</t>
  </si>
  <si>
    <t>Bono te konvertueshme</t>
  </si>
  <si>
    <t>Te pagueshme ndaj furnitoreve</t>
  </si>
  <si>
    <t>Detyrime tatimore</t>
  </si>
  <si>
    <t>Hua te tjera</t>
  </si>
  <si>
    <t>Parapagimet e arketuara</t>
  </si>
  <si>
    <t>DETYRIMET  AFATGJATA</t>
  </si>
  <si>
    <t>Hua, bono dhe detyrime nga qiraja financiare</t>
  </si>
  <si>
    <t>Bonot e konvertueshme</t>
  </si>
  <si>
    <t>TOTALI I DETYRIMEVE ( I + II )</t>
  </si>
  <si>
    <t>Aksionet e pakices</t>
  </si>
  <si>
    <t>Kapitali qe i perket aksionareve te shoqerise meme</t>
  </si>
  <si>
    <t>Kapitali aksionar</t>
  </si>
  <si>
    <t>Primi i aksionit</t>
  </si>
  <si>
    <t>Njesite ose aksionet e thesarit (negative )</t>
  </si>
  <si>
    <t>Rezerva statutore</t>
  </si>
  <si>
    <t>Rezerva ligjore</t>
  </si>
  <si>
    <t>Rezerva te tjera</t>
  </si>
  <si>
    <t>Fitimet e pashperndara</t>
  </si>
  <si>
    <t>Fitimi (Humbja) e vitit financiar</t>
  </si>
  <si>
    <t>TOTALI I DETYRIMEVE DHE KAPITALIT (I+II+III)</t>
  </si>
  <si>
    <t>Shenime</t>
  </si>
  <si>
    <t>3, 9</t>
  </si>
  <si>
    <t>5, 9</t>
  </si>
  <si>
    <t>3, 7</t>
  </si>
  <si>
    <t>1, 5</t>
  </si>
  <si>
    <t>Te ardhurat dhe shpenzimet financiare nga njesite e kontrolluara</t>
  </si>
  <si>
    <t>13 -</t>
  </si>
  <si>
    <t>Te ardhurat dhe shpenzimet financiare nga pjesemarrjet</t>
  </si>
  <si>
    <t>14 -</t>
  </si>
  <si>
    <t xml:space="preserve">Te ardhurat dhe shpenzimet financiare </t>
  </si>
  <si>
    <t>15 -</t>
  </si>
  <si>
    <t>TOTALI I SHPENZIMEVE TE SHFRYTEZIMIT</t>
  </si>
  <si>
    <t>FITIM/HUMBJA PARA TATIMIT</t>
  </si>
  <si>
    <t>16 -</t>
  </si>
  <si>
    <t>Shpenzimet e tatim fitimit</t>
  </si>
  <si>
    <t>FITIM/HUMBJA NETO E VITIT FINANCIAR</t>
  </si>
  <si>
    <t>Pjesa e fitimit neto per aksionaret e shoqerise meme</t>
  </si>
  <si>
    <t>Pjesa e fitimit neto per pakices</t>
  </si>
  <si>
    <t>Referencat    Nr.  llog</t>
  </si>
  <si>
    <t>702-708</t>
  </si>
  <si>
    <t>701, 705</t>
  </si>
  <si>
    <t>601-608</t>
  </si>
  <si>
    <t>61-63</t>
  </si>
  <si>
    <t>Shpenzime te tjera nga veprimtarite e shfrytezimit</t>
  </si>
  <si>
    <t>Mallrat, lendet e para dhe sherbimet</t>
  </si>
  <si>
    <t>Pune e kryer per qellimet e veta dhe e kapitalizuar</t>
  </si>
  <si>
    <t>Ndryshimet ne inventarin e produkteve te gatshme e ne proces</t>
  </si>
  <si>
    <t>Shitjet neto</t>
  </si>
  <si>
    <t>Te ardhura te tjera nga veprimtarite e shfrytezimit</t>
  </si>
  <si>
    <t>Zhvleresimi dhe amortizimi</t>
  </si>
  <si>
    <t>PASQYRA E TE ARDHURAVE DHE SHPENZIMEVE</t>
  </si>
  <si>
    <t>leke</t>
  </si>
  <si>
    <t>PASQYRA E FLUKSEVE MONETARE</t>
  </si>
  <si>
    <t>Metoda  Direkte</t>
  </si>
  <si>
    <t>PERIUDHA RAPORTUESE</t>
  </si>
  <si>
    <t>PERIUDHA PARAARDHESE</t>
  </si>
  <si>
    <t>Mjetet monetare te arketuara nga klientet</t>
  </si>
  <si>
    <t>Mjetet monetare te paguara ndaj furnitoreve dhe punonjesve</t>
  </si>
  <si>
    <t>Interesi i paguar</t>
  </si>
  <si>
    <t>Mjetet monetare neto nga veprimtarite e shfrytezimit</t>
  </si>
  <si>
    <t>Blerja e njesise se kontrolluar X minus parate e arketuara</t>
  </si>
  <si>
    <t>Blerja e aktiveve afatgjata materiale</t>
  </si>
  <si>
    <t>Interesi i arketuar</t>
  </si>
  <si>
    <t>Dividente te arketuar</t>
  </si>
  <si>
    <t>Mjetet monetare neto te perdorura ne veprimtarite investuese</t>
  </si>
  <si>
    <t>Te ardhura nga huamarrje afatgjata</t>
  </si>
  <si>
    <t>Pagesat e detyrimeve te qirase financiare</t>
  </si>
  <si>
    <t>Dividente te paguar</t>
  </si>
  <si>
    <t>Mjetet monetare neto te perdorura ne aktivitetet financiare</t>
  </si>
  <si>
    <t>Rritja/renia neto e mjeteve financiare</t>
  </si>
  <si>
    <t>Mjetet monetare ne fillim te periudhes kontabel</t>
  </si>
  <si>
    <t>Mjetet monetare ne fund  te periudhes kontabel</t>
  </si>
  <si>
    <t>Kapitali aksionar qe i perket aksionereve te shoqerise meme</t>
  </si>
  <si>
    <t xml:space="preserve">Kapitali </t>
  </si>
  <si>
    <t xml:space="preserve">aksionar </t>
  </si>
  <si>
    <t>Primi i</t>
  </si>
  <si>
    <t>aksionit</t>
  </si>
  <si>
    <t>e thesarit</t>
  </si>
  <si>
    <t>Aksionet</t>
  </si>
  <si>
    <t>Rezerva</t>
  </si>
  <si>
    <t>statusore e ligjore</t>
  </si>
  <si>
    <t>Rezerva te</t>
  </si>
  <si>
    <t>konvertimit te valutave</t>
  </si>
  <si>
    <t>Fitimi i</t>
  </si>
  <si>
    <t>pashperndare</t>
  </si>
  <si>
    <t>Totali</t>
  </si>
  <si>
    <t>Zoterimet e</t>
  </si>
  <si>
    <t xml:space="preserve">aksionereve </t>
  </si>
  <si>
    <t>te pakices</t>
  </si>
  <si>
    <t>TOTALI</t>
  </si>
  <si>
    <t>Efekti i ndryshimeve ne politikat kontabel</t>
  </si>
  <si>
    <t>Pozicioni i rregulluar</t>
  </si>
  <si>
    <t>Totali i te ardhurave apo shpenzimeve qe nuk jane njohur ne PASH</t>
  </si>
  <si>
    <t>Fitimi neto i vitit financiar</t>
  </si>
  <si>
    <t>Transferime ne rezerven e detyrueshme statutore</t>
  </si>
  <si>
    <t>Emetim i kapitalit aksionar</t>
  </si>
  <si>
    <t>Pozicioni me 31 dhjetor 2008</t>
  </si>
  <si>
    <t>Efektet e ndryshimit te kurseve te kembimit gjate konsolidimit</t>
  </si>
  <si>
    <t>Aksione te thesarit te riblera</t>
  </si>
  <si>
    <t>PASQYRA E NDRYSHIMEVE NE KAPITAL</t>
  </si>
  <si>
    <t>Inventar i imet</t>
  </si>
  <si>
    <t>a) Te ardhurat dhe shpenzimet nga investime te tjera afatgjata</t>
  </si>
  <si>
    <t>b) Te ardhurat dhe shpenzimet nga interesat</t>
  </si>
  <si>
    <t>c) Fitim/humbjet nga kursi i kembimit</t>
  </si>
  <si>
    <t>d) Te ardhurat dhe shpenzimet e tjera financiare</t>
  </si>
  <si>
    <t>Vlere historike</t>
  </si>
  <si>
    <t>Amortizim i akumuluar</t>
  </si>
  <si>
    <t>Mallra</t>
  </si>
  <si>
    <t>Lende te para</t>
  </si>
  <si>
    <t>Blerje te pastokueshme</t>
  </si>
  <si>
    <t>Sherbimet</t>
  </si>
  <si>
    <t>llog.  767</t>
  </si>
  <si>
    <t>llog.  661</t>
  </si>
  <si>
    <t>llog.  766</t>
  </si>
  <si>
    <t>llog.  666</t>
  </si>
  <si>
    <t>llog.   618</t>
  </si>
  <si>
    <t>llog.   626</t>
  </si>
  <si>
    <t>llog.   628</t>
  </si>
  <si>
    <t>llog. 444</t>
  </si>
  <si>
    <t>Banka ne leke</t>
  </si>
  <si>
    <t>Te ardhurat nga shitja e pajisjeve</t>
  </si>
  <si>
    <t>Banke - Derdhje</t>
  </si>
  <si>
    <t>Arke   - Derdhje</t>
  </si>
  <si>
    <t>Arke   - Terheqje</t>
  </si>
  <si>
    <t>Banke - Terheqje</t>
  </si>
  <si>
    <t>Te ardhura nga emetimi i kapitalit aksionar</t>
  </si>
  <si>
    <t>Detyrime ortake</t>
  </si>
  <si>
    <t>Dividente te pagueshem</t>
  </si>
  <si>
    <t>III</t>
  </si>
  <si>
    <t>IV</t>
  </si>
  <si>
    <t>llog. 431</t>
  </si>
  <si>
    <t>llog. 442</t>
  </si>
  <si>
    <t>llog. 455</t>
  </si>
  <si>
    <t>Klasifikimi i shpenzimeve sipas natyres</t>
  </si>
  <si>
    <t>Te pagueshme ndaj punonjesve   llog.  421</t>
  </si>
  <si>
    <t>Monedha</t>
  </si>
  <si>
    <t>LEK</t>
  </si>
  <si>
    <t>Emertimi dhe Forma ligjore</t>
  </si>
  <si>
    <t>Adresa e Selise</t>
  </si>
  <si>
    <t>Data e krijimit</t>
  </si>
  <si>
    <t>Veprimtaria  Kryesore</t>
  </si>
  <si>
    <t>Tatim mbi fitimin</t>
  </si>
  <si>
    <t>Tatimi mbi fitimin</t>
  </si>
  <si>
    <t>ne  leke</t>
  </si>
  <si>
    <t>BKT ne Leke</t>
  </si>
  <si>
    <t>llog.   632</t>
  </si>
  <si>
    <t>llog. 411</t>
  </si>
  <si>
    <t>llog. 447</t>
  </si>
  <si>
    <t>llogaritur amortizim per arsye te mospasjes ne inventare aktive te tilla.</t>
  </si>
  <si>
    <t xml:space="preserve">     Per llogaritjen e amortizimit te AAJM (SKK 5: 59) njesia ekonomike raportuese nu ka </t>
  </si>
  <si>
    <t xml:space="preserve">                - Te gjitha AAM te tjera me 20 % te vleftes se mbetur</t>
  </si>
  <si>
    <t xml:space="preserve">                - Kompjutera e sisteme informacioni me 25 % te vleftes se mbetur</t>
  </si>
  <si>
    <t xml:space="preserve">                - Per ndertesat ne menyre lineare me 5 % ne vit.</t>
  </si>
  <si>
    <t>fiskal ne fuqi dhe konkretisht :</t>
  </si>
  <si>
    <t>mbi bazen e vleftes se mbetur ndersa normat e amortizimit jane perdorur te njellojta me ato te sistemit</t>
  </si>
  <si>
    <t>si metode te amortizimit te ndertesave metoden lineare dhe per AAM te tjera metoden e amortizimit</t>
  </si>
  <si>
    <t xml:space="preserve">     Per llogaritjen e amortizimit te AAM (SKK 5: 38) njesia jone ekonomike  ka percaktuar</t>
  </si>
  <si>
    <t>bilanc me kosto minus amortizimin e akumuluar. (SKK 5; 21)</t>
  </si>
  <si>
    <t xml:space="preserve">     Per vleresimi i mepaseshem i AAM eshte zgjedhur modeli i kostos duke i paraqitur ne </t>
  </si>
  <si>
    <t>interesat) eshte metoda e kapitalizimit ne koston e aktivit per periudhen e investimit.(SKK 5: 16)</t>
  </si>
  <si>
    <t xml:space="preserve">     Per prodhimin ose krijimin e AAM kur kjo financohet nga nje hua,kostot e huamarrjes (dhe</t>
  </si>
  <si>
    <t>eshte vleresuar me kosto. (SKK 5; 11)</t>
  </si>
  <si>
    <t xml:space="preserve">     Vleresimi fillestar i nje elementi te AAM qe ploteson kriteret per njohje si aktiv ne bilanc </t>
  </si>
  <si>
    <t>dalje e pare.(SKK 4: 15)</t>
  </si>
  <si>
    <t xml:space="preserve">     Per percaktimin e kostos se inventareve eshte zgjedhur metoda "FIFO" ( hyrje e pare ,</t>
  </si>
  <si>
    <t>Politikat kontabël</t>
  </si>
  <si>
    <t>A II</t>
  </si>
  <si>
    <t xml:space="preserve">                - Parimin e krahasushmerise duke siguruar krahasimin midis dy periudhave.</t>
  </si>
  <si>
    <t xml:space="preserve">                - Parimin e qendrushmerise per te mos ndryshuar politikat e metodat kontabel</t>
  </si>
  <si>
    <t xml:space="preserve">                - Parimin e plotesise duke paraqitur nje pamje te vertete e te drejte te PF.</t>
  </si>
  <si>
    <t xml:space="preserve">                - Parimin e maturise pa optimizem te teperuar,pa nen e mbivleresim te qellimshem</t>
  </si>
  <si>
    <t xml:space="preserve">                - Parimin e paaneshmerise pa asnje influencim te qellimshem</t>
  </si>
  <si>
    <t xml:space="preserve">                - Parimin e perparesise se permbajtjes ekonomike mbi formen ligjore</t>
  </si>
  <si>
    <t xml:space="preserve">                - Parimin e paraqitjes me besnikeri</t>
  </si>
  <si>
    <t xml:space="preserve">     </t>
  </si>
  <si>
    <t>gabime materiale duke zbatuar parimet e meposhteme :</t>
  </si>
  <si>
    <t xml:space="preserve">         f) BESUSHMERIA per hartimin e Pasqyrave Financiare eshte e siguruar pasi nuk ka</t>
  </si>
  <si>
    <t>jane hartuar vetem per zera materiale.</t>
  </si>
  <si>
    <t xml:space="preserve">        e) MATERIALITETI eshte vleresuar nga ana jone dhe ne baze te tij Pasqyrat Financiare</t>
  </si>
  <si>
    <t>mjaftueshme ne fushen e kontabilitetit.</t>
  </si>
  <si>
    <t xml:space="preserve">qene te qarta dhe te kuptushme per perdorues te jashtem qe kane njohuri te pergjitheshme te </t>
  </si>
  <si>
    <t xml:space="preserve">        d) KUPTUSHMERIA e Pasqyrave Financiare eshte realizuar ne masen e plote per te </t>
  </si>
  <si>
    <t>shpenzimeve ka vetem ne rastet qe lejohen nga SKK.</t>
  </si>
  <si>
    <t xml:space="preserve">        c) KOMPENSIM midis nje aktivi dhe nje pasivi nuk ka , ndersa midis te ardhurave dhe </t>
  </si>
  <si>
    <t>mos pasur ne plan ose nevoje nderprerjen  e aktivitetit te saj.</t>
  </si>
  <si>
    <t xml:space="preserve">        b) VIJIMESIA e veprimtarise ekonomike te njesise sone raportuse eshte e siguruar duke</t>
  </si>
  <si>
    <t>transaksionet ekonomike te veta.</t>
  </si>
  <si>
    <t xml:space="preserve">        a) NJESIA EKONOMIKE RAPORTUSE ka mbajtur ne llogarite e saj aktivet,pasivet dhe</t>
  </si>
  <si>
    <t xml:space="preserve">     Parimet dhe karakteristikat cilesore te perdorura per hartimin e P.F. : (SKK 1; 37 - 69)</t>
  </si>
  <si>
    <t xml:space="preserve">     Baza e pergatitjes se PF : Te drejtat dhe detyrimet e konstatuara.(SSK 1, 35) </t>
  </si>
  <si>
    <t xml:space="preserve">     Kuadri kontabel i aplikuar : Stndartet Kombetare te Kontabilitetit ne Shqiperi.(SKK 2; 49)</t>
  </si>
  <si>
    <t xml:space="preserve">     Kuadri ligjor: Ligjit 9228 dt 29.04.2004 "Per Kontabilitetin dhe Pasqyrat Financiare"</t>
  </si>
  <si>
    <t>Informacion i përgjithshëm</t>
  </si>
  <si>
    <t>A I</t>
  </si>
  <si>
    <t xml:space="preserve">               c) Shënime të tjera shpjegeuse</t>
  </si>
  <si>
    <t xml:space="preserve">               b)Shënimet qe shpjegojnë zërat e ndryshëm të pasqyrave financiare</t>
  </si>
  <si>
    <t xml:space="preserve">               a) Informacion i përgjithsëm dhe politikat kontabël</t>
  </si>
  <si>
    <t>percaktuara ne SKK 2 dhe konkretisht paragrafeve 49-55.  Rradha e dhenies se spjegimeve duhet te jete :</t>
  </si>
  <si>
    <t xml:space="preserve">     Plotesimi i te dhenave të kësaj pjese është bërë sipas kërkesave dhe strukturës standarte te </t>
  </si>
  <si>
    <t xml:space="preserve">     Dhënia e shënimeve shpjeguese në këtë pjesë është e detyrueshme sipas SKK 2.</t>
  </si>
  <si>
    <t>Sqarim:</t>
  </si>
  <si>
    <t>S H E N I M E T          S P J E G U E S E</t>
  </si>
  <si>
    <t>B</t>
  </si>
  <si>
    <t>Shënimet qe shpjegojnë zërat e ndryshëm të pasqyrave financiare</t>
  </si>
  <si>
    <t>AKTIVET  AFAT SHKURTERA</t>
  </si>
  <si>
    <t>Aktivet  monetare</t>
  </si>
  <si>
    <t>Banka</t>
  </si>
  <si>
    <t>Nr</t>
  </si>
  <si>
    <t>Emri i Bankes</t>
  </si>
  <si>
    <t>Nr llogarise</t>
  </si>
  <si>
    <t>Vlera ne</t>
  </si>
  <si>
    <t xml:space="preserve">Kursi </t>
  </si>
  <si>
    <t>valute</t>
  </si>
  <si>
    <t>fund vitit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</si>
  <si>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</si>
  <si>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</si>
  <si>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</si>
  <si>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</si>
  <si>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</si>
  <si>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</si>
  <si>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</si>
  <si>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</si>
  <si>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</si>
  <si>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</si>
  <si>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</si>
  <si>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</si>
  <si>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</si>
  <si>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</si>
  <si>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</si>
  <si>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</si>
  <si>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</si>
  <si>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</si>
  <si>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</si>
  <si>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</si>
  <si>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</si>
  <si>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</si>
  <si>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</si>
  <si>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</si>
  <si>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</si>
  <si>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</si>
  <si>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</si>
  <si>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</si>
  <si>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</si>
  <si>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</si>
  <si>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</si>
  <si>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</si>
  <si>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</si>
  <si>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</si>
  <si>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Inventari Imet</t>
  </si>
  <si>
    <t>Prodhim ne proces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</si>
  <si>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</si>
  <si>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</si>
  <si>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</si>
  <si>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</si>
  <si>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</si>
  <si>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</si>
  <si>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</si>
  <si>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</si>
  <si>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</si>
  <si>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</si>
  <si>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paraaedhes</t>
  </si>
  <si>
    <t>Viti raportues</t>
  </si>
  <si>
    <t>Vlera</t>
  </si>
  <si>
    <t>Amortizimi</t>
  </si>
  <si>
    <t>Vl.mbetur</t>
  </si>
  <si>
    <t>Makineri,paisje</t>
  </si>
  <si>
    <t xml:space="preserve">AAM te tjera 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</si>
  <si>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</si>
  <si>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</si>
  <si>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</si>
  <si>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</si>
  <si>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</si>
  <si>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</si>
  <si>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</si>
  <si>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</si>
  <si>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</si>
  <si>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</si>
  <si>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</si>
  <si>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</si>
  <si>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</si>
  <si>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</si>
  <si>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</si>
  <si>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</si>
  <si>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</si>
  <si>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</si>
  <si>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</si>
  <si>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</si>
  <si>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</si>
  <si>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</si>
  <si>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</si>
  <si>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</si>
  <si>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</si>
  <si>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</si>
  <si>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</si>
  <si>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</si>
  <si>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</si>
  <si>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</si>
  <si>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</si>
  <si>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</si>
  <si>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</si>
  <si>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</si>
  <si>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</si>
  <si>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●</t>
  </si>
  <si>
    <t>Fitimi i ushtrimit</t>
  </si>
  <si>
    <t>Shpenzime te pa zbriteshme</t>
  </si>
  <si>
    <t>Fitimi para tatimit</t>
  </si>
  <si>
    <t>Pasqyra e te Ardhurave dhe Shpenzimeve</t>
  </si>
  <si>
    <t>Diferenca konvertimi</t>
  </si>
  <si>
    <t xml:space="preserve">  €</t>
  </si>
  <si>
    <t>PARARDHES</t>
  </si>
  <si>
    <t>$</t>
  </si>
  <si>
    <t>Te ardruha mga interesat</t>
  </si>
  <si>
    <t>Para te raketuara nga veprimtareti</t>
  </si>
  <si>
    <t>A</t>
  </si>
  <si>
    <t>I   FLUKSI MONETAR NGA VEPRIMTARITE E SHFRYTEZIMIT</t>
  </si>
  <si>
    <t>II   FLUKSI MONETAR NGA VEPRIMTARITE INVESTUESE</t>
  </si>
  <si>
    <t>III   FLUKSI MONETAR NGA AKTIVITETET FINANCIARE</t>
  </si>
  <si>
    <t>C</t>
  </si>
  <si>
    <t>IV   Diferenca konvertimi te Mjeteve Monetare ne valute</t>
  </si>
  <si>
    <t>Pozicioni me 31 dhjetor 2009</t>
  </si>
  <si>
    <t>Pozicioni me 31 dhjetor 20010</t>
  </si>
  <si>
    <t>NIPT -i</t>
  </si>
  <si>
    <t>Nr. i  Regjistrit  Tregetar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</si>
  <si>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</si>
  <si>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</si>
  <si>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</si>
  <si>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2010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</si>
  <si>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</si>
  <si>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</si>
  <si>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</si>
  <si>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</si>
  <si>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</si>
  <si>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</si>
  <si>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</si>
  <si>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</si>
  <si>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</si>
  <si>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01.01.2010</t>
  </si>
  <si>
    <t>31.12.2010</t>
  </si>
  <si>
    <t>Mjete rtansporti</t>
  </si>
  <si>
    <t>llog. 467</t>
  </si>
  <si>
    <t>Viti 2010</t>
  </si>
  <si>
    <t>llog.   621</t>
  </si>
  <si>
    <t>llog.   624</t>
  </si>
  <si>
    <t>llog.   625</t>
  </si>
  <si>
    <t>llog.   638</t>
  </si>
  <si>
    <t>llog.   627</t>
  </si>
  <si>
    <t>llog. 445</t>
  </si>
  <si>
    <t>ILLYRIA GeoTechnologies (Al)</t>
  </si>
  <si>
    <t>K81330018U</t>
  </si>
  <si>
    <t>Aut. TR-DR, km. 5, (perballe Coca-Cola), Kashar</t>
  </si>
  <si>
    <t>TIRANE</t>
  </si>
  <si>
    <t>30/01/2008</t>
  </si>
  <si>
    <t>llog. 409</t>
  </si>
  <si>
    <t>Import-Export, Prodhim Montim Sisteme Alarmi</t>
  </si>
  <si>
    <t xml:space="preserve">Arka ne Usd           </t>
  </si>
  <si>
    <t xml:space="preserve">Banka ne €uro                                        </t>
  </si>
  <si>
    <t xml:space="preserve">Banka ne Dollare                      </t>
  </si>
  <si>
    <t>Viti 2009</t>
  </si>
  <si>
    <t xml:space="preserve">ILLYRIA GEOTECHNOLOGIES </t>
  </si>
  <si>
    <t>NIPT</t>
  </si>
  <si>
    <t>ILLYRIA GEOTECHNOLOGIES</t>
  </si>
  <si>
    <t>NIPT    K81330018U</t>
  </si>
  <si>
    <t>Tatime te puguara</t>
  </si>
  <si>
    <t>Tirana Bank ne LEKE</t>
  </si>
  <si>
    <t>Tirana Bank ne Euro</t>
  </si>
  <si>
    <t>BKT ne Euro</t>
  </si>
  <si>
    <t>Intesa San Paolo ne Euro</t>
  </si>
  <si>
    <t>Tirana Bank ne Usd</t>
  </si>
  <si>
    <t>BKT ne USD</t>
  </si>
  <si>
    <t>LEk</t>
  </si>
  <si>
    <t>EUR</t>
  </si>
  <si>
    <t>USD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</si>
</sst>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%"/>
    <numFmt numFmtId="193" formatCode="_-* #,##0.0_-;\-* #,##0.0_-;_-* &quot;-&quot;_-;_-@_-"/>
    <numFmt numFmtId="194" formatCode="_-* #,##0.00_-;\-* #,##0.00_-;_-* &quot;-&quot;_-;_-@_-"/>
    <numFmt numFmtId="195" formatCode="_-&quot;€&quot;\ * #,##0.0_-;\-&quot;€&quot;\ * #,##0.0_-;_-&quot;€&quot;\ * &quot;-&quot;??_-;_-@_-"/>
    <numFmt numFmtId="196" formatCode="_-&quot;€&quot;\ * #,##0_-;\-&quot;€&quot;\ * #,##0_-;_-&quot;€&quot;\ * &quot;-&quot;??_-;_-@_-"/>
    <numFmt numFmtId="197" formatCode="_-&quot;€&quot;\ * #,##0.000_-;\-&quot;€&quot;\ * #,##0.000_-;_-&quot;€&quot;\ * &quot;-&quot;??_-;_-@_-"/>
    <numFmt numFmtId="198" formatCode="_-&quot;€&quot;\ * #,##0.0000_-;\-&quot;€&quot;\ * #,##0.0000_-;_-&quot;€&quot;\ * &quot;-&quot;??_-;_-@_-"/>
    <numFmt numFmtId="199" formatCode="_-&quot;€&quot;\ * #,##0.00000_-;\-&quot;€&quot;\ * #,##0.00000_-;_-&quot;€&quot;\ * &quot;-&quot;??_-;_-@_-"/>
    <numFmt numFmtId="200" formatCode="_-&quot;€&quot;\ * #,##0.000000_-;\-&quot;€&quot;\ * #,##0.000000_-;_-&quot;€&quot;\ * &quot;-&quot;??_-;_-@_-"/>
    <numFmt numFmtId="201" formatCode="_-&quot;€&quot;\ * #,##0.0000000_-;\-&quot;€&quot;\ * #,##0.0000000_-;_-&quot;€&quot;\ * &quot;-&quot;??_-;_-@_-"/>
    <numFmt numFmtId="202" formatCode="_-&quot;€&quot;\ * #,##0.00000000_-;\-&quot;€&quot;\ * #,##0.00000000_-;_-&quot;€&quot;\ * &quot;-&quot;??_-;_-@_-"/>
    <numFmt numFmtId="203" formatCode="0.00000000%"/>
    <numFmt numFmtId="204" formatCode="0.0000000%"/>
    <numFmt numFmtId="205" formatCode="0.000000%"/>
    <numFmt numFmtId="206" formatCode="0.00000%"/>
    <numFmt numFmtId="207" formatCode="0.0000%"/>
    <numFmt numFmtId="208" formatCode="0.000%"/>
    <numFmt numFmtId="209" formatCode="_-* #,##0.000_-;\-* #,##0.000_-;_-* &quot;-&quot;_-;_-@_-"/>
    <numFmt numFmtId="210" formatCode="_-* #,##0.0_-;\-* #,##0.0_-;_-* &quot;-&quot;??_-;_-@_-"/>
    <numFmt numFmtId="211" formatCode="_-* #,##0_-;\-* #,##0_-;_-* &quot;-&quot;??_-;_-@_-"/>
    <numFmt numFmtId="212" formatCode="_(* #,##0.0_);_(* \(#,##0.0\);_(* &quot;-&quot;??_);_(@_)"/>
    <numFmt numFmtId="213" formatCode="_(* #,##0_);_(* \(#,##0\);_(* &quot;-&quot;??_);_(@_)"/>
    <numFmt numFmtId="214" formatCode="0.0"/>
    <numFmt numFmtId="215" formatCode="#,##0.00_);\-#,##0.00"/>
    <numFmt numFmtId="216" formatCode="dd/mm/yyyy"/>
    <numFmt numFmtId="217" formatCode="#,##0.0_);\-#,##0.0"/>
    <numFmt numFmtId="218" formatCode="#,##0_);\-#,##0"/>
  </numFmts>
  <fonts count="70">
    <font>
      <sz val="10"/>
      <name val="Arial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b/>
      <i/>
      <sz val="13.45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59" applyFont="1" applyBorder="1" applyAlignment="1">
      <alignment horizontal="left" vertical="center"/>
      <protection/>
    </xf>
    <xf numFmtId="0" fontId="13" fillId="0" borderId="10" xfId="5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25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211" fontId="4" fillId="0" borderId="28" xfId="45" applyNumberFormat="1" applyFont="1" applyBorder="1" applyAlignment="1">
      <alignment/>
    </xf>
    <xf numFmtId="211" fontId="4" fillId="0" borderId="0" xfId="45" applyNumberFormat="1" applyFont="1" applyBorder="1" applyAlignment="1">
      <alignment/>
    </xf>
    <xf numFmtId="0" fontId="0" fillId="0" borderId="28" xfId="0" applyFont="1" applyBorder="1" applyAlignment="1">
      <alignment/>
    </xf>
    <xf numFmtId="211" fontId="4" fillId="0" borderId="29" xfId="45" applyNumberFormat="1" applyFont="1" applyBorder="1" applyAlignment="1">
      <alignment/>
    </xf>
    <xf numFmtId="211" fontId="24" fillId="0" borderId="28" xfId="45" applyNumberFormat="1" applyFont="1" applyBorder="1" applyAlignment="1">
      <alignment/>
    </xf>
    <xf numFmtId="211" fontId="24" fillId="0" borderId="29" xfId="45" applyNumberFormat="1" applyFont="1" applyBorder="1" applyAlignment="1">
      <alignment/>
    </xf>
    <xf numFmtId="211" fontId="18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9" fontId="0" fillId="0" borderId="30" xfId="42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11" fontId="13" fillId="0" borderId="10" xfId="42" applyNumberFormat="1" applyFont="1" applyBorder="1" applyAlignment="1">
      <alignment horizontal="right" vertical="center"/>
    </xf>
    <xf numFmtId="179" fontId="4" fillId="0" borderId="28" xfId="45" applyNumberFormat="1" applyFont="1" applyBorder="1" applyAlignment="1">
      <alignment/>
    </xf>
    <xf numFmtId="179" fontId="4" fillId="0" borderId="28" xfId="45" applyNumberFormat="1" applyFont="1" applyBorder="1" applyAlignment="1">
      <alignment/>
    </xf>
    <xf numFmtId="179" fontId="10" fillId="0" borderId="0" xfId="42" applyFont="1" applyAlignment="1">
      <alignment/>
    </xf>
    <xf numFmtId="211" fontId="10" fillId="0" borderId="0" xfId="42" applyNumberFormat="1" applyFont="1" applyAlignment="1">
      <alignment/>
    </xf>
    <xf numFmtId="0" fontId="18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9" fontId="18" fillId="0" borderId="30" xfId="42" applyFont="1" applyBorder="1" applyAlignment="1">
      <alignment horizontal="center"/>
    </xf>
    <xf numFmtId="211" fontId="10" fillId="0" borderId="33" xfId="42" applyNumberFormat="1" applyFont="1" applyBorder="1" applyAlignment="1">
      <alignment/>
    </xf>
    <xf numFmtId="211" fontId="10" fillId="0" borderId="34" xfId="42" applyNumberFormat="1" applyFont="1" applyBorder="1" applyAlignment="1">
      <alignment/>
    </xf>
    <xf numFmtId="211" fontId="10" fillId="0" borderId="35" xfId="42" applyNumberFormat="1" applyFont="1" applyBorder="1" applyAlignment="1">
      <alignment/>
    </xf>
    <xf numFmtId="211" fontId="10" fillId="0" borderId="30" xfId="42" applyNumberFormat="1" applyFont="1" applyBorder="1" applyAlignment="1">
      <alignment horizontal="right"/>
    </xf>
    <xf numFmtId="211" fontId="10" fillId="0" borderId="36" xfId="42" applyNumberFormat="1" applyFont="1" applyBorder="1" applyAlignment="1">
      <alignment/>
    </xf>
    <xf numFmtId="0" fontId="0" fillId="0" borderId="37" xfId="0" applyFont="1" applyBorder="1" applyAlignment="1">
      <alignment/>
    </xf>
    <xf numFmtId="179" fontId="0" fillId="0" borderId="38" xfId="42" applyFont="1" applyBorder="1" applyAlignment="1">
      <alignment/>
    </xf>
    <xf numFmtId="211" fontId="10" fillId="0" borderId="0" xfId="42" applyNumberFormat="1" applyFont="1" applyBorder="1" applyAlignment="1">
      <alignment/>
    </xf>
    <xf numFmtId="211" fontId="10" fillId="0" borderId="28" xfId="42" applyNumberFormat="1" applyFont="1" applyBorder="1" applyAlignment="1">
      <alignment horizontal="center" vertical="justify"/>
    </xf>
    <xf numFmtId="211" fontId="10" fillId="0" borderId="39" xfId="42" applyNumberFormat="1" applyFont="1" applyBorder="1" applyAlignment="1">
      <alignment/>
    </xf>
    <xf numFmtId="211" fontId="10" fillId="0" borderId="30" xfId="42" applyNumberFormat="1" applyFont="1" applyBorder="1" applyAlignment="1">
      <alignment/>
    </xf>
    <xf numFmtId="211" fontId="10" fillId="0" borderId="32" xfId="42" applyNumberFormat="1" applyFont="1" applyBorder="1" applyAlignment="1">
      <alignment/>
    </xf>
    <xf numFmtId="211" fontId="27" fillId="0" borderId="36" xfId="42" applyNumberFormat="1" applyFont="1" applyBorder="1" applyAlignment="1">
      <alignment/>
    </xf>
    <xf numFmtId="211" fontId="27" fillId="0" borderId="30" xfId="42" applyNumberFormat="1" applyFont="1" applyBorder="1" applyAlignment="1">
      <alignment/>
    </xf>
    <xf numFmtId="211" fontId="10" fillId="0" borderId="40" xfId="42" applyNumberFormat="1" applyFont="1" applyBorder="1" applyAlignment="1">
      <alignment/>
    </xf>
    <xf numFmtId="211" fontId="10" fillId="0" borderId="38" xfId="42" applyNumberFormat="1" applyFont="1" applyBorder="1" applyAlignment="1">
      <alignment/>
    </xf>
    <xf numFmtId="179" fontId="18" fillId="0" borderId="30" xfId="42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179" fontId="0" fillId="0" borderId="30" xfId="42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42" xfId="0" applyFont="1" applyBorder="1" applyAlignment="1">
      <alignment/>
    </xf>
    <xf numFmtId="0" fontId="18" fillId="0" borderId="43" xfId="0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/>
    </xf>
    <xf numFmtId="211" fontId="10" fillId="0" borderId="45" xfId="42" applyNumberFormat="1" applyFont="1" applyBorder="1" applyAlignment="1">
      <alignment/>
    </xf>
    <xf numFmtId="211" fontId="10" fillId="0" borderId="36" xfId="42" applyNumberFormat="1" applyFont="1" applyBorder="1" applyAlignment="1">
      <alignment horizontal="right"/>
    </xf>
    <xf numFmtId="211" fontId="27" fillId="0" borderId="0" xfId="42" applyNumberFormat="1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211" fontId="0" fillId="0" borderId="26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211" fontId="0" fillId="0" borderId="35" xfId="42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11" fontId="0" fillId="0" borderId="27" xfId="42" applyNumberFormat="1" applyFont="1" applyBorder="1" applyAlignment="1">
      <alignment horizontal="center" vertical="center"/>
    </xf>
    <xf numFmtId="211" fontId="0" fillId="0" borderId="27" xfId="42" applyNumberFormat="1" applyFont="1" applyBorder="1" applyAlignment="1">
      <alignment horizontal="center" vertical="justify"/>
    </xf>
    <xf numFmtId="0" fontId="0" fillId="0" borderId="46" xfId="0" applyFont="1" applyBorder="1" applyAlignment="1">
      <alignment/>
    </xf>
    <xf numFmtId="211" fontId="0" fillId="0" borderId="47" xfId="42" applyNumberFormat="1" applyFont="1" applyBorder="1" applyAlignment="1">
      <alignment/>
    </xf>
    <xf numFmtId="211" fontId="0" fillId="0" borderId="48" xfId="42" applyNumberFormat="1" applyFont="1" applyBorder="1" applyAlignment="1">
      <alignment/>
    </xf>
    <xf numFmtId="211" fontId="18" fillId="0" borderId="10" xfId="42" applyNumberFormat="1" applyFont="1" applyBorder="1" applyAlignment="1">
      <alignment/>
    </xf>
    <xf numFmtId="211" fontId="18" fillId="0" borderId="44" xfId="42" applyNumberFormat="1" applyFont="1" applyBorder="1" applyAlignment="1">
      <alignment/>
    </xf>
    <xf numFmtId="0" fontId="0" fillId="0" borderId="49" xfId="0" applyFont="1" applyBorder="1" applyAlignment="1">
      <alignment/>
    </xf>
    <xf numFmtId="211" fontId="0" fillId="0" borderId="10" xfId="42" applyNumberFormat="1" applyFont="1" applyBorder="1" applyAlignment="1">
      <alignment/>
    </xf>
    <xf numFmtId="0" fontId="0" fillId="0" borderId="49" xfId="0" applyFont="1" applyBorder="1" applyAlignment="1">
      <alignment vertical="justify"/>
    </xf>
    <xf numFmtId="0" fontId="0" fillId="0" borderId="50" xfId="0" applyFont="1" applyBorder="1" applyAlignment="1">
      <alignment/>
    </xf>
    <xf numFmtId="211" fontId="0" fillId="0" borderId="51" xfId="42" applyNumberFormat="1" applyFont="1" applyBorder="1" applyAlignment="1">
      <alignment/>
    </xf>
    <xf numFmtId="211" fontId="0" fillId="0" borderId="52" xfId="42" applyNumberFormat="1" applyFont="1" applyBorder="1" applyAlignment="1">
      <alignment/>
    </xf>
    <xf numFmtId="211" fontId="0" fillId="0" borderId="0" xfId="42" applyNumberFormat="1" applyFont="1" applyAlignment="1">
      <alignment/>
    </xf>
    <xf numFmtId="211" fontId="0" fillId="0" borderId="0" xfId="42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/>
    </xf>
    <xf numFmtId="211" fontId="0" fillId="0" borderId="30" xfId="42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211" fontId="32" fillId="0" borderId="10" xfId="42" applyNumberFormat="1" applyFont="1" applyBorder="1" applyAlignment="1">
      <alignment horizontal="right" vertic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211" fontId="0" fillId="0" borderId="34" xfId="42" applyNumberFormat="1" applyFont="1" applyFill="1" applyBorder="1" applyAlignment="1">
      <alignment horizontal="center"/>
    </xf>
    <xf numFmtId="211" fontId="0" fillId="0" borderId="0" xfId="42" applyNumberFormat="1" applyFont="1" applyFill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179" fontId="4" fillId="0" borderId="0" xfId="42" applyFont="1" applyAlignment="1">
      <alignment/>
    </xf>
    <xf numFmtId="0" fontId="4" fillId="0" borderId="0" xfId="0" applyFont="1" applyBorder="1" applyAlignment="1">
      <alignment horizontal="left"/>
    </xf>
    <xf numFmtId="0" fontId="27" fillId="0" borderId="32" xfId="0" applyFont="1" applyBorder="1" applyAlignment="1">
      <alignment/>
    </xf>
    <xf numFmtId="0" fontId="27" fillId="0" borderId="31" xfId="0" applyFont="1" applyBorder="1" applyAlignment="1">
      <alignment horizontal="center"/>
    </xf>
    <xf numFmtId="179" fontId="27" fillId="0" borderId="30" xfId="42" applyFont="1" applyBorder="1" applyAlignment="1">
      <alignment/>
    </xf>
    <xf numFmtId="0" fontId="27" fillId="0" borderId="32" xfId="0" applyFont="1" applyBorder="1" applyAlignment="1">
      <alignment horizontal="left"/>
    </xf>
    <xf numFmtId="179" fontId="10" fillId="0" borderId="30" xfId="42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49" xfId="0" applyFont="1" applyBorder="1" applyAlignment="1">
      <alignment/>
    </xf>
    <xf numFmtId="211" fontId="27" fillId="0" borderId="10" xfId="42" applyNumberFormat="1" applyFont="1" applyBorder="1" applyAlignment="1">
      <alignment/>
    </xf>
    <xf numFmtId="211" fontId="27" fillId="0" borderId="44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0" fontId="35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2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11" fontId="31" fillId="0" borderId="0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26" xfId="0" applyFont="1" applyFill="1" applyBorder="1" applyAlignment="1">
      <alignment horizontal="center"/>
    </xf>
    <xf numFmtId="211" fontId="0" fillId="0" borderId="24" xfId="42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211" fontId="0" fillId="0" borderId="13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36" xfId="0" applyFont="1" applyFill="1" applyBorder="1" applyAlignment="1">
      <alignment horizontal="center"/>
    </xf>
    <xf numFmtId="211" fontId="0" fillId="0" borderId="31" xfId="42" applyNumberFormat="1" applyFont="1" applyFill="1" applyBorder="1" applyAlignment="1">
      <alignment horizontal="center"/>
    </xf>
    <xf numFmtId="211" fontId="18" fillId="0" borderId="36" xfId="42" applyNumberFormat="1" applyFont="1" applyFill="1" applyBorder="1" applyAlignment="1">
      <alignment/>
    </xf>
    <xf numFmtId="211" fontId="18" fillId="0" borderId="32" xfId="42" applyNumberFormat="1" applyFont="1" applyFill="1" applyBorder="1" applyAlignment="1">
      <alignment/>
    </xf>
    <xf numFmtId="49" fontId="18" fillId="0" borderId="36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211" fontId="0" fillId="0" borderId="36" xfId="42" applyNumberFormat="1" applyFont="1" applyFill="1" applyBorder="1" applyAlignment="1">
      <alignment/>
    </xf>
    <xf numFmtId="211" fontId="0" fillId="0" borderId="32" xfId="42" applyNumberFormat="1" applyFont="1" applyFill="1" applyBorder="1" applyAlignment="1">
      <alignment/>
    </xf>
    <xf numFmtId="211" fontId="32" fillId="0" borderId="0" xfId="42" applyNumberFormat="1" applyFont="1" applyAlignment="1">
      <alignment horizontal="right" vertical="center"/>
    </xf>
    <xf numFmtId="211" fontId="32" fillId="0" borderId="32" xfId="42" applyNumberFormat="1" applyFont="1" applyBorder="1" applyAlignment="1">
      <alignment horizontal="right" vertical="center"/>
    </xf>
    <xf numFmtId="49" fontId="20" fillId="0" borderId="3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11" fontId="0" fillId="0" borderId="0" xfId="42" applyNumberFormat="1" applyFont="1" applyFill="1" applyBorder="1" applyAlignment="1">
      <alignment horizontal="center"/>
    </xf>
    <xf numFmtId="211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11" fontId="0" fillId="0" borderId="42" xfId="42" applyNumberFormat="1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18" fillId="0" borderId="31" xfId="0" applyNumberFormat="1" applyFont="1" applyFill="1" applyBorder="1" applyAlignment="1">
      <alignment horizontal="left"/>
    </xf>
    <xf numFmtId="211" fontId="32" fillId="0" borderId="30" xfId="42" applyNumberFormat="1" applyFont="1" applyBorder="1" applyAlignment="1">
      <alignment horizontal="right" vertical="center"/>
    </xf>
    <xf numFmtId="211" fontId="0" fillId="0" borderId="30" xfId="42" applyNumberFormat="1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211" fontId="0" fillId="0" borderId="36" xfId="42" applyNumberFormat="1" applyFont="1" applyFill="1" applyBorder="1" applyAlignment="1">
      <alignment horizontal="center"/>
    </xf>
    <xf numFmtId="211" fontId="18" fillId="0" borderId="30" xfId="42" applyNumberFormat="1" applyFont="1" applyFill="1" applyBorder="1" applyAlignment="1">
      <alignment/>
    </xf>
    <xf numFmtId="0" fontId="20" fillId="0" borderId="53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211" fontId="0" fillId="0" borderId="40" xfId="42" applyNumberFormat="1" applyFont="1" applyFill="1" applyBorder="1" applyAlignment="1">
      <alignment/>
    </xf>
    <xf numFmtId="211" fontId="0" fillId="0" borderId="38" xfId="42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211" fontId="4" fillId="0" borderId="0" xfId="42" applyNumberFormat="1" applyFont="1" applyAlignment="1">
      <alignment/>
    </xf>
    <xf numFmtId="211" fontId="23" fillId="0" borderId="0" xfId="42" applyNumberFormat="1" applyFont="1" applyAlignment="1">
      <alignment/>
    </xf>
    <xf numFmtId="211" fontId="30" fillId="0" borderId="0" xfId="42" applyNumberFormat="1" applyFont="1" applyAlignment="1">
      <alignment horizontal="center"/>
    </xf>
    <xf numFmtId="211" fontId="18" fillId="0" borderId="39" xfId="42" applyNumberFormat="1" applyFont="1" applyFill="1" applyBorder="1" applyAlignment="1">
      <alignment/>
    </xf>
    <xf numFmtId="211" fontId="32" fillId="0" borderId="44" xfId="42" applyNumberFormat="1" applyFont="1" applyBorder="1" applyAlignment="1">
      <alignment horizontal="right" vertical="center"/>
    </xf>
    <xf numFmtId="211" fontId="0" fillId="0" borderId="39" xfId="42" applyNumberFormat="1" applyFont="1" applyFill="1" applyBorder="1" applyAlignment="1">
      <alignment horizontal="center"/>
    </xf>
    <xf numFmtId="211" fontId="0" fillId="0" borderId="54" xfId="42" applyNumberFormat="1" applyFont="1" applyFill="1" applyBorder="1" applyAlignment="1">
      <alignment horizontal="center"/>
    </xf>
    <xf numFmtId="211" fontId="0" fillId="0" borderId="40" xfId="42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79" fontId="0" fillId="0" borderId="0" xfId="42" applyFont="1" applyAlignment="1">
      <alignment/>
    </xf>
    <xf numFmtId="179" fontId="18" fillId="0" borderId="36" xfId="42" applyFont="1" applyBorder="1" applyAlignment="1">
      <alignment/>
    </xf>
    <xf numFmtId="179" fontId="0" fillId="0" borderId="0" xfId="42" applyFont="1" applyFill="1" applyAlignment="1">
      <alignment/>
    </xf>
    <xf numFmtId="179" fontId="0" fillId="0" borderId="30" xfId="42" applyFont="1" applyFill="1" applyBorder="1" applyAlignment="1">
      <alignment horizontal="center"/>
    </xf>
    <xf numFmtId="179" fontId="32" fillId="0" borderId="10" xfId="42" applyFont="1" applyBorder="1" applyAlignment="1">
      <alignment horizontal="right" vertical="center"/>
    </xf>
    <xf numFmtId="179" fontId="0" fillId="0" borderId="0" xfId="42" applyFont="1" applyFill="1" applyBorder="1" applyAlignment="1">
      <alignment horizontal="center"/>
    </xf>
    <xf numFmtId="179" fontId="0" fillId="0" borderId="34" xfId="42" applyFont="1" applyFill="1" applyBorder="1" applyAlignment="1">
      <alignment horizontal="center"/>
    </xf>
    <xf numFmtId="179" fontId="0" fillId="0" borderId="38" xfId="42" applyFont="1" applyFill="1" applyBorder="1" applyAlignment="1">
      <alignment horizontal="center"/>
    </xf>
    <xf numFmtId="179" fontId="0" fillId="0" borderId="36" xfId="42" applyFont="1" applyFill="1" applyBorder="1" applyAlignment="1">
      <alignment/>
    </xf>
    <xf numFmtId="179" fontId="0" fillId="0" borderId="24" xfId="42" applyFont="1" applyFill="1" applyBorder="1" applyAlignment="1">
      <alignment horizontal="center" vertical="center"/>
    </xf>
    <xf numFmtId="179" fontId="0" fillId="0" borderId="13" xfId="42" applyFont="1" applyFill="1" applyBorder="1" applyAlignment="1">
      <alignment horizontal="center" vertical="center"/>
    </xf>
    <xf numFmtId="179" fontId="18" fillId="0" borderId="36" xfId="42" applyFont="1" applyFill="1" applyBorder="1" applyAlignment="1">
      <alignment/>
    </xf>
    <xf numFmtId="179" fontId="0" fillId="0" borderId="0" xfId="42" applyFont="1" applyFill="1" applyBorder="1" applyAlignment="1">
      <alignment/>
    </xf>
    <xf numFmtId="179" fontId="18" fillId="0" borderId="45" xfId="42" applyFont="1" applyFill="1" applyBorder="1" applyAlignment="1">
      <alignment/>
    </xf>
    <xf numFmtId="179" fontId="0" fillId="0" borderId="30" xfId="42" applyFont="1" applyFill="1" applyBorder="1" applyAlignment="1">
      <alignment/>
    </xf>
    <xf numFmtId="179" fontId="18" fillId="0" borderId="30" xfId="42" applyFont="1" applyFill="1" applyBorder="1" applyAlignment="1">
      <alignment/>
    </xf>
    <xf numFmtId="179" fontId="0" fillId="0" borderId="38" xfId="42" applyFont="1" applyFill="1" applyBorder="1" applyAlignment="1">
      <alignment/>
    </xf>
    <xf numFmtId="179" fontId="0" fillId="0" borderId="23" xfId="42" applyFont="1" applyBorder="1" applyAlignment="1">
      <alignment/>
    </xf>
    <xf numFmtId="179" fontId="0" fillId="0" borderId="0" xfId="42" applyFont="1" applyBorder="1" applyAlignment="1">
      <alignment/>
    </xf>
    <xf numFmtId="179" fontId="17" fillId="0" borderId="0" xfId="42" applyFont="1" applyBorder="1" applyAlignment="1">
      <alignment horizontal="center" vertical="center"/>
    </xf>
    <xf numFmtId="179" fontId="25" fillId="0" borderId="0" xfId="42" applyFont="1" applyBorder="1" applyAlignment="1">
      <alignment/>
    </xf>
    <xf numFmtId="179" fontId="18" fillId="0" borderId="0" xfId="42" applyFont="1" applyBorder="1" applyAlignment="1">
      <alignment/>
    </xf>
    <xf numFmtId="179" fontId="0" fillId="0" borderId="26" xfId="42" applyFont="1" applyBorder="1" applyAlignment="1">
      <alignment horizontal="center"/>
    </xf>
    <xf numFmtId="179" fontId="0" fillId="0" borderId="27" xfId="42" applyFont="1" applyBorder="1" applyAlignment="1">
      <alignment horizontal="center"/>
    </xf>
    <xf numFmtId="179" fontId="0" fillId="0" borderId="28" xfId="42" applyFont="1" applyBorder="1" applyAlignment="1">
      <alignment vertical="center"/>
    </xf>
    <xf numFmtId="179" fontId="0" fillId="0" borderId="28" xfId="42" applyFont="1" applyBorder="1" applyAlignment="1">
      <alignment/>
    </xf>
    <xf numFmtId="179" fontId="0" fillId="0" borderId="28" xfId="42" applyFont="1" applyBorder="1" applyAlignment="1">
      <alignment vertical="center"/>
    </xf>
    <xf numFmtId="179" fontId="23" fillId="0" borderId="0" xfId="42" applyFont="1" applyBorder="1" applyAlignment="1">
      <alignment/>
    </xf>
    <xf numFmtId="179" fontId="0" fillId="0" borderId="29" xfId="42" applyFont="1" applyBorder="1" applyAlignment="1">
      <alignment/>
    </xf>
    <xf numFmtId="179" fontId="0" fillId="0" borderId="0" xfId="42" applyFont="1" applyBorder="1" applyAlignment="1">
      <alignment/>
    </xf>
    <xf numFmtId="179" fontId="0" fillId="0" borderId="29" xfId="42" applyFont="1" applyBorder="1" applyAlignment="1">
      <alignment/>
    </xf>
    <xf numFmtId="179" fontId="0" fillId="0" borderId="12" xfId="42" applyFont="1" applyBorder="1" applyAlignment="1">
      <alignment/>
    </xf>
    <xf numFmtId="179" fontId="13" fillId="0" borderId="10" xfId="42" applyFont="1" applyBorder="1" applyAlignment="1">
      <alignment horizontal="right" vertical="center"/>
    </xf>
    <xf numFmtId="179" fontId="13" fillId="0" borderId="10" xfId="42" applyFont="1" applyBorder="1" applyAlignment="1">
      <alignment horizontal="right" vertical="center"/>
    </xf>
    <xf numFmtId="179" fontId="4" fillId="0" borderId="55" xfId="42" applyFont="1" applyBorder="1" applyAlignment="1">
      <alignment horizontal="center"/>
    </xf>
    <xf numFmtId="179" fontId="4" fillId="0" borderId="14" xfId="42" applyFont="1" applyBorder="1" applyAlignment="1">
      <alignment/>
    </xf>
    <xf numFmtId="179" fontId="4" fillId="0" borderId="55" xfId="42" applyFont="1" applyBorder="1" applyAlignment="1">
      <alignment/>
    </xf>
    <xf numFmtId="179" fontId="24" fillId="0" borderId="55" xfId="42" applyFont="1" applyBorder="1" applyAlignment="1">
      <alignment/>
    </xf>
    <xf numFmtId="179" fontId="14" fillId="0" borderId="10" xfId="42" applyFont="1" applyBorder="1" applyAlignment="1">
      <alignment horizontal="right" vertical="center"/>
    </xf>
    <xf numFmtId="179" fontId="9" fillId="0" borderId="0" xfId="42" applyFont="1" applyAlignment="1">
      <alignment/>
    </xf>
    <xf numFmtId="179" fontId="0" fillId="0" borderId="0" xfId="42" applyFont="1" applyAlignment="1">
      <alignment/>
    </xf>
    <xf numFmtId="211" fontId="0" fillId="0" borderId="26" xfId="42" applyNumberFormat="1" applyFont="1" applyFill="1" applyBorder="1" applyAlignment="1">
      <alignment horizontal="center" vertical="center"/>
    </xf>
    <xf numFmtId="211" fontId="0" fillId="0" borderId="27" xfId="42" applyNumberFormat="1" applyFont="1" applyFill="1" applyBorder="1" applyAlignment="1">
      <alignment horizontal="center" vertical="center"/>
    </xf>
    <xf numFmtId="211" fontId="13" fillId="0" borderId="56" xfId="42" applyNumberFormat="1" applyFont="1" applyFill="1" applyBorder="1" applyAlignment="1">
      <alignment horizontal="right" vertical="center"/>
    </xf>
    <xf numFmtId="211" fontId="32" fillId="0" borderId="34" xfId="42" applyNumberFormat="1" applyFont="1" applyBorder="1" applyAlignment="1">
      <alignment horizontal="right" vertical="center"/>
    </xf>
    <xf numFmtId="0" fontId="0" fillId="0" borderId="57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23" xfId="0" applyFont="1" applyBorder="1" applyAlignment="1">
      <alignment horizontal="right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49" fontId="20" fillId="0" borderId="40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211" fontId="0" fillId="0" borderId="43" xfId="42" applyNumberFormat="1" applyFont="1" applyFill="1" applyBorder="1" applyAlignment="1">
      <alignment horizontal="center"/>
    </xf>
    <xf numFmtId="179" fontId="18" fillId="0" borderId="40" xfId="42" applyFont="1" applyFill="1" applyBorder="1" applyAlignment="1">
      <alignment/>
    </xf>
    <xf numFmtId="211" fontId="18" fillId="0" borderId="37" xfId="42" applyNumberFormat="1" applyFont="1" applyFill="1" applyBorder="1" applyAlignment="1">
      <alignment/>
    </xf>
    <xf numFmtId="211" fontId="18" fillId="0" borderId="40" xfId="42" applyNumberFormat="1" applyFont="1" applyFill="1" applyBorder="1" applyAlignment="1">
      <alignment/>
    </xf>
    <xf numFmtId="179" fontId="18" fillId="0" borderId="0" xfId="42" applyFont="1" applyFill="1" applyAlignment="1">
      <alignment horizontal="center"/>
    </xf>
    <xf numFmtId="211" fontId="18" fillId="0" borderId="0" xfId="42" applyNumberFormat="1" applyFont="1" applyFill="1" applyAlignment="1">
      <alignment horizontal="center"/>
    </xf>
    <xf numFmtId="211" fontId="32" fillId="0" borderId="36" xfId="42" applyNumberFormat="1" applyFont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1" fontId="18" fillId="0" borderId="0" xfId="42" applyNumberFormat="1" applyFont="1" applyAlignment="1">
      <alignment horizontal="center"/>
    </xf>
    <xf numFmtId="179" fontId="32" fillId="0" borderId="10" xfId="42" applyFont="1" applyFill="1" applyBorder="1" applyAlignment="1">
      <alignment horizontal="right" vertical="center"/>
    </xf>
    <xf numFmtId="179" fontId="32" fillId="0" borderId="32" xfId="42" applyFont="1" applyFill="1" applyBorder="1" applyAlignment="1">
      <alignment horizontal="right" vertical="center"/>
    </xf>
    <xf numFmtId="179" fontId="32" fillId="0" borderId="30" xfId="42" applyFont="1" applyFill="1" applyBorder="1" applyAlignment="1">
      <alignment horizontal="right" vertical="center"/>
    </xf>
    <xf numFmtId="211" fontId="4" fillId="0" borderId="28" xfId="42" applyNumberFormat="1" applyFont="1" applyFill="1" applyBorder="1" applyAlignment="1">
      <alignment horizontal="center" vertical="justify"/>
    </xf>
    <xf numFmtId="179" fontId="18" fillId="0" borderId="28" xfId="42" applyFont="1" applyFill="1" applyBorder="1" applyAlignment="1">
      <alignment horizontal="center" vertical="justify"/>
    </xf>
    <xf numFmtId="211" fontId="23" fillId="0" borderId="28" xfId="42" applyNumberFormat="1" applyFont="1" applyFill="1" applyBorder="1" applyAlignment="1">
      <alignment horizontal="center" vertical="justify"/>
    </xf>
    <xf numFmtId="211" fontId="18" fillId="0" borderId="28" xfId="42" applyNumberFormat="1" applyFont="1" applyFill="1" applyBorder="1" applyAlignment="1">
      <alignment horizontal="center" vertical="justify"/>
    </xf>
    <xf numFmtId="211" fontId="23" fillId="0" borderId="58" xfId="42" applyNumberFormat="1" applyFont="1" applyFill="1" applyBorder="1" applyAlignment="1">
      <alignment horizontal="center"/>
    </xf>
    <xf numFmtId="211" fontId="4" fillId="0" borderId="39" xfId="42" applyNumberFormat="1" applyFont="1" applyFill="1" applyBorder="1" applyAlignment="1">
      <alignment/>
    </xf>
    <xf numFmtId="179" fontId="0" fillId="0" borderId="39" xfId="42" applyFont="1" applyFill="1" applyBorder="1" applyAlignment="1">
      <alignment/>
    </xf>
    <xf numFmtId="211" fontId="23" fillId="0" borderId="39" xfId="42" applyNumberFormat="1" applyFont="1" applyFill="1" applyBorder="1" applyAlignment="1">
      <alignment/>
    </xf>
    <xf numFmtId="211" fontId="0" fillId="0" borderId="39" xfId="42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211" fontId="23" fillId="0" borderId="32" xfId="42" applyNumberFormat="1" applyFont="1" applyFill="1" applyBorder="1" applyAlignment="1">
      <alignment/>
    </xf>
    <xf numFmtId="211" fontId="4" fillId="0" borderId="36" xfId="42" applyNumberFormat="1" applyFont="1" applyFill="1" applyBorder="1" applyAlignment="1">
      <alignment horizontal="center"/>
    </xf>
    <xf numFmtId="211" fontId="23" fillId="0" borderId="36" xfId="42" applyNumberFormat="1" applyFont="1" applyFill="1" applyBorder="1" applyAlignment="1">
      <alignment/>
    </xf>
    <xf numFmtId="179" fontId="18" fillId="0" borderId="32" xfId="42" applyFont="1" applyFill="1" applyBorder="1" applyAlignment="1">
      <alignment/>
    </xf>
    <xf numFmtId="211" fontId="23" fillId="0" borderId="31" xfId="42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211" fontId="4" fillId="0" borderId="36" xfId="42" applyNumberFormat="1" applyFont="1" applyFill="1" applyBorder="1" applyAlignment="1">
      <alignment/>
    </xf>
    <xf numFmtId="211" fontId="23" fillId="0" borderId="30" xfId="42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211" fontId="24" fillId="0" borderId="36" xfId="42" applyNumberFormat="1" applyFont="1" applyFill="1" applyBorder="1" applyAlignment="1">
      <alignment horizontal="center"/>
    </xf>
    <xf numFmtId="211" fontId="22" fillId="0" borderId="36" xfId="42" applyNumberFormat="1" applyFont="1" applyFill="1" applyBorder="1" applyAlignment="1">
      <alignment/>
    </xf>
    <xf numFmtId="211" fontId="22" fillId="0" borderId="30" xfId="42" applyNumberFormat="1" applyFont="1" applyFill="1" applyBorder="1" applyAlignment="1">
      <alignment/>
    </xf>
    <xf numFmtId="0" fontId="10" fillId="0" borderId="43" xfId="0" applyFont="1" applyFill="1" applyBorder="1" applyAlignment="1">
      <alignment horizontal="right"/>
    </xf>
    <xf numFmtId="0" fontId="10" fillId="0" borderId="37" xfId="0" applyFont="1" applyFill="1" applyBorder="1" applyAlignment="1">
      <alignment/>
    </xf>
    <xf numFmtId="211" fontId="23" fillId="0" borderId="37" xfId="42" applyNumberFormat="1" applyFont="1" applyFill="1" applyBorder="1" applyAlignment="1">
      <alignment/>
    </xf>
    <xf numFmtId="211" fontId="4" fillId="0" borderId="40" xfId="42" applyNumberFormat="1" applyFont="1" applyFill="1" applyBorder="1" applyAlignment="1">
      <alignment horizontal="center"/>
    </xf>
    <xf numFmtId="179" fontId="0" fillId="0" borderId="40" xfId="42" applyFont="1" applyFill="1" applyBorder="1" applyAlignment="1">
      <alignment/>
    </xf>
    <xf numFmtId="211" fontId="23" fillId="0" borderId="38" xfId="42" applyNumberFormat="1" applyFont="1" applyFill="1" applyBorder="1" applyAlignment="1">
      <alignment/>
    </xf>
    <xf numFmtId="4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4" fontId="0" fillId="0" borderId="28" xfId="45" applyNumberFormat="1" applyFont="1" applyBorder="1" applyAlignment="1">
      <alignment/>
    </xf>
    <xf numFmtId="211" fontId="31" fillId="0" borderId="59" xfId="42" applyNumberFormat="1" applyFont="1" applyBorder="1" applyAlignment="1">
      <alignment horizontal="right" vertical="center"/>
    </xf>
    <xf numFmtId="211" fontId="31" fillId="0" borderId="28" xfId="42" applyNumberFormat="1" applyFont="1" applyBorder="1" applyAlignment="1">
      <alignment horizontal="right" vertic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211" fontId="0" fillId="0" borderId="26" xfId="42" applyNumberFormat="1" applyFont="1" applyFill="1" applyBorder="1" applyAlignment="1">
      <alignment horizontal="center" vertical="center"/>
    </xf>
    <xf numFmtId="211" fontId="0" fillId="0" borderId="27" xfId="42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7" fillId="0" borderId="3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5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5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211" fontId="18" fillId="0" borderId="57" xfId="42" applyNumberFormat="1" applyFont="1" applyBorder="1" applyAlignment="1">
      <alignment horizontal="center" vertical="center"/>
    </xf>
    <xf numFmtId="211" fontId="18" fillId="0" borderId="29" xfId="42" applyNumberFormat="1" applyFont="1" applyBorder="1" applyAlignment="1">
      <alignment horizontal="center" vertical="center"/>
    </xf>
    <xf numFmtId="211" fontId="18" fillId="0" borderId="55" xfId="42" applyNumberFormat="1" applyFont="1" applyBorder="1" applyAlignment="1">
      <alignment horizontal="center" vertical="center"/>
    </xf>
    <xf numFmtId="211" fontId="0" fillId="0" borderId="26" xfId="42" applyNumberFormat="1" applyFont="1" applyBorder="1" applyAlignment="1">
      <alignment horizontal="center" vertical="center"/>
    </xf>
    <xf numFmtId="211" fontId="0" fillId="0" borderId="27" xfId="42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0" fillId="0" borderId="5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140625" style="11" customWidth="1"/>
    <col min="2" max="3" width="9.140625" style="11" customWidth="1"/>
    <col min="4" max="4" width="9.28125" style="11" customWidth="1"/>
    <col min="5" max="5" width="11.421875" style="11" customWidth="1"/>
    <col min="6" max="6" width="12.8515625" style="11" customWidth="1"/>
    <col min="7" max="7" width="5.421875" style="11" customWidth="1"/>
    <col min="8" max="9" width="9.140625" style="11" customWidth="1"/>
    <col min="10" max="10" width="3.140625" style="11" customWidth="1"/>
    <col min="11" max="11" width="9.140625" style="11" customWidth="1"/>
    <col min="12" max="12" width="1.8515625" style="11" customWidth="1"/>
    <col min="13" max="16384" width="9.140625" style="11" customWidth="1"/>
  </cols>
  <sheetData>
    <row r="1" ht="6.75" customHeight="1"/>
    <row r="2" spans="2:11" ht="12.75">
      <c r="B2" s="197"/>
      <c r="C2" s="97"/>
      <c r="D2" s="97"/>
      <c r="E2" s="97"/>
      <c r="F2" s="198"/>
      <c r="G2" s="198"/>
      <c r="H2" s="198"/>
      <c r="I2" s="198"/>
      <c r="J2" s="198"/>
      <c r="K2" s="199"/>
    </row>
    <row r="3" spans="2:11" s="203" customFormat="1" ht="13.5" customHeight="1">
      <c r="B3" s="200"/>
      <c r="C3" s="201" t="s">
        <v>227</v>
      </c>
      <c r="D3" s="201"/>
      <c r="E3" s="201"/>
      <c r="F3" s="375" t="s">
        <v>437</v>
      </c>
      <c r="G3" s="375"/>
      <c r="H3" s="375"/>
      <c r="I3" s="375"/>
      <c r="J3" s="375"/>
      <c r="K3" s="202"/>
    </row>
    <row r="4" spans="2:11" s="203" customFormat="1" ht="13.5" customHeight="1">
      <c r="B4" s="200"/>
      <c r="C4" s="201" t="s">
        <v>411</v>
      </c>
      <c r="D4" s="201"/>
      <c r="E4" s="201"/>
      <c r="F4" s="313" t="s">
        <v>438</v>
      </c>
      <c r="G4" s="314"/>
      <c r="H4" s="315"/>
      <c r="I4" s="316"/>
      <c r="J4" s="316"/>
      <c r="K4" s="202"/>
    </row>
    <row r="5" spans="2:11" s="203" customFormat="1" ht="13.5" customHeight="1">
      <c r="B5" s="200"/>
      <c r="C5" s="201" t="s">
        <v>228</v>
      </c>
      <c r="D5" s="201"/>
      <c r="E5" s="201"/>
      <c r="F5" s="214" t="s">
        <v>439</v>
      </c>
      <c r="G5" s="73"/>
      <c r="H5" s="73"/>
      <c r="I5" s="73"/>
      <c r="J5" s="73"/>
      <c r="K5" s="202"/>
    </row>
    <row r="6" spans="2:11" s="203" customFormat="1" ht="13.5" customHeight="1">
      <c r="B6" s="200"/>
      <c r="C6" s="201"/>
      <c r="D6" s="201"/>
      <c r="E6" s="201"/>
      <c r="F6" s="3"/>
      <c r="G6" s="3"/>
      <c r="H6" s="206" t="s">
        <v>440</v>
      </c>
      <c r="I6" s="206"/>
      <c r="J6" s="75"/>
      <c r="K6" s="202"/>
    </row>
    <row r="7" spans="2:11" s="203" customFormat="1" ht="13.5" customHeight="1">
      <c r="B7" s="200"/>
      <c r="C7" s="201" t="s">
        <v>229</v>
      </c>
      <c r="D7" s="201"/>
      <c r="E7" s="201"/>
      <c r="F7" s="215" t="s">
        <v>441</v>
      </c>
      <c r="G7" s="216"/>
      <c r="H7" s="3"/>
      <c r="I7" s="3"/>
      <c r="J7" s="3"/>
      <c r="K7" s="202"/>
    </row>
    <row r="8" spans="2:11" s="203" customFormat="1" ht="13.5" customHeight="1">
      <c r="B8" s="200"/>
      <c r="C8" s="201" t="s">
        <v>412</v>
      </c>
      <c r="D8" s="201"/>
      <c r="E8" s="201"/>
      <c r="F8" s="214"/>
      <c r="G8" s="2"/>
      <c r="H8" s="3"/>
      <c r="I8" s="3"/>
      <c r="J8" s="3"/>
      <c r="K8" s="202"/>
    </row>
    <row r="9" spans="2:11" s="203" customFormat="1" ht="13.5" customHeight="1">
      <c r="B9" s="200"/>
      <c r="C9" s="201"/>
      <c r="D9" s="201"/>
      <c r="E9" s="201"/>
      <c r="F9" s="3"/>
      <c r="G9" s="3"/>
      <c r="H9" s="3"/>
      <c r="I9" s="3"/>
      <c r="J9" s="3"/>
      <c r="K9" s="202"/>
    </row>
    <row r="10" spans="2:11" s="203" customFormat="1" ht="13.5" customHeight="1">
      <c r="B10" s="200"/>
      <c r="C10" s="201" t="s">
        <v>230</v>
      </c>
      <c r="D10" s="201"/>
      <c r="E10" s="201"/>
      <c r="F10" s="73" t="s">
        <v>443</v>
      </c>
      <c r="G10" s="73"/>
      <c r="H10" s="73"/>
      <c r="I10" s="73"/>
      <c r="J10" s="73"/>
      <c r="K10" s="202"/>
    </row>
    <row r="11" spans="2:11" s="203" customFormat="1" ht="13.5" customHeight="1">
      <c r="B11" s="200"/>
      <c r="C11" s="201"/>
      <c r="D11" s="201"/>
      <c r="E11" s="201"/>
      <c r="F11" s="214"/>
      <c r="G11" s="214"/>
      <c r="H11" s="214"/>
      <c r="I11" s="214"/>
      <c r="J11" s="214"/>
      <c r="K11" s="202"/>
    </row>
    <row r="12" spans="2:11" s="203" customFormat="1" ht="13.5" customHeight="1">
      <c r="B12" s="200"/>
      <c r="C12" s="201"/>
      <c r="D12" s="201"/>
      <c r="E12" s="201"/>
      <c r="F12" s="214"/>
      <c r="G12" s="214"/>
      <c r="H12" s="214"/>
      <c r="I12" s="214"/>
      <c r="J12" s="214"/>
      <c r="K12" s="202"/>
    </row>
    <row r="13" spans="2:11" ht="12.75">
      <c r="B13" s="19"/>
      <c r="C13" s="18"/>
      <c r="D13" s="18"/>
      <c r="E13" s="18"/>
      <c r="F13" s="18"/>
      <c r="G13" s="18"/>
      <c r="H13" s="18"/>
      <c r="I13" s="18"/>
      <c r="J13" s="18"/>
      <c r="K13" s="17"/>
    </row>
    <row r="14" spans="2:11" ht="12.75">
      <c r="B14" s="19"/>
      <c r="C14" s="18"/>
      <c r="D14" s="18"/>
      <c r="E14" s="18"/>
      <c r="F14" s="18"/>
      <c r="G14" s="18"/>
      <c r="H14" s="18"/>
      <c r="I14" s="18"/>
      <c r="J14" s="18"/>
      <c r="K14" s="17"/>
    </row>
    <row r="15" spans="2:11" ht="12.75">
      <c r="B15" s="19"/>
      <c r="C15" s="18"/>
      <c r="D15" s="18"/>
      <c r="E15" s="18"/>
      <c r="F15" s="18"/>
      <c r="G15" s="18"/>
      <c r="H15" s="18"/>
      <c r="I15" s="18"/>
      <c r="J15" s="18"/>
      <c r="K15" s="17"/>
    </row>
    <row r="16" spans="2:11" ht="12.75">
      <c r="B16" s="19"/>
      <c r="C16" s="18"/>
      <c r="D16" s="18"/>
      <c r="E16" s="18"/>
      <c r="F16" s="18"/>
      <c r="G16" s="18"/>
      <c r="H16" s="18"/>
      <c r="I16" s="18"/>
      <c r="J16" s="18"/>
      <c r="K16" s="17"/>
    </row>
    <row r="17" spans="2:11" ht="12.75">
      <c r="B17" s="19"/>
      <c r="C17" s="18"/>
      <c r="D17" s="18"/>
      <c r="E17" s="18"/>
      <c r="F17" s="18"/>
      <c r="G17" s="18"/>
      <c r="H17" s="18"/>
      <c r="I17" s="18"/>
      <c r="J17" s="18"/>
      <c r="K17" s="17"/>
    </row>
    <row r="18" spans="2:11" ht="12.75">
      <c r="B18" s="19"/>
      <c r="C18" s="18"/>
      <c r="D18" s="18"/>
      <c r="E18" s="18"/>
      <c r="F18" s="18"/>
      <c r="G18" s="18"/>
      <c r="H18" s="18"/>
      <c r="I18" s="18"/>
      <c r="J18" s="18"/>
      <c r="K18" s="17"/>
    </row>
    <row r="19" spans="2:11" ht="12.75">
      <c r="B19" s="19"/>
      <c r="C19" s="18"/>
      <c r="D19" s="18"/>
      <c r="E19" s="18"/>
      <c r="F19" s="18"/>
      <c r="G19" s="18"/>
      <c r="H19" s="18"/>
      <c r="I19" s="18"/>
      <c r="J19" s="18"/>
      <c r="K19" s="17"/>
    </row>
    <row r="20" spans="2:11" ht="12.75">
      <c r="B20" s="19"/>
      <c r="D20" s="18"/>
      <c r="E20" s="18"/>
      <c r="F20" s="18"/>
      <c r="G20" s="18"/>
      <c r="H20" s="18"/>
      <c r="I20" s="18"/>
      <c r="J20" s="18"/>
      <c r="K20" s="17"/>
    </row>
    <row r="21" spans="2:11" ht="12.75">
      <c r="B21" s="19"/>
      <c r="C21" s="18"/>
      <c r="D21" s="18"/>
      <c r="E21" s="18"/>
      <c r="F21" s="18"/>
      <c r="G21" s="18"/>
      <c r="H21" s="18"/>
      <c r="I21" s="18"/>
      <c r="J21" s="18"/>
      <c r="K21" s="17"/>
    </row>
    <row r="22" spans="2:11" ht="12.75">
      <c r="B22" s="19"/>
      <c r="C22" s="18"/>
      <c r="D22" s="18"/>
      <c r="E22" s="18"/>
      <c r="F22" s="18"/>
      <c r="G22" s="18"/>
      <c r="H22" s="18"/>
      <c r="I22" s="18"/>
      <c r="J22" s="18"/>
      <c r="K22" s="17"/>
    </row>
    <row r="23" spans="2:11" ht="12.75">
      <c r="B23" s="19"/>
      <c r="C23" s="18"/>
      <c r="D23" s="18"/>
      <c r="E23" s="18"/>
      <c r="F23" s="18"/>
      <c r="G23" s="18"/>
      <c r="H23" s="18"/>
      <c r="I23" s="18"/>
      <c r="J23" s="18"/>
      <c r="K23" s="17"/>
    </row>
    <row r="24" spans="2:11" ht="33.75">
      <c r="B24" s="376" t="s">
        <v>413</v>
      </c>
      <c r="C24" s="377"/>
      <c r="D24" s="377"/>
      <c r="E24" s="377"/>
      <c r="F24" s="377"/>
      <c r="G24" s="377"/>
      <c r="H24" s="377"/>
      <c r="I24" s="377"/>
      <c r="J24" s="377"/>
      <c r="K24" s="378"/>
    </row>
    <row r="25" spans="2:11" ht="12.75">
      <c r="B25" s="19"/>
      <c r="C25" s="379" t="s">
        <v>414</v>
      </c>
      <c r="D25" s="379"/>
      <c r="E25" s="379"/>
      <c r="F25" s="379"/>
      <c r="G25" s="379"/>
      <c r="H25" s="379"/>
      <c r="I25" s="379"/>
      <c r="J25" s="379"/>
      <c r="K25" s="17"/>
    </row>
    <row r="26" spans="2:11" ht="12.75">
      <c r="B26" s="19"/>
      <c r="C26" s="379" t="s">
        <v>415</v>
      </c>
      <c r="D26" s="379"/>
      <c r="E26" s="379"/>
      <c r="F26" s="379"/>
      <c r="G26" s="379"/>
      <c r="H26" s="379"/>
      <c r="I26" s="379"/>
      <c r="J26" s="379"/>
      <c r="K26" s="17"/>
    </row>
    <row r="27" spans="2:11" ht="12.75">
      <c r="B27" s="19"/>
      <c r="C27" s="18"/>
      <c r="D27" s="18"/>
      <c r="E27" s="18"/>
      <c r="F27" s="18"/>
      <c r="G27" s="18"/>
      <c r="H27" s="18"/>
      <c r="I27" s="18"/>
      <c r="J27" s="18"/>
      <c r="K27" s="17"/>
    </row>
    <row r="28" spans="2:11" ht="12.75">
      <c r="B28" s="19"/>
      <c r="C28" s="18"/>
      <c r="D28" s="18"/>
      <c r="E28" s="18"/>
      <c r="F28" s="18"/>
      <c r="G28" s="18"/>
      <c r="H28" s="18"/>
      <c r="I28" s="18"/>
      <c r="J28" s="18"/>
      <c r="K28" s="17"/>
    </row>
    <row r="29" spans="2:11" ht="33.75">
      <c r="B29" s="19"/>
      <c r="C29" s="18"/>
      <c r="D29" s="18"/>
      <c r="E29" s="18"/>
      <c r="F29" s="205" t="s">
        <v>416</v>
      </c>
      <c r="G29" s="18"/>
      <c r="H29" s="18"/>
      <c r="I29" s="18"/>
      <c r="J29" s="18"/>
      <c r="K29" s="17"/>
    </row>
    <row r="30" spans="2:11" ht="12.75">
      <c r="B30" s="19"/>
      <c r="C30" s="18"/>
      <c r="D30" s="18"/>
      <c r="E30" s="18"/>
      <c r="F30" s="18"/>
      <c r="G30" s="18"/>
      <c r="H30" s="18"/>
      <c r="I30" s="18"/>
      <c r="J30" s="18"/>
      <c r="K30" s="17"/>
    </row>
    <row r="31" spans="2:11" ht="12.75">
      <c r="B31" s="19"/>
      <c r="C31" s="18"/>
      <c r="D31" s="18"/>
      <c r="E31" s="18"/>
      <c r="F31" s="18"/>
      <c r="G31" s="18"/>
      <c r="H31" s="18"/>
      <c r="I31" s="18"/>
      <c r="J31" s="18"/>
      <c r="K31" s="17"/>
    </row>
    <row r="32" spans="2:11" ht="12.75">
      <c r="B32" s="19"/>
      <c r="C32" s="18"/>
      <c r="D32" s="18"/>
      <c r="E32" s="18"/>
      <c r="F32" s="18"/>
      <c r="G32" s="18"/>
      <c r="H32" s="18"/>
      <c r="I32" s="18"/>
      <c r="J32" s="18"/>
      <c r="K32" s="17"/>
    </row>
    <row r="33" spans="2:11" ht="12.75">
      <c r="B33" s="19"/>
      <c r="C33" s="18"/>
      <c r="D33" s="18"/>
      <c r="E33" s="18"/>
      <c r="F33" s="18"/>
      <c r="G33" s="18"/>
      <c r="H33" s="18"/>
      <c r="I33" s="18"/>
      <c r="J33" s="18"/>
      <c r="K33" s="17"/>
    </row>
    <row r="34" spans="2:11" ht="12.75">
      <c r="B34" s="19"/>
      <c r="C34" s="18"/>
      <c r="D34" s="18"/>
      <c r="E34" s="18"/>
      <c r="F34" s="18"/>
      <c r="G34" s="18"/>
      <c r="H34" s="18"/>
      <c r="I34" s="18"/>
      <c r="J34" s="18"/>
      <c r="K34" s="17"/>
    </row>
    <row r="35" spans="2:11" ht="12.75">
      <c r="B35" s="19"/>
      <c r="C35" s="18"/>
      <c r="D35" s="18"/>
      <c r="E35" s="18"/>
      <c r="F35" s="18"/>
      <c r="G35" s="18"/>
      <c r="H35" s="18"/>
      <c r="I35" s="18"/>
      <c r="J35" s="18"/>
      <c r="K35" s="17"/>
    </row>
    <row r="36" spans="2:11" ht="12.75">
      <c r="B36" s="19"/>
      <c r="C36" s="18"/>
      <c r="D36" s="18"/>
      <c r="E36" s="18"/>
      <c r="F36" s="18"/>
      <c r="G36" s="18"/>
      <c r="H36" s="18"/>
      <c r="I36" s="18"/>
      <c r="J36" s="18"/>
      <c r="K36" s="17"/>
    </row>
    <row r="37" spans="2:11" ht="12.75">
      <c r="B37" s="19"/>
      <c r="C37" s="18"/>
      <c r="D37" s="18"/>
      <c r="E37" s="18"/>
      <c r="F37" s="18"/>
      <c r="G37" s="18"/>
      <c r="H37" s="18"/>
      <c r="I37" s="18"/>
      <c r="J37" s="18"/>
      <c r="K37" s="17"/>
    </row>
    <row r="38" spans="2:11" ht="12.75">
      <c r="B38" s="19"/>
      <c r="C38" s="18"/>
      <c r="D38" s="18"/>
      <c r="E38" s="18"/>
      <c r="F38" s="18"/>
      <c r="G38" s="18"/>
      <c r="H38" s="18"/>
      <c r="I38" s="18"/>
      <c r="J38" s="18"/>
      <c r="K38" s="17"/>
    </row>
    <row r="39" spans="2:11" ht="12.75">
      <c r="B39" s="19"/>
      <c r="C39" s="18"/>
      <c r="D39" s="18"/>
      <c r="E39" s="18"/>
      <c r="F39" s="18"/>
      <c r="G39" s="18"/>
      <c r="H39" s="18"/>
      <c r="I39" s="18"/>
      <c r="J39" s="18"/>
      <c r="K39" s="17"/>
    </row>
    <row r="40" spans="2:11" ht="12.75">
      <c r="B40" s="19"/>
      <c r="C40" s="18"/>
      <c r="D40" s="18"/>
      <c r="E40" s="18"/>
      <c r="F40" s="18"/>
      <c r="G40" s="18"/>
      <c r="H40" s="18"/>
      <c r="I40" s="18"/>
      <c r="J40" s="18"/>
      <c r="K40" s="17"/>
    </row>
    <row r="41" spans="2:11" ht="12.75">
      <c r="B41" s="19"/>
      <c r="C41" s="18"/>
      <c r="D41" s="18"/>
      <c r="E41" s="18"/>
      <c r="F41" s="18"/>
      <c r="G41" s="18"/>
      <c r="H41" s="18"/>
      <c r="I41" s="18"/>
      <c r="J41" s="18"/>
      <c r="K41" s="17"/>
    </row>
    <row r="42" spans="2:11" ht="12.75">
      <c r="B42" s="19"/>
      <c r="C42" s="18"/>
      <c r="D42" s="18"/>
      <c r="E42" s="18"/>
      <c r="F42" s="18"/>
      <c r="G42" s="18"/>
      <c r="H42" s="18"/>
      <c r="I42" s="18"/>
      <c r="J42" s="18"/>
      <c r="K42" s="17"/>
    </row>
    <row r="43" spans="2:11" ht="9" customHeight="1">
      <c r="B43" s="19"/>
      <c r="C43" s="18"/>
      <c r="D43" s="18"/>
      <c r="E43" s="18"/>
      <c r="F43" s="18"/>
      <c r="G43" s="18"/>
      <c r="H43" s="18"/>
      <c r="I43" s="18"/>
      <c r="J43" s="18"/>
      <c r="K43" s="17"/>
    </row>
    <row r="44" spans="2:11" ht="12.75">
      <c r="B44" s="19"/>
      <c r="C44" s="18"/>
      <c r="D44" s="18"/>
      <c r="E44" s="18"/>
      <c r="F44" s="18"/>
      <c r="G44" s="18"/>
      <c r="H44" s="18"/>
      <c r="I44" s="18"/>
      <c r="J44" s="18"/>
      <c r="K44" s="17"/>
    </row>
    <row r="45" spans="2:11" ht="12.75">
      <c r="B45" s="19"/>
      <c r="C45" s="18"/>
      <c r="D45" s="18"/>
      <c r="E45" s="18"/>
      <c r="F45" s="18"/>
      <c r="G45" s="18"/>
      <c r="H45" s="18"/>
      <c r="I45" s="18"/>
      <c r="J45" s="18"/>
      <c r="K45" s="17"/>
    </row>
    <row r="46" spans="2:11" s="203" customFormat="1" ht="12.75" customHeight="1">
      <c r="B46" s="200"/>
      <c r="C46" s="201" t="s">
        <v>417</v>
      </c>
      <c r="D46" s="201"/>
      <c r="E46" s="201"/>
      <c r="F46" s="201"/>
      <c r="G46" s="201"/>
      <c r="H46" s="373"/>
      <c r="I46" s="373"/>
      <c r="J46" s="201"/>
      <c r="K46" s="202"/>
    </row>
    <row r="47" spans="2:11" s="203" customFormat="1" ht="12.75" customHeight="1">
      <c r="B47" s="200"/>
      <c r="C47" s="201" t="s">
        <v>418</v>
      </c>
      <c r="D47" s="201"/>
      <c r="E47" s="201"/>
      <c r="F47" s="201"/>
      <c r="G47" s="201"/>
      <c r="H47" s="374"/>
      <c r="I47" s="374"/>
      <c r="J47" s="201"/>
      <c r="K47" s="202"/>
    </row>
    <row r="48" spans="2:11" s="203" customFormat="1" ht="12.75" customHeight="1">
      <c r="B48" s="200"/>
      <c r="C48" s="201" t="s">
        <v>419</v>
      </c>
      <c r="D48" s="201"/>
      <c r="E48" s="201"/>
      <c r="F48" s="201"/>
      <c r="G48" s="201"/>
      <c r="H48" s="374" t="s">
        <v>420</v>
      </c>
      <c r="I48" s="374"/>
      <c r="J48" s="201"/>
      <c r="K48" s="202"/>
    </row>
    <row r="49" spans="2:11" s="203" customFormat="1" ht="12.75" customHeight="1">
      <c r="B49" s="200"/>
      <c r="C49" s="201" t="s">
        <v>421</v>
      </c>
      <c r="D49" s="201"/>
      <c r="E49" s="201"/>
      <c r="F49" s="201"/>
      <c r="G49" s="201"/>
      <c r="H49" s="374" t="s">
        <v>420</v>
      </c>
      <c r="I49" s="374"/>
      <c r="J49" s="201"/>
      <c r="K49" s="202"/>
    </row>
    <row r="50" spans="2:11" ht="12.75">
      <c r="B50" s="19"/>
      <c r="C50" s="18"/>
      <c r="D50" s="18"/>
      <c r="E50" s="18"/>
      <c r="F50" s="18"/>
      <c r="G50" s="18"/>
      <c r="H50" s="3"/>
      <c r="I50" s="3"/>
      <c r="J50" s="18"/>
      <c r="K50" s="17"/>
    </row>
    <row r="51" spans="2:11" s="210" customFormat="1" ht="12.75" customHeight="1">
      <c r="B51" s="207"/>
      <c r="C51" s="201" t="s">
        <v>422</v>
      </c>
      <c r="D51" s="201"/>
      <c r="E51" s="201"/>
      <c r="F51" s="201"/>
      <c r="G51" s="204" t="s">
        <v>423</v>
      </c>
      <c r="H51" s="370" t="s">
        <v>426</v>
      </c>
      <c r="I51" s="371"/>
      <c r="J51" s="208"/>
      <c r="K51" s="209"/>
    </row>
    <row r="52" spans="2:11" s="210" customFormat="1" ht="12.75" customHeight="1">
      <c r="B52" s="207"/>
      <c r="C52" s="201"/>
      <c r="D52" s="201"/>
      <c r="E52" s="201"/>
      <c r="F52" s="201"/>
      <c r="G52" s="204" t="s">
        <v>424</v>
      </c>
      <c r="H52" s="372" t="s">
        <v>427</v>
      </c>
      <c r="I52" s="371"/>
      <c r="J52" s="208"/>
      <c r="K52" s="209"/>
    </row>
    <row r="53" spans="2:11" s="210" customFormat="1" ht="7.5" customHeight="1">
      <c r="B53" s="207"/>
      <c r="C53" s="201"/>
      <c r="D53" s="201"/>
      <c r="E53" s="201"/>
      <c r="F53" s="201"/>
      <c r="G53" s="204"/>
      <c r="H53" s="204"/>
      <c r="I53" s="204"/>
      <c r="J53" s="208"/>
      <c r="K53" s="209"/>
    </row>
    <row r="54" spans="2:11" s="210" customFormat="1" ht="12.75" customHeight="1">
      <c r="B54" s="207"/>
      <c r="C54" s="201" t="s">
        <v>425</v>
      </c>
      <c r="D54" s="201"/>
      <c r="E54" s="201"/>
      <c r="F54" s="204"/>
      <c r="G54" s="201"/>
      <c r="H54" s="211"/>
      <c r="I54" s="211"/>
      <c r="J54" s="208"/>
      <c r="K54" s="209"/>
    </row>
    <row r="55" spans="2:11" ht="22.5" customHeight="1">
      <c r="B55" s="212"/>
      <c r="C55" s="101"/>
      <c r="D55" s="101"/>
      <c r="E55" s="101"/>
      <c r="F55" s="101"/>
      <c r="G55" s="101"/>
      <c r="H55" s="101"/>
      <c r="I55" s="101"/>
      <c r="J55" s="101"/>
      <c r="K55" s="213"/>
    </row>
    <row r="56" ht="6.75" customHeight="1"/>
  </sheetData>
  <sheetProtection/>
  <mergeCells count="10">
    <mergeCell ref="H51:I51"/>
    <mergeCell ref="H52:I52"/>
    <mergeCell ref="H46:I46"/>
    <mergeCell ref="H47:I47"/>
    <mergeCell ref="F3:J3"/>
    <mergeCell ref="B24:K24"/>
    <mergeCell ref="C25:J25"/>
    <mergeCell ref="C26:J26"/>
    <mergeCell ref="H48:I48"/>
    <mergeCell ref="H49:I4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PageLayoutView="0" workbookViewId="0" topLeftCell="A34">
      <selection activeCell="D90" sqref="D90"/>
    </sheetView>
  </sheetViews>
  <sheetFormatPr defaultColWidth="9.140625" defaultRowHeight="12.75"/>
  <cols>
    <col min="1" max="1" width="5.140625" style="256" customWidth="1"/>
    <col min="2" max="2" width="51.7109375" style="170" customWidth="1"/>
    <col min="3" max="3" width="3.57421875" style="170" customWidth="1"/>
    <col min="4" max="4" width="14.57421875" style="268" customWidth="1"/>
    <col min="5" max="5" width="6.421875" style="179" customWidth="1"/>
    <col min="6" max="6" width="14.00390625" style="268" customWidth="1"/>
    <col min="7" max="7" width="11.28125" style="179" customWidth="1"/>
    <col min="8" max="8" width="14.00390625" style="179" customWidth="1"/>
    <col min="9" max="16384" width="9.140625" style="170" customWidth="1"/>
  </cols>
  <sheetData>
    <row r="1" spans="1:2" ht="12.75">
      <c r="A1" s="397" t="s">
        <v>448</v>
      </c>
      <c r="B1" s="397"/>
    </row>
    <row r="2" spans="1:2" ht="12.75">
      <c r="A2" s="326" t="s">
        <v>449</v>
      </c>
      <c r="B2" s="326" t="s">
        <v>438</v>
      </c>
    </row>
    <row r="3" spans="1:8" ht="12.75">
      <c r="A3" s="221"/>
      <c r="F3" s="323" t="s">
        <v>430</v>
      </c>
      <c r="G3" s="324" t="s">
        <v>315</v>
      </c>
      <c r="H3" s="323" t="s">
        <v>447</v>
      </c>
    </row>
    <row r="4" spans="1:8" ht="14.25" customHeight="1">
      <c r="A4" s="222"/>
      <c r="B4" s="383" t="s">
        <v>19</v>
      </c>
      <c r="C4" s="384"/>
      <c r="D4" s="385"/>
      <c r="E4" s="389" t="s">
        <v>110</v>
      </c>
      <c r="F4" s="275" t="s">
        <v>23</v>
      </c>
      <c r="G4" s="223"/>
      <c r="H4" s="307" t="s">
        <v>23</v>
      </c>
    </row>
    <row r="5" spans="1:8" s="226" customFormat="1" ht="14.25" customHeight="1">
      <c r="A5" s="224"/>
      <c r="B5" s="386"/>
      <c r="C5" s="387"/>
      <c r="D5" s="388"/>
      <c r="E5" s="390"/>
      <c r="F5" s="276" t="s">
        <v>24</v>
      </c>
      <c r="G5" s="225"/>
      <c r="H5" s="308" t="s">
        <v>399</v>
      </c>
    </row>
    <row r="6" spans="1:8" ht="12.75">
      <c r="A6" s="227" t="s">
        <v>3</v>
      </c>
      <c r="B6" s="391" t="s">
        <v>30</v>
      </c>
      <c r="C6" s="392"/>
      <c r="D6" s="393"/>
      <c r="E6" s="228"/>
      <c r="F6" s="277">
        <f>SUM(F7+F17+F20+F28+F34+F35+F36)</f>
        <v>8745152</v>
      </c>
      <c r="G6" s="230"/>
      <c r="H6" s="229">
        <f>SUM(H7+H17+H20+H28+H34+H35+H36)</f>
        <v>5984797</v>
      </c>
    </row>
    <row r="7" spans="1:8" ht="12.75">
      <c r="A7" s="231" t="s">
        <v>49</v>
      </c>
      <c r="B7" s="232" t="s">
        <v>20</v>
      </c>
      <c r="C7" s="171">
        <v>3</v>
      </c>
      <c r="D7" s="269"/>
      <c r="E7" s="228"/>
      <c r="F7" s="277">
        <f>SUM(F8+F12+F16)</f>
        <v>1171290</v>
      </c>
      <c r="G7" s="172"/>
      <c r="H7" s="229">
        <f>SUM(H8+H12+H16)</f>
        <v>624518</v>
      </c>
    </row>
    <row r="8" spans="1:8" ht="12.75">
      <c r="A8" s="173" t="s">
        <v>55</v>
      </c>
      <c r="B8" s="110" t="s">
        <v>52</v>
      </c>
      <c r="C8" s="171"/>
      <c r="D8" s="269"/>
      <c r="E8" s="228"/>
      <c r="F8" s="274">
        <f>SUM(D9:D11)</f>
        <v>812143</v>
      </c>
      <c r="G8" s="172"/>
      <c r="H8" s="233"/>
    </row>
    <row r="9" spans="1:8" ht="12.75">
      <c r="A9" s="173"/>
      <c r="B9" s="110" t="s">
        <v>306</v>
      </c>
      <c r="C9" s="171"/>
      <c r="D9" s="269">
        <v>47614</v>
      </c>
      <c r="E9" s="228"/>
      <c r="F9" s="274"/>
      <c r="G9" s="172"/>
      <c r="H9" s="233"/>
    </row>
    <row r="10" spans="1:8" ht="12.75">
      <c r="A10" s="173"/>
      <c r="B10" s="110" t="s">
        <v>307</v>
      </c>
      <c r="C10" s="181" t="s">
        <v>398</v>
      </c>
      <c r="D10" s="269">
        <v>738067</v>
      </c>
      <c r="E10" s="228"/>
      <c r="F10" s="274"/>
      <c r="G10" s="172"/>
      <c r="H10" s="233"/>
    </row>
    <row r="11" spans="1:8" ht="12.75">
      <c r="A11" s="173"/>
      <c r="B11" s="110" t="s">
        <v>444</v>
      </c>
      <c r="C11" s="177" t="s">
        <v>400</v>
      </c>
      <c r="D11" s="269">
        <v>26462</v>
      </c>
      <c r="E11" s="228"/>
      <c r="F11" s="274"/>
      <c r="G11" s="172"/>
      <c r="H11" s="233"/>
    </row>
    <row r="12" spans="1:8" ht="12.75">
      <c r="A12" s="173" t="s">
        <v>56</v>
      </c>
      <c r="B12" s="110" t="s">
        <v>53</v>
      </c>
      <c r="C12" s="171"/>
      <c r="D12" s="269"/>
      <c r="E12" s="228"/>
      <c r="F12" s="274">
        <f>SUM(D13:D15)</f>
        <v>359147</v>
      </c>
      <c r="G12" s="172">
        <v>624518</v>
      </c>
      <c r="H12" s="233">
        <f>SUM(G12)</f>
        <v>624518</v>
      </c>
    </row>
    <row r="13" spans="1:8" ht="12.75">
      <c r="A13" s="173"/>
      <c r="B13" s="110" t="s">
        <v>209</v>
      </c>
      <c r="C13" s="180"/>
      <c r="D13" s="269">
        <v>152403</v>
      </c>
      <c r="E13" s="228"/>
      <c r="F13" s="274"/>
      <c r="G13" s="172"/>
      <c r="H13" s="233"/>
    </row>
    <row r="14" spans="1:8" ht="12.75">
      <c r="A14" s="173"/>
      <c r="B14" s="110" t="s">
        <v>445</v>
      </c>
      <c r="C14" s="181" t="s">
        <v>398</v>
      </c>
      <c r="D14" s="269">
        <v>172020</v>
      </c>
      <c r="E14" s="228"/>
      <c r="F14" s="274"/>
      <c r="G14" s="172"/>
      <c r="H14" s="233"/>
    </row>
    <row r="15" spans="1:8" ht="12.75">
      <c r="A15" s="173"/>
      <c r="B15" s="110" t="s">
        <v>446</v>
      </c>
      <c r="C15" s="177" t="s">
        <v>400</v>
      </c>
      <c r="D15" s="269">
        <v>34724</v>
      </c>
      <c r="E15" s="228"/>
      <c r="F15" s="274"/>
      <c r="G15" s="172"/>
      <c r="H15" s="233"/>
    </row>
    <row r="16" spans="1:8" ht="12.75">
      <c r="A16" s="173" t="s">
        <v>57</v>
      </c>
      <c r="B16" s="110" t="s">
        <v>54</v>
      </c>
      <c r="C16" s="171"/>
      <c r="D16" s="269"/>
      <c r="E16" s="228"/>
      <c r="F16" s="274">
        <v>0</v>
      </c>
      <c r="G16" s="234"/>
      <c r="H16" s="233">
        <v>0</v>
      </c>
    </row>
    <row r="17" spans="1:8" ht="12.75">
      <c r="A17" s="231" t="s">
        <v>50</v>
      </c>
      <c r="B17" s="232" t="s">
        <v>21</v>
      </c>
      <c r="C17" s="171">
        <v>3</v>
      </c>
      <c r="D17" s="269"/>
      <c r="E17" s="228"/>
      <c r="F17" s="277">
        <f>SUM(F18:F19)</f>
        <v>0</v>
      </c>
      <c r="G17" s="230"/>
      <c r="H17" s="229">
        <f>SUM(H18:H19)</f>
        <v>0</v>
      </c>
    </row>
    <row r="18" spans="1:8" ht="12.75">
      <c r="A18" s="173" t="s">
        <v>55</v>
      </c>
      <c r="B18" s="110" t="s">
        <v>58</v>
      </c>
      <c r="C18" s="171"/>
      <c r="D18" s="269"/>
      <c r="E18" s="228"/>
      <c r="F18" s="274">
        <v>0</v>
      </c>
      <c r="G18" s="234"/>
      <c r="H18" s="233">
        <v>0</v>
      </c>
    </row>
    <row r="19" spans="1:8" ht="12.75">
      <c r="A19" s="173" t="s">
        <v>56</v>
      </c>
      <c r="B19" s="110" t="s">
        <v>59</v>
      </c>
      <c r="C19" s="171"/>
      <c r="D19" s="269"/>
      <c r="E19" s="228"/>
      <c r="F19" s="274">
        <v>0</v>
      </c>
      <c r="G19" s="234"/>
      <c r="H19" s="233">
        <v>0</v>
      </c>
    </row>
    <row r="20" spans="1:8" ht="12.75">
      <c r="A20" s="231" t="s">
        <v>51</v>
      </c>
      <c r="B20" s="232" t="s">
        <v>22</v>
      </c>
      <c r="C20" s="171">
        <v>3</v>
      </c>
      <c r="D20" s="269"/>
      <c r="E20" s="228"/>
      <c r="F20" s="277">
        <f>SUM(F21+F24+F26+F27)</f>
        <v>2606526</v>
      </c>
      <c r="G20" s="234"/>
      <c r="H20" s="229">
        <f>SUM(H22:H23)</f>
        <v>3485337</v>
      </c>
    </row>
    <row r="21" spans="1:8" ht="12.75">
      <c r="A21" s="173" t="s">
        <v>55</v>
      </c>
      <c r="B21" s="110" t="s">
        <v>60</v>
      </c>
      <c r="C21" s="171"/>
      <c r="D21" s="269"/>
      <c r="E21" s="228"/>
      <c r="F21" s="274">
        <f>SUM(D23:D23)</f>
        <v>2585646</v>
      </c>
      <c r="G21" s="234"/>
      <c r="H21" s="233"/>
    </row>
    <row r="22" spans="1:8" ht="12.75">
      <c r="A22" s="173"/>
      <c r="B22" s="110" t="s">
        <v>442</v>
      </c>
      <c r="C22" s="171"/>
      <c r="D22" s="269"/>
      <c r="E22" s="228"/>
      <c r="F22" s="274"/>
      <c r="G22" s="234"/>
      <c r="H22" s="233">
        <v>2720200</v>
      </c>
    </row>
    <row r="23" spans="1:8" ht="12.75">
      <c r="A23" s="173"/>
      <c r="B23" s="110" t="s">
        <v>236</v>
      </c>
      <c r="C23" s="171"/>
      <c r="D23" s="269">
        <f>721052+1864594</f>
        <v>2585646</v>
      </c>
      <c r="E23" s="228"/>
      <c r="F23" s="274"/>
      <c r="G23" s="172"/>
      <c r="H23" s="233">
        <v>765137</v>
      </c>
    </row>
    <row r="24" spans="1:8" ht="12.75">
      <c r="A24" s="173" t="s">
        <v>56</v>
      </c>
      <c r="B24" s="110" t="s">
        <v>61</v>
      </c>
      <c r="C24" s="171"/>
      <c r="D24" s="269"/>
      <c r="E24" s="228"/>
      <c r="F24" s="274">
        <f>SUM(D25:D25)</f>
        <v>20880</v>
      </c>
      <c r="G24" s="233"/>
      <c r="H24" s="233">
        <f>SUM(G25:G25)</f>
        <v>0</v>
      </c>
    </row>
    <row r="25" spans="1:8" ht="12.75">
      <c r="A25" s="173"/>
      <c r="B25" s="110" t="s">
        <v>237</v>
      </c>
      <c r="C25" s="171"/>
      <c r="D25" s="269">
        <v>20880</v>
      </c>
      <c r="E25" s="228"/>
      <c r="F25" s="274"/>
      <c r="G25" s="235"/>
      <c r="H25" s="233"/>
    </row>
    <row r="26" spans="1:8" ht="12.75">
      <c r="A26" s="173" t="s">
        <v>57</v>
      </c>
      <c r="B26" s="110" t="s">
        <v>62</v>
      </c>
      <c r="C26" s="171"/>
      <c r="D26" s="269"/>
      <c r="E26" s="228"/>
      <c r="F26" s="274">
        <v>0</v>
      </c>
      <c r="G26" s="234"/>
      <c r="H26" s="233">
        <v>0</v>
      </c>
    </row>
    <row r="27" spans="1:8" ht="12.75">
      <c r="A27" s="173" t="s">
        <v>64</v>
      </c>
      <c r="B27" s="110" t="s">
        <v>63</v>
      </c>
      <c r="C27" s="171"/>
      <c r="D27" s="269"/>
      <c r="E27" s="228"/>
      <c r="F27" s="274">
        <v>0</v>
      </c>
      <c r="G27" s="234"/>
      <c r="H27" s="233">
        <v>0</v>
      </c>
    </row>
    <row r="28" spans="1:8" ht="12.75">
      <c r="A28" s="231" t="s">
        <v>65</v>
      </c>
      <c r="B28" s="232" t="s">
        <v>25</v>
      </c>
      <c r="C28" s="171">
        <v>4</v>
      </c>
      <c r="D28" s="269"/>
      <c r="E28" s="228"/>
      <c r="F28" s="277">
        <f>SUM(D29:D33)</f>
        <v>1244996</v>
      </c>
      <c r="G28" s="230"/>
      <c r="H28" s="229">
        <f>SUM(G29:G33)</f>
        <v>1705535</v>
      </c>
    </row>
    <row r="29" spans="1:8" ht="12.75">
      <c r="A29" s="173" t="s">
        <v>55</v>
      </c>
      <c r="B29" s="110" t="s">
        <v>66</v>
      </c>
      <c r="C29" s="171"/>
      <c r="D29" s="269">
        <v>1244996</v>
      </c>
      <c r="E29" s="228"/>
      <c r="F29" s="274"/>
      <c r="G29" s="234">
        <v>1705535</v>
      </c>
      <c r="H29" s="233"/>
    </row>
    <row r="30" spans="1:8" ht="12.75">
      <c r="A30" s="173" t="s">
        <v>56</v>
      </c>
      <c r="B30" s="110" t="s">
        <v>67</v>
      </c>
      <c r="C30" s="171"/>
      <c r="D30" s="269"/>
      <c r="E30" s="228"/>
      <c r="F30" s="277"/>
      <c r="G30" s="230"/>
      <c r="H30" s="229"/>
    </row>
    <row r="31" spans="1:8" ht="12.75">
      <c r="A31" s="173" t="s">
        <v>57</v>
      </c>
      <c r="B31" s="110" t="s">
        <v>68</v>
      </c>
      <c r="C31" s="171"/>
      <c r="D31" s="269"/>
      <c r="E31" s="228"/>
      <c r="F31" s="277"/>
      <c r="G31" s="230"/>
      <c r="H31" s="229"/>
    </row>
    <row r="32" spans="1:8" ht="12.75">
      <c r="A32" s="173" t="s">
        <v>64</v>
      </c>
      <c r="B32" s="110" t="s">
        <v>69</v>
      </c>
      <c r="C32" s="171"/>
      <c r="D32" s="330"/>
      <c r="E32" s="228"/>
      <c r="F32" s="274"/>
      <c r="G32" s="235"/>
      <c r="H32" s="233"/>
    </row>
    <row r="33" spans="1:8" ht="12.75">
      <c r="A33" s="173" t="s">
        <v>70</v>
      </c>
      <c r="B33" s="110" t="s">
        <v>190</v>
      </c>
      <c r="C33" s="171"/>
      <c r="D33" s="269"/>
      <c r="E33" s="228"/>
      <c r="F33" s="274"/>
      <c r="G33" s="234"/>
      <c r="H33" s="233"/>
    </row>
    <row r="34" spans="1:8" ht="12.75">
      <c r="A34" s="231" t="s">
        <v>71</v>
      </c>
      <c r="B34" s="232" t="s">
        <v>26</v>
      </c>
      <c r="C34" s="171">
        <v>13</v>
      </c>
      <c r="D34" s="269"/>
      <c r="E34" s="228"/>
      <c r="F34" s="277">
        <v>0</v>
      </c>
      <c r="G34" s="230"/>
      <c r="H34" s="229">
        <v>0</v>
      </c>
    </row>
    <row r="35" spans="1:8" ht="12.75">
      <c r="A35" s="231" t="s">
        <v>72</v>
      </c>
      <c r="B35" s="232" t="s">
        <v>27</v>
      </c>
      <c r="C35" s="171">
        <v>5</v>
      </c>
      <c r="D35" s="269"/>
      <c r="E35" s="228"/>
      <c r="F35" s="277">
        <v>0</v>
      </c>
      <c r="G35" s="230"/>
      <c r="H35" s="229">
        <v>0</v>
      </c>
    </row>
    <row r="36" spans="1:8" ht="12.75">
      <c r="A36" s="231" t="s">
        <v>73</v>
      </c>
      <c r="B36" s="232" t="s">
        <v>28</v>
      </c>
      <c r="C36" s="171">
        <v>1</v>
      </c>
      <c r="D36" s="269">
        <v>3722340</v>
      </c>
      <c r="E36" s="228"/>
      <c r="F36" s="277">
        <f>SUM(D36)</f>
        <v>3722340</v>
      </c>
      <c r="G36" s="234">
        <v>169407</v>
      </c>
      <c r="H36" s="229">
        <f>G36</f>
        <v>169407</v>
      </c>
    </row>
    <row r="37" spans="1:8" ht="12.75">
      <c r="A37" s="231" t="s">
        <v>4</v>
      </c>
      <c r="B37" s="391" t="s">
        <v>29</v>
      </c>
      <c r="C37" s="392"/>
      <c r="D37" s="393"/>
      <c r="E37" s="228"/>
      <c r="F37" s="277">
        <f>SUM(F38+F43+F57+F58+F62+F63)</f>
        <v>888275</v>
      </c>
      <c r="G37" s="230"/>
      <c r="H37" s="229">
        <f>SUM(H38+H43+H57+H58+H62+H63)</f>
        <v>447858</v>
      </c>
    </row>
    <row r="38" spans="1:8" ht="15.75" customHeight="1">
      <c r="A38" s="231" t="s">
        <v>49</v>
      </c>
      <c r="B38" s="232" t="s">
        <v>31</v>
      </c>
      <c r="C38" s="171" t="s">
        <v>111</v>
      </c>
      <c r="D38" s="269"/>
      <c r="E38" s="228"/>
      <c r="F38" s="274"/>
      <c r="G38" s="234"/>
      <c r="H38" s="233"/>
    </row>
    <row r="39" spans="1:8" ht="12.75">
      <c r="A39" s="173" t="s">
        <v>55</v>
      </c>
      <c r="B39" s="110" t="s">
        <v>74</v>
      </c>
      <c r="C39" s="171">
        <v>9</v>
      </c>
      <c r="D39" s="269"/>
      <c r="E39" s="228"/>
      <c r="F39" s="274">
        <v>0</v>
      </c>
      <c r="G39" s="234"/>
      <c r="H39" s="233">
        <v>0</v>
      </c>
    </row>
    <row r="40" spans="1:8" ht="12.75">
      <c r="A40" s="173" t="s">
        <v>56</v>
      </c>
      <c r="B40" s="110" t="s">
        <v>75</v>
      </c>
      <c r="C40" s="171">
        <v>9</v>
      </c>
      <c r="D40" s="269"/>
      <c r="E40" s="228"/>
      <c r="F40" s="274">
        <v>0</v>
      </c>
      <c r="G40" s="234"/>
      <c r="H40" s="233">
        <v>0</v>
      </c>
    </row>
    <row r="41" spans="1:8" ht="12.75">
      <c r="A41" s="173" t="s">
        <v>57</v>
      </c>
      <c r="B41" s="110" t="s">
        <v>76</v>
      </c>
      <c r="C41" s="171">
        <v>3</v>
      </c>
      <c r="D41" s="269"/>
      <c r="E41" s="228"/>
      <c r="F41" s="274">
        <v>0</v>
      </c>
      <c r="G41" s="234"/>
      <c r="H41" s="233">
        <v>0</v>
      </c>
    </row>
    <row r="42" spans="1:8" ht="12.75">
      <c r="A42" s="173" t="s">
        <v>64</v>
      </c>
      <c r="B42" s="110" t="s">
        <v>77</v>
      </c>
      <c r="C42" s="171">
        <v>3</v>
      </c>
      <c r="D42" s="269"/>
      <c r="E42" s="228"/>
      <c r="F42" s="274">
        <v>0</v>
      </c>
      <c r="G42" s="234"/>
      <c r="H42" s="233">
        <v>0</v>
      </c>
    </row>
    <row r="43" spans="1:8" ht="12.75">
      <c r="A43" s="231" t="s">
        <v>50</v>
      </c>
      <c r="B43" s="232" t="s">
        <v>32</v>
      </c>
      <c r="C43" s="171">
        <v>5</v>
      </c>
      <c r="D43" s="269"/>
      <c r="E43" s="228"/>
      <c r="F43" s="277">
        <f>SUM(F44:F56)</f>
        <v>888275</v>
      </c>
      <c r="G43" s="234"/>
      <c r="H43" s="229">
        <f>SUM(H44:H56)</f>
        <v>447858</v>
      </c>
    </row>
    <row r="44" spans="1:8" ht="12.75">
      <c r="A44" s="173" t="s">
        <v>55</v>
      </c>
      <c r="B44" s="110" t="s">
        <v>78</v>
      </c>
      <c r="C44" s="171"/>
      <c r="D44" s="269"/>
      <c r="E44" s="228"/>
      <c r="F44" s="274">
        <v>0</v>
      </c>
      <c r="G44" s="172"/>
      <c r="H44" s="233">
        <v>0</v>
      </c>
    </row>
    <row r="45" spans="1:8" ht="12.75">
      <c r="A45" s="173" t="s">
        <v>56</v>
      </c>
      <c r="B45" s="110" t="s">
        <v>79</v>
      </c>
      <c r="C45" s="171"/>
      <c r="D45" s="330"/>
      <c r="E45" s="228"/>
      <c r="F45" s="274">
        <f>SUM(D46:D47)</f>
        <v>0</v>
      </c>
      <c r="G45" s="174"/>
      <c r="H45" s="233">
        <f>SUM(F45)</f>
        <v>0</v>
      </c>
    </row>
    <row r="46" spans="1:8" ht="12.75">
      <c r="A46" s="173"/>
      <c r="B46" s="110" t="s">
        <v>195</v>
      </c>
      <c r="C46" s="171"/>
      <c r="D46" s="330"/>
      <c r="E46" s="228"/>
      <c r="F46" s="274"/>
      <c r="G46" s="236"/>
      <c r="H46" s="233"/>
    </row>
    <row r="47" spans="1:8" ht="12.75">
      <c r="A47" s="173"/>
      <c r="B47" s="110" t="s">
        <v>196</v>
      </c>
      <c r="C47" s="171"/>
      <c r="D47" s="330"/>
      <c r="E47" s="228"/>
      <c r="F47" s="274"/>
      <c r="G47" s="236"/>
      <c r="H47" s="233"/>
    </row>
    <row r="48" spans="1:8" ht="12.75">
      <c r="A48" s="173" t="s">
        <v>57</v>
      </c>
      <c r="B48" s="110" t="s">
        <v>428</v>
      </c>
      <c r="C48" s="171"/>
      <c r="D48" s="331"/>
      <c r="E48" s="228"/>
      <c r="F48" s="274">
        <f>SUM(D49:D50)</f>
        <v>400000</v>
      </c>
      <c r="G48" s="236"/>
      <c r="H48" s="233"/>
    </row>
    <row r="49" spans="1:8" ht="12.75">
      <c r="A49" s="173"/>
      <c r="B49" s="110" t="s">
        <v>195</v>
      </c>
      <c r="C49" s="171"/>
      <c r="D49" s="330">
        <v>400000</v>
      </c>
      <c r="E49" s="228"/>
      <c r="F49" s="274"/>
      <c r="G49" s="236"/>
      <c r="H49" s="233"/>
    </row>
    <row r="50" spans="1:8" ht="12.75">
      <c r="A50" s="173"/>
      <c r="B50" s="110" t="s">
        <v>196</v>
      </c>
      <c r="C50" s="171"/>
      <c r="D50" s="330"/>
      <c r="E50" s="228"/>
      <c r="F50" s="274"/>
      <c r="G50" s="236"/>
      <c r="H50" s="233"/>
    </row>
    <row r="51" spans="1:8" ht="12.75">
      <c r="A51" s="173" t="s">
        <v>57</v>
      </c>
      <c r="B51" s="110" t="s">
        <v>80</v>
      </c>
      <c r="C51" s="171"/>
      <c r="D51" s="269"/>
      <c r="E51" s="228"/>
      <c r="F51" s="274">
        <f>D52+D53</f>
        <v>0</v>
      </c>
      <c r="G51" s="172"/>
      <c r="H51" s="233"/>
    </row>
    <row r="52" spans="1:8" ht="12.75">
      <c r="A52" s="173"/>
      <c r="B52" s="110" t="s">
        <v>195</v>
      </c>
      <c r="C52" s="171"/>
      <c r="D52" s="330"/>
      <c r="E52" s="228"/>
      <c r="F52" s="274"/>
      <c r="G52" s="174"/>
      <c r="H52" s="233"/>
    </row>
    <row r="53" spans="1:8" ht="12.75">
      <c r="A53" s="173"/>
      <c r="B53" s="110" t="s">
        <v>196</v>
      </c>
      <c r="C53" s="171"/>
      <c r="D53" s="330"/>
      <c r="E53" s="228"/>
      <c r="F53" s="274"/>
      <c r="G53" s="172"/>
      <c r="H53" s="233"/>
    </row>
    <row r="54" spans="1:8" ht="12.75">
      <c r="A54" s="173" t="s">
        <v>64</v>
      </c>
      <c r="B54" s="110" t="s">
        <v>81</v>
      </c>
      <c r="C54" s="171"/>
      <c r="D54" s="269"/>
      <c r="E54" s="228"/>
      <c r="F54" s="274">
        <f>D55+D56</f>
        <v>488275</v>
      </c>
      <c r="G54" s="172"/>
      <c r="H54" s="233">
        <v>447858</v>
      </c>
    </row>
    <row r="55" spans="1:8" ht="12.75">
      <c r="A55" s="173"/>
      <c r="B55" s="110" t="s">
        <v>195</v>
      </c>
      <c r="C55" s="171"/>
      <c r="D55" s="330">
        <v>488275</v>
      </c>
      <c r="E55" s="228"/>
      <c r="F55" s="274"/>
      <c r="G55" s="235"/>
      <c r="H55" s="233"/>
    </row>
    <row r="56" spans="1:8" ht="12.75">
      <c r="A56" s="173"/>
      <c r="B56" s="110" t="s">
        <v>196</v>
      </c>
      <c r="C56" s="171"/>
      <c r="D56" s="330"/>
      <c r="E56" s="228"/>
      <c r="F56" s="274"/>
      <c r="G56" s="172"/>
      <c r="H56" s="233"/>
    </row>
    <row r="57" spans="1:8" ht="12.75">
      <c r="A57" s="231" t="s">
        <v>51</v>
      </c>
      <c r="B57" s="232" t="s">
        <v>33</v>
      </c>
      <c r="C57" s="171">
        <v>13</v>
      </c>
      <c r="D57" s="269"/>
      <c r="E57" s="228"/>
      <c r="F57" s="274">
        <v>0</v>
      </c>
      <c r="G57" s="234"/>
      <c r="H57" s="233">
        <v>0</v>
      </c>
    </row>
    <row r="58" spans="1:8" ht="12.75">
      <c r="A58" s="231" t="s">
        <v>65</v>
      </c>
      <c r="B58" s="232" t="s">
        <v>34</v>
      </c>
      <c r="C58" s="171" t="s">
        <v>112</v>
      </c>
      <c r="D58" s="269"/>
      <c r="E58" s="228"/>
      <c r="F58" s="274">
        <f>SUM(F59:F61)</f>
        <v>0</v>
      </c>
      <c r="G58" s="234"/>
      <c r="H58" s="233">
        <f>SUM(H59:H61)</f>
        <v>0</v>
      </c>
    </row>
    <row r="59" spans="1:8" ht="12.75">
      <c r="A59" s="173" t="s">
        <v>55</v>
      </c>
      <c r="B59" s="110" t="s">
        <v>82</v>
      </c>
      <c r="C59" s="171">
        <v>9</v>
      </c>
      <c r="D59" s="269"/>
      <c r="E59" s="228"/>
      <c r="F59" s="274">
        <v>0</v>
      </c>
      <c r="G59" s="234"/>
      <c r="H59" s="233">
        <v>0</v>
      </c>
    </row>
    <row r="60" spans="1:8" ht="12.75">
      <c r="A60" s="173" t="s">
        <v>56</v>
      </c>
      <c r="B60" s="110" t="s">
        <v>83</v>
      </c>
      <c r="C60" s="171">
        <v>5</v>
      </c>
      <c r="D60" s="269"/>
      <c r="E60" s="228"/>
      <c r="F60" s="274">
        <v>0</v>
      </c>
      <c r="G60" s="234"/>
      <c r="H60" s="233">
        <v>0</v>
      </c>
    </row>
    <row r="61" spans="1:8" ht="12.75">
      <c r="A61" s="173" t="s">
        <v>57</v>
      </c>
      <c r="B61" s="110" t="s">
        <v>84</v>
      </c>
      <c r="C61" s="171">
        <v>5</v>
      </c>
      <c r="D61" s="269"/>
      <c r="E61" s="228"/>
      <c r="F61" s="274">
        <v>0</v>
      </c>
      <c r="G61" s="234"/>
      <c r="H61" s="233">
        <v>0</v>
      </c>
    </row>
    <row r="62" spans="1:8" ht="12.75">
      <c r="A62" s="231" t="s">
        <v>71</v>
      </c>
      <c r="B62" s="232" t="s">
        <v>35</v>
      </c>
      <c r="C62" s="171">
        <v>1</v>
      </c>
      <c r="D62" s="269"/>
      <c r="E62" s="228"/>
      <c r="F62" s="274">
        <v>0</v>
      </c>
      <c r="G62" s="234"/>
      <c r="H62" s="233">
        <v>0</v>
      </c>
    </row>
    <row r="63" spans="1:8" ht="12.75">
      <c r="A63" s="231" t="s">
        <v>72</v>
      </c>
      <c r="B63" s="232" t="s">
        <v>36</v>
      </c>
      <c r="C63" s="171">
        <v>5</v>
      </c>
      <c r="D63" s="269"/>
      <c r="E63" s="228"/>
      <c r="F63" s="274">
        <v>0</v>
      </c>
      <c r="G63" s="234"/>
      <c r="H63" s="233">
        <v>0</v>
      </c>
    </row>
    <row r="64" spans="1:8" ht="12.75">
      <c r="A64" s="237"/>
      <c r="B64" s="380" t="s">
        <v>85</v>
      </c>
      <c r="C64" s="381"/>
      <c r="D64" s="382"/>
      <c r="E64" s="228"/>
      <c r="F64" s="277">
        <f>SUM(F6+F37)</f>
        <v>9633427</v>
      </c>
      <c r="G64" s="230"/>
      <c r="H64" s="229">
        <f>SUM(H6+H37)</f>
        <v>6432655</v>
      </c>
    </row>
    <row r="65" spans="1:8" ht="12.75">
      <c r="A65" s="317"/>
      <c r="B65" s="318" t="s">
        <v>2</v>
      </c>
      <c r="C65" s="175"/>
      <c r="D65" s="273"/>
      <c r="E65" s="319"/>
      <c r="F65" s="320"/>
      <c r="G65" s="321"/>
      <c r="H65" s="322"/>
    </row>
    <row r="66" spans="1:8" s="241" customFormat="1" ht="12.75">
      <c r="A66" s="238"/>
      <c r="B66" s="226"/>
      <c r="C66" s="176"/>
      <c r="D66" s="271"/>
      <c r="E66" s="239"/>
      <c r="F66" s="278"/>
      <c r="G66" s="240"/>
      <c r="H66" s="240"/>
    </row>
    <row r="67" spans="1:8" s="241" customFormat="1" ht="12.75">
      <c r="A67" s="238"/>
      <c r="B67" s="226"/>
      <c r="C67" s="176"/>
      <c r="D67" s="271"/>
      <c r="E67" s="239"/>
      <c r="F67" s="278"/>
      <c r="G67" s="240"/>
      <c r="H67" s="240"/>
    </row>
    <row r="68" spans="1:8" s="241" customFormat="1" ht="12.75">
      <c r="A68" s="238"/>
      <c r="B68" s="226"/>
      <c r="C68" s="176"/>
      <c r="D68" s="271"/>
      <c r="E68" s="239"/>
      <c r="F68" s="278"/>
      <c r="G68" s="240"/>
      <c r="H68" s="240"/>
    </row>
    <row r="69" spans="1:8" s="241" customFormat="1" ht="12.75">
      <c r="A69" s="238"/>
      <c r="B69" s="226"/>
      <c r="C69" s="176"/>
      <c r="D69" s="271"/>
      <c r="E69" s="239"/>
      <c r="F69" s="278"/>
      <c r="G69" s="240"/>
      <c r="H69" s="240"/>
    </row>
    <row r="70" spans="1:8" s="241" customFormat="1" ht="12.75">
      <c r="A70" s="238"/>
      <c r="B70" s="226"/>
      <c r="C70" s="176"/>
      <c r="D70" s="271"/>
      <c r="E70" s="239"/>
      <c r="F70" s="278"/>
      <c r="G70" s="240"/>
      <c r="H70" s="240"/>
    </row>
    <row r="71" spans="1:8" s="241" customFormat="1" ht="12.75">
      <c r="A71" s="238"/>
      <c r="B71" s="226"/>
      <c r="C71" s="176"/>
      <c r="D71" s="271"/>
      <c r="E71" s="239"/>
      <c r="F71" s="278"/>
      <c r="G71" s="240"/>
      <c r="H71" s="240"/>
    </row>
    <row r="72" spans="1:8" s="241" customFormat="1" ht="12.75">
      <c r="A72" s="238"/>
      <c r="B72" s="226"/>
      <c r="C72" s="176"/>
      <c r="D72" s="271"/>
      <c r="E72" s="239"/>
      <c r="F72" s="278"/>
      <c r="G72" s="240"/>
      <c r="H72" s="240"/>
    </row>
    <row r="73" ht="12.75">
      <c r="A73" s="220"/>
    </row>
    <row r="74" spans="1:8" ht="12.75">
      <c r="A74" s="221"/>
      <c r="F74" s="323" t="s">
        <v>430</v>
      </c>
      <c r="G74" s="324" t="s">
        <v>315</v>
      </c>
      <c r="H74" s="323" t="s">
        <v>447</v>
      </c>
    </row>
    <row r="75" spans="1:8" ht="14.25" customHeight="1">
      <c r="A75" s="222"/>
      <c r="B75" s="383" t="s">
        <v>86</v>
      </c>
      <c r="C75" s="384"/>
      <c r="D75" s="385"/>
      <c r="E75" s="389" t="s">
        <v>110</v>
      </c>
      <c r="F75" s="275" t="s">
        <v>23</v>
      </c>
      <c r="G75" s="223"/>
      <c r="H75" s="307" t="s">
        <v>23</v>
      </c>
    </row>
    <row r="76" spans="1:8" s="226" customFormat="1" ht="14.25" customHeight="1">
      <c r="A76" s="224"/>
      <c r="B76" s="386"/>
      <c r="C76" s="387"/>
      <c r="D76" s="388"/>
      <c r="E76" s="390"/>
      <c r="F76" s="276" t="s">
        <v>24</v>
      </c>
      <c r="G76" s="225"/>
      <c r="H76" s="308" t="s">
        <v>24</v>
      </c>
    </row>
    <row r="77" spans="1:8" ht="12.75">
      <c r="A77" s="227" t="s">
        <v>3</v>
      </c>
      <c r="B77" s="394" t="s">
        <v>87</v>
      </c>
      <c r="C77" s="395"/>
      <c r="D77" s="396"/>
      <c r="E77" s="262"/>
      <c r="F77" s="279">
        <f>SUM(F78+F79+F83+F96+F97)</f>
        <v>8409296</v>
      </c>
      <c r="G77" s="242"/>
      <c r="H77" s="260">
        <f>SUM(H78+H79+H83+H96+H97)</f>
        <v>6692685</v>
      </c>
    </row>
    <row r="78" spans="1:8" ht="12.75">
      <c r="A78" s="227">
        <v>1</v>
      </c>
      <c r="B78" s="243" t="s">
        <v>37</v>
      </c>
      <c r="C78" s="171">
        <v>3</v>
      </c>
      <c r="D78" s="269"/>
      <c r="E78" s="249"/>
      <c r="F78" s="280">
        <v>0</v>
      </c>
      <c r="G78" s="234"/>
      <c r="H78" s="233">
        <v>0</v>
      </c>
    </row>
    <row r="79" spans="1:8" ht="12.75">
      <c r="A79" s="227">
        <v>2</v>
      </c>
      <c r="B79" s="243" t="s">
        <v>38</v>
      </c>
      <c r="C79" s="177" t="s">
        <v>113</v>
      </c>
      <c r="D79" s="272"/>
      <c r="E79" s="263"/>
      <c r="F79" s="281">
        <f>SUM(D80:D82)</f>
        <v>0</v>
      </c>
      <c r="G79" s="230"/>
      <c r="H79" s="229">
        <f>SUM(F80:F82)</f>
        <v>0</v>
      </c>
    </row>
    <row r="80" spans="1:8" ht="12.75">
      <c r="A80" s="173" t="s">
        <v>55</v>
      </c>
      <c r="B80" s="110" t="s">
        <v>88</v>
      </c>
      <c r="C80" s="171">
        <v>3</v>
      </c>
      <c r="D80" s="269"/>
      <c r="E80" s="249"/>
      <c r="F80" s="280"/>
      <c r="G80" s="234"/>
      <c r="H80" s="233"/>
    </row>
    <row r="81" spans="1:8" ht="12.75">
      <c r="A81" s="173" t="s">
        <v>56</v>
      </c>
      <c r="B81" s="110" t="s">
        <v>89</v>
      </c>
      <c r="C81" s="177" t="s">
        <v>113</v>
      </c>
      <c r="D81" s="272"/>
      <c r="E81" s="263"/>
      <c r="F81" s="280">
        <v>0</v>
      </c>
      <c r="G81" s="234"/>
      <c r="H81" s="233">
        <v>0</v>
      </c>
    </row>
    <row r="82" spans="1:8" ht="12.75">
      <c r="A82" s="173" t="s">
        <v>57</v>
      </c>
      <c r="B82" s="110" t="s">
        <v>90</v>
      </c>
      <c r="C82" s="171">
        <v>3</v>
      </c>
      <c r="D82" s="269"/>
      <c r="E82" s="249"/>
      <c r="F82" s="280">
        <v>0</v>
      </c>
      <c r="G82" s="234"/>
      <c r="H82" s="233">
        <v>0</v>
      </c>
    </row>
    <row r="83" spans="1:8" ht="12.75">
      <c r="A83" s="227">
        <v>3</v>
      </c>
      <c r="B83" s="244" t="s">
        <v>39</v>
      </c>
      <c r="C83" s="171">
        <v>3</v>
      </c>
      <c r="D83" s="269"/>
      <c r="E83" s="249"/>
      <c r="F83" s="281">
        <f>SUM(F84+F85+F86+F92+F95)</f>
        <v>8409296</v>
      </c>
      <c r="G83" s="234"/>
      <c r="H83" s="229">
        <f>SUM(H84+H85+H86+H92+H95)</f>
        <v>6692685</v>
      </c>
    </row>
    <row r="84" spans="1:8" ht="12.75">
      <c r="A84" s="173" t="s">
        <v>55</v>
      </c>
      <c r="B84" s="110" t="s">
        <v>91</v>
      </c>
      <c r="C84" s="177"/>
      <c r="D84" s="330">
        <v>3422588</v>
      </c>
      <c r="E84" s="263"/>
      <c r="F84" s="280">
        <f>SUM(D84)</f>
        <v>3422588</v>
      </c>
      <c r="G84" s="325">
        <v>2958552</v>
      </c>
      <c r="H84" s="233">
        <f>SUM(G84)</f>
        <v>2958552</v>
      </c>
    </row>
    <row r="85" spans="1:8" ht="12.75">
      <c r="A85" s="173" t="s">
        <v>56</v>
      </c>
      <c r="B85" s="110" t="s">
        <v>224</v>
      </c>
      <c r="C85" s="171"/>
      <c r="D85" s="330">
        <v>1723271</v>
      </c>
      <c r="E85" s="249"/>
      <c r="F85" s="280">
        <f>SUM(D85)</f>
        <v>1723271</v>
      </c>
      <c r="G85" s="325">
        <v>671534</v>
      </c>
      <c r="H85" s="233">
        <f>SUM(G85)</f>
        <v>671534</v>
      </c>
    </row>
    <row r="86" spans="1:8" ht="12.75">
      <c r="A86" s="173" t="s">
        <v>57</v>
      </c>
      <c r="B86" s="110" t="s">
        <v>92</v>
      </c>
      <c r="C86" s="177"/>
      <c r="E86" s="249"/>
      <c r="F86" s="280">
        <f>SUM(D87:D91)</f>
        <v>399311</v>
      </c>
      <c r="G86" s="249"/>
      <c r="H86" s="233">
        <f>SUM(G87:G91)</f>
        <v>38303</v>
      </c>
    </row>
    <row r="87" spans="1:8" ht="12.75">
      <c r="A87" s="173"/>
      <c r="B87" s="110" t="s">
        <v>220</v>
      </c>
      <c r="C87" s="177"/>
      <c r="D87" s="330">
        <v>48574</v>
      </c>
      <c r="E87" s="249"/>
      <c r="F87" s="280"/>
      <c r="G87" s="325">
        <v>28933</v>
      </c>
      <c r="H87" s="246"/>
    </row>
    <row r="88" spans="1:8" ht="12.75">
      <c r="A88" s="173"/>
      <c r="B88" s="110" t="s">
        <v>221</v>
      </c>
      <c r="C88" s="177"/>
      <c r="D88" s="330">
        <v>15410</v>
      </c>
      <c r="E88" s="249"/>
      <c r="F88" s="280"/>
      <c r="G88" s="245">
        <v>9370</v>
      </c>
      <c r="H88" s="246"/>
    </row>
    <row r="89" spans="1:8" ht="12.75">
      <c r="A89" s="173"/>
      <c r="B89" s="110" t="s">
        <v>208</v>
      </c>
      <c r="C89" s="177"/>
      <c r="D89" s="330">
        <v>104907</v>
      </c>
      <c r="E89" s="249"/>
      <c r="F89" s="280"/>
      <c r="G89" s="310"/>
      <c r="H89" s="246"/>
    </row>
    <row r="90" spans="1:8" ht="12.75">
      <c r="A90" s="173"/>
      <c r="B90" s="110" t="s">
        <v>436</v>
      </c>
      <c r="C90" s="177"/>
      <c r="D90" s="330">
        <v>228471</v>
      </c>
      <c r="E90" s="249"/>
      <c r="F90" s="280"/>
      <c r="G90" s="178"/>
      <c r="H90" s="233"/>
    </row>
    <row r="91" spans="1:8" ht="12.75">
      <c r="A91" s="173"/>
      <c r="B91" s="110" t="s">
        <v>237</v>
      </c>
      <c r="C91" s="177"/>
      <c r="D91" s="331">
        <v>1949</v>
      </c>
      <c r="E91" s="249"/>
      <c r="F91" s="280"/>
      <c r="G91" s="178"/>
      <c r="H91" s="233"/>
    </row>
    <row r="92" spans="1:8" ht="12.75">
      <c r="A92" s="173" t="s">
        <v>64</v>
      </c>
      <c r="B92" s="110" t="s">
        <v>93</v>
      </c>
      <c r="C92" s="171"/>
      <c r="D92" s="269"/>
      <c r="E92" s="249"/>
      <c r="F92" s="280">
        <f>SUM(D93:D94)</f>
        <v>2864126</v>
      </c>
      <c r="G92" s="172"/>
      <c r="H92" s="233">
        <f>SUM(G93:G94)</f>
        <v>3024296</v>
      </c>
    </row>
    <row r="93" spans="1:8" ht="12.75">
      <c r="A93" s="173"/>
      <c r="B93" s="110" t="s">
        <v>222</v>
      </c>
      <c r="C93" s="177"/>
      <c r="D93" s="330">
        <v>2586899</v>
      </c>
      <c r="E93" s="249"/>
      <c r="F93" s="280"/>
      <c r="G93" s="172">
        <v>2745799</v>
      </c>
      <c r="H93" s="233"/>
    </row>
    <row r="94" spans="1:8" ht="12.75">
      <c r="A94" s="173"/>
      <c r="B94" s="110" t="s">
        <v>429</v>
      </c>
      <c r="C94" s="177"/>
      <c r="D94" s="330">
        <v>277227</v>
      </c>
      <c r="E94" s="249"/>
      <c r="F94" s="280"/>
      <c r="G94" s="172">
        <v>278497</v>
      </c>
      <c r="H94" s="233"/>
    </row>
    <row r="95" spans="1:8" ht="12.75">
      <c r="A95" s="173" t="s">
        <v>70</v>
      </c>
      <c r="B95" s="110" t="s">
        <v>94</v>
      </c>
      <c r="C95" s="177"/>
      <c r="D95" s="272"/>
      <c r="E95" s="263"/>
      <c r="F95" s="280">
        <v>0</v>
      </c>
      <c r="G95" s="172"/>
      <c r="H95" s="233">
        <v>0</v>
      </c>
    </row>
    <row r="96" spans="1:8" ht="12.75">
      <c r="A96" s="227">
        <v>4</v>
      </c>
      <c r="B96" s="243" t="s">
        <v>40</v>
      </c>
      <c r="C96" s="177">
        <v>10</v>
      </c>
      <c r="D96" s="272"/>
      <c r="E96" s="263"/>
      <c r="F96" s="280">
        <v>0</v>
      </c>
      <c r="G96" s="234"/>
      <c r="H96" s="233">
        <v>0</v>
      </c>
    </row>
    <row r="97" spans="1:8" ht="12.75">
      <c r="A97" s="227">
        <v>5</v>
      </c>
      <c r="B97" s="232" t="s">
        <v>41</v>
      </c>
      <c r="C97" s="171">
        <v>6</v>
      </c>
      <c r="D97" s="269"/>
      <c r="E97" s="249"/>
      <c r="F97" s="280">
        <v>0</v>
      </c>
      <c r="G97" s="234"/>
      <c r="H97" s="233">
        <v>0</v>
      </c>
    </row>
    <row r="98" spans="1:8" ht="12.75">
      <c r="A98" s="227" t="s">
        <v>4</v>
      </c>
      <c r="B98" s="391" t="s">
        <v>95</v>
      </c>
      <c r="C98" s="392"/>
      <c r="D98" s="393"/>
      <c r="E98" s="249"/>
      <c r="F98" s="280">
        <f>SUM(F99+F102+F103+F104)</f>
        <v>0</v>
      </c>
      <c r="G98" s="234"/>
      <c r="H98" s="233">
        <f>SUM(H99+H102+H103+H104)</f>
        <v>0</v>
      </c>
    </row>
    <row r="99" spans="1:8" ht="12.75">
      <c r="A99" s="227">
        <v>1</v>
      </c>
      <c r="B99" s="232" t="s">
        <v>42</v>
      </c>
      <c r="C99" s="177" t="s">
        <v>113</v>
      </c>
      <c r="D99" s="272"/>
      <c r="E99" s="249"/>
      <c r="F99" s="280">
        <f>SUM(F100+F101)</f>
        <v>0</v>
      </c>
      <c r="G99" s="234"/>
      <c r="H99" s="233">
        <f>SUM(H100+H101)</f>
        <v>0</v>
      </c>
    </row>
    <row r="100" spans="1:8" ht="12.75">
      <c r="A100" s="173" t="s">
        <v>55</v>
      </c>
      <c r="B100" s="110" t="s">
        <v>96</v>
      </c>
      <c r="C100" s="177" t="s">
        <v>113</v>
      </c>
      <c r="D100" s="272"/>
      <c r="E100" s="249"/>
      <c r="F100" s="280"/>
      <c r="G100" s="234"/>
      <c r="H100" s="233"/>
    </row>
    <row r="101" spans="1:8" ht="12.75">
      <c r="A101" s="173" t="s">
        <v>56</v>
      </c>
      <c r="B101" s="110" t="s">
        <v>97</v>
      </c>
      <c r="C101" s="171">
        <v>3</v>
      </c>
      <c r="D101" s="269"/>
      <c r="E101" s="249"/>
      <c r="F101" s="280">
        <v>0</v>
      </c>
      <c r="G101" s="234"/>
      <c r="H101" s="233">
        <v>0</v>
      </c>
    </row>
    <row r="102" spans="1:8" ht="12.75">
      <c r="A102" s="227">
        <v>2</v>
      </c>
      <c r="B102" s="232" t="s">
        <v>43</v>
      </c>
      <c r="C102" s="171">
        <v>3</v>
      </c>
      <c r="D102" s="269"/>
      <c r="E102" s="249"/>
      <c r="F102" s="280">
        <v>0</v>
      </c>
      <c r="G102" s="234"/>
      <c r="H102" s="233">
        <v>0</v>
      </c>
    </row>
    <row r="103" spans="1:8" ht="12.75">
      <c r="A103" s="227">
        <v>3</v>
      </c>
      <c r="B103" s="232" t="s">
        <v>44</v>
      </c>
      <c r="C103" s="171">
        <v>6</v>
      </c>
      <c r="D103" s="269"/>
      <c r="E103" s="249"/>
      <c r="F103" s="280">
        <v>0</v>
      </c>
      <c r="G103" s="234"/>
      <c r="H103" s="233">
        <v>0</v>
      </c>
    </row>
    <row r="104" spans="1:8" ht="12.75">
      <c r="A104" s="227">
        <v>4</v>
      </c>
      <c r="B104" s="232" t="s">
        <v>40</v>
      </c>
      <c r="C104" s="171">
        <v>10</v>
      </c>
      <c r="D104" s="269"/>
      <c r="E104" s="249"/>
      <c r="F104" s="280">
        <v>0</v>
      </c>
      <c r="G104" s="234"/>
      <c r="H104" s="233">
        <v>0</v>
      </c>
    </row>
    <row r="105" spans="1:8" ht="12.75">
      <c r="A105" s="247"/>
      <c r="B105" s="380" t="s">
        <v>98</v>
      </c>
      <c r="C105" s="381"/>
      <c r="D105" s="382"/>
      <c r="E105" s="249"/>
      <c r="F105" s="281">
        <f>SUM(F77+F98)</f>
        <v>8409296</v>
      </c>
      <c r="G105" s="230"/>
      <c r="H105" s="229">
        <f>SUM(H77+H98)</f>
        <v>6692685</v>
      </c>
    </row>
    <row r="106" spans="1:8" ht="12.75">
      <c r="A106" s="248"/>
      <c r="B106" s="391" t="s">
        <v>45</v>
      </c>
      <c r="C106" s="392"/>
      <c r="D106" s="393"/>
      <c r="E106" s="249"/>
      <c r="F106" s="281">
        <f>SUM(F107:F116)</f>
        <v>1224131</v>
      </c>
      <c r="G106" s="234"/>
      <c r="H106" s="229">
        <f>SUM(H107:H116)</f>
        <v>-260030</v>
      </c>
    </row>
    <row r="107" spans="1:8" ht="12.75">
      <c r="A107" s="173">
        <v>1</v>
      </c>
      <c r="B107" s="110" t="s">
        <v>99</v>
      </c>
      <c r="C107" s="171">
        <v>9</v>
      </c>
      <c r="D107" s="269"/>
      <c r="E107" s="249"/>
      <c r="F107" s="280">
        <v>0</v>
      </c>
      <c r="G107" s="234"/>
      <c r="H107" s="233">
        <v>0</v>
      </c>
    </row>
    <row r="108" spans="1:8" ht="12.75">
      <c r="A108" s="173">
        <v>2</v>
      </c>
      <c r="B108" s="110" t="s">
        <v>100</v>
      </c>
      <c r="C108" s="171">
        <v>1</v>
      </c>
      <c r="D108" s="269"/>
      <c r="E108" s="249"/>
      <c r="F108" s="332"/>
      <c r="G108" s="234"/>
      <c r="H108" s="325"/>
    </row>
    <row r="109" spans="1:8" ht="12.75">
      <c r="A109" s="173">
        <v>3</v>
      </c>
      <c r="B109" s="110" t="s">
        <v>101</v>
      </c>
      <c r="C109" s="171">
        <v>1</v>
      </c>
      <c r="D109" s="269"/>
      <c r="E109" s="249"/>
      <c r="F109" s="280">
        <v>100000</v>
      </c>
      <c r="G109" s="234">
        <v>100000</v>
      </c>
      <c r="H109" s="233">
        <f>G109</f>
        <v>100000</v>
      </c>
    </row>
    <row r="110" spans="1:8" ht="12.75">
      <c r="A110" s="173">
        <v>4</v>
      </c>
      <c r="B110" s="110" t="s">
        <v>102</v>
      </c>
      <c r="C110" s="171" t="s">
        <v>111</v>
      </c>
      <c r="D110" s="269"/>
      <c r="E110" s="249"/>
      <c r="F110" s="280"/>
      <c r="G110" s="234"/>
      <c r="H110" s="233">
        <v>0</v>
      </c>
    </row>
    <row r="111" spans="1:8" ht="12.75">
      <c r="A111" s="173">
        <v>5</v>
      </c>
      <c r="B111" s="110" t="s">
        <v>103</v>
      </c>
      <c r="C111" s="171">
        <v>3</v>
      </c>
      <c r="D111" s="269"/>
      <c r="E111" s="249"/>
      <c r="F111" s="280"/>
      <c r="G111" s="234"/>
      <c r="H111" s="233">
        <v>0</v>
      </c>
    </row>
    <row r="112" spans="1:8" ht="12.75">
      <c r="A112" s="173">
        <v>6</v>
      </c>
      <c r="B112" s="110" t="s">
        <v>104</v>
      </c>
      <c r="C112" s="171">
        <v>1</v>
      </c>
      <c r="D112" s="269"/>
      <c r="E112" s="249"/>
      <c r="F112" s="280"/>
      <c r="G112" s="234"/>
      <c r="H112" s="233">
        <v>0</v>
      </c>
    </row>
    <row r="113" spans="1:8" ht="12.75">
      <c r="A113" s="173">
        <v>7</v>
      </c>
      <c r="B113" s="110" t="s">
        <v>105</v>
      </c>
      <c r="C113" s="171">
        <v>1</v>
      </c>
      <c r="D113" s="269"/>
      <c r="E113" s="249"/>
      <c r="F113" s="280"/>
      <c r="G113" s="234"/>
      <c r="H113" s="233"/>
    </row>
    <row r="114" spans="1:8" ht="12.75">
      <c r="A114" s="173">
        <v>8</v>
      </c>
      <c r="B114" s="110" t="s">
        <v>106</v>
      </c>
      <c r="C114" s="171" t="s">
        <v>112</v>
      </c>
      <c r="D114" s="269"/>
      <c r="E114" s="249"/>
      <c r="F114" s="280"/>
      <c r="G114" s="246"/>
      <c r="H114" s="233">
        <v>0</v>
      </c>
    </row>
    <row r="115" spans="1:8" ht="12.75">
      <c r="A115" s="173">
        <v>9</v>
      </c>
      <c r="B115" s="110" t="s">
        <v>107</v>
      </c>
      <c r="C115" s="171" t="s">
        <v>114</v>
      </c>
      <c r="D115" s="269"/>
      <c r="E115" s="249"/>
      <c r="F115" s="332">
        <v>-360030</v>
      </c>
      <c r="G115" s="246">
        <v>0</v>
      </c>
      <c r="H115" s="261">
        <f>G115</f>
        <v>0</v>
      </c>
    </row>
    <row r="116" spans="1:8" ht="12.75">
      <c r="A116" s="173">
        <v>10</v>
      </c>
      <c r="B116" s="110" t="s">
        <v>108</v>
      </c>
      <c r="C116" s="171">
        <v>1</v>
      </c>
      <c r="D116" s="269"/>
      <c r="E116" s="249"/>
      <c r="F116" s="280">
        <f>SUM('PASH-1  10'!E48)</f>
        <v>1484161</v>
      </c>
      <c r="G116" s="246">
        <v>-360030</v>
      </c>
      <c r="H116" s="233">
        <f>G116</f>
        <v>-360030</v>
      </c>
    </row>
    <row r="117" spans="1:8" ht="12.75">
      <c r="A117" s="248"/>
      <c r="B117" s="380" t="s">
        <v>109</v>
      </c>
      <c r="C117" s="381"/>
      <c r="D117" s="382"/>
      <c r="E117" s="249"/>
      <c r="F117" s="281">
        <f>SUM(F105+F106)</f>
        <v>9633427</v>
      </c>
      <c r="G117" s="250"/>
      <c r="H117" s="229">
        <f>SUM(H105+H106)</f>
        <v>6432655</v>
      </c>
    </row>
    <row r="118" spans="1:8" ht="12.75">
      <c r="A118" s="251"/>
      <c r="B118" s="109" t="s">
        <v>2</v>
      </c>
      <c r="C118" s="171"/>
      <c r="D118" s="269"/>
      <c r="E118" s="249"/>
      <c r="F118" s="281"/>
      <c r="G118" s="250"/>
      <c r="H118" s="229"/>
    </row>
    <row r="119" spans="1:8" ht="12.75">
      <c r="A119" s="227"/>
      <c r="B119" s="110"/>
      <c r="C119" s="171"/>
      <c r="D119" s="269"/>
      <c r="E119" s="249"/>
      <c r="F119" s="280"/>
      <c r="G119" s="246"/>
      <c r="H119" s="233"/>
    </row>
    <row r="120" spans="1:8" ht="12.75">
      <c r="A120" s="252"/>
      <c r="B120" s="253"/>
      <c r="C120" s="175"/>
      <c r="D120" s="273"/>
      <c r="E120" s="264"/>
      <c r="F120" s="282"/>
      <c r="G120" s="255"/>
      <c r="H120" s="254"/>
    </row>
    <row r="121" spans="6:8" ht="12.75">
      <c r="F121" s="268">
        <f>SUM(F64-F117)</f>
        <v>0</v>
      </c>
      <c r="G121" s="268">
        <f>SUM(G64-G117)</f>
        <v>0</v>
      </c>
      <c r="H121" s="268">
        <f>SUM(H64-H117)</f>
        <v>0</v>
      </c>
    </row>
  </sheetData>
  <sheetProtection/>
  <mergeCells count="13">
    <mergeCell ref="A1:B1"/>
    <mergeCell ref="B4:D5"/>
    <mergeCell ref="E4:E5"/>
    <mergeCell ref="B6:D6"/>
    <mergeCell ref="B37:D37"/>
    <mergeCell ref="B117:D117"/>
    <mergeCell ref="B64:D64"/>
    <mergeCell ref="B75:D76"/>
    <mergeCell ref="E75:E76"/>
    <mergeCell ref="B98:D98"/>
    <mergeCell ref="B77:D77"/>
    <mergeCell ref="B105:D105"/>
    <mergeCell ref="B106:D106"/>
  </mergeCells>
  <printOptions/>
  <pageMargins left="0.1" right="0" top="0.68" bottom="0" header="0.17" footer="0"/>
  <pageSetup fitToHeight="2" fitToWidth="1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8515625" style="104" customWidth="1"/>
    <col min="2" max="2" width="32.140625" style="104" customWidth="1"/>
    <col min="3" max="3" width="19.8515625" style="258" customWidth="1"/>
    <col min="4" max="4" width="7.57421875" style="257" customWidth="1"/>
    <col min="5" max="5" width="15.421875" style="266" customWidth="1"/>
    <col min="6" max="6" width="12.7109375" style="258" customWidth="1"/>
    <col min="7" max="7" width="14.00390625" style="168" customWidth="1"/>
    <col min="8" max="8" width="13.57421875" style="104" customWidth="1"/>
    <col min="9" max="16384" width="9.140625" style="104" customWidth="1"/>
  </cols>
  <sheetData>
    <row r="1" spans="1:7" s="184" customFormat="1" ht="12.75">
      <c r="A1" s="397" t="s">
        <v>448</v>
      </c>
      <c r="B1" s="397"/>
      <c r="C1" s="257"/>
      <c r="D1" s="257"/>
      <c r="E1" s="185"/>
      <c r="F1" s="257"/>
      <c r="G1" s="257"/>
    </row>
    <row r="2" spans="1:7" s="184" customFormat="1" ht="12.75">
      <c r="A2" s="326" t="s">
        <v>449</v>
      </c>
      <c r="B2" s="326" t="s">
        <v>438</v>
      </c>
      <c r="C2" s="257"/>
      <c r="D2" s="257"/>
      <c r="E2" s="185"/>
      <c r="F2" s="257"/>
      <c r="G2" s="257"/>
    </row>
    <row r="3" spans="1:7" s="108" customFormat="1" ht="15.75">
      <c r="A3" s="399" t="s">
        <v>140</v>
      </c>
      <c r="B3" s="399"/>
      <c r="C3" s="399"/>
      <c r="D3" s="399"/>
      <c r="E3" s="399"/>
      <c r="F3" s="399"/>
      <c r="G3" s="399"/>
    </row>
    <row r="4" spans="1:7" ht="15">
      <c r="A4" s="400" t="s">
        <v>223</v>
      </c>
      <c r="B4" s="400"/>
      <c r="C4" s="400"/>
      <c r="D4" s="400"/>
      <c r="E4" s="400"/>
      <c r="F4" s="400"/>
      <c r="G4" s="400"/>
    </row>
    <row r="5" spans="5:7" ht="12" customHeight="1">
      <c r="E5" s="329">
        <v>2010</v>
      </c>
      <c r="F5" s="259" t="s">
        <v>233</v>
      </c>
      <c r="G5" s="329">
        <v>2009</v>
      </c>
    </row>
    <row r="6" spans="1:7" s="105" customFormat="1" ht="31.5" customHeight="1">
      <c r="A6" s="401"/>
      <c r="B6" s="402"/>
      <c r="C6" s="403"/>
      <c r="D6" s="333" t="s">
        <v>128</v>
      </c>
      <c r="E6" s="334" t="s">
        <v>0</v>
      </c>
      <c r="F6" s="335"/>
      <c r="G6" s="336" t="s">
        <v>1</v>
      </c>
    </row>
    <row r="7" spans="1:7" ht="14.25">
      <c r="A7" s="404"/>
      <c r="B7" s="405"/>
      <c r="C7" s="337"/>
      <c r="D7" s="338"/>
      <c r="E7" s="339"/>
      <c r="F7" s="340"/>
      <c r="G7" s="341"/>
    </row>
    <row r="8" spans="1:7" ht="14.25">
      <c r="A8" s="342" t="s">
        <v>5</v>
      </c>
      <c r="B8" s="343" t="s">
        <v>137</v>
      </c>
      <c r="C8" s="344"/>
      <c r="D8" s="345" t="s">
        <v>130</v>
      </c>
      <c r="E8" s="277">
        <v>12463532</v>
      </c>
      <c r="F8" s="346"/>
      <c r="G8" s="229"/>
    </row>
    <row r="9" spans="1:7" ht="14.25">
      <c r="A9" s="342" t="s">
        <v>6</v>
      </c>
      <c r="B9" s="343" t="s">
        <v>138</v>
      </c>
      <c r="C9" s="344"/>
      <c r="D9" s="345" t="s">
        <v>129</v>
      </c>
      <c r="E9" s="274"/>
      <c r="F9" s="346"/>
      <c r="G9" s="233"/>
    </row>
    <row r="10" spans="1:7" ht="14.25">
      <c r="A10" s="342"/>
      <c r="B10" s="343"/>
      <c r="C10" s="344"/>
      <c r="D10" s="345"/>
      <c r="E10" s="274"/>
      <c r="F10" s="346"/>
      <c r="G10" s="233"/>
    </row>
    <row r="11" spans="1:7" ht="14.25">
      <c r="A11" s="342" t="s">
        <v>7</v>
      </c>
      <c r="B11" s="343" t="s">
        <v>136</v>
      </c>
      <c r="C11" s="344"/>
      <c r="D11" s="345">
        <v>701</v>
      </c>
      <c r="E11" s="274">
        <v>0</v>
      </c>
      <c r="F11" s="346"/>
      <c r="G11" s="233"/>
    </row>
    <row r="12" spans="1:7" ht="14.25">
      <c r="A12" s="342" t="s">
        <v>8</v>
      </c>
      <c r="B12" s="343" t="s">
        <v>135</v>
      </c>
      <c r="C12" s="344"/>
      <c r="D12" s="345"/>
      <c r="E12" s="274">
        <v>0</v>
      </c>
      <c r="F12" s="346"/>
      <c r="G12" s="233"/>
    </row>
    <row r="13" spans="1:7" ht="14.25">
      <c r="A13" s="342" t="s">
        <v>11</v>
      </c>
      <c r="B13" s="343" t="s">
        <v>134</v>
      </c>
      <c r="C13" s="344"/>
      <c r="D13" s="345" t="s">
        <v>131</v>
      </c>
      <c r="E13" s="347">
        <f>SUM(C14:C16)</f>
        <v>-5015399</v>
      </c>
      <c r="F13" s="348"/>
      <c r="G13" s="229"/>
    </row>
    <row r="14" spans="1:7" ht="14.25">
      <c r="A14" s="349"/>
      <c r="B14" s="350" t="s">
        <v>197</v>
      </c>
      <c r="C14" s="309"/>
      <c r="D14" s="351">
        <f>5211084-5211084</f>
        <v>0</v>
      </c>
      <c r="E14" s="274"/>
      <c r="F14" s="346"/>
      <c r="G14" s="233"/>
    </row>
    <row r="15" spans="1:7" ht="14.25">
      <c r="A15" s="349"/>
      <c r="B15" s="350" t="s">
        <v>198</v>
      </c>
      <c r="C15" s="344">
        <v>-4251294</v>
      </c>
      <c r="D15" s="345"/>
      <c r="E15" s="274"/>
      <c r="F15" s="346"/>
      <c r="G15" s="233"/>
    </row>
    <row r="16" spans="1:7" ht="14.25">
      <c r="A16" s="349"/>
      <c r="B16" s="350" t="s">
        <v>199</v>
      </c>
      <c r="C16" s="344">
        <v>-764105</v>
      </c>
      <c r="D16" s="345"/>
      <c r="E16" s="274"/>
      <c r="F16" s="346"/>
      <c r="G16" s="233"/>
    </row>
    <row r="17" spans="1:7" ht="14.25">
      <c r="A17" s="349"/>
      <c r="B17" s="350" t="s">
        <v>200</v>
      </c>
      <c r="C17" s="344"/>
      <c r="D17" s="345"/>
      <c r="E17" s="274"/>
      <c r="F17" s="352"/>
      <c r="G17" s="233"/>
    </row>
    <row r="18" spans="1:7" ht="14.25">
      <c r="A18" s="342" t="s">
        <v>12</v>
      </c>
      <c r="B18" s="343" t="s">
        <v>133</v>
      </c>
      <c r="C18" s="344"/>
      <c r="D18" s="345" t="s">
        <v>132</v>
      </c>
      <c r="E18" s="277">
        <f>SUM(C19:C27)</f>
        <v>-3103955</v>
      </c>
      <c r="F18" s="346"/>
      <c r="G18" s="229"/>
    </row>
    <row r="19" spans="1:7" ht="14.25">
      <c r="A19" s="342"/>
      <c r="B19" s="171" t="s">
        <v>205</v>
      </c>
      <c r="C19" s="309">
        <f>-49000-244024</f>
        <v>-293024</v>
      </c>
      <c r="D19" s="345"/>
      <c r="E19" s="274"/>
      <c r="F19" s="352"/>
      <c r="G19" s="233"/>
    </row>
    <row r="20" spans="1:7" ht="14.25">
      <c r="A20" s="342"/>
      <c r="B20" s="171" t="s">
        <v>431</v>
      </c>
      <c r="C20" s="309">
        <v>-110146</v>
      </c>
      <c r="D20" s="345"/>
      <c r="E20" s="274"/>
      <c r="F20" s="352"/>
      <c r="G20" s="233"/>
    </row>
    <row r="21" spans="1:7" ht="14.25">
      <c r="A21" s="342"/>
      <c r="B21" s="171" t="s">
        <v>432</v>
      </c>
      <c r="C21" s="309">
        <v>-75496</v>
      </c>
      <c r="D21" s="345"/>
      <c r="E21" s="274"/>
      <c r="F21" s="352"/>
      <c r="G21" s="233"/>
    </row>
    <row r="22" spans="1:7" ht="14.25">
      <c r="A22" s="342"/>
      <c r="B22" s="171" t="s">
        <v>433</v>
      </c>
      <c r="C22" s="309">
        <v>-575310</v>
      </c>
      <c r="D22" s="345"/>
      <c r="E22" s="274"/>
      <c r="F22" s="352"/>
      <c r="G22" s="233"/>
    </row>
    <row r="23" spans="1:7" ht="14.25">
      <c r="A23" s="342"/>
      <c r="B23" s="171" t="s">
        <v>206</v>
      </c>
      <c r="C23" s="309">
        <v>-1362328</v>
      </c>
      <c r="D23" s="345"/>
      <c r="E23" s="274"/>
      <c r="F23" s="352"/>
      <c r="G23" s="233"/>
    </row>
    <row r="24" spans="1:7" ht="14.25">
      <c r="A24" s="342"/>
      <c r="B24" s="171" t="s">
        <v>435</v>
      </c>
      <c r="C24" s="309">
        <v>-515130</v>
      </c>
      <c r="D24" s="345"/>
      <c r="E24" s="274"/>
      <c r="F24" s="352"/>
      <c r="G24" s="233"/>
    </row>
    <row r="25" spans="1:7" ht="14.25">
      <c r="A25" s="342"/>
      <c r="B25" s="171" t="s">
        <v>207</v>
      </c>
      <c r="C25" s="309">
        <v>-47986</v>
      </c>
      <c r="D25" s="351"/>
      <c r="E25" s="274"/>
      <c r="F25" s="352"/>
      <c r="G25" s="233"/>
    </row>
    <row r="26" spans="1:7" ht="14.25">
      <c r="A26" s="342"/>
      <c r="B26" s="171" t="s">
        <v>235</v>
      </c>
      <c r="C26" s="309">
        <v>-94295</v>
      </c>
      <c r="D26" s="351"/>
      <c r="E26" s="274"/>
      <c r="F26" s="352"/>
      <c r="G26" s="233"/>
    </row>
    <row r="27" spans="1:7" ht="14.25">
      <c r="A27" s="342"/>
      <c r="B27" s="171" t="s">
        <v>434</v>
      </c>
      <c r="C27" s="309">
        <v>-30240</v>
      </c>
      <c r="D27" s="351"/>
      <c r="E27" s="274"/>
      <c r="F27" s="352"/>
      <c r="G27" s="233"/>
    </row>
    <row r="28" spans="1:7" ht="14.25">
      <c r="A28" s="342" t="s">
        <v>13</v>
      </c>
      <c r="B28" s="343" t="s">
        <v>9</v>
      </c>
      <c r="C28" s="344"/>
      <c r="D28" s="345"/>
      <c r="E28" s="277">
        <f>SUM(C29:C30)</f>
        <v>-2104923</v>
      </c>
      <c r="F28" s="346"/>
      <c r="G28" s="229"/>
    </row>
    <row r="29" spans="1:7" ht="14.25">
      <c r="A29" s="342"/>
      <c r="B29" s="350" t="s">
        <v>10</v>
      </c>
      <c r="C29" s="344">
        <v>-1803700</v>
      </c>
      <c r="D29" s="345">
        <v>641</v>
      </c>
      <c r="E29" s="274">
        <f>SUM(C29)</f>
        <v>-1803700</v>
      </c>
      <c r="F29" s="352"/>
      <c r="G29" s="233"/>
    </row>
    <row r="30" spans="1:7" ht="14.25">
      <c r="A30" s="353"/>
      <c r="B30" s="350" t="s">
        <v>46</v>
      </c>
      <c r="C30" s="344">
        <v>-301223</v>
      </c>
      <c r="D30" s="345">
        <v>644</v>
      </c>
      <c r="E30" s="274">
        <f>SUM(C30)</f>
        <v>-301223</v>
      </c>
      <c r="F30" s="352"/>
      <c r="G30" s="233"/>
    </row>
    <row r="31" spans="1:7" ht="14.25">
      <c r="A31" s="342"/>
      <c r="B31" s="350" t="s">
        <v>47</v>
      </c>
      <c r="C31" s="344"/>
      <c r="D31" s="345"/>
      <c r="E31" s="274">
        <f>SUM(C31)</f>
        <v>0</v>
      </c>
      <c r="F31" s="352"/>
      <c r="G31" s="233"/>
    </row>
    <row r="32" spans="1:7" ht="14.25">
      <c r="A32" s="342" t="s">
        <v>14</v>
      </c>
      <c r="B32" s="343" t="s">
        <v>139</v>
      </c>
      <c r="C32" s="344"/>
      <c r="D32" s="345">
        <v>68</v>
      </c>
      <c r="E32" s="274"/>
      <c r="F32" s="344"/>
      <c r="G32" s="233"/>
    </row>
    <row r="33" spans="1:7" ht="15">
      <c r="A33" s="342" t="s">
        <v>15</v>
      </c>
      <c r="B33" s="398" t="s">
        <v>121</v>
      </c>
      <c r="C33" s="398"/>
      <c r="D33" s="354"/>
      <c r="E33" s="277">
        <f>SUM(E11+E12+E13+E18+E28+E32)</f>
        <v>-10224277</v>
      </c>
      <c r="F33" s="355"/>
      <c r="G33" s="229"/>
    </row>
    <row r="34" spans="1:7" s="107" customFormat="1" ht="15">
      <c r="A34" s="342" t="s">
        <v>16</v>
      </c>
      <c r="B34" s="398" t="s">
        <v>48</v>
      </c>
      <c r="C34" s="398"/>
      <c r="D34" s="354"/>
      <c r="E34" s="277">
        <f>E33+E9+E8</f>
        <v>2239255</v>
      </c>
      <c r="F34" s="355"/>
      <c r="G34" s="229"/>
    </row>
    <row r="35" spans="1:7" ht="14.25">
      <c r="A35" s="342" t="s">
        <v>17</v>
      </c>
      <c r="B35" s="343" t="s">
        <v>115</v>
      </c>
      <c r="C35" s="344"/>
      <c r="D35" s="345">
        <v>761.661</v>
      </c>
      <c r="E35" s="274">
        <v>0</v>
      </c>
      <c r="F35" s="346"/>
      <c r="G35" s="233"/>
    </row>
    <row r="36" spans="1:7" ht="14.25">
      <c r="A36" s="342" t="s">
        <v>18</v>
      </c>
      <c r="B36" s="343" t="s">
        <v>117</v>
      </c>
      <c r="C36" s="344"/>
      <c r="D36" s="345">
        <v>762.662</v>
      </c>
      <c r="E36" s="274">
        <v>0</v>
      </c>
      <c r="F36" s="346"/>
      <c r="G36" s="233"/>
    </row>
    <row r="37" spans="1:7" ht="14.25">
      <c r="A37" s="342" t="s">
        <v>116</v>
      </c>
      <c r="B37" s="343" t="s">
        <v>119</v>
      </c>
      <c r="C37" s="344"/>
      <c r="D37" s="345"/>
      <c r="E37" s="274">
        <f>SUM(E38+E39+E42+E45)</f>
        <v>-590187</v>
      </c>
      <c r="F37" s="352"/>
      <c r="G37" s="233"/>
    </row>
    <row r="38" spans="1:7" ht="14.25">
      <c r="A38" s="342"/>
      <c r="B38" s="350" t="s">
        <v>191</v>
      </c>
      <c r="C38" s="344"/>
      <c r="D38" s="345"/>
      <c r="E38" s="274">
        <v>0</v>
      </c>
      <c r="F38" s="352"/>
      <c r="G38" s="233"/>
    </row>
    <row r="39" spans="1:7" ht="14.25">
      <c r="A39" s="353"/>
      <c r="B39" s="350" t="s">
        <v>192</v>
      </c>
      <c r="C39" s="344"/>
      <c r="D39" s="345">
        <v>767.667</v>
      </c>
      <c r="E39" s="274">
        <f>SUM(C40:C41)</f>
        <v>-669</v>
      </c>
      <c r="F39" s="352"/>
      <c r="G39" s="233"/>
    </row>
    <row r="40" spans="1:7" ht="14.25">
      <c r="A40" s="353"/>
      <c r="B40" s="171" t="s">
        <v>201</v>
      </c>
      <c r="C40" s="309">
        <v>70</v>
      </c>
      <c r="D40" s="345"/>
      <c r="E40" s="274"/>
      <c r="F40" s="352"/>
      <c r="G40" s="233"/>
    </row>
    <row r="41" spans="1:7" ht="14.25">
      <c r="A41" s="353"/>
      <c r="B41" s="171" t="s">
        <v>202</v>
      </c>
      <c r="C41" s="344">
        <v>-739</v>
      </c>
      <c r="D41" s="345"/>
      <c r="E41" s="274"/>
      <c r="F41" s="352"/>
      <c r="G41" s="233"/>
    </row>
    <row r="42" spans="1:7" ht="14.25">
      <c r="A42" s="353"/>
      <c r="B42" s="350" t="s">
        <v>193</v>
      </c>
      <c r="C42" s="344"/>
      <c r="D42" s="345">
        <v>769.669</v>
      </c>
      <c r="E42" s="274">
        <f>SUM(C43:C44)</f>
        <v>-589518</v>
      </c>
      <c r="F42" s="352"/>
      <c r="G42" s="233"/>
    </row>
    <row r="43" spans="1:7" ht="14.25">
      <c r="A43" s="353"/>
      <c r="B43" s="171" t="s">
        <v>203</v>
      </c>
      <c r="C43" s="309">
        <v>86355</v>
      </c>
      <c r="D43" s="345"/>
      <c r="E43" s="274"/>
      <c r="F43" s="352"/>
      <c r="G43" s="233"/>
    </row>
    <row r="44" spans="1:7" ht="14.25">
      <c r="A44" s="353"/>
      <c r="B44" s="171" t="s">
        <v>204</v>
      </c>
      <c r="C44" s="309">
        <f>-649595-26278</f>
        <v>-675873</v>
      </c>
      <c r="D44" s="351"/>
      <c r="E44" s="274"/>
      <c r="F44" s="352"/>
      <c r="G44" s="233"/>
    </row>
    <row r="45" spans="1:7" ht="14.25">
      <c r="A45" s="353"/>
      <c r="B45" s="343" t="s">
        <v>194</v>
      </c>
      <c r="C45" s="344"/>
      <c r="D45" s="345">
        <v>768.668</v>
      </c>
      <c r="E45" s="274">
        <v>0</v>
      </c>
      <c r="F45" s="352"/>
      <c r="G45" s="233"/>
    </row>
    <row r="46" spans="1:7" s="107" customFormat="1" ht="15">
      <c r="A46" s="342" t="s">
        <v>118</v>
      </c>
      <c r="B46" s="398" t="s">
        <v>122</v>
      </c>
      <c r="C46" s="398"/>
      <c r="D46" s="354"/>
      <c r="E46" s="277">
        <f>SUM(E34+E35+E36+E37)</f>
        <v>1649068</v>
      </c>
      <c r="F46" s="356"/>
      <c r="G46" s="229"/>
    </row>
    <row r="47" spans="1:7" ht="14.25">
      <c r="A47" s="342" t="s">
        <v>120</v>
      </c>
      <c r="B47" s="343" t="s">
        <v>124</v>
      </c>
      <c r="C47" s="344">
        <v>-164907</v>
      </c>
      <c r="D47" s="345">
        <v>69</v>
      </c>
      <c r="E47" s="274">
        <f>SUM(C47)</f>
        <v>-164907</v>
      </c>
      <c r="F47" s="352"/>
      <c r="G47" s="233"/>
    </row>
    <row r="48" spans="1:7" ht="15">
      <c r="A48" s="342" t="s">
        <v>123</v>
      </c>
      <c r="B48" s="398" t="s">
        <v>125</v>
      </c>
      <c r="C48" s="398"/>
      <c r="D48" s="354"/>
      <c r="E48" s="277">
        <f>SUM(E46:E47)</f>
        <v>1484161</v>
      </c>
      <c r="F48" s="356"/>
      <c r="G48" s="229"/>
    </row>
    <row r="49" spans="1:7" ht="14.25">
      <c r="A49" s="342"/>
      <c r="B49" s="350" t="s">
        <v>126</v>
      </c>
      <c r="C49" s="344"/>
      <c r="D49" s="345"/>
      <c r="E49" s="274">
        <v>0</v>
      </c>
      <c r="F49" s="352"/>
      <c r="G49" s="233"/>
    </row>
    <row r="50" spans="1:7" ht="14.25">
      <c r="A50" s="342"/>
      <c r="B50" s="350" t="s">
        <v>127</v>
      </c>
      <c r="C50" s="344"/>
      <c r="D50" s="345"/>
      <c r="E50" s="274">
        <v>0</v>
      </c>
      <c r="F50" s="352"/>
      <c r="G50" s="233"/>
    </row>
    <row r="51" spans="1:7" ht="14.25">
      <c r="A51" s="357"/>
      <c r="B51" s="358"/>
      <c r="C51" s="359"/>
      <c r="D51" s="360"/>
      <c r="E51" s="361"/>
      <c r="F51" s="362"/>
      <c r="G51" s="254"/>
    </row>
    <row r="52" ht="14.25">
      <c r="B52" s="182"/>
    </row>
  </sheetData>
  <sheetProtection/>
  <mergeCells count="9">
    <mergeCell ref="A1:B1"/>
    <mergeCell ref="B46:C46"/>
    <mergeCell ref="B48:C48"/>
    <mergeCell ref="A3:G3"/>
    <mergeCell ref="A4:G4"/>
    <mergeCell ref="A6:C6"/>
    <mergeCell ref="A7:B7"/>
    <mergeCell ref="B33:C33"/>
    <mergeCell ref="B34:C34"/>
  </mergeCells>
  <printOptions/>
  <pageMargins left="0.5" right="0.25" top="0.71" bottom="0" header="0.05" footer="0.05"/>
  <pageSetup fitToHeight="1" fitToWidth="1"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4.8515625" style="107" customWidth="1"/>
    <col min="2" max="2" width="36.7109375" style="104" customWidth="1"/>
    <col min="3" max="3" width="23.8515625" style="114" customWidth="1"/>
    <col min="4" max="4" width="15.28125" style="115" customWidth="1"/>
    <col min="5" max="5" width="10.28125" style="115" customWidth="1"/>
    <col min="6" max="6" width="16.57421875" style="115" customWidth="1"/>
    <col min="7" max="16384" width="9.140625" style="104" customWidth="1"/>
  </cols>
  <sheetData>
    <row r="1" spans="1:7" s="184" customFormat="1" ht="14.25">
      <c r="A1" s="397" t="s">
        <v>448</v>
      </c>
      <c r="B1" s="397"/>
      <c r="C1" s="185"/>
      <c r="D1" s="104"/>
      <c r="E1" s="104"/>
      <c r="F1" s="114"/>
      <c r="G1" s="185"/>
    </row>
    <row r="2" spans="1:7" s="184" customFormat="1" ht="14.25">
      <c r="A2" s="326" t="s">
        <v>449</v>
      </c>
      <c r="B2" s="326" t="s">
        <v>438</v>
      </c>
      <c r="C2" s="185"/>
      <c r="D2" s="104"/>
      <c r="E2" s="104"/>
      <c r="F2" s="114"/>
      <c r="G2" s="185"/>
    </row>
    <row r="3" spans="1:6" s="108" customFormat="1" ht="15">
      <c r="A3" s="408" t="s">
        <v>142</v>
      </c>
      <c r="B3" s="408"/>
      <c r="C3" s="408"/>
      <c r="D3" s="408"/>
      <c r="E3" s="408"/>
      <c r="F3" s="408"/>
    </row>
    <row r="4" spans="1:6" ht="20.25" customHeight="1">
      <c r="A4" s="409" t="s">
        <v>143</v>
      </c>
      <c r="B4" s="409"/>
      <c r="C4" s="409"/>
      <c r="D4" s="409"/>
      <c r="E4" s="409"/>
      <c r="F4" s="409"/>
    </row>
    <row r="5" ht="15">
      <c r="F5" s="148" t="s">
        <v>141</v>
      </c>
    </row>
    <row r="6" spans="1:6" s="105" customFormat="1" ht="33.75" customHeight="1">
      <c r="A6" s="410"/>
      <c r="B6" s="411"/>
      <c r="C6" s="412"/>
      <c r="D6" s="128" t="s">
        <v>144</v>
      </c>
      <c r="E6" s="128"/>
      <c r="F6" s="128" t="s">
        <v>145</v>
      </c>
    </row>
    <row r="7" spans="1:6" ht="14.25">
      <c r="A7" s="413"/>
      <c r="B7" s="414"/>
      <c r="C7" s="415"/>
      <c r="D7" s="129"/>
      <c r="E7" s="146"/>
      <c r="F7" s="129"/>
    </row>
    <row r="8" spans="1:6" ht="15">
      <c r="A8" s="116"/>
      <c r="B8" s="187" t="s">
        <v>404</v>
      </c>
      <c r="C8" s="136"/>
      <c r="D8" s="124"/>
      <c r="E8" s="130"/>
      <c r="F8" s="124"/>
    </row>
    <row r="9" spans="1:6" ht="14.25">
      <c r="A9" s="117">
        <v>1</v>
      </c>
      <c r="B9" s="406" t="s">
        <v>146</v>
      </c>
      <c r="C9" s="407"/>
      <c r="D9" s="124">
        <v>13081533</v>
      </c>
      <c r="E9" s="130"/>
      <c r="F9" s="124"/>
    </row>
    <row r="10" spans="1:6" s="107" customFormat="1" ht="15">
      <c r="A10" s="117">
        <v>2</v>
      </c>
      <c r="B10" s="406" t="s">
        <v>147</v>
      </c>
      <c r="C10" s="407"/>
      <c r="D10" s="124">
        <v>-9911833</v>
      </c>
      <c r="E10" s="131"/>
      <c r="F10" s="124"/>
    </row>
    <row r="11" spans="1:6" s="107" customFormat="1" ht="15">
      <c r="A11" s="117">
        <v>3</v>
      </c>
      <c r="B11" s="138" t="s">
        <v>402</v>
      </c>
      <c r="C11" s="144"/>
      <c r="D11" s="124"/>
      <c r="E11" s="130"/>
      <c r="F11" s="124"/>
    </row>
    <row r="12" spans="1:6" ht="14.25">
      <c r="A12" s="117">
        <v>3</v>
      </c>
      <c r="B12" s="138" t="s">
        <v>148</v>
      </c>
      <c r="C12" s="106"/>
      <c r="D12" s="124">
        <v>-739</v>
      </c>
      <c r="E12" s="130"/>
      <c r="F12" s="124"/>
    </row>
    <row r="13" spans="1:6" ht="14.25">
      <c r="A13" s="117">
        <v>5</v>
      </c>
      <c r="B13" s="138" t="s">
        <v>452</v>
      </c>
      <c r="C13" s="106"/>
      <c r="D13" s="124">
        <v>-1989649</v>
      </c>
      <c r="E13" s="130"/>
      <c r="F13" s="124"/>
    </row>
    <row r="14" spans="1:6" ht="14.25">
      <c r="A14" s="3"/>
      <c r="B14" s="3"/>
      <c r="C14" s="106"/>
      <c r="D14" s="124"/>
      <c r="E14" s="130"/>
      <c r="F14" s="124"/>
    </row>
    <row r="15" spans="1:6" ht="15">
      <c r="A15" s="188" t="s">
        <v>403</v>
      </c>
      <c r="B15" s="187" t="s">
        <v>149</v>
      </c>
      <c r="C15" s="189"/>
      <c r="D15" s="132">
        <f>SUM(D9:D14)</f>
        <v>1179312</v>
      </c>
      <c r="E15" s="133"/>
      <c r="F15" s="132">
        <f>SUM(F9:F14)</f>
        <v>0</v>
      </c>
    </row>
    <row r="16" spans="1:6" ht="14.25">
      <c r="A16" s="116"/>
      <c r="B16" s="138"/>
      <c r="C16" s="106"/>
      <c r="D16" s="124"/>
      <c r="E16" s="130"/>
      <c r="F16" s="124"/>
    </row>
    <row r="17" spans="1:6" ht="15">
      <c r="A17" s="116"/>
      <c r="B17" s="187" t="s">
        <v>405</v>
      </c>
      <c r="C17" s="136"/>
      <c r="D17" s="124"/>
      <c r="E17" s="130"/>
      <c r="F17" s="124"/>
    </row>
    <row r="18" spans="1:6" ht="14.25">
      <c r="A18" s="117">
        <v>1</v>
      </c>
      <c r="B18" s="138" t="s">
        <v>150</v>
      </c>
      <c r="C18" s="106"/>
      <c r="D18" s="124">
        <v>0</v>
      </c>
      <c r="E18" s="130"/>
      <c r="F18" s="124">
        <v>0</v>
      </c>
    </row>
    <row r="19" spans="1:6" ht="14.25">
      <c r="A19" s="117">
        <v>2</v>
      </c>
      <c r="B19" s="138" t="s">
        <v>151</v>
      </c>
      <c r="C19" s="106"/>
      <c r="D19" s="124"/>
      <c r="E19" s="130"/>
      <c r="F19" s="124"/>
    </row>
    <row r="20" spans="1:6" ht="14.25">
      <c r="A20" s="117">
        <v>3</v>
      </c>
      <c r="B20" s="138" t="s">
        <v>210</v>
      </c>
      <c r="C20" s="145"/>
      <c r="D20" s="124"/>
      <c r="E20" s="130"/>
      <c r="F20" s="124">
        <v>0</v>
      </c>
    </row>
    <row r="21" spans="1:6" ht="14.25">
      <c r="A21" s="117">
        <v>4</v>
      </c>
      <c r="B21" s="138" t="s">
        <v>152</v>
      </c>
      <c r="C21" s="145"/>
      <c r="D21" s="124">
        <v>3104</v>
      </c>
      <c r="E21" s="130"/>
      <c r="F21" s="124"/>
    </row>
    <row r="22" spans="1:6" ht="14.25">
      <c r="A22" s="117">
        <v>5</v>
      </c>
      <c r="B22" s="138" t="s">
        <v>153</v>
      </c>
      <c r="C22" s="106"/>
      <c r="D22" s="147"/>
      <c r="E22" s="130"/>
      <c r="F22" s="124">
        <v>0</v>
      </c>
    </row>
    <row r="23" spans="1:6" ht="14.25">
      <c r="A23" s="116"/>
      <c r="B23" s="138"/>
      <c r="C23" s="106"/>
      <c r="D23" s="124"/>
      <c r="E23" s="130"/>
      <c r="F23" s="124"/>
    </row>
    <row r="24" spans="1:6" ht="15">
      <c r="A24" s="188" t="s">
        <v>292</v>
      </c>
      <c r="B24" s="187" t="s">
        <v>154</v>
      </c>
      <c r="C24" s="189"/>
      <c r="D24" s="132">
        <f>SUM(D18:D23)</f>
        <v>3104</v>
      </c>
      <c r="E24" s="133">
        <f>SUM(E18:E23)</f>
        <v>0</v>
      </c>
      <c r="F24" s="132">
        <f>SUM(F18:F23)</f>
        <v>0</v>
      </c>
    </row>
    <row r="25" spans="1:6" s="107" customFormat="1" ht="15">
      <c r="A25" s="116"/>
      <c r="B25" s="118"/>
      <c r="C25" s="119"/>
      <c r="D25" s="132"/>
      <c r="E25" s="133"/>
      <c r="F25" s="132"/>
    </row>
    <row r="26" spans="1:6" s="107" customFormat="1" ht="15">
      <c r="A26" s="188"/>
      <c r="B26" s="187" t="s">
        <v>406</v>
      </c>
      <c r="C26" s="189"/>
      <c r="D26" s="132"/>
      <c r="E26" s="133"/>
      <c r="F26" s="132"/>
    </row>
    <row r="27" spans="1:6" ht="14.25">
      <c r="A27" s="117">
        <v>1</v>
      </c>
      <c r="B27" s="137" t="s">
        <v>215</v>
      </c>
      <c r="C27" s="139"/>
      <c r="D27" s="124">
        <v>0</v>
      </c>
      <c r="E27" s="130"/>
      <c r="F27" s="124">
        <v>0</v>
      </c>
    </row>
    <row r="28" spans="1:6" ht="14.25">
      <c r="A28" s="117">
        <v>2</v>
      </c>
      <c r="B28" s="137" t="s">
        <v>155</v>
      </c>
      <c r="C28" s="139"/>
      <c r="D28" s="124"/>
      <c r="E28" s="130"/>
      <c r="F28" s="124"/>
    </row>
    <row r="29" spans="1:6" ht="14.25">
      <c r="A29" s="117">
        <v>3</v>
      </c>
      <c r="B29" s="140" t="s">
        <v>156</v>
      </c>
      <c r="C29" s="139"/>
      <c r="D29" s="124">
        <v>-92</v>
      </c>
      <c r="E29" s="130"/>
      <c r="F29" s="124">
        <v>0</v>
      </c>
    </row>
    <row r="30" spans="1:6" ht="14.25">
      <c r="A30" s="117">
        <v>4</v>
      </c>
      <c r="B30" s="141" t="s">
        <v>216</v>
      </c>
      <c r="C30" s="106"/>
      <c r="D30" s="147"/>
      <c r="E30" s="130"/>
      <c r="F30" s="124"/>
    </row>
    <row r="31" spans="1:6" ht="15" customHeight="1" hidden="1">
      <c r="A31" s="117"/>
      <c r="B31" s="142" t="s">
        <v>212</v>
      </c>
      <c r="C31" s="106">
        <f>180000+267300</f>
        <v>447300</v>
      </c>
      <c r="D31" s="124"/>
      <c r="E31" s="120">
        <v>1500000</v>
      </c>
      <c r="F31" s="124"/>
    </row>
    <row r="32" spans="1:6" ht="15" customHeight="1" hidden="1">
      <c r="A32" s="117"/>
      <c r="B32" s="138" t="s">
        <v>211</v>
      </c>
      <c r="C32" s="106">
        <v>890600</v>
      </c>
      <c r="D32" s="124"/>
      <c r="E32" s="121">
        <f>2383700+735000</f>
        <v>3118700</v>
      </c>
      <c r="F32" s="124"/>
    </row>
    <row r="33" spans="1:6" ht="15" customHeight="1" hidden="1">
      <c r="A33" s="117"/>
      <c r="B33" s="138" t="s">
        <v>213</v>
      </c>
      <c r="C33" s="106">
        <v>-3305600</v>
      </c>
      <c r="D33" s="124"/>
      <c r="E33" s="130"/>
      <c r="F33" s="124"/>
    </row>
    <row r="34" spans="1:6" ht="15" customHeight="1" hidden="1">
      <c r="A34" s="117"/>
      <c r="B34" s="138" t="s">
        <v>214</v>
      </c>
      <c r="C34" s="106">
        <v>-209400</v>
      </c>
      <c r="D34" s="124"/>
      <c r="E34" s="130"/>
      <c r="F34" s="124"/>
    </row>
    <row r="35" spans="1:6" ht="14.25">
      <c r="A35" s="117">
        <v>5</v>
      </c>
      <c r="B35" s="138" t="s">
        <v>217</v>
      </c>
      <c r="C35" s="106"/>
      <c r="D35" s="147">
        <v>-635552</v>
      </c>
      <c r="E35" s="130"/>
      <c r="F35" s="124">
        <v>0</v>
      </c>
    </row>
    <row r="36" spans="1:6" ht="14.25">
      <c r="A36" s="116"/>
      <c r="B36" s="118"/>
      <c r="C36" s="119"/>
      <c r="D36" s="124"/>
      <c r="E36" s="130"/>
      <c r="F36" s="124"/>
    </row>
    <row r="37" spans="1:6" ht="15">
      <c r="A37" s="188" t="s">
        <v>407</v>
      </c>
      <c r="B37" s="187" t="s">
        <v>158</v>
      </c>
      <c r="C37" s="189"/>
      <c r="D37" s="132">
        <f>SUM(D27:D35)</f>
        <v>-635644</v>
      </c>
      <c r="E37" s="133"/>
      <c r="F37" s="132">
        <f>SUM(F27:F35)</f>
        <v>0</v>
      </c>
    </row>
    <row r="38" spans="1:6" ht="15">
      <c r="A38" s="188"/>
      <c r="B38" s="187"/>
      <c r="C38" s="189"/>
      <c r="D38" s="132"/>
      <c r="E38" s="133"/>
      <c r="F38" s="124"/>
    </row>
    <row r="39" spans="1:6" ht="15">
      <c r="A39" s="188"/>
      <c r="B39" s="190" t="s">
        <v>408</v>
      </c>
      <c r="C39" s="191"/>
      <c r="D39" s="122"/>
      <c r="E39" s="123"/>
      <c r="F39" s="124"/>
    </row>
    <row r="40" spans="1:6" ht="15">
      <c r="A40" s="188"/>
      <c r="B40" s="187"/>
      <c r="C40" s="189"/>
      <c r="D40" s="124"/>
      <c r="E40" s="130"/>
      <c r="F40" s="124"/>
    </row>
    <row r="41" spans="1:6" ht="15">
      <c r="A41" s="188"/>
      <c r="B41" s="187" t="s">
        <v>159</v>
      </c>
      <c r="C41" s="189"/>
      <c r="D41" s="132">
        <f>D37+D24+D15+D39</f>
        <v>546772</v>
      </c>
      <c r="E41" s="133"/>
      <c r="F41" s="132">
        <f>F37+F24+F15+F39</f>
        <v>0</v>
      </c>
    </row>
    <row r="42" spans="1:6" ht="15">
      <c r="A42" s="188"/>
      <c r="B42" s="187" t="s">
        <v>160</v>
      </c>
      <c r="C42" s="189"/>
      <c r="D42" s="124">
        <v>624518</v>
      </c>
      <c r="E42" s="130"/>
      <c r="F42" s="124"/>
    </row>
    <row r="43" spans="1:6" ht="15">
      <c r="A43" s="192"/>
      <c r="B43" s="187" t="s">
        <v>161</v>
      </c>
      <c r="C43" s="189"/>
      <c r="D43" s="132">
        <f>SUM(D41:D42)</f>
        <v>1171290</v>
      </c>
      <c r="E43" s="133"/>
      <c r="F43" s="124">
        <f>SUM(F41:F42)</f>
        <v>0</v>
      </c>
    </row>
    <row r="44" spans="1:6" ht="14.25">
      <c r="A44" s="143"/>
      <c r="B44" s="125"/>
      <c r="C44" s="126"/>
      <c r="D44" s="134"/>
      <c r="E44" s="135"/>
      <c r="F44" s="134"/>
    </row>
    <row r="45" spans="2:4" ht="15">
      <c r="B45" s="182"/>
      <c r="D45" s="127"/>
    </row>
  </sheetData>
  <sheetProtection/>
  <mergeCells count="7">
    <mergeCell ref="A1:B1"/>
    <mergeCell ref="B9:C9"/>
    <mergeCell ref="B10:C10"/>
    <mergeCell ref="A3:F3"/>
    <mergeCell ref="A4:F4"/>
    <mergeCell ref="A6:C6"/>
    <mergeCell ref="A7:C7"/>
  </mergeCells>
  <printOptions/>
  <pageMargins left="0.5" right="0.25" top="0.77" bottom="0" header="0.3" footer="0.3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4.57421875" style="14" customWidth="1"/>
    <col min="2" max="2" width="12.28125" style="168" customWidth="1"/>
    <col min="3" max="5" width="9.28125" style="168" bestFit="1" customWidth="1"/>
    <col min="6" max="6" width="11.00390625" style="168" customWidth="1"/>
    <col min="7" max="8" width="12.8515625" style="168" customWidth="1"/>
    <col min="9" max="9" width="12.140625" style="168" customWidth="1"/>
    <col min="10" max="10" width="13.28125" style="168" customWidth="1"/>
    <col min="11" max="16384" width="9.140625" style="14" customWidth="1"/>
  </cols>
  <sheetData>
    <row r="1" ht="12.75">
      <c r="A1" s="327" t="s">
        <v>450</v>
      </c>
    </row>
    <row r="2" spans="1:11" ht="12.75">
      <c r="A2" s="328" t="s">
        <v>451</v>
      </c>
      <c r="B2" s="14"/>
      <c r="K2" s="168"/>
    </row>
    <row r="3" spans="1:11" ht="15.75">
      <c r="A3" s="186"/>
      <c r="B3" s="399" t="s">
        <v>189</v>
      </c>
      <c r="C3" s="399"/>
      <c r="D3" s="399"/>
      <c r="E3" s="399"/>
      <c r="F3" s="399"/>
      <c r="G3" s="399"/>
      <c r="H3" s="265"/>
      <c r="I3" s="265"/>
      <c r="J3" s="265"/>
      <c r="K3" s="265"/>
    </row>
    <row r="6" spans="1:10" s="151" customFormat="1" ht="28.5" customHeight="1">
      <c r="A6" s="149"/>
      <c r="B6" s="416" t="s">
        <v>162</v>
      </c>
      <c r="C6" s="417"/>
      <c r="D6" s="417"/>
      <c r="E6" s="417"/>
      <c r="F6" s="417"/>
      <c r="G6" s="417"/>
      <c r="H6" s="418"/>
      <c r="I6" s="150" t="s">
        <v>176</v>
      </c>
      <c r="J6" s="150"/>
    </row>
    <row r="7" spans="1:10" s="151" customFormat="1" ht="28.5" customHeight="1">
      <c r="A7" s="152"/>
      <c r="B7" s="150" t="s">
        <v>163</v>
      </c>
      <c r="C7" s="150" t="s">
        <v>165</v>
      </c>
      <c r="D7" s="150" t="s">
        <v>168</v>
      </c>
      <c r="E7" s="150" t="s">
        <v>169</v>
      </c>
      <c r="F7" s="150" t="s">
        <v>171</v>
      </c>
      <c r="G7" s="150" t="s">
        <v>173</v>
      </c>
      <c r="H7" s="419" t="s">
        <v>175</v>
      </c>
      <c r="I7" s="153" t="s">
        <v>177</v>
      </c>
      <c r="J7" s="153" t="s">
        <v>179</v>
      </c>
    </row>
    <row r="8" spans="1:10" s="151" customFormat="1" ht="28.5" customHeight="1">
      <c r="A8" s="154"/>
      <c r="B8" s="155" t="s">
        <v>164</v>
      </c>
      <c r="C8" s="155" t="s">
        <v>166</v>
      </c>
      <c r="D8" s="155" t="s">
        <v>167</v>
      </c>
      <c r="E8" s="156" t="s">
        <v>170</v>
      </c>
      <c r="F8" s="156" t="s">
        <v>172</v>
      </c>
      <c r="G8" s="155" t="s">
        <v>174</v>
      </c>
      <c r="H8" s="420"/>
      <c r="I8" s="155" t="s">
        <v>178</v>
      </c>
      <c r="J8" s="155"/>
    </row>
    <row r="9" spans="1:10" ht="12.75">
      <c r="A9" s="157"/>
      <c r="B9" s="158"/>
      <c r="C9" s="158"/>
      <c r="D9" s="158"/>
      <c r="E9" s="158"/>
      <c r="F9" s="158"/>
      <c r="G9" s="158"/>
      <c r="H9" s="158"/>
      <c r="I9" s="158"/>
      <c r="J9" s="159"/>
    </row>
    <row r="10" spans="1:10" s="104" customFormat="1" ht="15">
      <c r="A10" s="193" t="s">
        <v>186</v>
      </c>
      <c r="B10" s="194">
        <f>SUM(B11:B12)</f>
        <v>100000</v>
      </c>
      <c r="C10" s="194">
        <f aca="true" t="shared" si="0" ref="C10:J10">SUM(C11:C12)</f>
        <v>0</v>
      </c>
      <c r="D10" s="194">
        <f t="shared" si="0"/>
        <v>0</v>
      </c>
      <c r="E10" s="194">
        <f t="shared" si="0"/>
        <v>0</v>
      </c>
      <c r="F10" s="194">
        <f t="shared" si="0"/>
        <v>0</v>
      </c>
      <c r="G10" s="194">
        <f t="shared" si="0"/>
        <v>0</v>
      </c>
      <c r="H10" s="194">
        <f t="shared" si="0"/>
        <v>100000</v>
      </c>
      <c r="I10" s="194">
        <f t="shared" si="0"/>
        <v>0</v>
      </c>
      <c r="J10" s="195">
        <f t="shared" si="0"/>
        <v>100000</v>
      </c>
    </row>
    <row r="11" spans="1:10" ht="12.75">
      <c r="A11" s="162" t="s">
        <v>180</v>
      </c>
      <c r="B11" s="163">
        <v>100000</v>
      </c>
      <c r="C11" s="163"/>
      <c r="D11" s="163"/>
      <c r="E11" s="163"/>
      <c r="F11" s="163"/>
      <c r="G11" s="163"/>
      <c r="H11" s="160">
        <f>SUM(B11:G11)</f>
        <v>100000</v>
      </c>
      <c r="I11" s="160"/>
      <c r="J11" s="161">
        <f>SUM(H11:I11)</f>
        <v>100000</v>
      </c>
    </row>
    <row r="12" spans="1:10" ht="12.75">
      <c r="A12" s="162"/>
      <c r="B12" s="163"/>
      <c r="C12" s="163"/>
      <c r="D12" s="163"/>
      <c r="E12" s="163"/>
      <c r="F12" s="163"/>
      <c r="G12" s="163"/>
      <c r="H12" s="160"/>
      <c r="I12" s="160"/>
      <c r="J12" s="161"/>
    </row>
    <row r="13" spans="1:10" s="104" customFormat="1" ht="15">
      <c r="A13" s="193" t="s">
        <v>181</v>
      </c>
      <c r="B13" s="194">
        <f>SUM(B14:B20)</f>
        <v>0</v>
      </c>
      <c r="C13" s="194">
        <f aca="true" t="shared" si="1" ref="C13:J13">SUM(C14:C20)</f>
        <v>0</v>
      </c>
      <c r="D13" s="194">
        <f t="shared" si="1"/>
        <v>0</v>
      </c>
      <c r="E13" s="194">
        <f t="shared" si="1"/>
        <v>0</v>
      </c>
      <c r="F13" s="194">
        <f t="shared" si="1"/>
        <v>0</v>
      </c>
      <c r="G13" s="194">
        <f t="shared" si="1"/>
        <v>-360030</v>
      </c>
      <c r="H13" s="194">
        <f t="shared" si="1"/>
        <v>-360030</v>
      </c>
      <c r="I13" s="194">
        <f t="shared" si="1"/>
        <v>0</v>
      </c>
      <c r="J13" s="195">
        <f t="shared" si="1"/>
        <v>-360030</v>
      </c>
    </row>
    <row r="14" spans="1:10" ht="12.75">
      <c r="A14" s="162"/>
      <c r="B14" s="163"/>
      <c r="C14" s="163"/>
      <c r="D14" s="163"/>
      <c r="E14" s="163"/>
      <c r="F14" s="163"/>
      <c r="G14" s="163"/>
      <c r="H14" s="160"/>
      <c r="I14" s="160"/>
      <c r="J14" s="161"/>
    </row>
    <row r="15" spans="1:10" ht="28.5" customHeight="1">
      <c r="A15" s="164" t="s">
        <v>187</v>
      </c>
      <c r="B15" s="163"/>
      <c r="C15" s="163"/>
      <c r="D15" s="163"/>
      <c r="E15" s="163"/>
      <c r="F15" s="163"/>
      <c r="G15" s="163"/>
      <c r="H15" s="160">
        <f aca="true" t="shared" si="2" ref="H15:H20">SUM(B15:G15)</f>
        <v>0</v>
      </c>
      <c r="I15" s="160"/>
      <c r="J15" s="161">
        <f aca="true" t="shared" si="3" ref="J15:J20">SUM(H15:I15)</f>
        <v>0</v>
      </c>
    </row>
    <row r="16" spans="1:10" ht="28.5" customHeight="1">
      <c r="A16" s="164" t="s">
        <v>182</v>
      </c>
      <c r="B16" s="163"/>
      <c r="C16" s="163"/>
      <c r="D16" s="163"/>
      <c r="E16" s="163"/>
      <c r="F16" s="163"/>
      <c r="G16" s="163"/>
      <c r="H16" s="160">
        <f t="shared" si="2"/>
        <v>0</v>
      </c>
      <c r="I16" s="160"/>
      <c r="J16" s="161">
        <f t="shared" si="3"/>
        <v>0</v>
      </c>
    </row>
    <row r="17" spans="1:10" ht="12.75">
      <c r="A17" s="162" t="s">
        <v>183</v>
      </c>
      <c r="B17" s="163"/>
      <c r="C17" s="163"/>
      <c r="D17" s="163"/>
      <c r="E17" s="163"/>
      <c r="F17" s="163"/>
      <c r="G17" s="163">
        <v>-360030</v>
      </c>
      <c r="H17" s="160">
        <f t="shared" si="2"/>
        <v>-360030</v>
      </c>
      <c r="I17" s="160"/>
      <c r="J17" s="161">
        <f t="shared" si="3"/>
        <v>-360030</v>
      </c>
    </row>
    <row r="18" spans="1:10" ht="12.75">
      <c r="A18" s="162" t="s">
        <v>157</v>
      </c>
      <c r="B18" s="163"/>
      <c r="C18" s="163"/>
      <c r="D18" s="163"/>
      <c r="E18" s="163"/>
      <c r="F18" s="163"/>
      <c r="G18" s="163"/>
      <c r="H18" s="160">
        <f t="shared" si="2"/>
        <v>0</v>
      </c>
      <c r="I18" s="160"/>
      <c r="J18" s="161">
        <f t="shared" si="3"/>
        <v>0</v>
      </c>
    </row>
    <row r="19" spans="1:10" ht="28.5" customHeight="1">
      <c r="A19" s="164" t="s">
        <v>184</v>
      </c>
      <c r="B19" s="163"/>
      <c r="C19" s="163"/>
      <c r="D19" s="163"/>
      <c r="E19" s="163"/>
      <c r="F19" s="163"/>
      <c r="G19" s="163"/>
      <c r="H19" s="160">
        <f t="shared" si="2"/>
        <v>0</v>
      </c>
      <c r="I19" s="160"/>
      <c r="J19" s="161">
        <f t="shared" si="3"/>
        <v>0</v>
      </c>
    </row>
    <row r="20" spans="1:10" ht="12.75">
      <c r="A20" s="162" t="s">
        <v>185</v>
      </c>
      <c r="B20" s="163"/>
      <c r="C20" s="163"/>
      <c r="D20" s="163"/>
      <c r="E20" s="163"/>
      <c r="F20" s="163"/>
      <c r="G20" s="163"/>
      <c r="H20" s="160">
        <f t="shared" si="2"/>
        <v>0</v>
      </c>
      <c r="I20" s="160"/>
      <c r="J20" s="161">
        <f t="shared" si="3"/>
        <v>0</v>
      </c>
    </row>
    <row r="21" spans="1:10" s="104" customFormat="1" ht="15">
      <c r="A21" s="193" t="s">
        <v>409</v>
      </c>
      <c r="B21" s="194">
        <f>SUM(B10+B13)</f>
        <v>100000</v>
      </c>
      <c r="C21" s="194">
        <f aca="true" t="shared" si="4" ref="C21:J21">SUM(C10+C13)</f>
        <v>0</v>
      </c>
      <c r="D21" s="194">
        <f t="shared" si="4"/>
        <v>0</v>
      </c>
      <c r="E21" s="194">
        <f t="shared" si="4"/>
        <v>0</v>
      </c>
      <c r="F21" s="194">
        <f t="shared" si="4"/>
        <v>0</v>
      </c>
      <c r="G21" s="194">
        <f t="shared" si="4"/>
        <v>-360030</v>
      </c>
      <c r="H21" s="194">
        <f t="shared" si="4"/>
        <v>-260030</v>
      </c>
      <c r="I21" s="194">
        <f t="shared" si="4"/>
        <v>0</v>
      </c>
      <c r="J21" s="195">
        <f t="shared" si="4"/>
        <v>-260030</v>
      </c>
    </row>
    <row r="22" spans="1:10" ht="12.75">
      <c r="A22" s="162"/>
      <c r="B22" s="163"/>
      <c r="C22" s="163"/>
      <c r="D22" s="163"/>
      <c r="E22" s="163"/>
      <c r="F22" s="163"/>
      <c r="G22" s="163"/>
      <c r="H22" s="160"/>
      <c r="I22" s="160"/>
      <c r="J22" s="161"/>
    </row>
    <row r="23" spans="1:10" ht="28.5" customHeight="1">
      <c r="A23" s="164" t="s">
        <v>187</v>
      </c>
      <c r="B23" s="163"/>
      <c r="C23" s="163"/>
      <c r="D23" s="163"/>
      <c r="E23" s="163"/>
      <c r="F23" s="163"/>
      <c r="G23" s="163"/>
      <c r="H23" s="160">
        <f aca="true" t="shared" si="5" ref="H23:H28">SUM(B23:G23)</f>
        <v>0</v>
      </c>
      <c r="I23" s="160"/>
      <c r="J23" s="161">
        <f aca="true" t="shared" si="6" ref="J23:J28">SUM(H23:I23)</f>
        <v>0</v>
      </c>
    </row>
    <row r="24" spans="1:10" ht="28.5" customHeight="1">
      <c r="A24" s="164" t="s">
        <v>182</v>
      </c>
      <c r="B24" s="163"/>
      <c r="C24" s="163"/>
      <c r="D24" s="163"/>
      <c r="E24" s="163"/>
      <c r="F24" s="163"/>
      <c r="G24" s="163"/>
      <c r="H24" s="160">
        <f t="shared" si="5"/>
        <v>0</v>
      </c>
      <c r="I24" s="160"/>
      <c r="J24" s="161">
        <f t="shared" si="6"/>
        <v>0</v>
      </c>
    </row>
    <row r="25" spans="1:10" ht="12.75">
      <c r="A25" s="162" t="s">
        <v>183</v>
      </c>
      <c r="B25" s="163"/>
      <c r="C25" s="163"/>
      <c r="D25" s="163"/>
      <c r="E25" s="163"/>
      <c r="F25" s="163"/>
      <c r="G25" s="267">
        <v>1484161</v>
      </c>
      <c r="H25" s="160">
        <f t="shared" si="5"/>
        <v>1484161</v>
      </c>
      <c r="I25" s="160"/>
      <c r="J25" s="161">
        <f t="shared" si="6"/>
        <v>1484161</v>
      </c>
    </row>
    <row r="26" spans="1:10" ht="12.75">
      <c r="A26" s="162" t="s">
        <v>157</v>
      </c>
      <c r="B26" s="163"/>
      <c r="C26" s="163"/>
      <c r="D26" s="163"/>
      <c r="E26" s="163"/>
      <c r="F26" s="163"/>
      <c r="G26" s="163"/>
      <c r="H26" s="160">
        <f t="shared" si="5"/>
        <v>0</v>
      </c>
      <c r="I26" s="160"/>
      <c r="J26" s="161">
        <f t="shared" si="6"/>
        <v>0</v>
      </c>
    </row>
    <row r="27" spans="1:10" ht="28.5" customHeight="1">
      <c r="A27" s="164" t="s">
        <v>184</v>
      </c>
      <c r="B27" s="163"/>
      <c r="C27" s="163"/>
      <c r="D27" s="163"/>
      <c r="E27" s="163"/>
      <c r="F27" s="163"/>
      <c r="G27" s="163"/>
      <c r="H27" s="160">
        <f t="shared" si="5"/>
        <v>0</v>
      </c>
      <c r="I27" s="160"/>
      <c r="J27" s="161">
        <f t="shared" si="6"/>
        <v>0</v>
      </c>
    </row>
    <row r="28" spans="1:10" ht="12.75">
      <c r="A28" s="162" t="s">
        <v>185</v>
      </c>
      <c r="B28" s="163"/>
      <c r="C28" s="163"/>
      <c r="D28" s="163"/>
      <c r="E28" s="163"/>
      <c r="F28" s="163"/>
      <c r="G28" s="163"/>
      <c r="H28" s="160">
        <f t="shared" si="5"/>
        <v>0</v>
      </c>
      <c r="I28" s="160"/>
      <c r="J28" s="161">
        <f t="shared" si="6"/>
        <v>0</v>
      </c>
    </row>
    <row r="29" spans="1:10" ht="12.75">
      <c r="A29" s="162" t="s">
        <v>188</v>
      </c>
      <c r="B29" s="163"/>
      <c r="C29" s="163"/>
      <c r="D29" s="163"/>
      <c r="E29" s="163"/>
      <c r="F29" s="163"/>
      <c r="G29" s="163"/>
      <c r="H29" s="160">
        <f>SUM(B29:G29)</f>
        <v>0</v>
      </c>
      <c r="I29" s="160"/>
      <c r="J29" s="161">
        <f>SUM(H29:I29)</f>
        <v>0</v>
      </c>
    </row>
    <row r="30" spans="1:10" s="104" customFormat="1" ht="15">
      <c r="A30" s="193" t="s">
        <v>410</v>
      </c>
      <c r="B30" s="194">
        <f>SUM(B21:B29)</f>
        <v>100000</v>
      </c>
      <c r="C30" s="194">
        <f aca="true" t="shared" si="7" ref="C30:J30">SUM(C21:C29)</f>
        <v>0</v>
      </c>
      <c r="D30" s="194">
        <f t="shared" si="7"/>
        <v>0</v>
      </c>
      <c r="E30" s="194">
        <f t="shared" si="7"/>
        <v>0</v>
      </c>
      <c r="F30" s="194">
        <f t="shared" si="7"/>
        <v>0</v>
      </c>
      <c r="G30" s="194">
        <f>SUM(G21:G29)</f>
        <v>1124131</v>
      </c>
      <c r="H30" s="194">
        <f t="shared" si="7"/>
        <v>1224131</v>
      </c>
      <c r="I30" s="194">
        <f t="shared" si="7"/>
        <v>0</v>
      </c>
      <c r="J30" s="195">
        <f t="shared" si="7"/>
        <v>1224131</v>
      </c>
    </row>
    <row r="31" spans="1:10" ht="12.75">
      <c r="A31" s="165"/>
      <c r="B31" s="166"/>
      <c r="C31" s="166"/>
      <c r="D31" s="166"/>
      <c r="E31" s="166"/>
      <c r="F31" s="166"/>
      <c r="G31" s="166"/>
      <c r="H31" s="166"/>
      <c r="I31" s="166"/>
      <c r="J31" s="167"/>
    </row>
    <row r="32" ht="12.75">
      <c r="A32" s="182"/>
    </row>
    <row r="33" spans="2:10" s="151" customFormat="1" ht="24" customHeight="1">
      <c r="B33" s="169"/>
      <c r="C33" s="169"/>
      <c r="D33" s="169"/>
      <c r="E33" s="169"/>
      <c r="F33" s="169"/>
      <c r="G33" s="169"/>
      <c r="H33" s="169"/>
      <c r="I33" s="169"/>
      <c r="J33" s="169"/>
    </row>
  </sheetData>
  <sheetProtection/>
  <mergeCells count="3">
    <mergeCell ref="B6:H6"/>
    <mergeCell ref="H7:H8"/>
    <mergeCell ref="B3:G3"/>
  </mergeCells>
  <printOptions/>
  <pageMargins left="0.5" right="0" top="0.35" bottom="0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28">
      <selection activeCell="D58" sqref="D58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7.421875" style="0" customWidth="1"/>
    <col min="4" max="4" width="78.28125" style="0" customWidth="1"/>
    <col min="5" max="5" width="4.00390625" style="0" customWidth="1"/>
    <col min="6" max="6" width="1.57421875" style="0" customWidth="1"/>
  </cols>
  <sheetData>
    <row r="2" spans="2:5" ht="12.75">
      <c r="B2" s="43"/>
      <c r="C2" s="42"/>
      <c r="D2" s="42"/>
      <c r="E2" s="41"/>
    </row>
    <row r="3" spans="2:5" s="37" customFormat="1" ht="33" customHeight="1">
      <c r="B3" s="421" t="s">
        <v>291</v>
      </c>
      <c r="C3" s="422"/>
      <c r="D3" s="422"/>
      <c r="E3" s="423"/>
    </row>
    <row r="4" spans="2:5" s="26" customFormat="1" ht="12.75">
      <c r="B4" s="30"/>
      <c r="C4" s="36" t="s">
        <v>290</v>
      </c>
      <c r="D4" s="35"/>
      <c r="E4" s="27"/>
    </row>
    <row r="5" spans="2:5" s="26" customFormat="1" ht="11.25">
      <c r="B5" s="30"/>
      <c r="C5" s="33"/>
      <c r="D5" s="31" t="s">
        <v>289</v>
      </c>
      <c r="E5" s="27"/>
    </row>
    <row r="6" spans="2:5" s="26" customFormat="1" ht="11.25">
      <c r="B6" s="30"/>
      <c r="C6" s="33"/>
      <c r="D6" s="31" t="s">
        <v>288</v>
      </c>
      <c r="E6" s="27"/>
    </row>
    <row r="7" spans="2:5" s="26" customFormat="1" ht="11.25">
      <c r="B7" s="30"/>
      <c r="C7" s="33" t="s">
        <v>287</v>
      </c>
      <c r="D7" s="34"/>
      <c r="E7" s="27"/>
    </row>
    <row r="8" spans="2:5" s="26" customFormat="1" ht="11.25">
      <c r="B8" s="30"/>
      <c r="C8" s="33"/>
      <c r="D8" s="31" t="s">
        <v>286</v>
      </c>
      <c r="E8" s="27"/>
    </row>
    <row r="9" spans="2:5" s="26" customFormat="1" ht="11.25">
      <c r="B9" s="30"/>
      <c r="C9" s="32"/>
      <c r="D9" s="31" t="s">
        <v>285</v>
      </c>
      <c r="E9" s="27"/>
    </row>
    <row r="10" spans="2:5" s="26" customFormat="1" ht="11.25">
      <c r="B10" s="30"/>
      <c r="C10" s="29"/>
      <c r="D10" s="28" t="s">
        <v>284</v>
      </c>
      <c r="E10" s="27"/>
    </row>
    <row r="11" spans="2:5" ht="5.25" customHeight="1">
      <c r="B11" s="12"/>
      <c r="C11" s="25"/>
      <c r="D11" s="25"/>
      <c r="E11" s="13"/>
    </row>
    <row r="12" spans="2:5" ht="15.75">
      <c r="B12" s="12"/>
      <c r="C12" s="22" t="s">
        <v>283</v>
      </c>
      <c r="D12" s="21" t="s">
        <v>282</v>
      </c>
      <c r="E12" s="13"/>
    </row>
    <row r="13" spans="2:5" ht="6" customHeight="1">
      <c r="B13" s="12"/>
      <c r="C13" s="24"/>
      <c r="E13" s="13"/>
    </row>
    <row r="14" spans="2:5" ht="12.75">
      <c r="B14" s="12"/>
      <c r="C14" s="23">
        <v>1</v>
      </c>
      <c r="D14" s="20" t="s">
        <v>281</v>
      </c>
      <c r="E14" s="13"/>
    </row>
    <row r="15" spans="2:5" ht="12.75">
      <c r="B15" s="12"/>
      <c r="C15" s="23">
        <v>2</v>
      </c>
      <c r="D15" s="11" t="s">
        <v>280</v>
      </c>
      <c r="E15" s="13"/>
    </row>
    <row r="16" spans="2:5" ht="12.75">
      <c r="B16" s="12"/>
      <c r="C16" s="18">
        <v>3</v>
      </c>
      <c r="D16" s="11" t="s">
        <v>279</v>
      </c>
      <c r="E16" s="13"/>
    </row>
    <row r="17" spans="2:5" s="11" customFormat="1" ht="12.75">
      <c r="B17" s="19"/>
      <c r="C17" s="18">
        <v>4</v>
      </c>
      <c r="D17" s="18" t="s">
        <v>278</v>
      </c>
      <c r="E17" s="17"/>
    </row>
    <row r="18" spans="2:5" s="11" customFormat="1" ht="12.75">
      <c r="B18" s="19"/>
      <c r="C18" s="18"/>
      <c r="D18" s="20" t="s">
        <v>277</v>
      </c>
      <c r="E18" s="17"/>
    </row>
    <row r="19" spans="2:5" s="11" customFormat="1" ht="12.75">
      <c r="B19" s="19"/>
      <c r="C19" s="18" t="s">
        <v>276</v>
      </c>
      <c r="D19" s="18"/>
      <c r="E19" s="17"/>
    </row>
    <row r="20" spans="2:5" s="11" customFormat="1" ht="12.75">
      <c r="B20" s="19"/>
      <c r="C20" s="18"/>
      <c r="D20" s="20" t="s">
        <v>275</v>
      </c>
      <c r="E20" s="17"/>
    </row>
    <row r="21" spans="2:5" s="11" customFormat="1" ht="12.75">
      <c r="B21" s="19"/>
      <c r="C21" s="18" t="s">
        <v>274</v>
      </c>
      <c r="D21" s="18"/>
      <c r="E21" s="17"/>
    </row>
    <row r="22" spans="2:5" s="11" customFormat="1" ht="12.75">
      <c r="B22" s="19"/>
      <c r="C22" s="18"/>
      <c r="D22" s="20" t="s">
        <v>273</v>
      </c>
      <c r="E22" s="17"/>
    </row>
    <row r="23" spans="2:5" s="11" customFormat="1" ht="12.75">
      <c r="B23" s="19"/>
      <c r="C23" s="18" t="s">
        <v>272</v>
      </c>
      <c r="D23" s="18"/>
      <c r="E23" s="17"/>
    </row>
    <row r="24" spans="2:5" s="11" customFormat="1" ht="12.75">
      <c r="B24" s="19"/>
      <c r="C24" s="18"/>
      <c r="D24" s="18" t="s">
        <v>271</v>
      </c>
      <c r="E24" s="17"/>
    </row>
    <row r="25" spans="2:5" s="11" customFormat="1" ht="12.75">
      <c r="B25" s="19"/>
      <c r="C25" s="18" t="s">
        <v>270</v>
      </c>
      <c r="D25" s="18"/>
      <c r="E25" s="17"/>
    </row>
    <row r="26" spans="2:5" s="11" customFormat="1" ht="12.75">
      <c r="B26" s="19"/>
      <c r="C26" s="20" t="s">
        <v>269</v>
      </c>
      <c r="D26" s="18"/>
      <c r="E26" s="17"/>
    </row>
    <row r="27" spans="2:5" s="11" customFormat="1" ht="12.75">
      <c r="B27" s="19"/>
      <c r="C27" s="18"/>
      <c r="D27" s="18" t="s">
        <v>268</v>
      </c>
      <c r="E27" s="17"/>
    </row>
    <row r="28" spans="2:5" s="11" customFormat="1" ht="12.75">
      <c r="B28" s="19"/>
      <c r="C28" s="20" t="s">
        <v>267</v>
      </c>
      <c r="D28" s="18"/>
      <c r="E28" s="17"/>
    </row>
    <row r="29" spans="2:5" s="11" customFormat="1" ht="12.75">
      <c r="B29" s="19"/>
      <c r="C29" s="18"/>
      <c r="D29" s="18" t="s">
        <v>266</v>
      </c>
      <c r="E29" s="17"/>
    </row>
    <row r="30" spans="2:5" s="11" customFormat="1" ht="12.75">
      <c r="B30" s="19"/>
      <c r="C30" s="20" t="s">
        <v>265</v>
      </c>
      <c r="D30" s="18"/>
      <c r="E30" s="17"/>
    </row>
    <row r="31" spans="2:5" s="11" customFormat="1" ht="12.75">
      <c r="B31" s="19"/>
      <c r="C31" s="18" t="s">
        <v>264</v>
      </c>
      <c r="D31" s="18" t="s">
        <v>263</v>
      </c>
      <c r="E31" s="17"/>
    </row>
    <row r="32" spans="2:5" s="11" customFormat="1" ht="12.75">
      <c r="B32" s="19"/>
      <c r="C32" s="18"/>
      <c r="D32" s="20" t="s">
        <v>262</v>
      </c>
      <c r="E32" s="17"/>
    </row>
    <row r="33" spans="2:5" s="11" customFormat="1" ht="12.75">
      <c r="B33" s="19"/>
      <c r="C33" s="18"/>
      <c r="D33" s="20" t="s">
        <v>261</v>
      </c>
      <c r="E33" s="17"/>
    </row>
    <row r="34" spans="2:5" s="11" customFormat="1" ht="12.75">
      <c r="B34" s="19"/>
      <c r="C34" s="18"/>
      <c r="D34" s="20" t="s">
        <v>260</v>
      </c>
      <c r="E34" s="17"/>
    </row>
    <row r="35" spans="2:5" s="11" customFormat="1" ht="12.75">
      <c r="B35" s="19"/>
      <c r="C35" s="18"/>
      <c r="D35" s="20" t="s">
        <v>259</v>
      </c>
      <c r="E35" s="17"/>
    </row>
    <row r="36" spans="2:5" s="11" customFormat="1" ht="12.75">
      <c r="B36" s="19"/>
      <c r="C36" s="18"/>
      <c r="D36" s="20" t="s">
        <v>258</v>
      </c>
      <c r="E36" s="17"/>
    </row>
    <row r="37" spans="2:5" s="11" customFormat="1" ht="12.75">
      <c r="B37" s="19"/>
      <c r="C37" s="18"/>
      <c r="D37" s="20" t="s">
        <v>257</v>
      </c>
      <c r="E37" s="17"/>
    </row>
    <row r="38" spans="2:5" s="11" customFormat="1" ht="6" customHeight="1">
      <c r="B38" s="19"/>
      <c r="C38" s="18"/>
      <c r="D38" s="18"/>
      <c r="E38" s="17"/>
    </row>
    <row r="39" spans="2:5" s="11" customFormat="1" ht="15.75">
      <c r="B39" s="19"/>
      <c r="C39" s="22" t="s">
        <v>256</v>
      </c>
      <c r="D39" s="21" t="s">
        <v>255</v>
      </c>
      <c r="E39" s="17"/>
    </row>
    <row r="40" spans="2:5" s="11" customFormat="1" ht="4.5" customHeight="1">
      <c r="B40" s="19"/>
      <c r="C40" s="18"/>
      <c r="D40" s="18"/>
      <c r="E40" s="17"/>
    </row>
    <row r="41" spans="2:5" s="11" customFormat="1" ht="12.75">
      <c r="B41" s="19"/>
      <c r="C41" s="18"/>
      <c r="D41" s="20" t="s">
        <v>254</v>
      </c>
      <c r="E41" s="17"/>
    </row>
    <row r="42" spans="2:5" s="11" customFormat="1" ht="12.75">
      <c r="B42" s="19"/>
      <c r="C42" s="18" t="s">
        <v>253</v>
      </c>
      <c r="D42" s="18"/>
      <c r="E42" s="17"/>
    </row>
    <row r="43" spans="2:5" s="11" customFormat="1" ht="12.75">
      <c r="B43" s="19"/>
      <c r="C43" s="18"/>
      <c r="D43" s="18" t="s">
        <v>252</v>
      </c>
      <c r="E43" s="17"/>
    </row>
    <row r="44" spans="2:5" s="11" customFormat="1" ht="12.75">
      <c r="B44" s="19"/>
      <c r="C44" s="18" t="s">
        <v>251</v>
      </c>
      <c r="D44" s="18"/>
      <c r="E44" s="17"/>
    </row>
    <row r="45" spans="2:5" s="11" customFormat="1" ht="12.75">
      <c r="B45" s="19"/>
      <c r="C45" s="18"/>
      <c r="D45" s="18" t="s">
        <v>250</v>
      </c>
      <c r="E45" s="17"/>
    </row>
    <row r="46" spans="2:5" s="11" customFormat="1" ht="12.75">
      <c r="B46" s="19"/>
      <c r="C46" s="18" t="s">
        <v>249</v>
      </c>
      <c r="D46" s="18"/>
      <c r="E46" s="17"/>
    </row>
    <row r="47" spans="2:5" s="11" customFormat="1" ht="12.75">
      <c r="B47" s="19"/>
      <c r="C47" s="18"/>
      <c r="D47" s="18" t="s">
        <v>248</v>
      </c>
      <c r="E47" s="17"/>
    </row>
    <row r="48" spans="2:5" s="11" customFormat="1" ht="12.75">
      <c r="B48" s="19"/>
      <c r="C48" s="18" t="s">
        <v>247</v>
      </c>
      <c r="D48" s="18"/>
      <c r="E48" s="17"/>
    </row>
    <row r="49" spans="2:5" s="11" customFormat="1" ht="12.75">
      <c r="B49" s="19"/>
      <c r="D49" s="11" t="s">
        <v>246</v>
      </c>
      <c r="E49" s="17"/>
    </row>
    <row r="50" spans="2:5" s="11" customFormat="1" ht="12.75">
      <c r="B50" s="19"/>
      <c r="C50" s="11" t="s">
        <v>245</v>
      </c>
      <c r="E50" s="17"/>
    </row>
    <row r="51" spans="2:5" s="11" customFormat="1" ht="12.75">
      <c r="B51" s="19"/>
      <c r="C51" s="11" t="s">
        <v>244</v>
      </c>
      <c r="E51" s="17"/>
    </row>
    <row r="52" spans="2:5" s="11" customFormat="1" ht="12.75">
      <c r="B52" s="19"/>
      <c r="C52" s="11" t="s">
        <v>243</v>
      </c>
      <c r="D52" s="18"/>
      <c r="E52" s="17"/>
    </row>
    <row r="53" spans="2:5" s="11" customFormat="1" ht="12.75">
      <c r="B53" s="19"/>
      <c r="C53" s="18"/>
      <c r="D53" s="11" t="s">
        <v>242</v>
      </c>
      <c r="E53" s="17"/>
    </row>
    <row r="54" spans="2:5" s="11" customFormat="1" ht="12.75">
      <c r="B54" s="19"/>
      <c r="C54" s="18"/>
      <c r="D54" s="18" t="s">
        <v>241</v>
      </c>
      <c r="E54" s="17"/>
    </row>
    <row r="55" spans="2:5" s="14" customFormat="1" ht="12.75">
      <c r="B55" s="16"/>
      <c r="C55" s="3"/>
      <c r="D55" s="3" t="s">
        <v>240</v>
      </c>
      <c r="E55" s="15"/>
    </row>
    <row r="56" spans="2:5" ht="12.75">
      <c r="B56" s="12"/>
      <c r="C56" s="11"/>
      <c r="D56" t="s">
        <v>239</v>
      </c>
      <c r="E56" s="13"/>
    </row>
    <row r="57" spans="2:5" ht="12.75">
      <c r="B57" s="12"/>
      <c r="C57" t="s">
        <v>238</v>
      </c>
      <c r="D57" s="11"/>
      <c r="E57" s="13"/>
    </row>
    <row r="58" spans="2:5" ht="12.75">
      <c r="B58" s="12"/>
      <c r="C58" s="11"/>
      <c r="D58" s="11"/>
      <c r="E58" s="13"/>
    </row>
    <row r="59" spans="2:5" ht="12.75">
      <c r="B59" s="12"/>
      <c r="C59" s="11"/>
      <c r="D59" s="11"/>
      <c r="E59" s="13"/>
    </row>
    <row r="60" spans="2:5" ht="12.75">
      <c r="B60" s="12"/>
      <c r="C60" s="11"/>
      <c r="D60" s="11"/>
      <c r="E60" s="10"/>
    </row>
    <row r="61" spans="2:5" ht="12.75">
      <c r="B61" s="9"/>
      <c r="C61" s="8"/>
      <c r="D61" s="8"/>
      <c r="E61" s="7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7"/>
  <sheetViews>
    <sheetView zoomScalePageLayoutView="0" workbookViewId="0" topLeftCell="A169">
      <selection activeCell="P200" sqref="P200"/>
    </sheetView>
  </sheetViews>
  <sheetFormatPr defaultColWidth="9.140625" defaultRowHeight="12.75"/>
  <cols>
    <col min="1" max="1" width="2.28125" style="0" customWidth="1"/>
    <col min="2" max="2" width="3.421875" style="103" customWidth="1"/>
    <col min="3" max="3" width="2.00390625" style="0" customWidth="1"/>
    <col min="4" max="4" width="4.28125" style="0" customWidth="1"/>
    <col min="5" max="5" width="20.8515625" style="0" customWidth="1"/>
    <col min="6" max="6" width="9.00390625" style="0" customWidth="1"/>
    <col min="7" max="7" width="6.140625" style="0" customWidth="1"/>
    <col min="8" max="8" width="8.7109375" style="0" customWidth="1"/>
    <col min="9" max="9" width="10.28125" style="0" customWidth="1"/>
    <col min="10" max="10" width="10.140625" style="0" bestFit="1" customWidth="1"/>
    <col min="11" max="11" width="8.00390625" style="0" customWidth="1"/>
    <col min="12" max="12" width="14.28125" style="306" customWidth="1"/>
    <col min="13" max="13" width="3.421875" style="0" customWidth="1"/>
    <col min="14" max="14" width="2.140625" style="0" customWidth="1"/>
  </cols>
  <sheetData>
    <row r="2" spans="1:13" ht="12.75">
      <c r="A2" s="43"/>
      <c r="B2" s="219"/>
      <c r="C2" s="42"/>
      <c r="D2" s="42"/>
      <c r="E2" s="42"/>
      <c r="F2" s="42"/>
      <c r="G2" s="42"/>
      <c r="H2" s="42"/>
      <c r="I2" s="42"/>
      <c r="J2" s="42"/>
      <c r="K2" s="42"/>
      <c r="L2" s="283"/>
      <c r="M2" s="41"/>
    </row>
    <row r="3" spans="1:13" ht="12.75">
      <c r="A3" s="12"/>
      <c r="B3" s="183"/>
      <c r="C3" s="25"/>
      <c r="D3" s="25"/>
      <c r="E3" s="25"/>
      <c r="F3" s="25"/>
      <c r="G3" s="25"/>
      <c r="H3" s="25"/>
      <c r="I3" s="25"/>
      <c r="J3" s="25"/>
      <c r="K3" s="25"/>
      <c r="L3" s="284"/>
      <c r="M3" s="13"/>
    </row>
    <row r="4" spans="1:13" s="37" customFormat="1" ht="33" customHeight="1">
      <c r="A4" s="421" t="s">
        <v>291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3"/>
    </row>
    <row r="5" spans="1:13" s="37" customFormat="1" ht="12.75" customHeight="1">
      <c r="A5" s="40"/>
      <c r="B5" s="39"/>
      <c r="C5" s="39"/>
      <c r="D5" s="39"/>
      <c r="E5" s="39"/>
      <c r="F5" s="39"/>
      <c r="G5" s="39"/>
      <c r="H5" s="39"/>
      <c r="I5" s="39"/>
      <c r="J5" s="39"/>
      <c r="K5" s="39"/>
      <c r="L5" s="285"/>
      <c r="M5" s="38"/>
    </row>
    <row r="6" spans="1:13" ht="15.75">
      <c r="A6" s="12"/>
      <c r="B6" s="44"/>
      <c r="C6" s="447" t="s">
        <v>292</v>
      </c>
      <c r="D6" s="447"/>
      <c r="E6" s="45" t="s">
        <v>293</v>
      </c>
      <c r="F6" s="25"/>
      <c r="G6" s="25"/>
      <c r="H6" s="25"/>
      <c r="I6" s="25"/>
      <c r="J6" s="46"/>
      <c r="K6" s="46"/>
      <c r="L6" s="284"/>
      <c r="M6" s="13"/>
    </row>
    <row r="7" spans="1:13" ht="12.75">
      <c r="A7" s="12"/>
      <c r="B7" s="44"/>
      <c r="C7" s="25"/>
      <c r="D7" s="25"/>
      <c r="E7" s="25"/>
      <c r="F7" s="25"/>
      <c r="G7" s="25"/>
      <c r="H7" s="25"/>
      <c r="I7" s="25"/>
      <c r="J7" s="46"/>
      <c r="K7" s="46"/>
      <c r="L7" s="284"/>
      <c r="M7" s="13"/>
    </row>
    <row r="8" spans="1:13" ht="15">
      <c r="A8" s="12"/>
      <c r="B8" s="44"/>
      <c r="C8" s="25"/>
      <c r="D8" s="47" t="s">
        <v>3</v>
      </c>
      <c r="E8" s="48" t="s">
        <v>294</v>
      </c>
      <c r="F8" s="48"/>
      <c r="G8" s="49"/>
      <c r="H8" s="25"/>
      <c r="I8" s="25"/>
      <c r="J8" s="25"/>
      <c r="K8" s="25"/>
      <c r="L8" s="286">
        <f>SUM(L10+L34+L68)</f>
        <v>3756835.44144</v>
      </c>
      <c r="M8" s="13"/>
    </row>
    <row r="9" spans="1:13" ht="12.75">
      <c r="A9" s="12"/>
      <c r="B9" s="44"/>
      <c r="C9" s="25"/>
      <c r="D9" s="47"/>
      <c r="E9" s="48"/>
      <c r="F9" s="48"/>
      <c r="G9" s="49"/>
      <c r="H9" s="25"/>
      <c r="I9" s="25"/>
      <c r="J9" s="25"/>
      <c r="K9" s="25"/>
      <c r="L9" s="284"/>
      <c r="M9" s="13"/>
    </row>
    <row r="10" spans="1:13" ht="15">
      <c r="A10" s="19"/>
      <c r="B10" s="50"/>
      <c r="C10" s="18"/>
      <c r="D10" s="51">
        <v>1</v>
      </c>
      <c r="E10" s="52" t="s">
        <v>295</v>
      </c>
      <c r="F10" s="53"/>
      <c r="G10" s="25"/>
      <c r="H10" s="25"/>
      <c r="I10" s="25"/>
      <c r="J10" s="25"/>
      <c r="K10" s="25"/>
      <c r="L10" s="286">
        <f>SUM(L21+L29)</f>
        <v>1171189.44144</v>
      </c>
      <c r="M10" s="13"/>
    </row>
    <row r="11" spans="1:13" ht="12.75">
      <c r="A11" s="12"/>
      <c r="B11" s="44">
        <v>3</v>
      </c>
      <c r="C11" s="25"/>
      <c r="D11" s="25"/>
      <c r="E11" s="44" t="s">
        <v>296</v>
      </c>
      <c r="F11" s="46"/>
      <c r="G11" s="46"/>
      <c r="H11" s="46"/>
      <c r="I11" s="46"/>
      <c r="J11" s="46"/>
      <c r="K11" s="46"/>
      <c r="L11" s="287"/>
      <c r="M11" s="13"/>
    </row>
    <row r="12" spans="1:13" ht="12.75">
      <c r="A12" s="12"/>
      <c r="B12" s="44"/>
      <c r="C12" s="25"/>
      <c r="D12" s="440" t="s">
        <v>297</v>
      </c>
      <c r="E12" s="440" t="s">
        <v>298</v>
      </c>
      <c r="F12" s="440"/>
      <c r="G12" s="440" t="s">
        <v>225</v>
      </c>
      <c r="H12" s="440" t="s">
        <v>299</v>
      </c>
      <c r="I12" s="440"/>
      <c r="J12" s="54" t="s">
        <v>300</v>
      </c>
      <c r="K12" s="54" t="s">
        <v>301</v>
      </c>
      <c r="L12" s="288" t="s">
        <v>300</v>
      </c>
      <c r="M12" s="13"/>
    </row>
    <row r="13" spans="1:13" ht="12.75">
      <c r="A13" s="12"/>
      <c r="B13" s="44"/>
      <c r="C13" s="25"/>
      <c r="D13" s="440"/>
      <c r="E13" s="440"/>
      <c r="F13" s="440"/>
      <c r="G13" s="440"/>
      <c r="H13" s="440"/>
      <c r="I13" s="440"/>
      <c r="J13" s="55" t="s">
        <v>302</v>
      </c>
      <c r="K13" s="55" t="s">
        <v>303</v>
      </c>
      <c r="L13" s="289" t="s">
        <v>141</v>
      </c>
      <c r="M13" s="13"/>
    </row>
    <row r="14" spans="1:13" ht="12.75">
      <c r="A14" s="12"/>
      <c r="B14" s="44"/>
      <c r="C14" s="25"/>
      <c r="D14" s="56">
        <v>1</v>
      </c>
      <c r="E14" s="4" t="s">
        <v>453</v>
      </c>
      <c r="F14" s="4"/>
      <c r="G14" s="5" t="s">
        <v>226</v>
      </c>
      <c r="H14" s="433"/>
      <c r="I14" s="435"/>
      <c r="J14" s="367">
        <v>48450.88</v>
      </c>
      <c r="K14" s="112">
        <v>1</v>
      </c>
      <c r="L14" s="269">
        <f aca="true" t="shared" si="0" ref="L14:L20">J14*K14</f>
        <v>48450.88</v>
      </c>
      <c r="M14" s="13"/>
    </row>
    <row r="15" spans="1:13" ht="12.75">
      <c r="A15" s="12"/>
      <c r="B15" s="44"/>
      <c r="C15" s="25"/>
      <c r="D15" s="56">
        <v>2</v>
      </c>
      <c r="E15" s="4" t="s">
        <v>234</v>
      </c>
      <c r="F15" s="4"/>
      <c r="G15" s="5" t="s">
        <v>459</v>
      </c>
      <c r="H15" s="311"/>
      <c r="I15" s="312"/>
      <c r="J15" s="367">
        <v>103952.07</v>
      </c>
      <c r="K15" s="112">
        <v>1</v>
      </c>
      <c r="L15" s="269">
        <f t="shared" si="0"/>
        <v>103952.07</v>
      </c>
      <c r="M15" s="13"/>
    </row>
    <row r="16" spans="1:13" ht="12.75">
      <c r="A16" s="12"/>
      <c r="B16" s="44"/>
      <c r="C16" s="25"/>
      <c r="D16" s="56">
        <v>3</v>
      </c>
      <c r="E16" s="4" t="s">
        <v>454</v>
      </c>
      <c r="F16" s="4"/>
      <c r="G16" s="5" t="s">
        <v>460</v>
      </c>
      <c r="H16" s="311"/>
      <c r="I16" s="312"/>
      <c r="J16" s="367">
        <v>1077.23</v>
      </c>
      <c r="K16" s="112">
        <v>138.839</v>
      </c>
      <c r="L16" s="269">
        <f t="shared" si="0"/>
        <v>149561.53597</v>
      </c>
      <c r="M16" s="13"/>
    </row>
    <row r="17" spans="1:13" ht="12.75">
      <c r="A17" s="12"/>
      <c r="B17" s="44"/>
      <c r="C17" s="25"/>
      <c r="D17" s="56">
        <v>4</v>
      </c>
      <c r="E17" s="4" t="s">
        <v>455</v>
      </c>
      <c r="F17" s="4"/>
      <c r="G17" s="5" t="s">
        <v>460</v>
      </c>
      <c r="H17" s="311"/>
      <c r="I17" s="312"/>
      <c r="J17" s="367">
        <v>132.44</v>
      </c>
      <c r="K17" s="112">
        <v>138.835</v>
      </c>
      <c r="L17" s="269">
        <f t="shared" si="0"/>
        <v>18387.3074</v>
      </c>
      <c r="M17" s="13"/>
    </row>
    <row r="18" spans="1:13" ht="12.75">
      <c r="A18" s="12"/>
      <c r="B18" s="44"/>
      <c r="C18" s="25"/>
      <c r="D18" s="56">
        <v>5</v>
      </c>
      <c r="E18" s="4" t="s">
        <v>456</v>
      </c>
      <c r="F18" s="4"/>
      <c r="G18" s="5" t="s">
        <v>460</v>
      </c>
      <c r="H18" s="311"/>
      <c r="I18" s="312"/>
      <c r="J18" s="367">
        <v>28.6</v>
      </c>
      <c r="K18" s="112">
        <v>138.835</v>
      </c>
      <c r="L18" s="269">
        <f t="shared" si="0"/>
        <v>3970.6810000000005</v>
      </c>
      <c r="M18" s="13"/>
    </row>
    <row r="19" spans="1:13" ht="12.75">
      <c r="A19" s="12"/>
      <c r="B19" s="44"/>
      <c r="C19" s="25"/>
      <c r="D19" s="57">
        <v>6</v>
      </c>
      <c r="E19" s="4" t="s">
        <v>457</v>
      </c>
      <c r="F19" s="4"/>
      <c r="G19" s="5" t="s">
        <v>461</v>
      </c>
      <c r="H19" s="433"/>
      <c r="I19" s="435"/>
      <c r="J19" s="367">
        <v>63.08</v>
      </c>
      <c r="K19" s="113">
        <v>97.149</v>
      </c>
      <c r="L19" s="269">
        <f t="shared" si="0"/>
        <v>6128.15892</v>
      </c>
      <c r="M19" s="13"/>
    </row>
    <row r="20" spans="1:13" ht="12.75">
      <c r="A20" s="12"/>
      <c r="B20" s="44"/>
      <c r="C20" s="25"/>
      <c r="D20" s="57">
        <v>7</v>
      </c>
      <c r="E20" s="4" t="s">
        <v>458</v>
      </c>
      <c r="F20" s="4"/>
      <c r="G20" s="5" t="s">
        <v>461</v>
      </c>
      <c r="H20" s="433"/>
      <c r="I20" s="435"/>
      <c r="J20" s="367">
        <v>294.35</v>
      </c>
      <c r="K20" s="113">
        <v>97.149</v>
      </c>
      <c r="L20" s="269">
        <f t="shared" si="0"/>
        <v>28595.80815</v>
      </c>
      <c r="M20" s="13"/>
    </row>
    <row r="21" spans="1:13" s="37" customFormat="1" ht="21" customHeight="1">
      <c r="A21" s="58"/>
      <c r="B21" s="59"/>
      <c r="C21" s="60"/>
      <c r="D21" s="61"/>
      <c r="E21" s="436" t="s">
        <v>175</v>
      </c>
      <c r="F21" s="437"/>
      <c r="G21" s="437"/>
      <c r="H21" s="437"/>
      <c r="I21" s="437"/>
      <c r="J21" s="437"/>
      <c r="K21" s="438"/>
      <c r="L21" s="290">
        <f>SUM(L14:L20)</f>
        <v>359046.44144</v>
      </c>
      <c r="M21" s="62"/>
    </row>
    <row r="22" spans="1:13" ht="12.75">
      <c r="A22" s="12"/>
      <c r="B22" s="44">
        <v>4</v>
      </c>
      <c r="C22" s="25"/>
      <c r="D22" s="63"/>
      <c r="E22" s="50" t="s">
        <v>304</v>
      </c>
      <c r="F22" s="63"/>
      <c r="G22" s="63"/>
      <c r="H22" s="63"/>
      <c r="I22" s="63"/>
      <c r="J22" s="63"/>
      <c r="K22" s="63"/>
      <c r="L22" s="287"/>
      <c r="M22" s="13"/>
    </row>
    <row r="23" spans="1:13" ht="12.75">
      <c r="A23" s="12"/>
      <c r="B23" s="44"/>
      <c r="C23" s="25"/>
      <c r="D23" s="440" t="s">
        <v>297</v>
      </c>
      <c r="E23" s="441" t="s">
        <v>305</v>
      </c>
      <c r="F23" s="442"/>
      <c r="G23" s="442"/>
      <c r="H23" s="442"/>
      <c r="I23" s="443"/>
      <c r="J23" s="54" t="s">
        <v>300</v>
      </c>
      <c r="K23" s="54" t="s">
        <v>301</v>
      </c>
      <c r="L23" s="288" t="s">
        <v>300</v>
      </c>
      <c r="M23" s="13"/>
    </row>
    <row r="24" spans="1:13" ht="12.75">
      <c r="A24" s="12"/>
      <c r="B24" s="44"/>
      <c r="C24" s="25"/>
      <c r="D24" s="440"/>
      <c r="E24" s="444"/>
      <c r="F24" s="445"/>
      <c r="G24" s="445"/>
      <c r="H24" s="445"/>
      <c r="I24" s="446"/>
      <c r="J24" s="55" t="s">
        <v>302</v>
      </c>
      <c r="K24" s="55" t="s">
        <v>303</v>
      </c>
      <c r="L24" s="289" t="s">
        <v>141</v>
      </c>
      <c r="M24" s="13"/>
    </row>
    <row r="25" spans="1:13" ht="12.75">
      <c r="A25" s="12"/>
      <c r="B25" s="44"/>
      <c r="C25" s="25"/>
      <c r="D25" s="56"/>
      <c r="E25" s="433" t="s">
        <v>306</v>
      </c>
      <c r="F25" s="434"/>
      <c r="G25" s="434"/>
      <c r="H25" s="434"/>
      <c r="I25" s="435"/>
      <c r="J25" s="364">
        <v>47614</v>
      </c>
      <c r="K25" s="366">
        <v>1</v>
      </c>
      <c r="L25" s="269">
        <f>J25*K25</f>
        <v>47614</v>
      </c>
      <c r="M25" s="13"/>
    </row>
    <row r="26" spans="1:13" ht="12.75">
      <c r="A26" s="12"/>
      <c r="B26" s="44"/>
      <c r="C26" s="25"/>
      <c r="D26" s="57"/>
      <c r="E26" s="433" t="s">
        <v>307</v>
      </c>
      <c r="F26" s="434"/>
      <c r="G26" s="434"/>
      <c r="H26" s="434"/>
      <c r="I26" s="435"/>
      <c r="J26" s="365">
        <v>5312.89</v>
      </c>
      <c r="K26" s="363">
        <f>L26/J26</f>
        <v>138.9200604567382</v>
      </c>
      <c r="L26" s="291">
        <v>738067</v>
      </c>
      <c r="M26" s="13"/>
    </row>
    <row r="27" spans="1:13" ht="12.75">
      <c r="A27" s="12"/>
      <c r="B27" s="44"/>
      <c r="C27" s="25"/>
      <c r="D27" s="57"/>
      <c r="E27" s="433" t="s">
        <v>308</v>
      </c>
      <c r="F27" s="434"/>
      <c r="G27" s="434"/>
      <c r="H27" s="434"/>
      <c r="I27" s="435"/>
      <c r="J27" s="365">
        <v>272.38</v>
      </c>
      <c r="K27" s="363">
        <f>L27/J27</f>
        <v>97.15103898964682</v>
      </c>
      <c r="L27" s="291">
        <v>26462</v>
      </c>
      <c r="M27" s="13"/>
    </row>
    <row r="28" spans="1:13" ht="12.75">
      <c r="A28" s="12"/>
      <c r="B28" s="44"/>
      <c r="C28" s="25"/>
      <c r="D28" s="57"/>
      <c r="E28" s="433"/>
      <c r="F28" s="434"/>
      <c r="G28" s="434"/>
      <c r="H28" s="434"/>
      <c r="I28" s="435"/>
      <c r="J28" s="57"/>
      <c r="K28" s="57"/>
      <c r="L28" s="291"/>
      <c r="M28" s="13"/>
    </row>
    <row r="29" spans="1:13" ht="18" customHeight="1">
      <c r="A29" s="12"/>
      <c r="B29" s="44"/>
      <c r="C29" s="25"/>
      <c r="D29" s="61"/>
      <c r="E29" s="436" t="s">
        <v>175</v>
      </c>
      <c r="F29" s="437"/>
      <c r="G29" s="437"/>
      <c r="H29" s="437"/>
      <c r="I29" s="437"/>
      <c r="J29" s="437"/>
      <c r="K29" s="438"/>
      <c r="L29" s="292">
        <f>SUM(L25:L28)</f>
        <v>812143</v>
      </c>
      <c r="M29" s="13"/>
    </row>
    <row r="30" spans="1:13" ht="12.75">
      <c r="A30" s="12"/>
      <c r="B30" s="44"/>
      <c r="C30" s="25"/>
      <c r="D30" s="25"/>
      <c r="E30" s="25"/>
      <c r="F30" s="25"/>
      <c r="G30" s="25"/>
      <c r="H30" s="25"/>
      <c r="I30" s="25"/>
      <c r="J30" s="25"/>
      <c r="K30" s="25"/>
      <c r="L30" s="284"/>
      <c r="M30" s="13"/>
    </row>
    <row r="31" spans="1:13" ht="12.75">
      <c r="A31" s="12"/>
      <c r="B31" s="44">
        <v>5</v>
      </c>
      <c r="C31" s="25"/>
      <c r="D31" s="64">
        <v>2</v>
      </c>
      <c r="E31" s="65" t="s">
        <v>309</v>
      </c>
      <c r="F31" s="66"/>
      <c r="G31" s="25"/>
      <c r="H31" s="25"/>
      <c r="I31" s="25"/>
      <c r="J31" s="25"/>
      <c r="K31" s="25"/>
      <c r="L31" s="284"/>
      <c r="M31" s="13"/>
    </row>
    <row r="32" spans="1:13" ht="12.75">
      <c r="A32" s="12"/>
      <c r="B32" s="44"/>
      <c r="C32" s="25"/>
      <c r="D32" s="25"/>
      <c r="E32" s="25"/>
      <c r="F32" s="25" t="s">
        <v>310</v>
      </c>
      <c r="G32" s="25"/>
      <c r="H32" s="25"/>
      <c r="I32" s="25"/>
      <c r="J32" s="25"/>
      <c r="K32" s="25"/>
      <c r="L32" s="284"/>
      <c r="M32" s="13"/>
    </row>
    <row r="33" spans="1:13" ht="12.75">
      <c r="A33" s="12"/>
      <c r="B33" s="44"/>
      <c r="C33" s="25"/>
      <c r="D33" s="25"/>
      <c r="E33" s="25"/>
      <c r="F33" s="25"/>
      <c r="G33" s="25"/>
      <c r="H33" s="25"/>
      <c r="I33" s="25"/>
      <c r="J33" s="25"/>
      <c r="K33" s="25"/>
      <c r="L33" s="284"/>
      <c r="M33" s="13"/>
    </row>
    <row r="34" spans="1:13" ht="15">
      <c r="A34" s="12"/>
      <c r="B34" s="44">
        <v>6</v>
      </c>
      <c r="C34" s="25"/>
      <c r="D34" s="64">
        <v>3</v>
      </c>
      <c r="E34" s="65" t="s">
        <v>311</v>
      </c>
      <c r="F34" s="66"/>
      <c r="G34" s="25"/>
      <c r="H34" s="25"/>
      <c r="I34" s="25"/>
      <c r="J34" s="25"/>
      <c r="K34" s="25"/>
      <c r="L34" s="286">
        <f>SUM(L36+L47+L59)</f>
        <v>2585646</v>
      </c>
      <c r="M34" s="13"/>
    </row>
    <row r="35" spans="1:13" ht="12.75">
      <c r="A35" s="12"/>
      <c r="B35" s="44"/>
      <c r="C35" s="25"/>
      <c r="D35" s="67"/>
      <c r="E35" s="68"/>
      <c r="F35" s="66"/>
      <c r="G35" s="25"/>
      <c r="H35" s="25"/>
      <c r="I35" s="25"/>
      <c r="J35" s="25"/>
      <c r="K35" s="25"/>
      <c r="L35" s="284"/>
      <c r="M35" s="13"/>
    </row>
    <row r="36" spans="1:13" ht="12.75">
      <c r="A36" s="12"/>
      <c r="B36" s="44">
        <v>7</v>
      </c>
      <c r="C36" s="25"/>
      <c r="D36" s="69" t="s">
        <v>312</v>
      </c>
      <c r="E36" s="70" t="s">
        <v>313</v>
      </c>
      <c r="F36" s="25"/>
      <c r="G36" s="25"/>
      <c r="H36" s="25"/>
      <c r="I36" s="25"/>
      <c r="J36" s="25"/>
      <c r="K36" s="25"/>
      <c r="L36" s="293">
        <v>2585646</v>
      </c>
      <c r="M36" s="13"/>
    </row>
    <row r="37" spans="1:13" ht="12.75">
      <c r="A37" s="12"/>
      <c r="B37" s="44"/>
      <c r="C37" s="25"/>
      <c r="D37" s="25"/>
      <c r="E37" s="430" t="s">
        <v>314</v>
      </c>
      <c r="F37" s="430"/>
      <c r="G37" s="25"/>
      <c r="H37" s="44" t="s">
        <v>297</v>
      </c>
      <c r="I37" s="44"/>
      <c r="J37" s="44" t="s">
        <v>315</v>
      </c>
      <c r="K37" s="25"/>
      <c r="L37" s="269"/>
      <c r="M37" s="13"/>
    </row>
    <row r="38" spans="1:13" ht="12.75">
      <c r="A38" s="12"/>
      <c r="B38" s="44"/>
      <c r="C38" s="25"/>
      <c r="D38" s="25"/>
      <c r="E38" s="430" t="s">
        <v>316</v>
      </c>
      <c r="F38" s="430"/>
      <c r="G38" s="25"/>
      <c r="H38" s="44" t="s">
        <v>297</v>
      </c>
      <c r="I38" s="71"/>
      <c r="J38" s="44" t="s">
        <v>315</v>
      </c>
      <c r="K38" s="71"/>
      <c r="L38" s="294"/>
      <c r="M38" s="13"/>
    </row>
    <row r="39" spans="1:13" ht="12.75">
      <c r="A39" s="12"/>
      <c r="B39" s="44"/>
      <c r="C39" s="25"/>
      <c r="D39" s="25"/>
      <c r="E39" s="25" t="s">
        <v>317</v>
      </c>
      <c r="F39" s="25"/>
      <c r="G39" s="25"/>
      <c r="H39" s="44" t="s">
        <v>297</v>
      </c>
      <c r="I39" s="71"/>
      <c r="J39" s="44" t="s">
        <v>315</v>
      </c>
      <c r="K39" s="71"/>
      <c r="L39" s="294"/>
      <c r="M39" s="13"/>
    </row>
    <row r="40" spans="1:13" ht="12.75">
      <c r="A40" s="12"/>
      <c r="B40" s="44"/>
      <c r="C40" s="25"/>
      <c r="D40" s="25"/>
      <c r="E40" s="25" t="s">
        <v>318</v>
      </c>
      <c r="F40" s="25"/>
      <c r="G40" s="25"/>
      <c r="H40" s="44" t="s">
        <v>297</v>
      </c>
      <c r="I40" s="71"/>
      <c r="J40" s="44" t="s">
        <v>315</v>
      </c>
      <c r="K40" s="71"/>
      <c r="L40" s="294"/>
      <c r="M40" s="13"/>
    </row>
    <row r="41" spans="1:13" ht="12.75">
      <c r="A41" s="12"/>
      <c r="B41" s="44"/>
      <c r="C41" s="25"/>
      <c r="D41" s="25"/>
      <c r="E41" s="25" t="s">
        <v>319</v>
      </c>
      <c r="F41" s="25"/>
      <c r="G41" s="25"/>
      <c r="H41" s="44" t="s">
        <v>297</v>
      </c>
      <c r="I41" s="71"/>
      <c r="J41" s="44" t="s">
        <v>315</v>
      </c>
      <c r="K41" s="71"/>
      <c r="L41" s="294"/>
      <c r="M41" s="13"/>
    </row>
    <row r="42" spans="1:13" ht="12.75">
      <c r="A42" s="12"/>
      <c r="B42" s="44"/>
      <c r="C42" s="25"/>
      <c r="D42" s="25"/>
      <c r="E42" s="25" t="s">
        <v>320</v>
      </c>
      <c r="F42" s="25"/>
      <c r="G42" s="25"/>
      <c r="H42" s="44" t="s">
        <v>297</v>
      </c>
      <c r="I42" s="71"/>
      <c r="J42" s="44" t="s">
        <v>315</v>
      </c>
      <c r="K42" s="71"/>
      <c r="L42" s="294"/>
      <c r="M42" s="13"/>
    </row>
    <row r="43" spans="1:13" ht="12.75">
      <c r="A43" s="12"/>
      <c r="B43" s="44"/>
      <c r="C43" s="25"/>
      <c r="D43" s="25"/>
      <c r="E43" s="431" t="s">
        <v>321</v>
      </c>
      <c r="F43" s="431"/>
      <c r="G43" s="25"/>
      <c r="H43" s="44" t="s">
        <v>297</v>
      </c>
      <c r="I43" s="71"/>
      <c r="J43" s="44" t="s">
        <v>315</v>
      </c>
      <c r="K43" s="71"/>
      <c r="L43" s="294"/>
      <c r="M43" s="13"/>
    </row>
    <row r="44" spans="1:13" ht="12.75">
      <c r="A44" s="12"/>
      <c r="B44" s="44"/>
      <c r="C44" s="25"/>
      <c r="D44" s="25"/>
      <c r="E44" s="72" t="s">
        <v>322</v>
      </c>
      <c r="F44" s="25"/>
      <c r="G44" s="25"/>
      <c r="H44" s="44" t="s">
        <v>297</v>
      </c>
      <c r="I44" s="71"/>
      <c r="J44" s="44" t="s">
        <v>315</v>
      </c>
      <c r="K44" s="71"/>
      <c r="L44" s="294"/>
      <c r="M44" s="13"/>
    </row>
    <row r="45" spans="1:13" ht="12.75">
      <c r="A45" s="12"/>
      <c r="B45" s="44"/>
      <c r="C45" s="25"/>
      <c r="D45" s="25"/>
      <c r="E45" s="72" t="s">
        <v>323</v>
      </c>
      <c r="F45" s="25"/>
      <c r="G45" s="25"/>
      <c r="H45" s="44" t="s">
        <v>297</v>
      </c>
      <c r="I45" s="71"/>
      <c r="J45" s="44" t="s">
        <v>315</v>
      </c>
      <c r="K45" s="71"/>
      <c r="L45" s="294"/>
      <c r="M45" s="13"/>
    </row>
    <row r="46" spans="1:13" ht="12.75">
      <c r="A46" s="12"/>
      <c r="B46" s="44"/>
      <c r="C46" s="25"/>
      <c r="D46" s="25"/>
      <c r="E46" s="25"/>
      <c r="F46" s="25"/>
      <c r="G46" s="25"/>
      <c r="H46" s="25"/>
      <c r="I46" s="25"/>
      <c r="J46" s="25"/>
      <c r="K46" s="25"/>
      <c r="L46" s="284"/>
      <c r="M46" s="13"/>
    </row>
    <row r="47" spans="1:13" ht="15">
      <c r="A47" s="12"/>
      <c r="B47" s="44">
        <v>8</v>
      </c>
      <c r="C47" s="25"/>
      <c r="D47" s="69" t="s">
        <v>312</v>
      </c>
      <c r="E47" s="70" t="s">
        <v>324</v>
      </c>
      <c r="F47" s="25"/>
      <c r="G47" s="25"/>
      <c r="H47" s="25"/>
      <c r="I47" s="25"/>
      <c r="J47" s="25"/>
      <c r="K47" s="25"/>
      <c r="L47" s="286"/>
      <c r="M47" s="13"/>
    </row>
    <row r="48" spans="1:13" ht="12.75">
      <c r="A48" s="12"/>
      <c r="B48" s="44"/>
      <c r="C48" s="25"/>
      <c r="D48" s="25"/>
      <c r="E48" s="25"/>
      <c r="F48" s="25"/>
      <c r="G48" s="25"/>
      <c r="H48" s="25"/>
      <c r="I48" s="25"/>
      <c r="J48" s="25"/>
      <c r="K48" s="25"/>
      <c r="L48" s="284"/>
      <c r="M48" s="13"/>
    </row>
    <row r="49" spans="1:13" ht="12.75">
      <c r="A49" s="12"/>
      <c r="B49" s="44">
        <v>9</v>
      </c>
      <c r="C49" s="25"/>
      <c r="D49" s="69" t="s">
        <v>312</v>
      </c>
      <c r="E49" s="70" t="s">
        <v>231</v>
      </c>
      <c r="F49" s="25"/>
      <c r="G49" s="439"/>
      <c r="H49" s="439"/>
      <c r="I49" s="25"/>
      <c r="J49" s="25"/>
      <c r="K49" s="25"/>
      <c r="L49" s="284"/>
      <c r="M49" s="13"/>
    </row>
    <row r="50" spans="1:13" ht="12.75">
      <c r="A50" s="12"/>
      <c r="B50" s="44"/>
      <c r="C50" s="25"/>
      <c r="D50" s="25"/>
      <c r="E50" s="25"/>
      <c r="F50" s="25" t="s">
        <v>325</v>
      </c>
      <c r="G50" s="25"/>
      <c r="H50" s="25"/>
      <c r="I50" s="25"/>
      <c r="J50" s="44" t="s">
        <v>315</v>
      </c>
      <c r="K50" s="25"/>
      <c r="L50" s="295">
        <v>60000</v>
      </c>
      <c r="M50" s="13"/>
    </row>
    <row r="51" spans="1:13" ht="12.75">
      <c r="A51" s="12"/>
      <c r="B51" s="44"/>
      <c r="C51" s="25"/>
      <c r="D51" s="25"/>
      <c r="E51" s="25"/>
      <c r="F51" s="25" t="s">
        <v>326</v>
      </c>
      <c r="G51" s="25"/>
      <c r="H51" s="25"/>
      <c r="I51" s="25"/>
      <c r="J51" s="44" t="s">
        <v>315</v>
      </c>
      <c r="K51" s="25"/>
      <c r="L51" s="283">
        <v>164907</v>
      </c>
      <c r="M51" s="13"/>
    </row>
    <row r="52" spans="1:13" s="14" customFormat="1" ht="12.75">
      <c r="A52" s="16"/>
      <c r="B52" s="2"/>
      <c r="C52" s="3"/>
      <c r="D52" s="3"/>
      <c r="E52" s="3"/>
      <c r="F52" s="3" t="s">
        <v>327</v>
      </c>
      <c r="G52" s="3"/>
      <c r="H52" s="3"/>
      <c r="I52" s="3"/>
      <c r="J52" s="44" t="s">
        <v>315</v>
      </c>
      <c r="K52" s="25"/>
      <c r="L52" s="296"/>
      <c r="M52" s="15"/>
    </row>
    <row r="53" spans="1:13" s="14" customFormat="1" ht="12.75">
      <c r="A53" s="16"/>
      <c r="B53" s="2"/>
      <c r="C53" s="3"/>
      <c r="D53" s="3"/>
      <c r="E53" s="3"/>
      <c r="F53" s="3" t="s">
        <v>328</v>
      </c>
      <c r="G53" s="3"/>
      <c r="H53" s="3"/>
      <c r="I53" s="3"/>
      <c r="J53" s="44" t="s">
        <v>315</v>
      </c>
      <c r="K53" s="25"/>
      <c r="L53" s="296"/>
      <c r="M53" s="15"/>
    </row>
    <row r="54" spans="1:13" s="14" customFormat="1" ht="15">
      <c r="A54" s="16"/>
      <c r="B54" s="2"/>
      <c r="C54" s="3"/>
      <c r="D54" s="3"/>
      <c r="E54" s="3"/>
      <c r="F54" s="3" t="s">
        <v>329</v>
      </c>
      <c r="G54" s="1"/>
      <c r="H54" s="1"/>
      <c r="I54" s="1"/>
      <c r="J54" s="44" t="s">
        <v>315</v>
      </c>
      <c r="K54" s="25"/>
      <c r="L54" s="297"/>
      <c r="M54" s="15"/>
    </row>
    <row r="55" spans="1:13" s="14" customFormat="1" ht="15">
      <c r="A55" s="16"/>
      <c r="B55" s="2">
        <v>10</v>
      </c>
      <c r="C55" s="3"/>
      <c r="D55" s="69" t="s">
        <v>312</v>
      </c>
      <c r="E55" s="70" t="s">
        <v>330</v>
      </c>
      <c r="F55" s="1"/>
      <c r="G55" s="1"/>
      <c r="H55" s="1"/>
      <c r="I55" s="1"/>
      <c r="J55" s="1"/>
      <c r="K55" s="1"/>
      <c r="L55" s="295">
        <v>228471</v>
      </c>
      <c r="M55" s="15"/>
    </row>
    <row r="56" spans="1:13" s="14" customFormat="1" ht="12.75">
      <c r="A56" s="16"/>
      <c r="B56" s="2"/>
      <c r="C56" s="3"/>
      <c r="D56" s="3"/>
      <c r="E56" s="3"/>
      <c r="F56" s="3" t="s">
        <v>331</v>
      </c>
      <c r="G56" s="3"/>
      <c r="H56" s="3"/>
      <c r="I56" s="3"/>
      <c r="J56" s="44" t="s">
        <v>315</v>
      </c>
      <c r="K56" s="25"/>
      <c r="L56" s="298"/>
      <c r="M56" s="15"/>
    </row>
    <row r="57" spans="1:13" s="14" customFormat="1" ht="12.75">
      <c r="A57" s="16"/>
      <c r="B57" s="2"/>
      <c r="C57" s="3"/>
      <c r="D57" s="3"/>
      <c r="E57" s="3"/>
      <c r="F57" s="3" t="s">
        <v>332</v>
      </c>
      <c r="G57" s="3"/>
      <c r="H57" s="3"/>
      <c r="I57" s="3"/>
      <c r="J57" s="44" t="s">
        <v>315</v>
      </c>
      <c r="K57" s="25"/>
      <c r="L57" s="298"/>
      <c r="M57" s="15"/>
    </row>
    <row r="58" spans="1:13" s="14" customFormat="1" ht="12.75">
      <c r="A58" s="16"/>
      <c r="B58" s="2"/>
      <c r="C58" s="3"/>
      <c r="D58" s="3"/>
      <c r="E58" s="3"/>
      <c r="F58" s="6" t="s">
        <v>333</v>
      </c>
      <c r="G58" s="3"/>
      <c r="H58" s="3"/>
      <c r="I58" s="3"/>
      <c r="J58" s="44" t="s">
        <v>315</v>
      </c>
      <c r="K58" s="25"/>
      <c r="L58" s="295"/>
      <c r="M58" s="15"/>
    </row>
    <row r="59" spans="1:13" s="14" customFormat="1" ht="15">
      <c r="A59" s="16"/>
      <c r="B59" s="2"/>
      <c r="C59" s="3"/>
      <c r="D59" s="3"/>
      <c r="E59" s="3"/>
      <c r="F59" s="3" t="s">
        <v>334</v>
      </c>
      <c r="G59" s="3"/>
      <c r="H59" s="3"/>
      <c r="I59" s="3"/>
      <c r="J59" s="44" t="s">
        <v>315</v>
      </c>
      <c r="K59" s="25"/>
      <c r="L59" s="286"/>
      <c r="M59" s="15"/>
    </row>
    <row r="60" spans="1:13" s="14" customFormat="1" ht="12.75">
      <c r="A60" s="16"/>
      <c r="B60" s="2"/>
      <c r="C60" s="3"/>
      <c r="D60" s="3"/>
      <c r="E60" s="76"/>
      <c r="F60" s="76"/>
      <c r="G60" s="76"/>
      <c r="H60" s="76"/>
      <c r="I60" s="76"/>
      <c r="J60" s="2"/>
      <c r="K60" s="76"/>
      <c r="L60" s="295"/>
      <c r="M60" s="15"/>
    </row>
    <row r="61" spans="1:13" ht="12.75">
      <c r="A61" s="16"/>
      <c r="B61" s="2"/>
      <c r="C61" s="3"/>
      <c r="D61" s="3"/>
      <c r="E61" s="76"/>
      <c r="F61" s="76"/>
      <c r="G61" s="76"/>
      <c r="H61" s="76"/>
      <c r="I61" s="76"/>
      <c r="J61" s="2"/>
      <c r="K61" s="76"/>
      <c r="L61" s="295"/>
      <c r="M61" s="15"/>
    </row>
    <row r="62" spans="1:13" ht="12.75">
      <c r="A62" s="16"/>
      <c r="B62" s="67">
        <v>11</v>
      </c>
      <c r="C62" s="77"/>
      <c r="D62" s="69" t="s">
        <v>312</v>
      </c>
      <c r="E62" s="70" t="s">
        <v>335</v>
      </c>
      <c r="F62" s="48"/>
      <c r="G62" s="49"/>
      <c r="H62" s="25"/>
      <c r="I62" s="25"/>
      <c r="J62" s="44" t="s">
        <v>336</v>
      </c>
      <c r="K62" s="25"/>
      <c r="L62" s="298">
        <v>2586899</v>
      </c>
      <c r="M62" s="15"/>
    </row>
    <row r="63" spans="1:13" ht="12.75">
      <c r="A63" s="16"/>
      <c r="B63" s="50"/>
      <c r="C63" s="18"/>
      <c r="D63" s="25"/>
      <c r="E63" s="70"/>
      <c r="F63" s="53"/>
      <c r="G63" s="25"/>
      <c r="H63" s="25"/>
      <c r="I63" s="25"/>
      <c r="J63" s="44"/>
      <c r="K63" s="25"/>
      <c r="L63" s="295"/>
      <c r="M63" s="15"/>
    </row>
    <row r="64" spans="1:13" ht="12.75">
      <c r="A64" s="16"/>
      <c r="B64" s="44">
        <v>12</v>
      </c>
      <c r="C64" s="25"/>
      <c r="D64" s="69" t="s">
        <v>312</v>
      </c>
      <c r="E64" s="70"/>
      <c r="F64" s="46"/>
      <c r="G64" s="46"/>
      <c r="H64" s="46"/>
      <c r="I64" s="25"/>
      <c r="J64" s="44" t="s">
        <v>336</v>
      </c>
      <c r="K64" s="46"/>
      <c r="L64" s="295"/>
      <c r="M64" s="15"/>
    </row>
    <row r="65" spans="1:13" ht="12.75">
      <c r="A65" s="16"/>
      <c r="B65" s="44"/>
      <c r="C65" s="25"/>
      <c r="D65" s="25"/>
      <c r="E65" s="60"/>
      <c r="F65" s="60"/>
      <c r="G65" s="60"/>
      <c r="H65" s="60"/>
      <c r="I65" s="25"/>
      <c r="J65" s="44"/>
      <c r="K65" s="44"/>
      <c r="L65" s="295"/>
      <c r="M65" s="15"/>
    </row>
    <row r="66" spans="1:13" ht="12.75">
      <c r="A66" s="16"/>
      <c r="B66" s="44">
        <v>13</v>
      </c>
      <c r="C66" s="25"/>
      <c r="D66" s="69" t="s">
        <v>312</v>
      </c>
      <c r="E66" s="60"/>
      <c r="F66" s="60"/>
      <c r="G66" s="60"/>
      <c r="H66" s="60"/>
      <c r="I66" s="25"/>
      <c r="J66" s="44" t="s">
        <v>336</v>
      </c>
      <c r="K66" s="44"/>
      <c r="L66" s="295"/>
      <c r="M66" s="15"/>
    </row>
    <row r="67" spans="1:13" ht="12.75">
      <c r="A67" s="16"/>
      <c r="B67" s="44"/>
      <c r="C67" s="25"/>
      <c r="D67" s="25"/>
      <c r="E67" s="78"/>
      <c r="F67" s="78"/>
      <c r="G67" s="46"/>
      <c r="H67" s="46"/>
      <c r="I67" s="25"/>
      <c r="J67" s="44"/>
      <c r="K67" s="46"/>
      <c r="L67" s="295"/>
      <c r="M67" s="15"/>
    </row>
    <row r="68" spans="1:13" ht="15">
      <c r="A68" s="16"/>
      <c r="B68" s="44">
        <v>14</v>
      </c>
      <c r="C68" s="25"/>
      <c r="D68" s="47">
        <v>4</v>
      </c>
      <c r="E68" s="79" t="s">
        <v>337</v>
      </c>
      <c r="F68" s="78"/>
      <c r="G68" s="46"/>
      <c r="H68" s="46"/>
      <c r="I68" s="25"/>
      <c r="J68" s="44"/>
      <c r="K68" s="25"/>
      <c r="L68" s="286">
        <f>SUM(L70:L80)</f>
        <v>0</v>
      </c>
      <c r="M68" s="15"/>
    </row>
    <row r="69" spans="1:13" ht="12.75">
      <c r="A69" s="16"/>
      <c r="B69" s="44"/>
      <c r="C69" s="25"/>
      <c r="D69" s="25"/>
      <c r="E69" s="78"/>
      <c r="F69" s="78"/>
      <c r="G69" s="46"/>
      <c r="H69" s="46"/>
      <c r="I69" s="25"/>
      <c r="J69" s="44"/>
      <c r="K69" s="25"/>
      <c r="L69" s="295"/>
      <c r="M69" s="15"/>
    </row>
    <row r="70" spans="1:13" ht="12.75">
      <c r="A70" s="16"/>
      <c r="B70" s="44">
        <v>15</v>
      </c>
      <c r="C70" s="25"/>
      <c r="D70" s="18" t="s">
        <v>312</v>
      </c>
      <c r="E70" s="80" t="s">
        <v>66</v>
      </c>
      <c r="F70" s="78"/>
      <c r="G70" s="46"/>
      <c r="H70" s="46"/>
      <c r="I70" s="25"/>
      <c r="J70" s="44" t="s">
        <v>336</v>
      </c>
      <c r="K70" s="25"/>
      <c r="L70" s="295"/>
      <c r="M70" s="15"/>
    </row>
    <row r="71" spans="1:13" ht="12.75">
      <c r="A71" s="16"/>
      <c r="B71" s="44"/>
      <c r="C71" s="25"/>
      <c r="D71" s="18"/>
      <c r="E71" s="81"/>
      <c r="F71" s="78"/>
      <c r="G71" s="46"/>
      <c r="H71" s="46"/>
      <c r="I71" s="25"/>
      <c r="J71" s="44"/>
      <c r="K71" s="82"/>
      <c r="L71" s="295"/>
      <c r="M71" s="15"/>
    </row>
    <row r="72" spans="1:13" ht="12.75">
      <c r="A72" s="16"/>
      <c r="B72" s="44">
        <v>16</v>
      </c>
      <c r="C72" s="60"/>
      <c r="D72" s="18" t="s">
        <v>312</v>
      </c>
      <c r="E72" s="80" t="s">
        <v>338</v>
      </c>
      <c r="F72" s="83"/>
      <c r="G72" s="83"/>
      <c r="H72" s="83"/>
      <c r="I72" s="25"/>
      <c r="J72" s="44" t="s">
        <v>336</v>
      </c>
      <c r="K72" s="83"/>
      <c r="L72" s="295"/>
      <c r="M72" s="15"/>
    </row>
    <row r="73" spans="1:13" ht="12.75">
      <c r="A73" s="16"/>
      <c r="B73" s="44"/>
      <c r="C73" s="25"/>
      <c r="D73" s="18"/>
      <c r="E73" s="81"/>
      <c r="F73" s="63"/>
      <c r="G73" s="63"/>
      <c r="H73" s="63"/>
      <c r="I73" s="25"/>
      <c r="J73" s="44"/>
      <c r="K73" s="63"/>
      <c r="L73" s="295"/>
      <c r="M73" s="15"/>
    </row>
    <row r="74" spans="1:13" ht="12.75">
      <c r="A74" s="16"/>
      <c r="B74" s="59">
        <v>17</v>
      </c>
      <c r="C74" s="25"/>
      <c r="D74" s="53" t="s">
        <v>312</v>
      </c>
      <c r="E74" s="84" t="s">
        <v>339</v>
      </c>
      <c r="F74" s="63"/>
      <c r="G74" s="63"/>
      <c r="H74" s="63"/>
      <c r="I74" s="25"/>
      <c r="J74" s="44" t="s">
        <v>336</v>
      </c>
      <c r="K74" s="63"/>
      <c r="L74" s="295"/>
      <c r="M74" s="15"/>
    </row>
    <row r="75" spans="1:13" ht="12.75">
      <c r="A75" s="16"/>
      <c r="B75" s="44"/>
      <c r="C75" s="25"/>
      <c r="D75" s="18"/>
      <c r="E75" s="81"/>
      <c r="F75" s="60"/>
      <c r="G75" s="60"/>
      <c r="H75" s="60"/>
      <c r="I75" s="25"/>
      <c r="J75" s="44"/>
      <c r="K75" s="44"/>
      <c r="L75" s="295"/>
      <c r="M75" s="15"/>
    </row>
    <row r="76" spans="1:13" ht="12.75">
      <c r="A76" s="16"/>
      <c r="B76" s="44">
        <v>18</v>
      </c>
      <c r="C76" s="25"/>
      <c r="D76" s="18" t="s">
        <v>312</v>
      </c>
      <c r="E76" s="81" t="s">
        <v>68</v>
      </c>
      <c r="F76" s="60"/>
      <c r="G76" s="60"/>
      <c r="H76" s="60"/>
      <c r="I76" s="25"/>
      <c r="J76" s="44" t="s">
        <v>336</v>
      </c>
      <c r="K76" s="44"/>
      <c r="L76" s="295"/>
      <c r="M76" s="15"/>
    </row>
    <row r="77" spans="1:13" ht="12.75">
      <c r="A77" s="16"/>
      <c r="B77" s="44"/>
      <c r="C77" s="25"/>
      <c r="D77" s="18"/>
      <c r="E77" s="81"/>
      <c r="F77" s="78"/>
      <c r="G77" s="78"/>
      <c r="H77" s="78"/>
      <c r="I77" s="25"/>
      <c r="J77" s="44"/>
      <c r="K77" s="46"/>
      <c r="L77" s="295"/>
      <c r="M77" s="15"/>
    </row>
    <row r="78" spans="1:13" ht="12.75">
      <c r="A78" s="16"/>
      <c r="B78" s="44">
        <v>19</v>
      </c>
      <c r="C78" s="25"/>
      <c r="D78" s="18" t="s">
        <v>312</v>
      </c>
      <c r="E78" s="85" t="s">
        <v>69</v>
      </c>
      <c r="F78" s="78"/>
      <c r="G78" s="78"/>
      <c r="H78" s="78"/>
      <c r="I78" s="25"/>
      <c r="J78" s="44" t="s">
        <v>336</v>
      </c>
      <c r="K78" s="25"/>
      <c r="L78" s="299"/>
      <c r="M78" s="15"/>
    </row>
    <row r="79" spans="1:13" ht="12.75">
      <c r="A79" s="16"/>
      <c r="B79" s="44"/>
      <c r="C79" s="25"/>
      <c r="D79" s="18"/>
      <c r="E79" s="81"/>
      <c r="F79" s="78"/>
      <c r="G79" s="78"/>
      <c r="H79" s="78"/>
      <c r="I79" s="25"/>
      <c r="J79" s="44"/>
      <c r="K79" s="25"/>
      <c r="L79" s="295"/>
      <c r="M79" s="15"/>
    </row>
    <row r="80" spans="1:13" ht="12.75">
      <c r="A80" s="16"/>
      <c r="B80" s="44">
        <v>20</v>
      </c>
      <c r="C80" s="25"/>
      <c r="D80" s="53" t="s">
        <v>312</v>
      </c>
      <c r="E80" s="70" t="s">
        <v>340</v>
      </c>
      <c r="F80" s="78"/>
      <c r="G80" s="78"/>
      <c r="H80" s="78"/>
      <c r="I80" s="25"/>
      <c r="J80" s="44" t="s">
        <v>336</v>
      </c>
      <c r="K80" s="25"/>
      <c r="L80" s="295"/>
      <c r="M80" s="15"/>
    </row>
    <row r="81" spans="1:13" ht="12.75">
      <c r="A81" s="16"/>
      <c r="B81" s="44"/>
      <c r="C81" s="25"/>
      <c r="D81" s="18"/>
      <c r="E81" s="81"/>
      <c r="F81" s="83"/>
      <c r="G81" s="83"/>
      <c r="H81" s="83"/>
      <c r="I81" s="25"/>
      <c r="J81" s="44"/>
      <c r="K81" s="83"/>
      <c r="L81" s="295"/>
      <c r="M81" s="15"/>
    </row>
    <row r="82" spans="1:13" ht="12.75">
      <c r="A82" s="16"/>
      <c r="B82" s="44">
        <v>21</v>
      </c>
      <c r="C82" s="25"/>
      <c r="D82" s="53" t="s">
        <v>312</v>
      </c>
      <c r="E82" s="70"/>
      <c r="F82" s="25"/>
      <c r="G82" s="25"/>
      <c r="H82" s="25"/>
      <c r="I82" s="25"/>
      <c r="J82" s="44" t="s">
        <v>336</v>
      </c>
      <c r="K82" s="25"/>
      <c r="L82" s="295"/>
      <c r="M82" s="15"/>
    </row>
    <row r="83" spans="1:13" ht="12.75">
      <c r="A83" s="16"/>
      <c r="B83" s="44"/>
      <c r="C83" s="25"/>
      <c r="D83" s="67"/>
      <c r="E83" s="68"/>
      <c r="F83" s="66"/>
      <c r="G83" s="25"/>
      <c r="H83" s="25"/>
      <c r="I83" s="25"/>
      <c r="J83" s="44"/>
      <c r="K83" s="25"/>
      <c r="L83" s="295"/>
      <c r="M83" s="15"/>
    </row>
    <row r="84" spans="1:13" ht="12.75">
      <c r="A84" s="16"/>
      <c r="B84" s="44">
        <v>22</v>
      </c>
      <c r="C84" s="25"/>
      <c r="D84" s="47">
        <v>5</v>
      </c>
      <c r="E84" s="79" t="s">
        <v>341</v>
      </c>
      <c r="F84" s="53"/>
      <c r="G84" s="25"/>
      <c r="H84" s="25"/>
      <c r="I84" s="25"/>
      <c r="J84" s="44" t="s">
        <v>336</v>
      </c>
      <c r="K84" s="25"/>
      <c r="L84" s="295"/>
      <c r="M84" s="15"/>
    </row>
    <row r="85" spans="1:13" ht="12.75">
      <c r="A85" s="16"/>
      <c r="B85" s="44"/>
      <c r="C85" s="25"/>
      <c r="D85" s="25"/>
      <c r="E85" s="25"/>
      <c r="F85" s="25"/>
      <c r="G85" s="25"/>
      <c r="H85" s="25"/>
      <c r="I85" s="25"/>
      <c r="J85" s="44"/>
      <c r="K85" s="25"/>
      <c r="L85" s="295"/>
      <c r="M85" s="15"/>
    </row>
    <row r="86" spans="1:13" ht="12.75">
      <c r="A86" s="16"/>
      <c r="B86" s="44">
        <v>23</v>
      </c>
      <c r="C86" s="25"/>
      <c r="D86" s="47">
        <v>6</v>
      </c>
      <c r="E86" s="79" t="s">
        <v>342</v>
      </c>
      <c r="F86" s="53"/>
      <c r="G86" s="25"/>
      <c r="H86" s="25"/>
      <c r="I86" s="25"/>
      <c r="J86" s="44" t="s">
        <v>336</v>
      </c>
      <c r="K86" s="25"/>
      <c r="L86" s="295"/>
      <c r="M86" s="15"/>
    </row>
    <row r="87" spans="1:13" ht="12.75">
      <c r="A87" s="16"/>
      <c r="B87" s="44"/>
      <c r="C87" s="25"/>
      <c r="D87" s="25"/>
      <c r="E87" s="25"/>
      <c r="F87" s="25"/>
      <c r="G87" s="25"/>
      <c r="H87" s="25"/>
      <c r="I87" s="25"/>
      <c r="J87" s="44"/>
      <c r="K87" s="25"/>
      <c r="L87" s="295"/>
      <c r="M87" s="15"/>
    </row>
    <row r="88" spans="1:13" ht="12.75">
      <c r="A88" s="16"/>
      <c r="B88" s="44">
        <v>24</v>
      </c>
      <c r="C88" s="25"/>
      <c r="D88" s="47">
        <v>7</v>
      </c>
      <c r="E88" s="79" t="s">
        <v>343</v>
      </c>
      <c r="F88" s="53"/>
      <c r="G88" s="25"/>
      <c r="H88" s="25"/>
      <c r="I88" s="25"/>
      <c r="J88" s="44" t="s">
        <v>336</v>
      </c>
      <c r="K88" s="25"/>
      <c r="L88" s="295">
        <v>3722340</v>
      </c>
      <c r="M88" s="15"/>
    </row>
    <row r="89" spans="1:13" ht="12.75">
      <c r="A89" s="16"/>
      <c r="B89" s="44"/>
      <c r="C89" s="25"/>
      <c r="D89" s="25"/>
      <c r="E89" s="25"/>
      <c r="F89" s="25"/>
      <c r="G89" s="25"/>
      <c r="H89" s="44"/>
      <c r="I89" s="25"/>
      <c r="J89" s="44"/>
      <c r="K89" s="25"/>
      <c r="L89" s="295"/>
      <c r="M89" s="15"/>
    </row>
    <row r="90" spans="1:13" ht="12.75">
      <c r="A90" s="16"/>
      <c r="B90" s="44">
        <v>25</v>
      </c>
      <c r="C90" s="25"/>
      <c r="D90" s="69" t="s">
        <v>312</v>
      </c>
      <c r="E90" s="53" t="s">
        <v>344</v>
      </c>
      <c r="F90" s="25"/>
      <c r="G90" s="25"/>
      <c r="H90" s="44"/>
      <c r="I90" s="25"/>
      <c r="J90" s="44" t="s">
        <v>336</v>
      </c>
      <c r="K90" s="25"/>
      <c r="L90" s="295"/>
      <c r="M90" s="15"/>
    </row>
    <row r="91" spans="1:13" ht="12.75">
      <c r="A91" s="16"/>
      <c r="B91" s="44"/>
      <c r="C91" s="25"/>
      <c r="D91" s="25"/>
      <c r="E91" s="25"/>
      <c r="F91" s="25"/>
      <c r="G91" s="25"/>
      <c r="H91" s="44"/>
      <c r="I91" s="25"/>
      <c r="J91" s="44"/>
      <c r="K91" s="25"/>
      <c r="L91" s="295"/>
      <c r="M91" s="15"/>
    </row>
    <row r="92" spans="1:13" ht="12.75">
      <c r="A92" s="16"/>
      <c r="B92" s="44">
        <v>26</v>
      </c>
      <c r="C92" s="25"/>
      <c r="D92" s="69" t="s">
        <v>312</v>
      </c>
      <c r="E92" s="25"/>
      <c r="F92" s="25"/>
      <c r="G92" s="25"/>
      <c r="H92" s="44"/>
      <c r="I92" s="25"/>
      <c r="J92" s="44" t="s">
        <v>336</v>
      </c>
      <c r="K92" s="25"/>
      <c r="L92" s="295"/>
      <c r="M92" s="15"/>
    </row>
    <row r="93" spans="1:13" ht="12.75">
      <c r="A93" s="16"/>
      <c r="B93" s="44"/>
      <c r="C93" s="25"/>
      <c r="D93" s="25"/>
      <c r="E93" s="53"/>
      <c r="F93" s="25"/>
      <c r="G93" s="25"/>
      <c r="H93" s="44"/>
      <c r="I93" s="25"/>
      <c r="J93" s="44"/>
      <c r="K93" s="25"/>
      <c r="L93" s="295"/>
      <c r="M93" s="15"/>
    </row>
    <row r="94" spans="1:13" ht="15">
      <c r="A94" s="16"/>
      <c r="B94" s="44">
        <v>27</v>
      </c>
      <c r="C94" s="25"/>
      <c r="D94" s="76" t="s">
        <v>4</v>
      </c>
      <c r="E94" s="76" t="s">
        <v>345</v>
      </c>
      <c r="F94" s="25"/>
      <c r="G94" s="25"/>
      <c r="H94" s="44"/>
      <c r="I94" s="25"/>
      <c r="J94" s="44" t="s">
        <v>336</v>
      </c>
      <c r="K94" s="25"/>
      <c r="L94" s="286">
        <f>SUM(L96+L98+L107+L110+L112+L114+L116)</f>
        <v>0</v>
      </c>
      <c r="M94" s="15"/>
    </row>
    <row r="95" spans="1:13" ht="12.75">
      <c r="A95" s="16"/>
      <c r="B95" s="44"/>
      <c r="C95" s="25"/>
      <c r="D95" s="25"/>
      <c r="E95" s="78"/>
      <c r="F95" s="78"/>
      <c r="G95" s="25"/>
      <c r="H95" s="44"/>
      <c r="I95" s="25"/>
      <c r="J95" s="44"/>
      <c r="K95" s="25"/>
      <c r="L95" s="295"/>
      <c r="M95" s="15"/>
    </row>
    <row r="96" spans="1:13" ht="12.75">
      <c r="A96" s="16"/>
      <c r="B96" s="44">
        <v>28</v>
      </c>
      <c r="C96" s="25"/>
      <c r="D96" s="76">
        <v>1</v>
      </c>
      <c r="E96" s="86" t="s">
        <v>346</v>
      </c>
      <c r="F96" s="25"/>
      <c r="G96" s="25"/>
      <c r="H96" s="44"/>
      <c r="I96" s="25"/>
      <c r="J96" s="44" t="s">
        <v>336</v>
      </c>
      <c r="K96" s="25"/>
      <c r="L96" s="295"/>
      <c r="M96" s="15"/>
    </row>
    <row r="97" spans="1:13" ht="12.75">
      <c r="A97" s="16"/>
      <c r="B97" s="44"/>
      <c r="C97" s="25"/>
      <c r="D97" s="76"/>
      <c r="E97" s="86"/>
      <c r="F97" s="25"/>
      <c r="G97" s="25"/>
      <c r="H97" s="44"/>
      <c r="I97" s="25"/>
      <c r="J97" s="44"/>
      <c r="K97" s="25"/>
      <c r="L97" s="295"/>
      <c r="M97" s="15"/>
    </row>
    <row r="98" spans="1:13" ht="12.75">
      <c r="A98" s="16"/>
      <c r="B98" s="44">
        <v>29</v>
      </c>
      <c r="C98" s="25"/>
      <c r="D98" s="76">
        <v>2</v>
      </c>
      <c r="E98" s="76" t="s">
        <v>347</v>
      </c>
      <c r="F98" s="25"/>
      <c r="G98" s="25"/>
      <c r="H98" s="25"/>
      <c r="I98" s="25"/>
      <c r="J98" s="44" t="s">
        <v>336</v>
      </c>
      <c r="K98" s="25"/>
      <c r="L98" s="295"/>
      <c r="M98" s="15"/>
    </row>
    <row r="99" spans="1:13" ht="12.75">
      <c r="A99" s="16"/>
      <c r="B99" s="44"/>
      <c r="C99" s="25"/>
      <c r="D99" s="25"/>
      <c r="E99" s="25"/>
      <c r="F99" s="25"/>
      <c r="G99" s="25"/>
      <c r="H99" s="25"/>
      <c r="I99" s="25"/>
      <c r="J99" s="25"/>
      <c r="K99" s="25"/>
      <c r="L99" s="295"/>
      <c r="M99" s="15"/>
    </row>
    <row r="100" spans="1:13" ht="12.75">
      <c r="A100" s="16"/>
      <c r="B100" s="44"/>
      <c r="C100" s="25"/>
      <c r="D100" s="25"/>
      <c r="E100" s="25"/>
      <c r="F100" s="25" t="s">
        <v>348</v>
      </c>
      <c r="G100" s="25"/>
      <c r="H100" s="25"/>
      <c r="I100" s="25"/>
      <c r="J100" s="25"/>
      <c r="K100" s="25"/>
      <c r="L100" s="284"/>
      <c r="M100" s="15"/>
    </row>
    <row r="101" spans="1:13" ht="12.75">
      <c r="A101" s="16"/>
      <c r="B101" s="44"/>
      <c r="C101" s="25"/>
      <c r="D101" s="424" t="s">
        <v>297</v>
      </c>
      <c r="E101" s="424" t="s">
        <v>349</v>
      </c>
      <c r="F101" s="425" t="s">
        <v>350</v>
      </c>
      <c r="G101" s="426"/>
      <c r="H101" s="427"/>
      <c r="I101" s="428" t="s">
        <v>351</v>
      </c>
      <c r="J101" s="426"/>
      <c r="K101" s="426"/>
      <c r="L101" s="427"/>
      <c r="M101" s="15"/>
    </row>
    <row r="102" spans="1:13" ht="12.75">
      <c r="A102" s="16"/>
      <c r="B102" s="44"/>
      <c r="C102" s="25"/>
      <c r="D102" s="424"/>
      <c r="E102" s="424"/>
      <c r="F102" s="88" t="s">
        <v>352</v>
      </c>
      <c r="G102" s="88" t="s">
        <v>353</v>
      </c>
      <c r="H102" s="88" t="s">
        <v>354</v>
      </c>
      <c r="I102" s="88" t="s">
        <v>352</v>
      </c>
      <c r="J102" s="88" t="s">
        <v>353</v>
      </c>
      <c r="K102" s="87"/>
      <c r="L102" s="300" t="s">
        <v>354</v>
      </c>
      <c r="M102" s="15"/>
    </row>
    <row r="103" spans="1:13" ht="12.75">
      <c r="A103" s="16"/>
      <c r="B103" s="44">
        <v>30</v>
      </c>
      <c r="C103" s="25"/>
      <c r="D103" s="89"/>
      <c r="E103" s="25" t="s">
        <v>78</v>
      </c>
      <c r="F103" s="90"/>
      <c r="G103" s="90"/>
      <c r="H103" s="90">
        <f>SUM(F103-G103)</f>
        <v>0</v>
      </c>
      <c r="I103" s="90"/>
      <c r="J103" s="90"/>
      <c r="K103" s="91"/>
      <c r="L103" s="301">
        <f>SUM(I103-J103)</f>
        <v>0</v>
      </c>
      <c r="M103" s="15"/>
    </row>
    <row r="104" spans="1:13" ht="12.75">
      <c r="A104" s="16"/>
      <c r="B104" s="44">
        <v>31</v>
      </c>
      <c r="C104" s="25"/>
      <c r="D104" s="89"/>
      <c r="E104" s="92" t="s">
        <v>79</v>
      </c>
      <c r="F104" s="368"/>
      <c r="G104" s="90"/>
      <c r="H104" s="90">
        <f>SUM(F104-G105)</f>
        <v>0</v>
      </c>
      <c r="I104" s="90"/>
      <c r="J104" s="90"/>
      <c r="K104" s="93"/>
      <c r="L104" s="302">
        <f>SUM(I104-J104)</f>
        <v>0</v>
      </c>
      <c r="M104" s="15"/>
    </row>
    <row r="105" spans="1:13" ht="12.75">
      <c r="A105" s="16"/>
      <c r="B105" s="44">
        <v>32</v>
      </c>
      <c r="C105" s="25"/>
      <c r="D105" s="89"/>
      <c r="E105" s="92" t="s">
        <v>355</v>
      </c>
      <c r="F105" s="369">
        <v>888275</v>
      </c>
      <c r="G105" s="90"/>
      <c r="H105" s="90">
        <f>SUM(F105)</f>
        <v>888275</v>
      </c>
      <c r="I105" s="90"/>
      <c r="J105" s="90"/>
      <c r="K105" s="91"/>
      <c r="L105" s="301">
        <f>SUM(I105-J105)</f>
        <v>0</v>
      </c>
      <c r="M105" s="15"/>
    </row>
    <row r="106" spans="1:13" ht="12.75">
      <c r="A106" s="16"/>
      <c r="B106" s="44">
        <v>33</v>
      </c>
      <c r="C106" s="25"/>
      <c r="D106" s="57"/>
      <c r="E106" s="92" t="s">
        <v>356</v>
      </c>
      <c r="F106" s="218"/>
      <c r="G106" s="90"/>
      <c r="H106" s="90">
        <f>SUM(F106-G106)</f>
        <v>0</v>
      </c>
      <c r="I106" s="111"/>
      <c r="J106" s="90"/>
      <c r="K106" s="93"/>
      <c r="L106" s="302">
        <f>SUM(I106-J106)</f>
        <v>0</v>
      </c>
      <c r="M106" s="15"/>
    </row>
    <row r="107" spans="1:13" ht="12.75">
      <c r="A107" s="16"/>
      <c r="B107" s="44"/>
      <c r="C107" s="25"/>
      <c r="D107" s="57"/>
      <c r="E107" s="57"/>
      <c r="F107" s="94">
        <f>SUM(F103:F106)</f>
        <v>888275</v>
      </c>
      <c r="G107" s="94"/>
      <c r="H107" s="94">
        <f>SUM(H103:H106)</f>
        <v>888275</v>
      </c>
      <c r="I107" s="94">
        <f>SUM(I103:I106)</f>
        <v>0</v>
      </c>
      <c r="J107" s="94">
        <f>SUM(J103:J106)</f>
        <v>0</v>
      </c>
      <c r="K107" s="95"/>
      <c r="L107" s="303">
        <f>SUM(L103:L106)</f>
        <v>0</v>
      </c>
      <c r="M107" s="15"/>
    </row>
    <row r="108" spans="1:13" ht="12.75">
      <c r="A108" s="16"/>
      <c r="B108" s="2"/>
      <c r="C108" s="3"/>
      <c r="D108" s="3"/>
      <c r="E108" s="76"/>
      <c r="F108" s="76"/>
      <c r="G108" s="76"/>
      <c r="H108" s="76"/>
      <c r="I108" s="76"/>
      <c r="J108" s="2"/>
      <c r="K108" s="76"/>
      <c r="L108" s="295"/>
      <c r="M108" s="15"/>
    </row>
    <row r="109" spans="1:13" ht="12.75">
      <c r="A109" s="16"/>
      <c r="B109" s="2"/>
      <c r="C109" s="3"/>
      <c r="D109" s="3"/>
      <c r="E109" s="76"/>
      <c r="F109" s="76"/>
      <c r="G109" s="76"/>
      <c r="H109" s="96"/>
      <c r="I109" s="76"/>
      <c r="J109" s="2"/>
      <c r="K109" s="76"/>
      <c r="L109" s="295"/>
      <c r="M109" s="15"/>
    </row>
    <row r="110" spans="1:13" ht="12.75">
      <c r="A110" s="16"/>
      <c r="B110" s="44">
        <v>34</v>
      </c>
      <c r="C110" s="25"/>
      <c r="D110" s="76">
        <v>3</v>
      </c>
      <c r="E110" s="76" t="s">
        <v>357</v>
      </c>
      <c r="F110" s="25"/>
      <c r="G110" s="25"/>
      <c r="H110" s="25"/>
      <c r="I110" s="25"/>
      <c r="J110" s="25" t="s">
        <v>336</v>
      </c>
      <c r="K110" s="76"/>
      <c r="L110" s="295"/>
      <c r="M110" s="15"/>
    </row>
    <row r="111" spans="1:13" ht="12.75">
      <c r="A111" s="16"/>
      <c r="B111" s="44"/>
      <c r="C111" s="25"/>
      <c r="D111" s="76"/>
      <c r="E111" s="76"/>
      <c r="F111" s="25"/>
      <c r="G111" s="25"/>
      <c r="H111" s="25"/>
      <c r="I111" s="25"/>
      <c r="J111" s="25"/>
      <c r="K111" s="76"/>
      <c r="L111" s="295"/>
      <c r="M111" s="15"/>
    </row>
    <row r="112" spans="1:13" ht="12.75">
      <c r="A112" s="16"/>
      <c r="B112" s="44">
        <v>35</v>
      </c>
      <c r="C112" s="3"/>
      <c r="D112" s="76">
        <v>4</v>
      </c>
      <c r="E112" s="76" t="s">
        <v>358</v>
      </c>
      <c r="F112" s="3"/>
      <c r="G112" s="3"/>
      <c r="H112" s="3"/>
      <c r="I112" s="25"/>
      <c r="J112" s="3" t="s">
        <v>336</v>
      </c>
      <c r="K112" s="76"/>
      <c r="L112" s="295"/>
      <c r="M112" s="15"/>
    </row>
    <row r="113" spans="1:13" ht="12.75">
      <c r="A113" s="16"/>
      <c r="B113" s="44"/>
      <c r="C113" s="3"/>
      <c r="D113" s="76"/>
      <c r="E113" s="76"/>
      <c r="F113" s="3"/>
      <c r="G113" s="3"/>
      <c r="H113" s="3"/>
      <c r="I113" s="25"/>
      <c r="J113" s="3"/>
      <c r="K113" s="76"/>
      <c r="L113" s="295"/>
      <c r="M113" s="15"/>
    </row>
    <row r="114" spans="1:13" ht="15">
      <c r="A114" s="16"/>
      <c r="B114" s="44">
        <v>36</v>
      </c>
      <c r="C114" s="3"/>
      <c r="D114" s="76">
        <v>5</v>
      </c>
      <c r="E114" s="76" t="s">
        <v>359</v>
      </c>
      <c r="F114" s="3"/>
      <c r="G114" s="1"/>
      <c r="H114" s="1"/>
      <c r="I114" s="25"/>
      <c r="J114" s="3" t="s">
        <v>336</v>
      </c>
      <c r="K114" s="76"/>
      <c r="L114" s="295"/>
      <c r="M114" s="15"/>
    </row>
    <row r="115" spans="1:13" ht="15">
      <c r="A115" s="16"/>
      <c r="B115" s="44"/>
      <c r="C115" s="3"/>
      <c r="D115" s="76"/>
      <c r="E115" s="76"/>
      <c r="F115" s="3"/>
      <c r="G115" s="1"/>
      <c r="H115" s="1"/>
      <c r="I115" s="25"/>
      <c r="J115" s="3"/>
      <c r="K115" s="76"/>
      <c r="L115" s="295"/>
      <c r="M115" s="15"/>
    </row>
    <row r="116" spans="1:13" ht="15">
      <c r="A116" s="16"/>
      <c r="B116" s="44">
        <v>37</v>
      </c>
      <c r="C116" s="3"/>
      <c r="D116" s="76">
        <v>6</v>
      </c>
      <c r="E116" s="76" t="s">
        <v>360</v>
      </c>
      <c r="F116" s="1"/>
      <c r="G116" s="1"/>
      <c r="H116" s="1"/>
      <c r="I116" s="25"/>
      <c r="J116" s="3" t="s">
        <v>336</v>
      </c>
      <c r="K116" s="76"/>
      <c r="L116" s="295"/>
      <c r="M116" s="15"/>
    </row>
    <row r="117" spans="1:13" ht="15">
      <c r="A117" s="16"/>
      <c r="B117" s="44"/>
      <c r="C117" s="3"/>
      <c r="D117" s="76"/>
      <c r="E117" s="76"/>
      <c r="F117" s="1"/>
      <c r="G117" s="1"/>
      <c r="H117" s="1"/>
      <c r="I117" s="25"/>
      <c r="J117" s="3"/>
      <c r="K117" s="76"/>
      <c r="L117" s="295"/>
      <c r="M117" s="15"/>
    </row>
    <row r="118" spans="1:13" ht="15">
      <c r="A118" s="16"/>
      <c r="B118" s="44"/>
      <c r="C118" s="3"/>
      <c r="D118" s="76"/>
      <c r="E118" s="76"/>
      <c r="F118" s="1"/>
      <c r="G118" s="1"/>
      <c r="H118" s="1"/>
      <c r="I118" s="25"/>
      <c r="J118" s="3"/>
      <c r="K118" s="76"/>
      <c r="L118" s="295"/>
      <c r="M118" s="15"/>
    </row>
    <row r="119" spans="1:13" ht="15">
      <c r="A119" s="16"/>
      <c r="B119" s="2"/>
      <c r="C119" s="18"/>
      <c r="D119" s="98" t="s">
        <v>3</v>
      </c>
      <c r="E119" s="48" t="s">
        <v>361</v>
      </c>
      <c r="F119" s="48"/>
      <c r="G119" s="99"/>
      <c r="H119" s="99"/>
      <c r="I119" s="3"/>
      <c r="J119" s="2"/>
      <c r="K119" s="76"/>
      <c r="L119" s="286">
        <f>SUM(L121:L131,L142:L158)</f>
        <v>8410347</v>
      </c>
      <c r="M119" s="15"/>
    </row>
    <row r="120" spans="1:13" ht="12.75">
      <c r="A120" s="16"/>
      <c r="B120" s="2"/>
      <c r="C120" s="18"/>
      <c r="D120" s="98"/>
      <c r="E120" s="48"/>
      <c r="F120" s="48"/>
      <c r="G120" s="99"/>
      <c r="H120" s="99"/>
      <c r="I120" s="3"/>
      <c r="J120" s="2"/>
      <c r="K120" s="76"/>
      <c r="L120" s="295"/>
      <c r="M120" s="15"/>
    </row>
    <row r="121" spans="1:13" ht="12.75">
      <c r="A121" s="16"/>
      <c r="B121" s="2">
        <v>40</v>
      </c>
      <c r="C121" s="18"/>
      <c r="D121" s="47">
        <v>1</v>
      </c>
      <c r="E121" s="79" t="s">
        <v>362</v>
      </c>
      <c r="F121" s="53"/>
      <c r="G121" s="100"/>
      <c r="H121" s="100"/>
      <c r="I121" s="25"/>
      <c r="J121" s="3" t="s">
        <v>336</v>
      </c>
      <c r="K121" s="76"/>
      <c r="L121" s="295"/>
      <c r="M121" s="15"/>
    </row>
    <row r="122" spans="1:13" ht="12.75">
      <c r="A122" s="16"/>
      <c r="B122" s="2"/>
      <c r="C122" s="18"/>
      <c r="D122" s="47"/>
      <c r="E122" s="79"/>
      <c r="F122" s="53"/>
      <c r="G122" s="100"/>
      <c r="H122" s="100"/>
      <c r="I122" s="25"/>
      <c r="J122" s="3"/>
      <c r="K122" s="76"/>
      <c r="L122" s="295"/>
      <c r="M122" s="15"/>
    </row>
    <row r="123" spans="1:13" ht="12.75">
      <c r="A123" s="12"/>
      <c r="B123" s="2">
        <v>41</v>
      </c>
      <c r="C123" s="18"/>
      <c r="D123" s="47">
        <v>2</v>
      </c>
      <c r="E123" s="79" t="s">
        <v>363</v>
      </c>
      <c r="F123" s="53"/>
      <c r="G123" s="18"/>
      <c r="H123" s="18"/>
      <c r="I123" s="25"/>
      <c r="J123" s="3" t="s">
        <v>336</v>
      </c>
      <c r="K123" s="25"/>
      <c r="L123" s="284"/>
      <c r="M123" s="13"/>
    </row>
    <row r="124" spans="1:13" ht="12.75">
      <c r="A124" s="12"/>
      <c r="B124" s="2"/>
      <c r="C124" s="18"/>
      <c r="D124" s="47"/>
      <c r="E124" s="79"/>
      <c r="F124" s="53"/>
      <c r="G124" s="18"/>
      <c r="H124" s="18"/>
      <c r="I124" s="25"/>
      <c r="J124" s="3"/>
      <c r="K124" s="25"/>
      <c r="L124" s="284"/>
      <c r="M124" s="13"/>
    </row>
    <row r="125" spans="1:13" ht="12.75">
      <c r="A125" s="12"/>
      <c r="B125" s="2">
        <v>42</v>
      </c>
      <c r="C125" s="18"/>
      <c r="D125" s="69" t="s">
        <v>312</v>
      </c>
      <c r="E125" s="70" t="s">
        <v>364</v>
      </c>
      <c r="F125" s="18"/>
      <c r="G125" s="18"/>
      <c r="H125" s="18"/>
      <c r="I125" s="25"/>
      <c r="J125" s="3" t="s">
        <v>336</v>
      </c>
      <c r="K125" s="25"/>
      <c r="L125" s="284"/>
      <c r="M125" s="13"/>
    </row>
    <row r="126" spans="1:13" ht="12.75">
      <c r="A126" s="12"/>
      <c r="B126" s="2"/>
      <c r="C126" s="18"/>
      <c r="D126" s="69"/>
      <c r="E126" s="70"/>
      <c r="F126" s="18"/>
      <c r="G126" s="18"/>
      <c r="H126" s="18"/>
      <c r="I126" s="25"/>
      <c r="J126" s="3"/>
      <c r="K126" s="25"/>
      <c r="L126" s="284"/>
      <c r="M126" s="13"/>
    </row>
    <row r="127" spans="1:13" ht="12.75">
      <c r="A127" s="12"/>
      <c r="B127" s="2">
        <v>43</v>
      </c>
      <c r="C127" s="18"/>
      <c r="D127" s="69" t="s">
        <v>312</v>
      </c>
      <c r="E127" s="70" t="s">
        <v>365</v>
      </c>
      <c r="F127" s="18"/>
      <c r="G127" s="18"/>
      <c r="H127" s="18"/>
      <c r="I127" s="25"/>
      <c r="J127" s="3" t="s">
        <v>336</v>
      </c>
      <c r="K127" s="25"/>
      <c r="L127" s="284"/>
      <c r="M127" s="13"/>
    </row>
    <row r="128" spans="1:13" ht="12.75">
      <c r="A128" s="12"/>
      <c r="B128" s="2"/>
      <c r="C128" s="18"/>
      <c r="D128" s="69"/>
      <c r="E128" s="70"/>
      <c r="F128" s="18"/>
      <c r="G128" s="18"/>
      <c r="H128" s="18"/>
      <c r="I128" s="25"/>
      <c r="J128" s="3"/>
      <c r="K128" s="25"/>
      <c r="L128" s="284"/>
      <c r="M128" s="13"/>
    </row>
    <row r="129" spans="1:13" ht="12.75">
      <c r="A129" s="12"/>
      <c r="B129" s="2">
        <v>44</v>
      </c>
      <c r="C129" s="18"/>
      <c r="D129" s="47">
        <v>3</v>
      </c>
      <c r="E129" s="79" t="s">
        <v>366</v>
      </c>
      <c r="F129" s="53"/>
      <c r="G129" s="18"/>
      <c r="H129" s="18"/>
      <c r="I129" s="25"/>
      <c r="J129" s="3" t="s">
        <v>336</v>
      </c>
      <c r="K129" s="25"/>
      <c r="L129" s="284"/>
      <c r="M129" s="13"/>
    </row>
    <row r="130" spans="1:13" ht="12.75">
      <c r="A130" s="12"/>
      <c r="B130" s="2"/>
      <c r="C130" s="18"/>
      <c r="D130" s="47"/>
      <c r="E130" s="79"/>
      <c r="F130" s="53"/>
      <c r="G130" s="18"/>
      <c r="H130" s="18"/>
      <c r="I130" s="25"/>
      <c r="J130" s="3"/>
      <c r="K130" s="25"/>
      <c r="L130" s="284"/>
      <c r="M130" s="13"/>
    </row>
    <row r="131" spans="1:13" ht="12.75">
      <c r="A131" s="12"/>
      <c r="B131" s="2">
        <v>45</v>
      </c>
      <c r="C131" s="18"/>
      <c r="D131" s="69" t="s">
        <v>312</v>
      </c>
      <c r="E131" s="70" t="s">
        <v>91</v>
      </c>
      <c r="F131" s="18"/>
      <c r="G131" s="18"/>
      <c r="H131" s="18"/>
      <c r="I131" s="25"/>
      <c r="J131" s="3"/>
      <c r="K131" s="76"/>
      <c r="L131" s="287">
        <v>3422588</v>
      </c>
      <c r="M131" s="13"/>
    </row>
    <row r="132" spans="1:13" ht="12.75">
      <c r="A132" s="12"/>
      <c r="B132" s="2"/>
      <c r="C132" s="18"/>
      <c r="D132" s="69"/>
      <c r="E132" s="430" t="s">
        <v>314</v>
      </c>
      <c r="F132" s="430"/>
      <c r="G132" s="25"/>
      <c r="H132" s="44" t="s">
        <v>297</v>
      </c>
      <c r="I132" s="25"/>
      <c r="J132" s="44" t="s">
        <v>315</v>
      </c>
      <c r="K132" s="25"/>
      <c r="L132" s="269"/>
      <c r="M132" s="13"/>
    </row>
    <row r="133" spans="1:13" ht="12.75">
      <c r="A133" s="12"/>
      <c r="B133" s="2"/>
      <c r="C133" s="18"/>
      <c r="D133" s="69"/>
      <c r="E133" s="430" t="s">
        <v>316</v>
      </c>
      <c r="F133" s="430"/>
      <c r="G133" s="25"/>
      <c r="H133" s="44" t="s">
        <v>297</v>
      </c>
      <c r="I133" s="71"/>
      <c r="J133" s="44" t="s">
        <v>315</v>
      </c>
      <c r="K133" s="25"/>
      <c r="L133" s="294"/>
      <c r="M133" s="13"/>
    </row>
    <row r="134" spans="1:13" ht="12.75">
      <c r="A134" s="12"/>
      <c r="B134" s="2"/>
      <c r="C134" s="18"/>
      <c r="D134" s="69"/>
      <c r="E134" s="25" t="s">
        <v>317</v>
      </c>
      <c r="F134" s="25"/>
      <c r="G134" s="25"/>
      <c r="H134" s="44" t="s">
        <v>297</v>
      </c>
      <c r="I134" s="71"/>
      <c r="J134" s="44" t="s">
        <v>315</v>
      </c>
      <c r="K134" s="25"/>
      <c r="L134" s="294"/>
      <c r="M134" s="13"/>
    </row>
    <row r="135" spans="1:13" ht="12.75">
      <c r="A135" s="12"/>
      <c r="B135" s="2"/>
      <c r="C135" s="18"/>
      <c r="D135" s="69"/>
      <c r="E135" s="25" t="s">
        <v>318</v>
      </c>
      <c r="F135" s="25"/>
      <c r="G135" s="25"/>
      <c r="H135" s="44" t="s">
        <v>297</v>
      </c>
      <c r="I135" s="71"/>
      <c r="J135" s="44" t="s">
        <v>315</v>
      </c>
      <c r="K135" s="25"/>
      <c r="L135" s="294"/>
      <c r="M135" s="13"/>
    </row>
    <row r="136" spans="1:13" ht="12.75">
      <c r="A136" s="12"/>
      <c r="B136" s="2"/>
      <c r="C136" s="18"/>
      <c r="D136" s="69"/>
      <c r="E136" s="25" t="s">
        <v>319</v>
      </c>
      <c r="F136" s="25"/>
      <c r="G136" s="25"/>
      <c r="H136" s="44" t="s">
        <v>297</v>
      </c>
      <c r="I136" s="71"/>
      <c r="J136" s="44" t="s">
        <v>315</v>
      </c>
      <c r="K136" s="25"/>
      <c r="L136" s="294"/>
      <c r="M136" s="13"/>
    </row>
    <row r="137" spans="1:13" ht="12.75">
      <c r="A137" s="12"/>
      <c r="B137" s="2"/>
      <c r="C137" s="18"/>
      <c r="D137" s="69"/>
      <c r="E137" s="25" t="s">
        <v>320</v>
      </c>
      <c r="F137" s="25"/>
      <c r="G137" s="25"/>
      <c r="H137" s="44" t="s">
        <v>297</v>
      </c>
      <c r="I137" s="71"/>
      <c r="J137" s="44" t="s">
        <v>315</v>
      </c>
      <c r="K137" s="25"/>
      <c r="L137" s="294"/>
      <c r="M137" s="13"/>
    </row>
    <row r="138" spans="1:13" ht="12.75">
      <c r="A138" s="12"/>
      <c r="B138" s="2"/>
      <c r="C138" s="18"/>
      <c r="D138" s="69"/>
      <c r="E138" s="431" t="s">
        <v>321</v>
      </c>
      <c r="F138" s="431"/>
      <c r="G138" s="25"/>
      <c r="H138" s="44" t="s">
        <v>297</v>
      </c>
      <c r="I138" s="71"/>
      <c r="J138" s="44" t="s">
        <v>315</v>
      </c>
      <c r="K138" s="25"/>
      <c r="L138" s="294"/>
      <c r="M138" s="13"/>
    </row>
    <row r="139" spans="1:13" ht="12.75">
      <c r="A139" s="12"/>
      <c r="B139" s="2"/>
      <c r="C139" s="18"/>
      <c r="D139" s="69"/>
      <c r="E139" s="72" t="s">
        <v>367</v>
      </c>
      <c r="F139" s="25"/>
      <c r="G139" s="25"/>
      <c r="H139" s="44" t="s">
        <v>297</v>
      </c>
      <c r="I139" s="71"/>
      <c r="J139" s="44" t="s">
        <v>315</v>
      </c>
      <c r="K139" s="25"/>
      <c r="L139" s="294"/>
      <c r="M139" s="13"/>
    </row>
    <row r="140" spans="1:13" ht="12.75">
      <c r="A140" s="12"/>
      <c r="B140" s="2"/>
      <c r="C140" s="18"/>
      <c r="D140" s="69"/>
      <c r="E140" s="72" t="s">
        <v>323</v>
      </c>
      <c r="F140" s="25"/>
      <c r="G140" s="25"/>
      <c r="H140" s="44" t="s">
        <v>297</v>
      </c>
      <c r="I140" s="71"/>
      <c r="J140" s="44" t="s">
        <v>315</v>
      </c>
      <c r="K140" s="25"/>
      <c r="L140" s="294"/>
      <c r="M140" s="13"/>
    </row>
    <row r="141" spans="1:13" ht="12.75">
      <c r="A141" s="12"/>
      <c r="B141" s="2"/>
      <c r="C141" s="18"/>
      <c r="D141" s="69"/>
      <c r="E141" s="70"/>
      <c r="F141" s="18"/>
      <c r="G141" s="18"/>
      <c r="H141" s="18"/>
      <c r="I141" s="25"/>
      <c r="J141" s="3"/>
      <c r="K141" s="25"/>
      <c r="L141" s="284"/>
      <c r="M141" s="13"/>
    </row>
    <row r="142" spans="1:13" ht="12.75">
      <c r="A142" s="12"/>
      <c r="B142" s="2">
        <v>46</v>
      </c>
      <c r="C142" s="18"/>
      <c r="D142" s="69" t="s">
        <v>312</v>
      </c>
      <c r="E142" s="70" t="s">
        <v>368</v>
      </c>
      <c r="F142" s="18"/>
      <c r="G142" s="18"/>
      <c r="H142" s="18"/>
      <c r="I142" s="25"/>
      <c r="J142" s="44" t="s">
        <v>315</v>
      </c>
      <c r="K142" s="25"/>
      <c r="L142" s="270">
        <v>1723271</v>
      </c>
      <c r="M142" s="13"/>
    </row>
    <row r="143" spans="1:13" ht="12.75">
      <c r="A143" s="12"/>
      <c r="B143" s="2"/>
      <c r="C143" s="18"/>
      <c r="D143" s="69"/>
      <c r="E143" s="70"/>
      <c r="F143" s="18"/>
      <c r="G143" s="18"/>
      <c r="H143" s="18"/>
      <c r="I143" s="25"/>
      <c r="J143" s="3"/>
      <c r="K143" s="25"/>
      <c r="L143" s="284"/>
      <c r="M143" s="13"/>
    </row>
    <row r="144" spans="1:13" ht="12.75">
      <c r="A144" s="12"/>
      <c r="B144" s="2">
        <v>47</v>
      </c>
      <c r="C144" s="18"/>
      <c r="D144" s="69" t="s">
        <v>312</v>
      </c>
      <c r="E144" s="70" t="s">
        <v>369</v>
      </c>
      <c r="F144" s="18"/>
      <c r="G144" s="18"/>
      <c r="H144" s="18"/>
      <c r="I144" s="25"/>
      <c r="J144" s="44" t="s">
        <v>315</v>
      </c>
      <c r="K144" s="25"/>
      <c r="L144" s="299">
        <v>48574</v>
      </c>
      <c r="M144" s="13"/>
    </row>
    <row r="145" spans="1:13" ht="12.75">
      <c r="A145" s="12"/>
      <c r="B145" s="2"/>
      <c r="C145" s="18"/>
      <c r="D145" s="69"/>
      <c r="E145" s="70"/>
      <c r="F145" s="18"/>
      <c r="G145" s="18"/>
      <c r="H145" s="18"/>
      <c r="I145" s="25"/>
      <c r="J145" s="3"/>
      <c r="K145" s="25"/>
      <c r="L145" s="284"/>
      <c r="M145" s="13"/>
    </row>
    <row r="146" spans="1:13" ht="12.75">
      <c r="A146" s="12"/>
      <c r="B146" s="2">
        <v>48</v>
      </c>
      <c r="C146" s="18"/>
      <c r="D146" s="69" t="s">
        <v>312</v>
      </c>
      <c r="E146" s="70" t="s">
        <v>370</v>
      </c>
      <c r="F146" s="18"/>
      <c r="G146" s="18"/>
      <c r="H146" s="18"/>
      <c r="I146" s="25"/>
      <c r="J146" s="44" t="s">
        <v>315</v>
      </c>
      <c r="K146" s="25"/>
      <c r="L146" s="270">
        <v>15410</v>
      </c>
      <c r="M146" s="13"/>
    </row>
    <row r="147" spans="1:13" ht="12.75">
      <c r="A147" s="12"/>
      <c r="B147" s="2"/>
      <c r="C147" s="18"/>
      <c r="D147" s="69"/>
      <c r="E147" s="70"/>
      <c r="F147" s="18"/>
      <c r="G147" s="18"/>
      <c r="H147" s="18"/>
      <c r="I147" s="25"/>
      <c r="J147" s="3"/>
      <c r="K147" s="25"/>
      <c r="L147" s="284"/>
      <c r="M147" s="13"/>
    </row>
    <row r="148" spans="1:13" ht="12.75">
      <c r="A148" s="12"/>
      <c r="B148" s="2">
        <v>49</v>
      </c>
      <c r="C148" s="18"/>
      <c r="D148" s="69" t="s">
        <v>312</v>
      </c>
      <c r="E148" s="70" t="s">
        <v>371</v>
      </c>
      <c r="F148" s="18"/>
      <c r="G148" s="18"/>
      <c r="H148" s="18"/>
      <c r="I148" s="25"/>
      <c r="J148" s="44" t="s">
        <v>315</v>
      </c>
      <c r="K148" s="25"/>
      <c r="L148" s="284">
        <v>104907</v>
      </c>
      <c r="M148" s="13"/>
    </row>
    <row r="149" spans="1:13" ht="12.75">
      <c r="A149" s="12"/>
      <c r="B149" s="2"/>
      <c r="C149" s="18"/>
      <c r="D149" s="69"/>
      <c r="E149" s="70"/>
      <c r="F149" s="18"/>
      <c r="G149" s="18"/>
      <c r="H149" s="18"/>
      <c r="I149" s="25"/>
      <c r="J149" s="3"/>
      <c r="K149" s="25"/>
      <c r="L149" s="284">
        <v>228471</v>
      </c>
      <c r="M149" s="13"/>
    </row>
    <row r="150" spans="1:13" ht="12.75">
      <c r="A150" s="12"/>
      <c r="B150" s="2">
        <v>50</v>
      </c>
      <c r="C150" s="18"/>
      <c r="D150" s="69" t="s">
        <v>312</v>
      </c>
      <c r="E150" s="70" t="s">
        <v>372</v>
      </c>
      <c r="F150" s="18"/>
      <c r="G150" s="18"/>
      <c r="H150" s="18"/>
      <c r="I150" s="25"/>
      <c r="J150" s="44" t="s">
        <v>315</v>
      </c>
      <c r="K150" s="25"/>
      <c r="L150" s="284"/>
      <c r="M150" s="13"/>
    </row>
    <row r="151" spans="1:13" ht="12.75">
      <c r="A151" s="12"/>
      <c r="B151" s="2"/>
      <c r="C151" s="18"/>
      <c r="D151" s="69"/>
      <c r="E151" s="70"/>
      <c r="F151" s="18"/>
      <c r="G151" s="18"/>
      <c r="H151" s="18"/>
      <c r="I151" s="25"/>
      <c r="J151" s="3"/>
      <c r="K151" s="25"/>
      <c r="L151" s="284"/>
      <c r="M151" s="13"/>
    </row>
    <row r="152" spans="1:13" ht="12.75">
      <c r="A152" s="12"/>
      <c r="B152" s="2">
        <v>51</v>
      </c>
      <c r="C152" s="18"/>
      <c r="D152" s="69" t="s">
        <v>312</v>
      </c>
      <c r="E152" s="70" t="s">
        <v>373</v>
      </c>
      <c r="F152" s="18"/>
      <c r="G152" s="18"/>
      <c r="H152" s="18"/>
      <c r="I152" s="25"/>
      <c r="J152" s="3" t="s">
        <v>336</v>
      </c>
      <c r="K152" s="25"/>
      <c r="L152" s="299"/>
      <c r="M152" s="13"/>
    </row>
    <row r="153" spans="1:13" ht="12.75">
      <c r="A153" s="12"/>
      <c r="B153" s="2"/>
      <c r="C153" s="18"/>
      <c r="D153" s="69"/>
      <c r="E153" s="70"/>
      <c r="F153" s="18"/>
      <c r="G153" s="18"/>
      <c r="H153" s="18"/>
      <c r="I153" s="25"/>
      <c r="J153" s="3"/>
      <c r="K153" s="25"/>
      <c r="L153" s="284"/>
      <c r="M153" s="13"/>
    </row>
    <row r="154" spans="1:13" ht="12.75">
      <c r="A154" s="12"/>
      <c r="B154" s="2">
        <v>52</v>
      </c>
      <c r="C154" s="18"/>
      <c r="D154" s="69" t="s">
        <v>312</v>
      </c>
      <c r="E154" s="70" t="s">
        <v>335</v>
      </c>
      <c r="F154" s="18"/>
      <c r="G154" s="18"/>
      <c r="H154" s="18"/>
      <c r="I154" s="25"/>
      <c r="J154" s="3" t="s">
        <v>336</v>
      </c>
      <c r="K154" s="25"/>
      <c r="L154" s="298">
        <v>2589899</v>
      </c>
      <c r="M154" s="13"/>
    </row>
    <row r="155" spans="1:13" ht="12.75">
      <c r="A155" s="12"/>
      <c r="B155" s="2"/>
      <c r="C155" s="18"/>
      <c r="D155" s="69"/>
      <c r="E155" s="70"/>
      <c r="F155" s="18"/>
      <c r="G155" s="18"/>
      <c r="H155" s="18"/>
      <c r="I155" s="25"/>
      <c r="J155" s="3"/>
      <c r="K155" s="25"/>
      <c r="L155" s="284"/>
      <c r="M155" s="13"/>
    </row>
    <row r="156" spans="1:13" ht="12.75">
      <c r="A156" s="12"/>
      <c r="B156" s="2">
        <v>53</v>
      </c>
      <c r="C156" s="18"/>
      <c r="D156" s="69" t="s">
        <v>312</v>
      </c>
      <c r="E156" s="70" t="s">
        <v>374</v>
      </c>
      <c r="F156" s="18"/>
      <c r="G156" s="18"/>
      <c r="H156" s="18"/>
      <c r="I156" s="25"/>
      <c r="J156" s="3" t="s">
        <v>336</v>
      </c>
      <c r="K156" s="25"/>
      <c r="L156" s="284"/>
      <c r="M156" s="13"/>
    </row>
    <row r="157" spans="1:13" ht="12.75">
      <c r="A157" s="12"/>
      <c r="B157" s="2"/>
      <c r="C157" s="18"/>
      <c r="D157" s="69"/>
      <c r="E157" s="70"/>
      <c r="F157" s="18"/>
      <c r="G157" s="18"/>
      <c r="H157" s="18"/>
      <c r="I157" s="25"/>
      <c r="J157" s="3"/>
      <c r="K157" s="25"/>
      <c r="L157" s="284"/>
      <c r="M157" s="13"/>
    </row>
    <row r="158" spans="1:13" ht="12.75">
      <c r="A158" s="12"/>
      <c r="B158" s="2">
        <v>54</v>
      </c>
      <c r="C158" s="18"/>
      <c r="D158" s="69" t="s">
        <v>312</v>
      </c>
      <c r="E158" s="70" t="s">
        <v>375</v>
      </c>
      <c r="F158" s="18"/>
      <c r="G158" s="18"/>
      <c r="H158" s="18"/>
      <c r="I158" s="25"/>
      <c r="J158" s="44" t="s">
        <v>315</v>
      </c>
      <c r="K158" s="25"/>
      <c r="L158" s="270">
        <v>277227</v>
      </c>
      <c r="M158" s="13"/>
    </row>
    <row r="159" spans="1:13" ht="12.75">
      <c r="A159" s="12"/>
      <c r="B159" s="2"/>
      <c r="C159" s="18"/>
      <c r="D159" s="69"/>
      <c r="E159" s="70"/>
      <c r="F159" s="18"/>
      <c r="G159" s="18"/>
      <c r="H159" s="18"/>
      <c r="I159" s="25"/>
      <c r="J159" s="3"/>
      <c r="K159" s="25"/>
      <c r="L159" s="284"/>
      <c r="M159" s="13"/>
    </row>
    <row r="160" spans="1:13" ht="12.75">
      <c r="A160" s="12"/>
      <c r="B160" s="2">
        <v>55</v>
      </c>
      <c r="C160" s="18"/>
      <c r="D160" s="47">
        <v>4</v>
      </c>
      <c r="E160" s="79" t="s">
        <v>376</v>
      </c>
      <c r="F160" s="53"/>
      <c r="G160" s="18"/>
      <c r="H160" s="18"/>
      <c r="I160" s="25"/>
      <c r="J160" s="3" t="s">
        <v>336</v>
      </c>
      <c r="K160" s="25"/>
      <c r="L160" s="284"/>
      <c r="M160" s="13"/>
    </row>
    <row r="161" spans="1:13" ht="12.75">
      <c r="A161" s="12"/>
      <c r="B161" s="2"/>
      <c r="C161" s="18"/>
      <c r="D161" s="47"/>
      <c r="E161" s="79"/>
      <c r="F161" s="53"/>
      <c r="G161" s="18"/>
      <c r="H161" s="18"/>
      <c r="I161" s="25"/>
      <c r="J161" s="3"/>
      <c r="K161" s="25"/>
      <c r="L161" s="284"/>
      <c r="M161" s="13"/>
    </row>
    <row r="162" spans="1:13" ht="12.75">
      <c r="A162" s="12"/>
      <c r="B162" s="2">
        <v>56</v>
      </c>
      <c r="C162" s="18"/>
      <c r="D162" s="47">
        <v>5</v>
      </c>
      <c r="E162" s="79" t="s">
        <v>377</v>
      </c>
      <c r="F162" s="53"/>
      <c r="G162" s="18"/>
      <c r="H162" s="18"/>
      <c r="I162" s="25"/>
      <c r="J162" s="3" t="s">
        <v>336</v>
      </c>
      <c r="K162" s="25"/>
      <c r="L162" s="284"/>
      <c r="M162" s="13"/>
    </row>
    <row r="163" spans="1:13" ht="12.75">
      <c r="A163" s="12"/>
      <c r="B163" s="2"/>
      <c r="C163" s="18"/>
      <c r="D163" s="47"/>
      <c r="E163" s="79"/>
      <c r="F163" s="53"/>
      <c r="G163" s="18"/>
      <c r="H163" s="18"/>
      <c r="I163" s="25"/>
      <c r="J163" s="3"/>
      <c r="K163" s="25"/>
      <c r="L163" s="284"/>
      <c r="M163" s="13"/>
    </row>
    <row r="164" spans="1:13" ht="12.75">
      <c r="A164" s="12"/>
      <c r="B164" s="2"/>
      <c r="C164" s="18"/>
      <c r="D164" s="100" t="s">
        <v>4</v>
      </c>
      <c r="E164" s="48" t="s">
        <v>378</v>
      </c>
      <c r="F164" s="48"/>
      <c r="G164" s="18"/>
      <c r="H164" s="18"/>
      <c r="I164" s="25"/>
      <c r="J164" s="3" t="s">
        <v>336</v>
      </c>
      <c r="K164" s="25"/>
      <c r="L164" s="284"/>
      <c r="M164" s="13"/>
    </row>
    <row r="165" spans="1:13" ht="12.75">
      <c r="A165" s="12"/>
      <c r="B165" s="2"/>
      <c r="C165" s="18"/>
      <c r="D165" s="100"/>
      <c r="E165" s="48"/>
      <c r="F165" s="48"/>
      <c r="G165" s="18"/>
      <c r="H165" s="18"/>
      <c r="I165" s="25"/>
      <c r="J165" s="3"/>
      <c r="K165" s="25"/>
      <c r="L165" s="284"/>
      <c r="M165" s="13"/>
    </row>
    <row r="166" spans="1:13" ht="12.75">
      <c r="A166" s="12"/>
      <c r="B166" s="2">
        <v>58</v>
      </c>
      <c r="C166" s="18"/>
      <c r="D166" s="47">
        <v>1</v>
      </c>
      <c r="E166" s="79" t="s">
        <v>379</v>
      </c>
      <c r="F166" s="48"/>
      <c r="G166" s="18"/>
      <c r="H166" s="18"/>
      <c r="I166" s="25"/>
      <c r="J166" s="3" t="s">
        <v>336</v>
      </c>
      <c r="K166" s="25"/>
      <c r="L166" s="284"/>
      <c r="M166" s="13"/>
    </row>
    <row r="167" spans="1:13" ht="12.75">
      <c r="A167" s="12"/>
      <c r="B167" s="2"/>
      <c r="C167" s="18"/>
      <c r="D167" s="47"/>
      <c r="E167" s="79"/>
      <c r="F167" s="48"/>
      <c r="G167" s="18"/>
      <c r="H167" s="18"/>
      <c r="I167" s="25"/>
      <c r="J167" s="3"/>
      <c r="K167" s="25"/>
      <c r="L167" s="284"/>
      <c r="M167" s="13"/>
    </row>
    <row r="168" spans="1:13" ht="12.75">
      <c r="A168" s="12"/>
      <c r="B168" s="2">
        <v>59</v>
      </c>
      <c r="C168" s="18"/>
      <c r="D168" s="69" t="s">
        <v>312</v>
      </c>
      <c r="E168" s="70" t="s">
        <v>380</v>
      </c>
      <c r="F168" s="18"/>
      <c r="G168" s="18"/>
      <c r="H168" s="18"/>
      <c r="I168" s="25"/>
      <c r="J168" s="3" t="s">
        <v>336</v>
      </c>
      <c r="K168" s="25"/>
      <c r="L168" s="284"/>
      <c r="M168" s="13"/>
    </row>
    <row r="169" spans="1:13" ht="12.75">
      <c r="A169" s="12"/>
      <c r="B169" s="2"/>
      <c r="C169" s="18"/>
      <c r="D169" s="69"/>
      <c r="E169" s="70"/>
      <c r="F169" s="18"/>
      <c r="G169" s="18"/>
      <c r="H169" s="18"/>
      <c r="I169" s="25"/>
      <c r="J169" s="3"/>
      <c r="K169" s="25"/>
      <c r="L169" s="284"/>
      <c r="M169" s="13"/>
    </row>
    <row r="170" spans="1:13" ht="12.75">
      <c r="A170" s="12"/>
      <c r="B170" s="2">
        <v>60</v>
      </c>
      <c r="C170" s="18"/>
      <c r="D170" s="69" t="s">
        <v>312</v>
      </c>
      <c r="E170" s="70" t="s">
        <v>90</v>
      </c>
      <c r="F170" s="18"/>
      <c r="G170" s="18"/>
      <c r="H170" s="18"/>
      <c r="I170" s="25"/>
      <c r="J170" s="3" t="s">
        <v>336</v>
      </c>
      <c r="K170" s="25"/>
      <c r="L170" s="284"/>
      <c r="M170" s="13"/>
    </row>
    <row r="171" spans="1:13" ht="12.75">
      <c r="A171" s="12"/>
      <c r="B171" s="2"/>
      <c r="C171" s="18"/>
      <c r="D171" s="69"/>
      <c r="E171" s="70"/>
      <c r="F171" s="18"/>
      <c r="G171" s="18"/>
      <c r="H171" s="18"/>
      <c r="I171" s="25"/>
      <c r="J171" s="3"/>
      <c r="K171" s="25"/>
      <c r="L171" s="284"/>
      <c r="M171" s="13"/>
    </row>
    <row r="172" spans="1:13" ht="12.75">
      <c r="A172" s="12"/>
      <c r="B172" s="2">
        <v>61</v>
      </c>
      <c r="C172" s="18"/>
      <c r="D172" s="47">
        <v>2</v>
      </c>
      <c r="E172" s="79" t="s">
        <v>381</v>
      </c>
      <c r="F172" s="53"/>
      <c r="G172" s="18"/>
      <c r="H172" s="18"/>
      <c r="I172" s="25"/>
      <c r="J172" s="3" t="s">
        <v>336</v>
      </c>
      <c r="K172" s="25"/>
      <c r="L172" s="299"/>
      <c r="M172" s="13"/>
    </row>
    <row r="173" spans="1:13" ht="12.75">
      <c r="A173" s="12"/>
      <c r="B173" s="2"/>
      <c r="C173" s="18"/>
      <c r="D173" s="47"/>
      <c r="E173" s="79"/>
      <c r="F173" s="53"/>
      <c r="G173" s="18"/>
      <c r="H173" s="18"/>
      <c r="I173" s="25"/>
      <c r="J173" s="3"/>
      <c r="K173" s="25"/>
      <c r="L173" s="284"/>
      <c r="M173" s="13"/>
    </row>
    <row r="174" spans="1:13" ht="12.75">
      <c r="A174" s="12"/>
      <c r="B174" s="2">
        <v>62</v>
      </c>
      <c r="C174" s="18"/>
      <c r="D174" s="47">
        <v>3</v>
      </c>
      <c r="E174" s="79" t="s">
        <v>376</v>
      </c>
      <c r="F174" s="53"/>
      <c r="G174" s="18"/>
      <c r="H174" s="18"/>
      <c r="I174" s="25"/>
      <c r="J174" s="3" t="s">
        <v>336</v>
      </c>
      <c r="K174" s="25"/>
      <c r="L174" s="284"/>
      <c r="M174" s="13"/>
    </row>
    <row r="175" spans="1:13" ht="12.75">
      <c r="A175" s="12"/>
      <c r="B175" s="2"/>
      <c r="C175" s="18"/>
      <c r="D175" s="47"/>
      <c r="E175" s="79"/>
      <c r="F175" s="53"/>
      <c r="G175" s="18"/>
      <c r="H175" s="18"/>
      <c r="I175" s="25"/>
      <c r="J175" s="3"/>
      <c r="K175" s="25"/>
      <c r="L175" s="284"/>
      <c r="M175" s="13"/>
    </row>
    <row r="176" spans="1:13" ht="12.75">
      <c r="A176" s="12"/>
      <c r="B176" s="2">
        <v>63</v>
      </c>
      <c r="C176" s="18"/>
      <c r="D176" s="47">
        <v>4</v>
      </c>
      <c r="E176" s="79" t="s">
        <v>382</v>
      </c>
      <c r="F176" s="53"/>
      <c r="G176" s="18"/>
      <c r="H176" s="18"/>
      <c r="I176" s="25"/>
      <c r="J176" s="3" t="s">
        <v>336</v>
      </c>
      <c r="K176" s="25"/>
      <c r="L176" s="284"/>
      <c r="M176" s="13"/>
    </row>
    <row r="177" spans="1:13" ht="12.75">
      <c r="A177" s="12"/>
      <c r="B177" s="2"/>
      <c r="C177" s="18"/>
      <c r="D177" s="47"/>
      <c r="E177" s="79"/>
      <c r="F177" s="53"/>
      <c r="G177" s="18"/>
      <c r="H177" s="18"/>
      <c r="I177" s="25"/>
      <c r="J177" s="3"/>
      <c r="K177" s="25"/>
      <c r="L177" s="284"/>
      <c r="M177" s="13"/>
    </row>
    <row r="178" spans="1:13" s="25" customFormat="1" ht="12.75">
      <c r="A178" s="12"/>
      <c r="B178" s="2"/>
      <c r="C178" s="18"/>
      <c r="D178" s="47"/>
      <c r="E178" s="79"/>
      <c r="F178" s="53"/>
      <c r="G178" s="18"/>
      <c r="H178" s="18"/>
      <c r="J178" s="3"/>
      <c r="L178" s="284"/>
      <c r="M178" s="13"/>
    </row>
    <row r="179" spans="1:13" ht="15">
      <c r="A179" s="12"/>
      <c r="B179" s="2"/>
      <c r="C179" s="18"/>
      <c r="D179" s="100" t="s">
        <v>218</v>
      </c>
      <c r="E179" s="48" t="s">
        <v>383</v>
      </c>
      <c r="F179" s="48"/>
      <c r="G179" s="18"/>
      <c r="H179" s="18"/>
      <c r="I179" s="25"/>
      <c r="J179" s="3" t="s">
        <v>336</v>
      </c>
      <c r="K179" s="25"/>
      <c r="L179" s="286">
        <f>SUM(L181:L199)</f>
        <v>1389038</v>
      </c>
      <c r="M179" s="13"/>
    </row>
    <row r="180" spans="1:13" ht="12.75">
      <c r="A180" s="12"/>
      <c r="B180" s="2"/>
      <c r="C180" s="18"/>
      <c r="D180" s="100"/>
      <c r="E180" s="48"/>
      <c r="F180" s="48"/>
      <c r="G180" s="18"/>
      <c r="H180" s="18"/>
      <c r="I180" s="25"/>
      <c r="J180" s="3"/>
      <c r="K180" s="25"/>
      <c r="L180" s="284"/>
      <c r="M180" s="13"/>
    </row>
    <row r="181" spans="1:13" ht="12.75">
      <c r="A181" s="12"/>
      <c r="B181" s="2">
        <v>66</v>
      </c>
      <c r="C181" s="18"/>
      <c r="D181" s="47">
        <v>1</v>
      </c>
      <c r="E181" s="79" t="s">
        <v>384</v>
      </c>
      <c r="F181" s="53"/>
      <c r="G181" s="18"/>
      <c r="H181" s="18"/>
      <c r="I181" s="25"/>
      <c r="J181" s="3" t="s">
        <v>336</v>
      </c>
      <c r="K181" s="25"/>
      <c r="L181" s="284"/>
      <c r="M181" s="13"/>
    </row>
    <row r="182" spans="1:13" ht="12.75">
      <c r="A182" s="12"/>
      <c r="B182" s="2"/>
      <c r="C182" s="18"/>
      <c r="D182" s="47"/>
      <c r="E182" s="79"/>
      <c r="F182" s="53"/>
      <c r="G182" s="18"/>
      <c r="H182" s="18"/>
      <c r="I182" s="25"/>
      <c r="J182" s="3"/>
      <c r="K182" s="25"/>
      <c r="L182" s="284"/>
      <c r="M182" s="13"/>
    </row>
    <row r="183" spans="1:13" ht="12.75">
      <c r="A183" s="12"/>
      <c r="B183" s="2">
        <v>67</v>
      </c>
      <c r="C183" s="18"/>
      <c r="D183" s="47">
        <v>2</v>
      </c>
      <c r="E183" s="79" t="s">
        <v>385</v>
      </c>
      <c r="F183" s="53"/>
      <c r="G183" s="18"/>
      <c r="H183" s="18"/>
      <c r="I183" s="25"/>
      <c r="J183" s="3" t="s">
        <v>336</v>
      </c>
      <c r="K183" s="25"/>
      <c r="L183" s="284"/>
      <c r="M183" s="13"/>
    </row>
    <row r="184" spans="1:13" ht="12.75">
      <c r="A184" s="12"/>
      <c r="B184" s="2"/>
      <c r="C184" s="18"/>
      <c r="D184" s="47"/>
      <c r="E184" s="79"/>
      <c r="F184" s="53"/>
      <c r="G184" s="18"/>
      <c r="H184" s="18"/>
      <c r="I184" s="25"/>
      <c r="J184" s="3"/>
      <c r="K184" s="25"/>
      <c r="L184" s="284"/>
      <c r="M184" s="13"/>
    </row>
    <row r="185" spans="1:13" ht="12.75">
      <c r="A185" s="12"/>
      <c r="B185" s="2">
        <v>68</v>
      </c>
      <c r="C185" s="18"/>
      <c r="D185" s="47">
        <v>3</v>
      </c>
      <c r="E185" s="79" t="s">
        <v>101</v>
      </c>
      <c r="F185" s="53"/>
      <c r="G185" s="18"/>
      <c r="H185" s="18"/>
      <c r="I185" s="25"/>
      <c r="J185" s="3" t="s">
        <v>336</v>
      </c>
      <c r="K185" s="25"/>
      <c r="L185" s="299">
        <v>100000</v>
      </c>
      <c r="M185" s="13"/>
    </row>
    <row r="186" spans="1:13" ht="12.75">
      <c r="A186" s="12"/>
      <c r="B186" s="2"/>
      <c r="C186" s="18"/>
      <c r="D186" s="47"/>
      <c r="E186" s="79"/>
      <c r="F186" s="53"/>
      <c r="G186" s="18"/>
      <c r="H186" s="18"/>
      <c r="I186" s="25"/>
      <c r="J186" s="3"/>
      <c r="K186" s="25"/>
      <c r="L186" s="284"/>
      <c r="M186" s="13"/>
    </row>
    <row r="187" spans="1:13" ht="12.75">
      <c r="A187" s="12"/>
      <c r="B187" s="2">
        <v>69</v>
      </c>
      <c r="C187" s="18"/>
      <c r="D187" s="47">
        <v>4</v>
      </c>
      <c r="E187" s="79" t="s">
        <v>386</v>
      </c>
      <c r="F187" s="53"/>
      <c r="G187" s="18"/>
      <c r="H187" s="18"/>
      <c r="I187" s="25"/>
      <c r="J187" s="3" t="s">
        <v>336</v>
      </c>
      <c r="K187" s="25"/>
      <c r="L187" s="284"/>
      <c r="M187" s="13"/>
    </row>
    <row r="188" spans="1:13" ht="12.75">
      <c r="A188" s="12"/>
      <c r="B188" s="2"/>
      <c r="C188" s="18"/>
      <c r="D188" s="47"/>
      <c r="E188" s="79"/>
      <c r="F188" s="53"/>
      <c r="G188" s="18"/>
      <c r="H188" s="18"/>
      <c r="I188" s="25"/>
      <c r="J188" s="3"/>
      <c r="K188" s="25"/>
      <c r="L188" s="284"/>
      <c r="M188" s="13"/>
    </row>
    <row r="189" spans="1:13" ht="12.75">
      <c r="A189" s="12"/>
      <c r="B189" s="2">
        <v>70</v>
      </c>
      <c r="C189" s="18"/>
      <c r="D189" s="47">
        <v>5</v>
      </c>
      <c r="E189" s="79" t="s">
        <v>387</v>
      </c>
      <c r="F189" s="53"/>
      <c r="G189" s="18"/>
      <c r="H189" s="18"/>
      <c r="I189" s="25"/>
      <c r="J189" s="3" t="s">
        <v>336</v>
      </c>
      <c r="K189" s="25"/>
      <c r="L189" s="284"/>
      <c r="M189" s="13"/>
    </row>
    <row r="190" spans="1:13" ht="12.75">
      <c r="A190" s="12"/>
      <c r="B190" s="2"/>
      <c r="C190" s="18"/>
      <c r="D190" s="47"/>
      <c r="E190" s="79"/>
      <c r="F190" s="53"/>
      <c r="G190" s="18"/>
      <c r="H190" s="18"/>
      <c r="I190" s="25"/>
      <c r="J190" s="3"/>
      <c r="K190" s="25"/>
      <c r="L190" s="284"/>
      <c r="M190" s="13"/>
    </row>
    <row r="191" spans="1:13" ht="12.75">
      <c r="A191" s="12"/>
      <c r="B191" s="2">
        <v>71</v>
      </c>
      <c r="C191" s="18"/>
      <c r="D191" s="47">
        <v>6</v>
      </c>
      <c r="E191" s="79" t="s">
        <v>388</v>
      </c>
      <c r="F191" s="53"/>
      <c r="G191" s="18"/>
      <c r="H191" s="18"/>
      <c r="I191" s="25"/>
      <c r="J191" s="3" t="s">
        <v>336</v>
      </c>
      <c r="K191" s="25"/>
      <c r="L191" s="284"/>
      <c r="M191" s="13"/>
    </row>
    <row r="192" spans="1:13" ht="12.75">
      <c r="A192" s="12"/>
      <c r="B192" s="2"/>
      <c r="C192" s="18"/>
      <c r="D192" s="47"/>
      <c r="E192" s="79"/>
      <c r="F192" s="53"/>
      <c r="G192" s="18"/>
      <c r="H192" s="18"/>
      <c r="I192" s="25"/>
      <c r="J192" s="3"/>
      <c r="K192" s="25"/>
      <c r="L192" s="284"/>
      <c r="M192" s="13"/>
    </row>
    <row r="193" spans="1:13" ht="12.75">
      <c r="A193" s="12"/>
      <c r="B193" s="2">
        <v>72</v>
      </c>
      <c r="C193" s="18"/>
      <c r="D193" s="47">
        <v>7</v>
      </c>
      <c r="E193" s="79" t="s">
        <v>389</v>
      </c>
      <c r="F193" s="53"/>
      <c r="G193" s="18"/>
      <c r="H193" s="18"/>
      <c r="I193" s="25"/>
      <c r="J193" s="3" t="s">
        <v>336</v>
      </c>
      <c r="K193" s="25"/>
      <c r="L193" s="284"/>
      <c r="M193" s="13"/>
    </row>
    <row r="194" spans="1:13" ht="12.75">
      <c r="A194" s="12"/>
      <c r="B194" s="2"/>
      <c r="C194" s="18"/>
      <c r="D194" s="47"/>
      <c r="E194" s="79"/>
      <c r="F194" s="53"/>
      <c r="G194" s="18"/>
      <c r="H194" s="18"/>
      <c r="I194" s="25"/>
      <c r="J194" s="3"/>
      <c r="K194" s="25"/>
      <c r="L194" s="284"/>
      <c r="M194" s="13"/>
    </row>
    <row r="195" spans="1:13" ht="12.75">
      <c r="A195" s="12"/>
      <c r="B195" s="2">
        <v>73</v>
      </c>
      <c r="C195" s="18"/>
      <c r="D195" s="47">
        <v>8</v>
      </c>
      <c r="E195" s="79" t="s">
        <v>390</v>
      </c>
      <c r="F195" s="53"/>
      <c r="G195" s="18"/>
      <c r="H195" s="18"/>
      <c r="I195" s="25"/>
      <c r="J195" s="3" t="s">
        <v>336</v>
      </c>
      <c r="K195" s="25"/>
      <c r="L195" s="284"/>
      <c r="M195" s="13"/>
    </row>
    <row r="196" spans="1:13" ht="12.75">
      <c r="A196" s="12"/>
      <c r="B196" s="2"/>
      <c r="C196" s="18"/>
      <c r="D196" s="47"/>
      <c r="E196" s="79"/>
      <c r="F196" s="53"/>
      <c r="G196" s="18"/>
      <c r="H196" s="18"/>
      <c r="I196" s="25"/>
      <c r="J196" s="3"/>
      <c r="K196" s="25"/>
      <c r="L196" s="284"/>
      <c r="M196" s="13"/>
    </row>
    <row r="197" spans="1:13" ht="12.75">
      <c r="A197" s="12"/>
      <c r="B197" s="2">
        <v>74</v>
      </c>
      <c r="C197" s="18"/>
      <c r="D197" s="47">
        <v>9</v>
      </c>
      <c r="E197" s="79" t="s">
        <v>391</v>
      </c>
      <c r="F197" s="53"/>
      <c r="G197" s="18"/>
      <c r="H197" s="18"/>
      <c r="I197" s="25"/>
      <c r="J197" s="3" t="s">
        <v>336</v>
      </c>
      <c r="K197" s="25"/>
      <c r="L197" s="299">
        <v>-360030</v>
      </c>
      <c r="M197" s="13"/>
    </row>
    <row r="198" spans="1:13" ht="12.75">
      <c r="A198" s="12"/>
      <c r="B198" s="2"/>
      <c r="C198" s="18"/>
      <c r="D198" s="47"/>
      <c r="E198" s="79"/>
      <c r="F198" s="53"/>
      <c r="G198" s="18"/>
      <c r="H198" s="18"/>
      <c r="I198" s="25"/>
      <c r="J198" s="3"/>
      <c r="K198" s="25"/>
      <c r="L198" s="284"/>
      <c r="M198" s="13"/>
    </row>
    <row r="199" spans="1:13" ht="12.75">
      <c r="A199" s="12"/>
      <c r="B199" s="2">
        <v>75</v>
      </c>
      <c r="C199" s="18"/>
      <c r="D199" s="47">
        <v>10</v>
      </c>
      <c r="E199" s="79" t="s">
        <v>108</v>
      </c>
      <c r="F199" s="53"/>
      <c r="G199" s="18"/>
      <c r="H199" s="18"/>
      <c r="I199" s="25"/>
      <c r="J199" s="3"/>
      <c r="K199" s="25"/>
      <c r="L199" s="280">
        <v>1649068</v>
      </c>
      <c r="M199" s="13"/>
    </row>
    <row r="200" spans="1:13" ht="12.75">
      <c r="A200" s="12"/>
      <c r="B200" s="44"/>
      <c r="C200" s="25"/>
      <c r="D200" s="25"/>
      <c r="E200" s="25"/>
      <c r="F200" s="25"/>
      <c r="G200" s="25"/>
      <c r="H200" s="25"/>
      <c r="I200" s="25"/>
      <c r="J200" s="25"/>
      <c r="K200" s="25"/>
      <c r="L200" s="284"/>
      <c r="M200" s="13"/>
    </row>
    <row r="201" spans="1:13" ht="12.75">
      <c r="A201" s="12"/>
      <c r="B201" s="44"/>
      <c r="C201" s="25"/>
      <c r="D201" s="25"/>
      <c r="E201" s="102" t="s">
        <v>392</v>
      </c>
      <c r="F201" s="46" t="s">
        <v>393</v>
      </c>
      <c r="G201" s="25"/>
      <c r="H201" s="25"/>
      <c r="I201" s="25"/>
      <c r="J201" s="44" t="s">
        <v>315</v>
      </c>
      <c r="K201" s="25"/>
      <c r="L201" s="284"/>
      <c r="M201" s="13"/>
    </row>
    <row r="202" spans="1:13" ht="12.75">
      <c r="A202" s="12"/>
      <c r="B202" s="44"/>
      <c r="C202" s="25"/>
      <c r="D202" s="25"/>
      <c r="E202" s="102" t="s">
        <v>392</v>
      </c>
      <c r="F202" s="25" t="s">
        <v>394</v>
      </c>
      <c r="G202" s="25"/>
      <c r="H202" s="25"/>
      <c r="I202" s="25"/>
      <c r="J202" s="44" t="s">
        <v>315</v>
      </c>
      <c r="K202" s="71"/>
      <c r="L202" s="284"/>
      <c r="M202" s="13"/>
    </row>
    <row r="203" spans="1:13" ht="12.75">
      <c r="A203" s="12"/>
      <c r="B203" s="44"/>
      <c r="C203" s="25"/>
      <c r="D203" s="25"/>
      <c r="E203" s="102" t="s">
        <v>392</v>
      </c>
      <c r="F203" s="25" t="s">
        <v>395</v>
      </c>
      <c r="G203" s="25"/>
      <c r="H203" s="25"/>
      <c r="I203" s="25"/>
      <c r="J203" s="44" t="s">
        <v>315</v>
      </c>
      <c r="K203" s="71"/>
      <c r="L203" s="284">
        <f>SUM(L201-L202)</f>
        <v>0</v>
      </c>
      <c r="M203" s="13"/>
    </row>
    <row r="204" spans="1:13" ht="12.75">
      <c r="A204" s="12"/>
      <c r="B204" s="44"/>
      <c r="C204" s="25"/>
      <c r="D204" s="25"/>
      <c r="E204" s="102" t="s">
        <v>392</v>
      </c>
      <c r="F204" s="72" t="s">
        <v>232</v>
      </c>
      <c r="G204" s="25"/>
      <c r="H204" s="25"/>
      <c r="I204" s="25"/>
      <c r="J204" s="44" t="s">
        <v>315</v>
      </c>
      <c r="K204" s="71"/>
      <c r="L204" s="284">
        <f>SUM(L203*0.1)</f>
        <v>0</v>
      </c>
      <c r="M204" s="13"/>
    </row>
    <row r="205" spans="1:13" ht="12.75">
      <c r="A205" s="12"/>
      <c r="B205" s="44"/>
      <c r="C205" s="25"/>
      <c r="D205" s="25"/>
      <c r="E205" s="25"/>
      <c r="F205" s="25"/>
      <c r="G205" s="25"/>
      <c r="H205" s="25"/>
      <c r="I205" s="25"/>
      <c r="J205" s="25"/>
      <c r="K205" s="25"/>
      <c r="L205" s="284"/>
      <c r="M205" s="13"/>
    </row>
    <row r="206" spans="1:13" ht="15">
      <c r="A206" s="12"/>
      <c r="B206" s="44"/>
      <c r="C206" s="25"/>
      <c r="D206" s="100" t="s">
        <v>219</v>
      </c>
      <c r="E206" s="48" t="s">
        <v>396</v>
      </c>
      <c r="F206" s="25"/>
      <c r="G206" s="25"/>
      <c r="H206" s="25"/>
      <c r="I206" s="25"/>
      <c r="J206" s="25"/>
      <c r="K206" s="25"/>
      <c r="L206" s="286">
        <f>SUM(L208+L210+L212)</f>
        <v>12463532</v>
      </c>
      <c r="M206" s="13"/>
    </row>
    <row r="207" spans="1:13" ht="12.75">
      <c r="A207" s="12"/>
      <c r="B207" s="44"/>
      <c r="C207" s="25"/>
      <c r="D207" s="25"/>
      <c r="E207" s="25"/>
      <c r="F207" s="25"/>
      <c r="G207" s="25"/>
      <c r="H207" s="25"/>
      <c r="I207" s="25"/>
      <c r="J207" s="25"/>
      <c r="K207" s="25"/>
      <c r="L207" s="284"/>
      <c r="M207" s="13"/>
    </row>
    <row r="208" spans="1:13" ht="12.75">
      <c r="A208" s="12"/>
      <c r="B208" s="44">
        <v>1</v>
      </c>
      <c r="C208" s="25"/>
      <c r="D208" s="25"/>
      <c r="E208" s="79" t="s">
        <v>137</v>
      </c>
      <c r="F208" s="25"/>
      <c r="G208" s="25"/>
      <c r="H208" s="25"/>
      <c r="I208" s="25"/>
      <c r="J208" s="25"/>
      <c r="K208" s="25"/>
      <c r="L208" s="267">
        <v>12463532</v>
      </c>
      <c r="M208" s="13"/>
    </row>
    <row r="209" spans="1:13" ht="12.75">
      <c r="A209" s="12"/>
      <c r="B209" s="44"/>
      <c r="C209" s="25"/>
      <c r="D209" s="25"/>
      <c r="E209" s="25"/>
      <c r="F209" s="25"/>
      <c r="G209" s="25"/>
      <c r="H209" s="25"/>
      <c r="I209" s="25"/>
      <c r="J209" s="25"/>
      <c r="K209" s="25"/>
      <c r="L209" s="284"/>
      <c r="M209" s="13"/>
    </row>
    <row r="210" spans="1:13" ht="12.75">
      <c r="A210" s="12"/>
      <c r="B210" s="44">
        <v>2</v>
      </c>
      <c r="C210" s="25"/>
      <c r="D210" s="25"/>
      <c r="E210" s="76" t="s">
        <v>401</v>
      </c>
      <c r="F210" s="25"/>
      <c r="G210" s="25"/>
      <c r="H210" s="25"/>
      <c r="I210" s="25"/>
      <c r="J210" s="25"/>
      <c r="K210" s="25"/>
      <c r="L210" s="304"/>
      <c r="M210" s="13"/>
    </row>
    <row r="211" spans="1:13" ht="12.75">
      <c r="A211" s="12"/>
      <c r="B211" s="44"/>
      <c r="C211" s="25"/>
      <c r="D211" s="25"/>
      <c r="E211" s="76"/>
      <c r="F211" s="25"/>
      <c r="G211" s="25"/>
      <c r="H211" s="25"/>
      <c r="I211" s="25"/>
      <c r="J211" s="25"/>
      <c r="K211" s="25"/>
      <c r="L211" s="284"/>
      <c r="M211" s="13"/>
    </row>
    <row r="212" spans="1:13" ht="12.75">
      <c r="A212" s="12"/>
      <c r="B212" s="44">
        <v>3</v>
      </c>
      <c r="C212" s="25"/>
      <c r="D212" s="25"/>
      <c r="E212" s="76" t="s">
        <v>397</v>
      </c>
      <c r="F212" s="25"/>
      <c r="G212" s="25"/>
      <c r="H212" s="25"/>
      <c r="I212" s="25"/>
      <c r="J212" s="25"/>
      <c r="K212" s="25"/>
      <c r="L212" s="299"/>
      <c r="M212" s="13"/>
    </row>
    <row r="213" spans="1:13" ht="15">
      <c r="A213" s="9"/>
      <c r="B213" s="74"/>
      <c r="C213" s="8"/>
      <c r="D213" s="8"/>
      <c r="E213" s="8"/>
      <c r="F213" s="8"/>
      <c r="G213" s="8"/>
      <c r="H213" s="432"/>
      <c r="I213" s="432"/>
      <c r="J213" s="432"/>
      <c r="K213" s="432"/>
      <c r="L213" s="432"/>
      <c r="M213" s="7"/>
    </row>
    <row r="214" spans="8:12" ht="15">
      <c r="H214" s="429"/>
      <c r="I214" s="429"/>
      <c r="J214" s="429"/>
      <c r="K214" s="429"/>
      <c r="L214" s="429"/>
    </row>
    <row r="216" spans="2:12" s="217" customFormat="1" ht="17.25" customHeight="1">
      <c r="B216" s="196"/>
      <c r="E216" s="196"/>
      <c r="L216" s="305"/>
    </row>
    <row r="217" spans="2:12" s="217" customFormat="1" ht="15">
      <c r="B217" s="196"/>
      <c r="E217" s="196"/>
      <c r="L217" s="305"/>
    </row>
  </sheetData>
  <sheetProtection/>
  <mergeCells count="30">
    <mergeCell ref="H14:I14"/>
    <mergeCell ref="H19:I19"/>
    <mergeCell ref="H20:I20"/>
    <mergeCell ref="A4:M4"/>
    <mergeCell ref="C6:D6"/>
    <mergeCell ref="D12:D13"/>
    <mergeCell ref="E12:F13"/>
    <mergeCell ref="G12:G13"/>
    <mergeCell ref="H12:I13"/>
    <mergeCell ref="E21:K21"/>
    <mergeCell ref="D23:D24"/>
    <mergeCell ref="E23:I24"/>
    <mergeCell ref="E25:I25"/>
    <mergeCell ref="E26:I26"/>
    <mergeCell ref="E27:I27"/>
    <mergeCell ref="E28:I28"/>
    <mergeCell ref="E29:K29"/>
    <mergeCell ref="E37:F37"/>
    <mergeCell ref="E38:F38"/>
    <mergeCell ref="E43:F43"/>
    <mergeCell ref="G49:H49"/>
    <mergeCell ref="D101:D102"/>
    <mergeCell ref="E101:E102"/>
    <mergeCell ref="F101:H101"/>
    <mergeCell ref="I101:L101"/>
    <mergeCell ref="H214:L214"/>
    <mergeCell ref="E132:F132"/>
    <mergeCell ref="E133:F133"/>
    <mergeCell ref="E138:F138"/>
    <mergeCell ref="H213:L213"/>
  </mergeCells>
  <printOptions horizontalCentered="1"/>
  <pageMargins left="0" right="0" top="0.54" bottom="0.5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EGNATIA</cp:lastModifiedBy>
  <cp:lastPrinted>2011-03-30T12:37:51Z</cp:lastPrinted>
  <dcterms:created xsi:type="dcterms:W3CDTF">1996-11-05T10:16:36Z</dcterms:created>
  <dcterms:modified xsi:type="dcterms:W3CDTF">2011-07-25T10:24:09Z</dcterms:modified>
  <cp:category/>
  <cp:version/>
  <cp:contentType/>
  <cp:contentStatus/>
</cp:coreProperties>
</file>