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<sst xmlns="http://schemas.openxmlformats.org/spreadsheetml/2006/main" count="752" uniqueCount="611">
  <si>
    <t>AKTIVET</t>
  </si>
  <si>
    <t>I</t>
  </si>
  <si>
    <t>AKTIVET AFATSHKURTRA</t>
  </si>
  <si>
    <t>(I)</t>
  </si>
  <si>
    <t>(III)</t>
  </si>
  <si>
    <t>(IV)</t>
  </si>
  <si>
    <t>Inventari</t>
  </si>
  <si>
    <t>Lendet e para</t>
  </si>
  <si>
    <t>Prodhim ne proces</t>
  </si>
  <si>
    <t>Prodhim te gatshem</t>
  </si>
  <si>
    <t>Mallra per rishitje</t>
  </si>
  <si>
    <t>Parapagesat per furnizime</t>
  </si>
  <si>
    <t>(II)</t>
  </si>
  <si>
    <t>(V)</t>
  </si>
  <si>
    <t>II</t>
  </si>
  <si>
    <t>III</t>
  </si>
  <si>
    <t>BILANCI KONTABEL  FORMATI I PLOTE</t>
  </si>
  <si>
    <t>SHENIME</t>
  </si>
  <si>
    <t>AKTIVET MONETARE</t>
  </si>
  <si>
    <t>Nr</t>
  </si>
  <si>
    <t>Pershkrimi I Elementeve</t>
  </si>
  <si>
    <t>Referencat</t>
  </si>
  <si>
    <t>Nr llog.</t>
  </si>
  <si>
    <t>Te ardhura te tjera nga veprimtaria e shfrytezimit</t>
  </si>
  <si>
    <t>Pasqyra e fluksit monetar Metoda direkte</t>
  </si>
  <si>
    <t>Fluksi monetar nga veprimtaria e shfrytezimit</t>
  </si>
  <si>
    <t xml:space="preserve">Mjetet monetare te arketuara nga klientet </t>
  </si>
  <si>
    <t>MM te pagura ndaj furnitoreve dhe punetoreve</t>
  </si>
  <si>
    <t>MM te ardhura nga veprimtarite</t>
  </si>
  <si>
    <t>Tatimin mbifitimin I paguar</t>
  </si>
  <si>
    <t>MM neto nga veprimtarite e shfrytezimit</t>
  </si>
  <si>
    <t>Fluksi monetar nga veprimtarite investuese</t>
  </si>
  <si>
    <t>Fluksi monetar nga aktivitetet financiare</t>
  </si>
  <si>
    <t>Te ardhura huamarje afatgjata</t>
  </si>
  <si>
    <t>MM neto e perdorur ne veprimtarite financiare</t>
  </si>
  <si>
    <t>Rritja/ renia neto e mjeteve monetare</t>
  </si>
  <si>
    <t>Mjetet monetare ne fillim te periudhes kontabel</t>
  </si>
  <si>
    <t>Mjetet monetare ne fun te periudhes kontabel</t>
  </si>
  <si>
    <t>kosto e punes</t>
  </si>
  <si>
    <t>tatim fitimi</t>
  </si>
  <si>
    <t xml:space="preserve">NDERTESA </t>
  </si>
  <si>
    <t>aktive te tjera financiare afat shkurtera</t>
  </si>
  <si>
    <t>AKTIVE TOTALE AFAT SHKURTERA</t>
  </si>
  <si>
    <t>AKTIVET AFAT GJATA</t>
  </si>
  <si>
    <t>TOKA</t>
  </si>
  <si>
    <t xml:space="preserve">MAKINERI DHE PAISJE </t>
  </si>
  <si>
    <t>TOTALI I AKTIVEVE AFAT GJATA</t>
  </si>
  <si>
    <t>PASQYRA E TE ARDHURAVE E SHPENZIMEVE SIPAS NATYRES</t>
  </si>
  <si>
    <t>Blerja e aktiveve afat gjate materiale</t>
  </si>
  <si>
    <t xml:space="preserve">te ardhura nga shitja e paisjeve </t>
  </si>
  <si>
    <t>interesi I arketuar</t>
  </si>
  <si>
    <t>paraja neto ne veprimtarine investuese</t>
  </si>
  <si>
    <t xml:space="preserve">te ardhura te tjera </t>
  </si>
  <si>
    <t>derivative dhe aktive te mbajtura per tregetim</t>
  </si>
  <si>
    <t>i</t>
  </si>
  <si>
    <t>ii</t>
  </si>
  <si>
    <t xml:space="preserve">derivative </t>
  </si>
  <si>
    <t>aktive te mbajtura per tregetim</t>
  </si>
  <si>
    <t>TOTALI 2</t>
  </si>
  <si>
    <t>iii</t>
  </si>
  <si>
    <t>llogari kerkesa te arketueshme</t>
  </si>
  <si>
    <t>iv</t>
  </si>
  <si>
    <t>totali 3</t>
  </si>
  <si>
    <t>totali 4</t>
  </si>
  <si>
    <t>aktive biollogjike afat shkurtera</t>
  </si>
  <si>
    <t xml:space="preserve">aktive afat shkurter te mbajtur per shitje </t>
  </si>
  <si>
    <t>parapagime dhe shpenzime te shtyra</t>
  </si>
  <si>
    <t>investime financiare afat gjata</t>
  </si>
  <si>
    <t>totali 1</t>
  </si>
  <si>
    <t>pjesemarrje te tjera ne njesi te kontrolluaravetem ne pf</t>
  </si>
  <si>
    <t xml:space="preserve">aksione dhe investime te tjera ne pjesemarrje </t>
  </si>
  <si>
    <t>aksione dhe letra te tjera ne vlere</t>
  </si>
  <si>
    <t xml:space="preserve">llogari kerkesa te arketueshme afat gjate </t>
  </si>
  <si>
    <t>AKTIVE AFAT GJATE MATERIALE</t>
  </si>
  <si>
    <t>Aktive te tjera afat gjate me vl kontabile</t>
  </si>
  <si>
    <t xml:space="preserve">toka </t>
  </si>
  <si>
    <t>totali 2</t>
  </si>
  <si>
    <t>aktive biollogjike afat gjata</t>
  </si>
  <si>
    <t>aktive afat gjate jo materiale</t>
  </si>
  <si>
    <t xml:space="preserve">Emri I mire </t>
  </si>
  <si>
    <t xml:space="preserve">shpenzime te zhvillimit </t>
  </si>
  <si>
    <t>aktive te tjera afat gjate jo materiaLE</t>
  </si>
  <si>
    <t>TOTALI 4</t>
  </si>
  <si>
    <t>Kapitali aksioner I papaguar</t>
  </si>
  <si>
    <t>aktive te tjera afat gjata</t>
  </si>
  <si>
    <t>totali I aktiveve I+II</t>
  </si>
  <si>
    <t xml:space="preserve">DETYRIME AFAT SHKURTERA </t>
  </si>
  <si>
    <t xml:space="preserve">Derivativet </t>
  </si>
  <si>
    <t>huamarrjet</t>
  </si>
  <si>
    <t>huat dhe obligacionet afat shkurtera</t>
  </si>
  <si>
    <t>kthimet dhe pagesat e huave afat gjata</t>
  </si>
  <si>
    <t>Bono te konvertueshme</t>
  </si>
  <si>
    <t>totali2</t>
  </si>
  <si>
    <t>huat dhe parapagimet</t>
  </si>
  <si>
    <t>v</t>
  </si>
  <si>
    <t xml:space="preserve">te pagueshme ndaj furnitoreve </t>
  </si>
  <si>
    <t xml:space="preserve">te pagueshme ndaj punonjesve </t>
  </si>
  <si>
    <t xml:space="preserve">detyrime tatimore </t>
  </si>
  <si>
    <t>parapagimet e arketuara</t>
  </si>
  <si>
    <t xml:space="preserve">grante dhe te ardhura te shtyra </t>
  </si>
  <si>
    <t xml:space="preserve">Provizione afat shkurtera </t>
  </si>
  <si>
    <t xml:space="preserve">TOTALI I DETYRIMEVE AFAT SHKURTERA </t>
  </si>
  <si>
    <t xml:space="preserve">DETYRIME AFAT GJATA </t>
  </si>
  <si>
    <t xml:space="preserve">Huat afat gjata </t>
  </si>
  <si>
    <t xml:space="preserve">hua bonodhe detyrime nga qeraja financiare </t>
  </si>
  <si>
    <t>bonot e konvertueshme</t>
  </si>
  <si>
    <t>huamarrje te tjera afat gjata</t>
  </si>
  <si>
    <t>Provizione te tjera afat gjata</t>
  </si>
  <si>
    <t>grantet dhe te ardhurat e shtyra</t>
  </si>
  <si>
    <t>TOTALI I DETYRIMEVE AFAT GJATA  II</t>
  </si>
  <si>
    <t xml:space="preserve">TOTALI I DETYRIMEVE </t>
  </si>
  <si>
    <t>KAPITALI</t>
  </si>
  <si>
    <t>Aksionet e pakices ( perdoret vetemne PFK)</t>
  </si>
  <si>
    <t xml:space="preserve">Kapitali qe I perket aksionereve te shoqerise meme </t>
  </si>
  <si>
    <t xml:space="preserve">kapitali aksioner </t>
  </si>
  <si>
    <t>Primi I aksionit</t>
  </si>
  <si>
    <t>Njesite me aksione thesari (negative)</t>
  </si>
  <si>
    <t xml:space="preserve">Rezerva statutore </t>
  </si>
  <si>
    <t>Rezerva ligjore</t>
  </si>
  <si>
    <t>Rezerva te tjera</t>
  </si>
  <si>
    <t xml:space="preserve">fitimi I pa shperndare </t>
  </si>
  <si>
    <t>Fitimi ( humbja e vitit ushtrimor)financiar</t>
  </si>
  <si>
    <t xml:space="preserve">  </t>
  </si>
  <si>
    <t>TOTALI I KAPITALIT    (III)</t>
  </si>
  <si>
    <t>TOTALI I DETYRIMEVE DHE KAPITALIT</t>
  </si>
  <si>
    <t>PASIVI I BILANCIT</t>
  </si>
  <si>
    <t>PASQYRA E LEVIZJES  SE KAPITALEVE NE SHOQERI INDIVIDUALE TE PA KONSOLIDUAR</t>
  </si>
  <si>
    <t>Kapitali</t>
  </si>
  <si>
    <t>aksioner</t>
  </si>
  <si>
    <t xml:space="preserve">primi I </t>
  </si>
  <si>
    <t>aksioneve</t>
  </si>
  <si>
    <t xml:space="preserve">aksione te </t>
  </si>
  <si>
    <t>thesarit</t>
  </si>
  <si>
    <t xml:space="preserve">rezerva </t>
  </si>
  <si>
    <t>ligjore</t>
  </si>
  <si>
    <t>statutore</t>
  </si>
  <si>
    <t xml:space="preserve">fitimi </t>
  </si>
  <si>
    <t>pa</t>
  </si>
  <si>
    <t xml:space="preserve">shpernare </t>
  </si>
  <si>
    <t>efekti I ndryshimit ne politikat kontabel</t>
  </si>
  <si>
    <t>Pozicioni I rregulluar</t>
  </si>
  <si>
    <t>FITIMI NETO USHTRIMOR</t>
  </si>
  <si>
    <t xml:space="preserve">DIVIDENT I PAGUAR </t>
  </si>
  <si>
    <t xml:space="preserve">Rritje e rrezerves se kapitalit </t>
  </si>
  <si>
    <t xml:space="preserve">emetimi I aksioneve </t>
  </si>
  <si>
    <t>Pozicioni 31dhjetor 2007</t>
  </si>
  <si>
    <t>Pozicioni  me 31 dhjetor 2008</t>
  </si>
  <si>
    <t xml:space="preserve">Fitimi neto per periudhen kontabel </t>
  </si>
  <si>
    <t>Emetimi I  kapitalit aksioner</t>
  </si>
  <si>
    <t>aksionet e thesarit te riblera</t>
  </si>
  <si>
    <t>Pozicioni 31dhjetor 2009</t>
  </si>
  <si>
    <t xml:space="preserve"> </t>
  </si>
  <si>
    <t>SHENIMET SPIEGUESE</t>
  </si>
  <si>
    <t xml:space="preserve">Shoqeria private  </t>
  </si>
  <si>
    <t>GRAMO</t>
  </si>
  <si>
    <t xml:space="preserve">me </t>
  </si>
  <si>
    <t>NIPT</t>
  </si>
  <si>
    <t>J77516005E</t>
  </si>
  <si>
    <t xml:space="preserve">me seli </t>
  </si>
  <si>
    <t>me aktivitet</t>
  </si>
  <si>
    <t>SHFRYTEZIM PYLLI</t>
  </si>
  <si>
    <t xml:space="preserve">me status  </t>
  </si>
  <si>
    <t>SHPK</t>
  </si>
  <si>
    <t xml:space="preserve">miratuar me vendim te gjykates </t>
  </si>
  <si>
    <t>TIRANE</t>
  </si>
  <si>
    <t xml:space="preserve">rregjistruar ne regjistrin tregetar </t>
  </si>
  <si>
    <t>Tirane</t>
  </si>
  <si>
    <t xml:space="preserve">rregjistruar ne juridiksionin administrativ te pushtetit </t>
  </si>
  <si>
    <t xml:space="preserve">lokal </t>
  </si>
  <si>
    <t xml:space="preserve">ne </t>
  </si>
  <si>
    <t>komunen</t>
  </si>
  <si>
    <t>Qender Erseke</t>
  </si>
  <si>
    <t xml:space="preserve">si shoqeri </t>
  </si>
  <si>
    <t xml:space="preserve">individuale   dhe paraqqet pasqyrat financiare ne leke sipas </t>
  </si>
  <si>
    <t>parimit tete drejtave dhe detyrimeve te konstatuara</t>
  </si>
  <si>
    <t>1)</t>
  </si>
  <si>
    <t>perputhje me kerkesat e ligjit nr9228dt29.04.2004</t>
  </si>
  <si>
    <t>'Per kontabilitetin dhe pasqyrat financiare''</t>
  </si>
  <si>
    <t xml:space="preserve">dhe me </t>
  </si>
  <si>
    <t xml:space="preserve">kerkesat </t>
  </si>
  <si>
    <t>e</t>
  </si>
  <si>
    <t xml:space="preserve">standarteve kombetare te kontabilitetit te hartuara nga   keshilli </t>
  </si>
  <si>
    <t xml:space="preserve">kombetar I kontabilitetit dhe te shpallur nga ministria e financave </t>
  </si>
  <si>
    <t>te Republikes se Shqiperise</t>
  </si>
  <si>
    <t>2)Politikat kontabile te zbatuara  ne  keto pasqyra individuale financiare te kesaj</t>
  </si>
  <si>
    <t xml:space="preserve">a)Per marjen ne llogari te Aktiveve ,Detyrimeve , kapitaleve te veta , te ardhurave </t>
  </si>
  <si>
    <t xml:space="preserve">shpenzimeve, flukseve hyrese dhe dalese te mjeteve monetare, per levizjet ne </t>
  </si>
  <si>
    <t>standartet kombetare te kontabilitetit</t>
  </si>
  <si>
    <t xml:space="preserve">c)parimet kriteret dhe rregullat emarjes ne llogari ne kontabilitet dhe kriteret e nxjerrjes </t>
  </si>
  <si>
    <t>nga llogaria jane ato te pershkruara ne standartin nr1 dhe ne standartet e tjera te botuara</t>
  </si>
  <si>
    <t>nga keshilli kombetar I kontabilitetit</t>
  </si>
  <si>
    <t>d-Inventari eshte vleresuar me vleren me te vogel mes kostos dhe vleres neto te</t>
  </si>
  <si>
    <t>realizueshme ne pershtatje me kerkesat e skk nr4</t>
  </si>
  <si>
    <t xml:space="preserve">e-kostua e inventarit eshte vleresuar me metoden identifikimin specifik , </t>
  </si>
  <si>
    <t xml:space="preserve">f-mjetet monetare, te drejtat dhe detyrimet monetare jane vleresuar me metoden e vleres </t>
  </si>
  <si>
    <t>se drejte</t>
  </si>
  <si>
    <t xml:space="preserve">g- ne bilanc aktivet afat gjate materiale jane paraqitur mekosto minus amortizimin e </t>
  </si>
  <si>
    <t>akumuluar dhe ndinje humbje te akumuluar nga çvlersimi .</t>
  </si>
  <si>
    <t>h-amortizimi eshte perllogaritur me norma ne pergjithesi me te vogla nga normat fiskale</t>
  </si>
  <si>
    <t>i-parapagimet dhe shpenzimet e shtyra jane paraqitur me kosto minus cvleresimin nese ka</t>
  </si>
  <si>
    <t>huat dhe parapagimet paraqiten me koston e amortizuar minus cvlersimin nese ka</t>
  </si>
  <si>
    <t>j- fitimet e pa shperndaravleresuar me fitimet e akumuluaraminus pagesat e perdorura</t>
  </si>
  <si>
    <t>duke vecuar ndikimin e ppolitikave kontabel, gabimeve te mbarturadhe rivleresimitAAM</t>
  </si>
  <si>
    <t xml:space="preserve">k-lehtesirat tatimore qe kish perfituar subjekti nepermjet ligjit kane mbushur afatin ligjor dhe jane </t>
  </si>
  <si>
    <t>kaluar  ne fitimet e shperndara.</t>
  </si>
  <si>
    <t xml:space="preserve">l Per tatim fitimin nuk eshte zbatuar skk nrb 11 si standart qe ligji dhe kkk krijon hapesire per te </t>
  </si>
  <si>
    <t>n-detyrimet ndaj ortakeve jane pasqyruar dhe mare ne kontabilitet ne grupin e huamarrjeve te tjera</t>
  </si>
  <si>
    <t>afat gjata  si huamarrje me inters 0 duke mos pasyruar e kontabilizuar keshtu interesa</t>
  </si>
  <si>
    <t xml:space="preserve">ne kontabilitet ne shpenzime  per pasoje nuk eshte mbajtur tatim ne burim per interesat </t>
  </si>
  <si>
    <t>e ketij grupi</t>
  </si>
  <si>
    <t>o ne grupine huave te tjera te  cmuara me vleren e drejtejane detyrimet e cmuara ndaj furnitoreve</t>
  </si>
  <si>
    <t>detyrimet e pagueshme nepermjet bankes ndaj punonjesve, detyrimet e pagueshme ndaj shtetit</t>
  </si>
  <si>
    <t>dhe hua te tjera ku jane detyrimet afat shkurtera ndaj ortakevd</t>
  </si>
  <si>
    <t>p- fitimet e mbartura jane  jane vlersuar e mbajtur me vlern historike</t>
  </si>
  <si>
    <t>q- te ardhurat jane vleresuar me vleren e drejte sipas parimit te te drejtave te konstatuara</t>
  </si>
  <si>
    <t>sipas kerkesave te skk8</t>
  </si>
  <si>
    <t xml:space="preserve">r-shpenzimet per blerje marrash materialesh dhe sherbimesh  perbehen nga vlera e lendes e </t>
  </si>
  <si>
    <t>pasqyruar ne parapagimet dhe shpenzimet e shtyraaxhustuar me shpenzimet materiale</t>
  </si>
  <si>
    <t>njerezore e financiare per ti sjellenga pylline  tranzit dhe ne gater ne vendndodhjen ekzistuese</t>
  </si>
  <si>
    <t>me koston individuale</t>
  </si>
  <si>
    <t>s-shpenzimet  e tjera monetare dhe pagat  kane taksat lokale taksat e mjeteve e shpenzimet e</t>
  </si>
  <si>
    <t>tjera te pa perfshira ne zerin e shpenzimeve materia.le</t>
  </si>
  <si>
    <t>pasqyra e gjendjeve te krahasuara te llogarive monetare</t>
  </si>
  <si>
    <t>shenim 1</t>
  </si>
  <si>
    <t>kursi I kembimit bsh</t>
  </si>
  <si>
    <t>mjetet monetare</t>
  </si>
  <si>
    <t>llogaria5311</t>
  </si>
  <si>
    <t>arka lek</t>
  </si>
  <si>
    <t>llogaria5312</t>
  </si>
  <si>
    <t>arca eurolek</t>
  </si>
  <si>
    <t>rbal lek</t>
  </si>
  <si>
    <t>rbal euro</t>
  </si>
  <si>
    <t>rbal ngurt</t>
  </si>
  <si>
    <t>totali</t>
  </si>
  <si>
    <t>31.12.2008</t>
  </si>
  <si>
    <t>daljet</t>
  </si>
  <si>
    <t>hyrjet</t>
  </si>
  <si>
    <t>shenim 4</t>
  </si>
  <si>
    <t>pakwesimet</t>
  </si>
  <si>
    <t>shtesat</t>
  </si>
  <si>
    <t>debitore</t>
  </si>
  <si>
    <t>tatim ne burim</t>
  </si>
  <si>
    <t>tvsh</t>
  </si>
  <si>
    <t>te tjera</t>
  </si>
  <si>
    <t>te tjeraborxhi</t>
  </si>
  <si>
    <t>investim financiar</t>
  </si>
  <si>
    <t>shenim5</t>
  </si>
  <si>
    <t>inventari</t>
  </si>
  <si>
    <t>shenim 6</t>
  </si>
  <si>
    <t xml:space="preserve">vleresimi I inventarit eshte bere me me te voglen mes kostos dhe vleres neto te realizueshme </t>
  </si>
  <si>
    <t>mbi keto premisa;</t>
  </si>
  <si>
    <t>per percaktimin e kostos eshte aplikuar analiza bashkengjitur dhe per percaktimin e vleres neto te</t>
  </si>
  <si>
    <t>realizueshme llogaritjet dhe formulat sa me poshte</t>
  </si>
  <si>
    <t>vlera e inventarit ne total dhe sipas klasifikimit te bere nga subjekti eshte ne shenimin 5</t>
  </si>
  <si>
    <t xml:space="preserve">vlera e inventareve te njohura si shpenzime gjate periudhes raportueseeshte paraqitur me hollesi </t>
  </si>
  <si>
    <t>ne shenimet spieguese te pasqyres se te ardhurave e shpenzimeve</t>
  </si>
  <si>
    <t>vlera e inventarit te dhene si garanci per kredite apo detyrimet ndaj te tretevejane</t>
  </si>
  <si>
    <t>gendjen e ndryshimet e parapagimeve dhe shpenzimeve te shtyra.</t>
  </si>
  <si>
    <t>Ne momentin e bilancit keto shpenzime jane paraqitur me kosto minuscvleresimet</t>
  </si>
  <si>
    <t>e akumuluara duke I evidentuar ne llogarite sipas planit te llogarive te miratuara nga KKK</t>
  </si>
  <si>
    <t>si me poshte</t>
  </si>
  <si>
    <t>pakesime</t>
  </si>
  <si>
    <t>shtesa</t>
  </si>
  <si>
    <t>486 shpenzime te periudhave te ardhshme</t>
  </si>
  <si>
    <t>481 shpenzime te llogaritura</t>
  </si>
  <si>
    <t>483 interesa aktive te llogaritura</t>
  </si>
  <si>
    <t>487 te ardhura te llogaritura</t>
  </si>
  <si>
    <t>shenim 9</t>
  </si>
  <si>
    <t>Aktivet afat gjate materiale me kosto te amortizuar minus cvleresimin nese ka paraqiten</t>
  </si>
  <si>
    <t xml:space="preserve">si me poshte </t>
  </si>
  <si>
    <t>Llogari</t>
  </si>
  <si>
    <t>Toka troje terene</t>
  </si>
  <si>
    <t>cvleresim per tokat</t>
  </si>
  <si>
    <t>vlera kontabel neto</t>
  </si>
  <si>
    <t>ndertesa</t>
  </si>
  <si>
    <t>amortizimi I akumuluar</t>
  </si>
  <si>
    <t>cvleresimi I akumuluar</t>
  </si>
  <si>
    <t>instalime teknike</t>
  </si>
  <si>
    <t xml:space="preserve"> makineri e paisje </t>
  </si>
  <si>
    <t>instrumenta e veglapune</t>
  </si>
  <si>
    <t xml:space="preserve">amortizimi I  I akumuluar </t>
  </si>
  <si>
    <t>mjete transporti</t>
  </si>
  <si>
    <t>cvleresim I akumuluar</t>
  </si>
  <si>
    <t>paisje konpjuteri</t>
  </si>
  <si>
    <t>te tjera AAM</t>
  </si>
  <si>
    <t>TOTLI AAM</t>
  </si>
  <si>
    <t>Cvleresim I akumuluar</t>
  </si>
  <si>
    <t>shenim 10</t>
  </si>
  <si>
    <t>Gjendja dhe ndryshimet e AAM me kosto</t>
  </si>
  <si>
    <t>Shtesa gjate ushtrimit</t>
  </si>
  <si>
    <t>kontribut kapial</t>
  </si>
  <si>
    <t>blere e krijuar</t>
  </si>
  <si>
    <t>kosto huamarrje</t>
  </si>
  <si>
    <t>rivleresime</t>
  </si>
  <si>
    <t>Pakesime te ushtrimit</t>
  </si>
  <si>
    <t>shitje</t>
  </si>
  <si>
    <t>nxjerre jashte perdorimit</t>
  </si>
  <si>
    <t>Pakesime te tjera</t>
  </si>
  <si>
    <t>korigjim vleres bruto</t>
  </si>
  <si>
    <t>shenim 11</t>
  </si>
  <si>
    <t>Pasqyra e  llogaritjes amortizimit</t>
  </si>
  <si>
    <t>plotesime rivleresimi</t>
  </si>
  <si>
    <t>amortizimvjetor</t>
  </si>
  <si>
    <t xml:space="preserve">shtesa te tjera </t>
  </si>
  <si>
    <t>elemente shitur</t>
  </si>
  <si>
    <t>elemente kaluar ne qark</t>
  </si>
  <si>
    <t>Pakesime nga</t>
  </si>
  <si>
    <t>nxjerja jashte perdorimit</t>
  </si>
  <si>
    <t>SHENIM 12</t>
  </si>
  <si>
    <t>Baza llogaritjen e amortizimit ka sherbyer amortizimi fiskal</t>
  </si>
  <si>
    <t>toka troje terene %</t>
  </si>
  <si>
    <t xml:space="preserve">mjetet informatike25% mbi vlerene mbetur </t>
  </si>
  <si>
    <t>Aktivet e tjera 20% mbi vleren e mbetur</t>
  </si>
  <si>
    <t>cvleresim nuk kemi perllogaritur</t>
  </si>
  <si>
    <t>shenim13</t>
  </si>
  <si>
    <t>te dhenat jjane paraqitur me kostn e amortizuar</t>
  </si>
  <si>
    <t>pagesa</t>
  </si>
  <si>
    <t>hua afat shkurter</t>
  </si>
  <si>
    <t>kthim pagesa</t>
  </si>
  <si>
    <t>huat afat shkurterhuaja eshte pasqyruar per shumen e marre faktikisht edhe jo per shumen e celur</t>
  </si>
  <si>
    <t>519 ovderdrafte</t>
  </si>
  <si>
    <t>llogari te zbuluara</t>
  </si>
  <si>
    <t xml:space="preserve">5421 hua ne lek </t>
  </si>
  <si>
    <t>5422 hua ne valute</t>
  </si>
  <si>
    <t>huamarrje ash</t>
  </si>
  <si>
    <t>4011 banka</t>
  </si>
  <si>
    <t>4012 te tjera</t>
  </si>
  <si>
    <t>shenim14</t>
  </si>
  <si>
    <t>totali I huarave dhe parapagimeve vleresuarsipas skk3</t>
  </si>
  <si>
    <t>perbehet</t>
  </si>
  <si>
    <t>detyrime</t>
  </si>
  <si>
    <t xml:space="preserve">1 - pagueshme </t>
  </si>
  <si>
    <t>ndaj furnitoreve</t>
  </si>
  <si>
    <t xml:space="preserve">2-pagueshme ndaj </t>
  </si>
  <si>
    <t>punonjesve</t>
  </si>
  <si>
    <t>3- detyrime tatimore</t>
  </si>
  <si>
    <t>4-hua te tjera</t>
  </si>
  <si>
    <t xml:space="preserve">5- parapagime </t>
  </si>
  <si>
    <t>arketuara</t>
  </si>
  <si>
    <t>pasqyra me inventaret e faturave te pa paguara</t>
  </si>
  <si>
    <t>data</t>
  </si>
  <si>
    <t>furnitore blerje malli</t>
  </si>
  <si>
    <t>dhe parapagimearcet</t>
  </si>
  <si>
    <t>furnitore blerje sherbimi</t>
  </si>
  <si>
    <t>furnitore AAM</t>
  </si>
  <si>
    <t>TE PAGUESHME NDAJ PUNONJESVE</t>
  </si>
  <si>
    <t>PAGA</t>
  </si>
  <si>
    <t>SHPERBLIME</t>
  </si>
  <si>
    <t>SHENIM 15</t>
  </si>
  <si>
    <t>TE PAGUESHMEPER DETYRIME TATIMORE</t>
  </si>
  <si>
    <t>431 SIGURIMET</t>
  </si>
  <si>
    <t>438 DET TJERA</t>
  </si>
  <si>
    <t>442 TAP</t>
  </si>
  <si>
    <t>442 TATIM DIVIDENTI</t>
  </si>
  <si>
    <t>444TATIM FITIMI</t>
  </si>
  <si>
    <t>445 TVSH</t>
  </si>
  <si>
    <t xml:space="preserve">446 TAKSA LOKALE </t>
  </si>
  <si>
    <t>448 TATIME TE SHTYRA</t>
  </si>
  <si>
    <t>449 TATIM NE BURIM</t>
  </si>
  <si>
    <t>TE PAGUESHMEPER  HUA TE TJERA</t>
  </si>
  <si>
    <t xml:space="preserve">451 TE DREJTA NDAJ </t>
  </si>
  <si>
    <t xml:space="preserve">ORTAKEVE </t>
  </si>
  <si>
    <t xml:space="preserve">455 ORTAKET </t>
  </si>
  <si>
    <t xml:space="preserve">456 ORTAKE KAP </t>
  </si>
  <si>
    <t>NENSHKRUAR</t>
  </si>
  <si>
    <t>457 DIVIDENTA</t>
  </si>
  <si>
    <t>460QERA ASH</t>
  </si>
  <si>
    <t>shenim 17 FITIMI I PA SHPERNDARE</t>
  </si>
  <si>
    <t xml:space="preserve">Fitimi I pa shperndare </t>
  </si>
  <si>
    <t xml:space="preserve">shtesat </t>
  </si>
  <si>
    <t xml:space="preserve">Nga  plotesimi I kushtit te lehtesirave tatimore </t>
  </si>
  <si>
    <t>viteve kaluar</t>
  </si>
  <si>
    <t xml:space="preserve">shperndare divident </t>
  </si>
  <si>
    <t>totali I pakesimeve</t>
  </si>
  <si>
    <t>shenim 18</t>
  </si>
  <si>
    <t xml:space="preserve">rezultati I vitit ushtrimor eshte I njejte si nepasqyren e bilancit edhe ne </t>
  </si>
  <si>
    <t>pasqyren e te ardhurave dhe te spenzimeve</t>
  </si>
  <si>
    <t>humbje e mbartur</t>
  </si>
  <si>
    <t>nga viti</t>
  </si>
  <si>
    <t>rezultati I ushtrimit para tatimit</t>
  </si>
  <si>
    <t>shpenzime te pa njohura</t>
  </si>
  <si>
    <t>qellime tatimore</t>
  </si>
  <si>
    <t>amortizimi tej normave tatimore</t>
  </si>
  <si>
    <t>shpenzime pritje dhurata tej kufirit tatimor</t>
  </si>
  <si>
    <t>normativa</t>
  </si>
  <si>
    <t>gjoba penalitete demshperblime</t>
  </si>
  <si>
    <t xml:space="preserve">provizione qe nuk njihen nga dispozitat </t>
  </si>
  <si>
    <t xml:space="preserve">te tjera te pa njohura nga ligji </t>
  </si>
  <si>
    <t>I tatimit mbi te ardhurat</t>
  </si>
  <si>
    <t>fitimi tatimor I ushtrimit</t>
  </si>
  <si>
    <t xml:space="preserve">perqindja e tatimit mbi fitimin </t>
  </si>
  <si>
    <t>tatimi mbi fitimin</t>
  </si>
  <si>
    <t>shuma e tatimit te llogaritur</t>
  </si>
  <si>
    <t>fitmi neto</t>
  </si>
  <si>
    <t>SHENIM 20.Ne kete ze jane perfshire te ardhurat qe njesia ekonomike ka relizuar</t>
  </si>
  <si>
    <t xml:space="preserve">nga aktiviteti kryesor I saj te vleresuara sipas kerkesave te standartit kombetar tr kontabiliteti </t>
  </si>
  <si>
    <t xml:space="preserve">me numur 8te marra ne llogari me vleren e drejte te shumes se arketuar per veprimet e bera  </t>
  </si>
  <si>
    <t xml:space="preserve">direkt me arke dhe me shumen e arketueshme per veprimet e pa percaktuara ose te likujduara me </t>
  </si>
  <si>
    <t>banke ose formetjeter</t>
  </si>
  <si>
    <t>gjendja e te ardhurave nga shitjet neto paraqitet si me poshte</t>
  </si>
  <si>
    <t>llogari</t>
  </si>
  <si>
    <t>Emertimi</t>
  </si>
  <si>
    <t>Shitje e produkteve te gateshme</t>
  </si>
  <si>
    <t xml:space="preserve">Shitje e produkteve Tte ndermjetem </t>
  </si>
  <si>
    <t>Shitje e nenprodukteve</t>
  </si>
  <si>
    <t>Shitje e punimevedhe sherbimeve</t>
  </si>
  <si>
    <t>Shitje mallrash</t>
  </si>
  <si>
    <t>Totali</t>
  </si>
  <si>
    <t>Shenim 21 Metodat e perdorura per percaktimin e te ardhurave te njohura jane ;</t>
  </si>
  <si>
    <t xml:space="preserve">Faturat e shitjes te leshuara nga subjekti per shitjen e mallrave </t>
  </si>
  <si>
    <t>faturat e shitjes, kontratot dhe situacionet per kryrjen e sherbimeve ndertimore</t>
  </si>
  <si>
    <t>Faturat e shitjes , kontratotper kryerjen e sherbimeve te tjera</t>
  </si>
  <si>
    <t xml:space="preserve">Te ardhurat e njohura gjate periudhes kontabelne emertimet e detyrushme nga </t>
  </si>
  <si>
    <t>skkNR8 per te raportuar ne shenimet sqaruesejane</t>
  </si>
  <si>
    <t>shitja e mallrave</t>
  </si>
  <si>
    <t>kryerja e sherbimeve</t>
  </si>
  <si>
    <t>interesi</t>
  </si>
  <si>
    <t>te ardhura nga shfrytezimi I pronesise</t>
  </si>
  <si>
    <t xml:space="preserve">Dividentat </t>
  </si>
  <si>
    <t>Kontratot e ndertimit</t>
  </si>
  <si>
    <t>Per rastin e shitjes se karburantit pas udhezimit te ri te ndryshuar tvsh ku kemi</t>
  </si>
  <si>
    <t>transferimin e mallit dhe marreveshje agjensie</t>
  </si>
  <si>
    <t>ku palet e treta kane gjeneruar te ardhura nga shitja e mallit</t>
  </si>
  <si>
    <t>TOTALI</t>
  </si>
  <si>
    <t>shenim25</t>
  </si>
  <si>
    <t xml:space="preserve">Shpenzimet per mallratlendet e para dhe sherbime </t>
  </si>
  <si>
    <t xml:space="preserve">perfshijne </t>
  </si>
  <si>
    <t xml:space="preserve">shpenzimet e mara nga blerjet e ushtrimit </t>
  </si>
  <si>
    <t>brenda vendit</t>
  </si>
  <si>
    <t xml:space="preserve">shpenzimet per blerjet e ushtrimit </t>
  </si>
  <si>
    <t>nga inporti</t>
  </si>
  <si>
    <t xml:space="preserve">shpenzimet nga amortizimi I parapagimeve e </t>
  </si>
  <si>
    <t>te ardhurave te shtyra</t>
  </si>
  <si>
    <t xml:space="preserve">ne keto llogari jane edhe shpenzimet e tjera doganore ngarkimmshkarkimi </t>
  </si>
  <si>
    <t>e transporti te identifikuara ne kontabilitetsi me poshte</t>
  </si>
  <si>
    <t>Mallrat lendet e para dhe sherbimet paraqiten si me poshte</t>
  </si>
  <si>
    <t>Blerje shpenzime te materialeve</t>
  </si>
  <si>
    <t>Blerje shpenzime te materialeve TE TJERA</t>
  </si>
  <si>
    <t>Blerje shpenzime mallrash sherbimesh</t>
  </si>
  <si>
    <t>Blerje shpenzime te tjera</t>
  </si>
  <si>
    <t>shpenzime te tjera</t>
  </si>
  <si>
    <t>SHENIM 27</t>
  </si>
  <si>
    <t xml:space="preserve">Paraqet kostot per pagat, shperblimet , pagesat per lejat vjetorre dhe kompensime </t>
  </si>
  <si>
    <t xml:space="preserve">te tjera monetare dhe jomonetare. Keto te dhena jane mbi llogaritjen dhe prerjen e </t>
  </si>
  <si>
    <t>borderove pra me  parimin e te drejtave te konstatuara panvaresisht se ne cmoment</t>
  </si>
  <si>
    <t xml:space="preserve">ato terhiqen nga subjekti </t>
  </si>
  <si>
    <t>shpenzimet per pagat</t>
  </si>
  <si>
    <t>shpenzime per sigurimet shoqerore</t>
  </si>
  <si>
    <t>645/1</t>
  </si>
  <si>
    <t>shpenzimet per sigurimet shendetsore</t>
  </si>
  <si>
    <t>Shenim 31</t>
  </si>
  <si>
    <t>rezultati I fitimit para tatimit paraqitet si me poshte</t>
  </si>
  <si>
    <t xml:space="preserve">fitimi para tatimit </t>
  </si>
  <si>
    <t>totali I te ardhurve</t>
  </si>
  <si>
    <t>rentabiliteti</t>
  </si>
  <si>
    <t>tatimfitimi</t>
  </si>
  <si>
    <t>fitim neto pas tatimit</t>
  </si>
  <si>
    <t>shenim32</t>
  </si>
  <si>
    <t>ushtrimi</t>
  </si>
  <si>
    <t>tatimor</t>
  </si>
  <si>
    <t xml:space="preserve">                           EMERTIMI</t>
  </si>
  <si>
    <t>Totali I te ardhurave</t>
  </si>
  <si>
    <t>Torali I shpenzimeve</t>
  </si>
  <si>
    <t>Totali I shpenzimeve te pazbritshme sipas ligjit(neni 2)</t>
  </si>
  <si>
    <t>a)Kosto e blerjes dhe permirsimit te tokes dhe trullit</t>
  </si>
  <si>
    <t>b)Kosto e blerjes dhe permisimit aktive objekte amortizimi</t>
  </si>
  <si>
    <t xml:space="preserve">ç)Vlera e shperblimeve ne natyre </t>
  </si>
  <si>
    <t>d)Kontribute vullnetare te pensioneve</t>
  </si>
  <si>
    <t xml:space="preserve">dh)Dividentat e deklaruar nga ndarja e fitimit </t>
  </si>
  <si>
    <t>e)Interesat e paguar mbi interesat max te kredise te caktuar</t>
  </si>
  <si>
    <t>nga banka e shqiperise</t>
  </si>
  <si>
    <t>ë)Gjobat,kamat vonesat dhe kushtet e tjera penale.</t>
  </si>
  <si>
    <t>f)Krijimi dhe ritja e rezervave te fondeve te tjera cpeciale</t>
  </si>
  <si>
    <t>g)Ttimi mbi te ardhurat personale,akciza,tatimi mbi fitimin e TVSH zbritshme</t>
  </si>
  <si>
    <t>h)Shpenzimet e  perfaqsimit</t>
  </si>
  <si>
    <t>i)Shpenzimet e kosnumit personal</t>
  </si>
  <si>
    <t>j)Shpenzimet qe tejkalojne kufijte e percaktuara ne ligj</t>
  </si>
  <si>
    <t>k)Shpenzimet per dhurata pritje percjellje</t>
  </si>
  <si>
    <t>l)Cdo shpenzim masa e te cilit nuk vertetohet me dokumenta</t>
  </si>
  <si>
    <t>m)Interesat e pagura mbi 4-fishin e kapitalit</t>
  </si>
  <si>
    <t>n)Nese baza e amortizimit eshte shume negative</t>
  </si>
  <si>
    <t>nj)Sherbime teknike,konsulence,menazhine te palikujduara</t>
  </si>
  <si>
    <t>o)Amortizime nga rivlersime aktive te qendrueshme</t>
  </si>
  <si>
    <t xml:space="preserve">p)Shpenzime te pakaluara me banke </t>
  </si>
  <si>
    <t>q)tw tjera pa njohur me ligj</t>
  </si>
  <si>
    <t>Bilanci I Vitit Ushtrimor</t>
  </si>
  <si>
    <t>Humbja</t>
  </si>
  <si>
    <t>Fitimi</t>
  </si>
  <si>
    <t xml:space="preserve">Humbja per tu mbartur nga 1 vit me pare </t>
  </si>
  <si>
    <t>Humbja per tu mbartur nga 2 vite me pare</t>
  </si>
  <si>
    <t>Humbja per tu mbartur nga 3 vite me pare</t>
  </si>
  <si>
    <t>Fitim I tatushem</t>
  </si>
  <si>
    <t>Tatim fitimi I llogaritur</t>
  </si>
  <si>
    <t>31.12.2009</t>
  </si>
  <si>
    <t>Shitjet neto</t>
  </si>
  <si>
    <t>TOTALI I TE ARDHURAVE</t>
  </si>
  <si>
    <t>SHPENZIMET</t>
  </si>
  <si>
    <t>Ndryshime ne inventarin e produkteve e prodhimit proces</t>
  </si>
  <si>
    <t>mallrat e materialet e konsumuara</t>
  </si>
  <si>
    <t xml:space="preserve">pagat </t>
  </si>
  <si>
    <t>siguracion</t>
  </si>
  <si>
    <t>amortizimi dhe cvleresime</t>
  </si>
  <si>
    <t>totali I shpenzimeve</t>
  </si>
  <si>
    <t>fitimi humbja nga veprimtaria kryesore</t>
  </si>
  <si>
    <t>te ardhura dhe shpeshpenzime financiarenga njesite e kontrolluara</t>
  </si>
  <si>
    <t>te ardhura e shpenzime financiare</t>
  </si>
  <si>
    <t>totali I shpenzimeve financiare</t>
  </si>
  <si>
    <t>fitimi humbja para tatimit</t>
  </si>
  <si>
    <t>shpenzimet e panjohura</t>
  </si>
  <si>
    <t>rezultati tatimor</t>
  </si>
  <si>
    <t>shpenzime tatim fitimi</t>
  </si>
  <si>
    <t>diferenca kembimi</t>
  </si>
  <si>
    <t xml:space="preserve">totali I shpenzimeve </t>
  </si>
  <si>
    <t>fitimi neto</t>
  </si>
  <si>
    <t>qene fakultativku shuma e tatim fitimit te shtyre te trasheguar nga viti I kaluar</t>
  </si>
  <si>
    <t>m - llogarite monetare jane mbajtur te vleresuara me vleren e drejte .</t>
  </si>
  <si>
    <t>Gjendja dhe ndryshimet e AAM me vleren e mbetur</t>
  </si>
  <si>
    <t>amortizimi</t>
  </si>
  <si>
    <t>705.704.701</t>
  </si>
  <si>
    <t>nga keto eksporte</t>
  </si>
  <si>
    <t>furnizimo</t>
  </si>
  <si>
    <t>trupa</t>
  </si>
  <si>
    <t>lende</t>
  </si>
  <si>
    <t>dru</t>
  </si>
  <si>
    <t>qymyr</t>
  </si>
  <si>
    <t>dividenta paguar</t>
  </si>
  <si>
    <t>=</t>
  </si>
  <si>
    <t>ne banka</t>
  </si>
  <si>
    <t>huara ash ortake</t>
  </si>
  <si>
    <t xml:space="preserve">PASQYRA FINANCIARE E FLUKSEVE MONETARE ESHTE NDERTUAR ME METODEN DIREKTE </t>
  </si>
  <si>
    <t>DUKE SHNDERRUAR PASQYREN E SHPENZIMEV EDHE BILANCIN NE PASQYRE FLUKSESH</t>
  </si>
  <si>
    <t xml:space="preserve">SIPAS FLETES SE PUNES BASHKENGJITUR </t>
  </si>
  <si>
    <t xml:space="preserve">NE PERGJITHESI ESHTE PUNUAR </t>
  </si>
  <si>
    <t>ME METODEN BRUTO, NDERSA  ELEMENTET ERIMBURSUESHEM SI TVSH</t>
  </si>
  <si>
    <t>JANE PASQYRUAR ME METODEN NETO</t>
  </si>
  <si>
    <t>FLETET E PUNES DHE PASQYRAT NDIHMESE I JANE BASHKENGJITUR KESAJ DHENIE</t>
  </si>
  <si>
    <t>LLOGARIE</t>
  </si>
  <si>
    <t>GRAMO SHPK</t>
  </si>
  <si>
    <t>AKTIVI I NILANCIT</t>
  </si>
  <si>
    <t>31/12/2009</t>
  </si>
  <si>
    <t>31/12/2010</t>
  </si>
  <si>
    <t>sidomos skk2</t>
  </si>
  <si>
    <t>setit baze te skk pavaresisht se te ardhurat  e numuri I punonjesve jane per skk15</t>
  </si>
  <si>
    <t xml:space="preserve">Pasqyra financiare e ndryshimit te gjendjeve financiare eshte ndertuar ne perputhje me </t>
  </si>
  <si>
    <t>formatin e plote te skk 2 ndersa pasqyra e rezultatit eshte ndertuar me formatin e pare</t>
  </si>
  <si>
    <t>ate te klasifikimit te shpenzimeve dhe te ardhurave sipas natyres ekonomike</t>
  </si>
  <si>
    <t xml:space="preserve">per pasqyren e flukseve monetare eshte perdorur formati I formes direkte ndersa per </t>
  </si>
  <si>
    <t xml:space="preserve">paqyren e levizjeve te kapitalit eshte perdorur formati I shoqerive individuale </t>
  </si>
  <si>
    <t>gjendja 31.12.2010</t>
  </si>
  <si>
    <t xml:space="preserve">ndertesat me tarifen 5% mbi vleren  e mbetur </t>
  </si>
  <si>
    <t xml:space="preserve">dru </t>
  </si>
  <si>
    <t>qymur</t>
  </si>
  <si>
    <t>gjithsej</t>
  </si>
  <si>
    <t>Pozicioni 31dhjetor 2010</t>
  </si>
  <si>
    <t xml:space="preserve">tatim fitim </t>
  </si>
  <si>
    <t>31/12/2011</t>
  </si>
  <si>
    <t>fitimi I ushtrimit</t>
  </si>
  <si>
    <t>gjendja 31.12.2011</t>
  </si>
  <si>
    <t xml:space="preserve">LENDE PISHE </t>
  </si>
  <si>
    <t>930 M3</t>
  </si>
  <si>
    <t xml:space="preserve">LENDE BREDHI </t>
  </si>
  <si>
    <t>50M3</t>
  </si>
  <si>
    <t xml:space="preserve">b - pasqyrat financiare te vitit 2011vazhdojne te ndertohen  me formatet e </t>
  </si>
  <si>
    <t xml:space="preserve">NE VLERE </t>
  </si>
  <si>
    <t xml:space="preserve">LENDA </t>
  </si>
  <si>
    <t>M3</t>
  </si>
  <si>
    <t xml:space="preserve">QYMYR </t>
  </si>
  <si>
    <t>KV</t>
  </si>
  <si>
    <t>LENDA E DRURIT</t>
  </si>
  <si>
    <t>FITIMI I USHTRIMIT 2011</t>
  </si>
  <si>
    <t>GJENDJA 31/12/2011</t>
  </si>
  <si>
    <t>poziocioni 31/12/2010</t>
  </si>
  <si>
    <t>31/12/2012</t>
  </si>
  <si>
    <t>………………………..0</t>
  </si>
  <si>
    <t>gjendja 31.12.2012</t>
  </si>
  <si>
    <t>ka zhvilluar veprimtari ne vitin 2012</t>
  </si>
  <si>
    <t>Pasqyrat financire te vitit2012jane pregatitur ne</t>
  </si>
  <si>
    <t>kapitalet e veta perperiudhen 1 janar 31 dhjetor2012jane zbatuar 13</t>
  </si>
  <si>
    <t>dhenie llogarie te periudhes 1 janar deri 31 dhjetor 2012jane</t>
  </si>
  <si>
    <t>ghjendje31.12.2011</t>
  </si>
  <si>
    <t>lende e sharruar76.56x1.66</t>
  </si>
  <si>
    <t>elementa palete44x1.66</t>
  </si>
  <si>
    <t>gjendje 31/12/2012</t>
  </si>
  <si>
    <t>DRRU</t>
  </si>
  <si>
    <t>ankimim gjyqesor tatim fitimi 2011</t>
  </si>
  <si>
    <t>ankimim detyrime sigurime tap2012</t>
  </si>
  <si>
    <t>gjoba</t>
  </si>
  <si>
    <t>TE TJERA</t>
  </si>
  <si>
    <t>NGURTESIMI</t>
  </si>
  <si>
    <t>E TJ</t>
  </si>
  <si>
    <t>ETJE</t>
  </si>
  <si>
    <t>gjendje 31/12/2011</t>
  </si>
  <si>
    <t>NJOFTIM VLERESIMI PER TATIM FITIMI 2011</t>
  </si>
  <si>
    <t>PRINCIPAL</t>
  </si>
  <si>
    <t>GJOBE</t>
  </si>
  <si>
    <t>INTERES</t>
  </si>
  <si>
    <t>KOMPENSUAR</t>
  </si>
  <si>
    <t>PAGUAR</t>
  </si>
  <si>
    <t xml:space="preserve">MBETJE DETYRIMI </t>
  </si>
  <si>
    <t>PARAPAGIME PER 2012</t>
  </si>
  <si>
    <t>AMORTIZIM TATIM FITIMI NGA PASH</t>
  </si>
  <si>
    <t>PAGUAR NE TATIME NJ VLERESIMI</t>
  </si>
  <si>
    <t>FITIMI I 2012</t>
  </si>
  <si>
    <t>GJENDJE 31/12/2012</t>
  </si>
  <si>
    <t>31/12/2012012</t>
  </si>
  <si>
    <t>31.12.2011</t>
  </si>
  <si>
    <t>31.12.2012</t>
  </si>
  <si>
    <t>FITIMI I VITIT 2012</t>
  </si>
  <si>
    <t xml:space="preserve">NJOFTIM VLERESIMI PER </t>
  </si>
  <si>
    <t>TATIM FITIM 2011</t>
  </si>
  <si>
    <t>fitimi I pashperndare me 31.12.2012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</si>
</sst>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8"/>
      <name val="Arial"/>
      <family val="0"/>
    </font>
    <font>
      <sz val="16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9" xfId="0" applyBorder="1" applyAlignment="1">
      <alignment/>
    </xf>
    <xf numFmtId="0" fontId="2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1" fontId="1" fillId="0" borderId="8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9525</xdr:rowOff>
    </xdr:from>
    <xdr:to>
      <xdr:col>4</xdr:col>
      <xdr:colOff>590550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923925" y="495300"/>
          <a:ext cx="46005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Gramo Shpk</a:t>
          </a:r>
        </a:p>
      </xdr:txBody>
    </xdr:sp>
    <xdr:clientData/>
  </xdr:twoCellAnchor>
  <xdr:twoCellAnchor>
    <xdr:from>
      <xdr:col>1</xdr:col>
      <xdr:colOff>1409700</xdr:colOff>
      <xdr:row>10</xdr:row>
      <xdr:rowOff>19050</xdr:rowOff>
    </xdr:from>
    <xdr:to>
      <xdr:col>3</xdr:col>
      <xdr:colOff>476250</xdr:colOff>
      <xdr:row>13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781175" y="1676400"/>
          <a:ext cx="27432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ERSEKË</a:t>
          </a:r>
        </a:p>
      </xdr:txBody>
    </xdr:sp>
    <xdr:clientData/>
  </xdr:twoCellAnchor>
  <xdr:twoCellAnchor>
    <xdr:from>
      <xdr:col>1</xdr:col>
      <xdr:colOff>828675</xdr:colOff>
      <xdr:row>16</xdr:row>
      <xdr:rowOff>257175</xdr:rowOff>
    </xdr:from>
    <xdr:to>
      <xdr:col>4</xdr:col>
      <xdr:colOff>657225</xdr:colOff>
      <xdr:row>18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1200150" y="3352800"/>
          <a:ext cx="43910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PERIUDHA USHTRIMORE</a:t>
          </a:r>
        </a:p>
      </xdr:txBody>
    </xdr:sp>
    <xdr:clientData/>
  </xdr:twoCellAnchor>
  <xdr:twoCellAnchor>
    <xdr:from>
      <xdr:col>0</xdr:col>
      <xdr:colOff>257175</xdr:colOff>
      <xdr:row>20</xdr:row>
      <xdr:rowOff>114300</xdr:rowOff>
    </xdr:from>
    <xdr:to>
      <xdr:col>5</xdr:col>
      <xdr:colOff>161925</xdr:colOff>
      <xdr:row>22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57175" y="4352925"/>
          <a:ext cx="58769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PASQYRAT FINANCIARE INDIVIDUALE</a:t>
          </a:r>
        </a:p>
      </xdr:txBody>
    </xdr:sp>
    <xdr:clientData/>
  </xdr:twoCellAnchor>
  <xdr:twoCellAnchor>
    <xdr:from>
      <xdr:col>1</xdr:col>
      <xdr:colOff>561975</xdr:colOff>
      <xdr:row>25</xdr:row>
      <xdr:rowOff>57150</xdr:rowOff>
    </xdr:from>
    <xdr:to>
      <xdr:col>4</xdr:col>
      <xdr:colOff>752475</xdr:colOff>
      <xdr:row>27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933450" y="5276850"/>
          <a:ext cx="47529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1 JANAR-31 DHJETOR 2012</a:t>
          </a:r>
        </a:p>
      </xdr:txBody>
    </xdr:sp>
    <xdr:clientData/>
  </xdr:twoCellAnchor>
  <xdr:twoCellAnchor>
    <xdr:from>
      <xdr:col>1</xdr:col>
      <xdr:colOff>1266825</xdr:colOff>
      <xdr:row>33</xdr:row>
      <xdr:rowOff>19050</xdr:rowOff>
    </xdr:from>
    <xdr:to>
      <xdr:col>4</xdr:col>
      <xdr:colOff>400050</xdr:colOff>
      <xdr:row>37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1638300" y="6391275"/>
          <a:ext cx="36957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MARS 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34"/>
  <sheetViews>
    <sheetView tabSelected="1" workbookViewId="0" topLeftCell="A65">
      <selection activeCell="G186" sqref="G185:G186"/>
    </sheetView>
  </sheetViews>
  <sheetFormatPr defaultColWidth="9.140625" defaultRowHeight="12.75"/>
  <cols>
    <col min="1" max="1" width="5.57421875" style="0" customWidth="1"/>
    <col min="2" max="2" width="45.57421875" style="0" customWidth="1"/>
    <col min="3" max="3" width="9.57421875" style="0" customWidth="1"/>
    <col min="4" max="4" width="13.28125" style="0" customWidth="1"/>
    <col min="5" max="5" width="15.57421875" style="0" customWidth="1"/>
    <col min="6" max="6" width="2.421875" style="0" customWidth="1"/>
    <col min="7" max="7" width="32.140625" style="0" customWidth="1"/>
    <col min="8" max="8" width="9.57421875" style="0" customWidth="1"/>
    <col min="9" max="9" width="9.8515625" style="0" customWidth="1"/>
    <col min="10" max="10" width="8.7109375" style="0" customWidth="1"/>
    <col min="15" max="15" width="6.7109375" style="0" customWidth="1"/>
    <col min="16" max="16" width="9.57421875" style="0" customWidth="1"/>
    <col min="17" max="17" width="10.57421875" style="0" customWidth="1"/>
    <col min="18" max="18" width="7.7109375" style="0" customWidth="1"/>
    <col min="19" max="19" width="10.00390625" style="0" customWidth="1"/>
  </cols>
  <sheetData>
    <row r="1" spans="1:13" ht="12.75">
      <c r="A1" t="s">
        <v>151</v>
      </c>
      <c r="F1" s="3"/>
      <c r="G1" s="3"/>
      <c r="H1" s="3"/>
      <c r="I1" s="3"/>
      <c r="J1" s="3"/>
      <c r="K1" s="3"/>
      <c r="L1" s="3"/>
      <c r="M1" s="3"/>
    </row>
    <row r="2" spans="6:13" ht="12.75">
      <c r="F2" s="3"/>
      <c r="G2" s="3"/>
      <c r="H2" s="3"/>
      <c r="I2" s="3"/>
      <c r="J2" s="3"/>
      <c r="K2" s="3"/>
      <c r="L2" s="3"/>
      <c r="M2" s="3"/>
    </row>
    <row r="3" spans="6:13" ht="12.75">
      <c r="F3" s="3"/>
      <c r="G3" s="3"/>
      <c r="H3" s="3"/>
      <c r="I3" s="3"/>
      <c r="J3" s="3"/>
      <c r="K3" s="3"/>
      <c r="L3" s="3"/>
      <c r="M3" s="3"/>
    </row>
    <row r="4" spans="6:13" ht="12.75">
      <c r="F4" s="3"/>
      <c r="G4" s="3"/>
      <c r="H4" s="3"/>
      <c r="I4" s="3"/>
      <c r="J4" s="3"/>
      <c r="K4" s="3"/>
      <c r="L4" s="3"/>
      <c r="M4" s="3"/>
    </row>
    <row r="5" spans="6:13" ht="12.75">
      <c r="F5" s="3"/>
      <c r="G5" s="3"/>
      <c r="H5" s="3"/>
      <c r="I5" s="3"/>
      <c r="J5" s="3"/>
      <c r="K5" s="3"/>
      <c r="L5" s="3"/>
      <c r="M5" s="3"/>
    </row>
    <row r="6" spans="6:13" ht="12.75">
      <c r="F6" s="3"/>
      <c r="G6" s="48"/>
      <c r="H6" s="3"/>
      <c r="I6" s="3"/>
      <c r="J6" s="3"/>
      <c r="K6" s="3"/>
      <c r="L6" s="3"/>
      <c r="M6" s="3"/>
    </row>
    <row r="7" spans="6:17" ht="12.75">
      <c r="F7" s="3"/>
      <c r="G7" s="48"/>
      <c r="H7" s="3"/>
      <c r="I7" s="3"/>
      <c r="J7" s="3"/>
      <c r="K7" s="3"/>
      <c r="L7" s="3"/>
      <c r="M7" s="3"/>
      <c r="N7" s="31"/>
      <c r="O7" s="31" t="s">
        <v>152</v>
      </c>
      <c r="P7" s="31"/>
      <c r="Q7" s="31"/>
    </row>
    <row r="8" spans="6:13" ht="12.75">
      <c r="F8" s="3"/>
      <c r="G8" s="49"/>
      <c r="H8" s="3"/>
      <c r="I8" s="3"/>
      <c r="J8" s="3"/>
      <c r="K8" s="3"/>
      <c r="L8" s="3"/>
      <c r="M8" s="3"/>
    </row>
    <row r="9" spans="2:20" ht="15.75">
      <c r="B9" s="22"/>
      <c r="C9" s="22"/>
      <c r="D9" s="22"/>
      <c r="E9" s="23"/>
      <c r="F9" s="50"/>
      <c r="G9" s="51"/>
      <c r="H9" s="3"/>
      <c r="I9" s="3"/>
      <c r="J9" s="3"/>
      <c r="K9" s="3"/>
      <c r="L9" s="3"/>
      <c r="M9" s="3"/>
      <c r="N9" t="s">
        <v>153</v>
      </c>
      <c r="P9" t="s">
        <v>154</v>
      </c>
      <c r="Q9" t="s">
        <v>155</v>
      </c>
      <c r="R9" t="s">
        <v>156</v>
      </c>
      <c r="S9" t="s">
        <v>157</v>
      </c>
      <c r="T9" t="s">
        <v>158</v>
      </c>
    </row>
    <row r="10" spans="4:16" ht="12.75">
      <c r="D10" s="7"/>
      <c r="E10" s="7"/>
      <c r="F10" s="52"/>
      <c r="G10" s="48"/>
      <c r="H10" s="3"/>
      <c r="I10" s="3"/>
      <c r="J10" s="3"/>
      <c r="K10" s="3"/>
      <c r="L10" s="3"/>
      <c r="M10" s="3"/>
      <c r="N10" t="s">
        <v>159</v>
      </c>
      <c r="P10" t="s">
        <v>160</v>
      </c>
    </row>
    <row r="11" spans="2:21" ht="18">
      <c r="B11" s="24"/>
      <c r="C11" s="25"/>
      <c r="D11" s="25"/>
      <c r="E11" s="25"/>
      <c r="F11" s="53"/>
      <c r="G11" s="48"/>
      <c r="H11" s="3"/>
      <c r="I11" s="3"/>
      <c r="J11" s="3"/>
      <c r="K11" s="3"/>
      <c r="L11" s="3"/>
      <c r="M11" s="3"/>
      <c r="N11" t="s">
        <v>161</v>
      </c>
      <c r="P11" t="s">
        <v>162</v>
      </c>
      <c r="Q11" t="s">
        <v>163</v>
      </c>
      <c r="U11" t="s">
        <v>164</v>
      </c>
    </row>
    <row r="12" spans="6:18" ht="12.75">
      <c r="F12" s="3"/>
      <c r="G12" s="48"/>
      <c r="H12" s="3"/>
      <c r="I12" s="3"/>
      <c r="J12" s="3"/>
      <c r="K12" s="3"/>
      <c r="L12" s="3"/>
      <c r="M12" s="3"/>
      <c r="N12" t="s">
        <v>165</v>
      </c>
      <c r="Q12" t="s">
        <v>166</v>
      </c>
      <c r="R12" t="s">
        <v>167</v>
      </c>
    </row>
    <row r="13" spans="6:19" ht="12.75">
      <c r="F13" s="3"/>
      <c r="G13" s="48"/>
      <c r="H13" s="3"/>
      <c r="I13" s="3"/>
      <c r="J13" s="3"/>
      <c r="K13" s="3"/>
      <c r="L13" s="3"/>
      <c r="M13" s="3"/>
      <c r="N13" t="s">
        <v>168</v>
      </c>
      <c r="O13" t="s">
        <v>169</v>
      </c>
      <c r="P13" t="s">
        <v>170</v>
      </c>
      <c r="Q13" t="s">
        <v>171</v>
      </c>
      <c r="S13" t="s">
        <v>575</v>
      </c>
    </row>
    <row r="14" spans="1:17" ht="23.25">
      <c r="A14" s="26"/>
      <c r="E14" s="26"/>
      <c r="F14" s="3"/>
      <c r="G14" s="48"/>
      <c r="H14" s="3"/>
      <c r="I14" s="3"/>
      <c r="J14" s="3"/>
      <c r="K14" s="3"/>
      <c r="L14" s="3"/>
      <c r="M14" s="3"/>
      <c r="N14" s="23"/>
      <c r="O14" s="32" t="s">
        <v>172</v>
      </c>
      <c r="P14" s="7"/>
      <c r="Q14" t="s">
        <v>173</v>
      </c>
    </row>
    <row r="15" spans="1:17" ht="23.25">
      <c r="A15" s="26"/>
      <c r="C15" s="27"/>
      <c r="D15" s="27"/>
      <c r="E15" s="27"/>
      <c r="F15" s="3"/>
      <c r="G15" s="48"/>
      <c r="H15" s="3"/>
      <c r="I15" s="3"/>
      <c r="J15" s="3"/>
      <c r="K15" s="3"/>
      <c r="L15" s="3"/>
      <c r="M15" s="3"/>
      <c r="N15" s="7"/>
      <c r="O15" s="7"/>
      <c r="P15" s="7"/>
      <c r="Q15" t="s">
        <v>174</v>
      </c>
    </row>
    <row r="16" spans="1:16" ht="23.25">
      <c r="A16" s="28"/>
      <c r="C16" s="27"/>
      <c r="D16" s="27"/>
      <c r="E16" s="27"/>
      <c r="F16" s="3"/>
      <c r="G16" s="49"/>
      <c r="H16" s="3"/>
      <c r="I16" s="3"/>
      <c r="J16" s="3"/>
      <c r="K16" s="3"/>
      <c r="L16" s="3"/>
      <c r="M16" s="3"/>
      <c r="N16" s="25"/>
      <c r="O16" s="25" t="s">
        <v>175</v>
      </c>
      <c r="P16" s="24" t="s">
        <v>576</v>
      </c>
    </row>
    <row r="17" spans="1:21" ht="23.25">
      <c r="A17" s="28"/>
      <c r="C17" s="27"/>
      <c r="D17" s="27"/>
      <c r="E17" s="27"/>
      <c r="F17" s="3"/>
      <c r="G17" s="48"/>
      <c r="H17" s="3"/>
      <c r="I17" s="3"/>
      <c r="J17" s="3"/>
      <c r="K17" s="3"/>
      <c r="L17" s="3"/>
      <c r="M17" s="3"/>
      <c r="P17" s="31" t="s">
        <v>176</v>
      </c>
      <c r="Q17" s="31"/>
      <c r="R17" s="31"/>
      <c r="S17" s="31"/>
      <c r="T17" s="31"/>
      <c r="U17" s="31"/>
    </row>
    <row r="18" spans="1:22" ht="23.25">
      <c r="A18" s="28"/>
      <c r="C18" s="27"/>
      <c r="D18" s="27"/>
      <c r="E18" s="27"/>
      <c r="F18" s="3"/>
      <c r="G18" s="48"/>
      <c r="H18" s="3"/>
      <c r="I18" s="3"/>
      <c r="J18" s="3"/>
      <c r="K18" s="3"/>
      <c r="L18" s="3"/>
      <c r="M18" s="3"/>
      <c r="P18" s="33" t="s">
        <v>177</v>
      </c>
      <c r="Q18" s="31"/>
      <c r="R18" s="31"/>
      <c r="S18" s="31"/>
      <c r="T18" s="31" t="s">
        <v>178</v>
      </c>
      <c r="U18" s="31" t="s">
        <v>179</v>
      </c>
      <c r="V18" t="s">
        <v>180</v>
      </c>
    </row>
    <row r="19" spans="1:21" ht="23.25">
      <c r="A19" s="28"/>
      <c r="C19" s="27"/>
      <c r="D19" s="27"/>
      <c r="E19" s="27"/>
      <c r="F19" s="3"/>
      <c r="G19" s="48"/>
      <c r="H19" s="3"/>
      <c r="I19" s="3"/>
      <c r="J19" s="3"/>
      <c r="K19" s="3"/>
      <c r="L19" s="3"/>
      <c r="M19" s="3"/>
      <c r="P19" s="31" t="s">
        <v>181</v>
      </c>
      <c r="Q19" s="31"/>
      <c r="R19" s="31"/>
      <c r="S19" s="31"/>
      <c r="T19" s="31"/>
      <c r="U19" s="31"/>
    </row>
    <row r="20" spans="3:21" ht="20.25">
      <c r="C20" s="29"/>
      <c r="D20" s="29"/>
      <c r="E20" s="29"/>
      <c r="F20" s="3"/>
      <c r="G20" s="48"/>
      <c r="H20" s="3"/>
      <c r="I20" s="3"/>
      <c r="J20" s="3"/>
      <c r="K20" s="3"/>
      <c r="L20" s="3"/>
      <c r="M20" s="3"/>
      <c r="P20" s="31" t="s">
        <v>182</v>
      </c>
      <c r="Q20" s="31"/>
      <c r="R20" s="31"/>
      <c r="S20" s="31"/>
      <c r="T20" s="31"/>
      <c r="U20" s="31"/>
    </row>
    <row r="21" spans="3:21" ht="12.75">
      <c r="C21" s="10"/>
      <c r="D21" s="10"/>
      <c r="E21" s="10"/>
      <c r="F21" s="3"/>
      <c r="G21" s="48"/>
      <c r="H21" s="3"/>
      <c r="I21" s="3"/>
      <c r="J21" s="3"/>
      <c r="K21" s="3"/>
      <c r="L21" s="3"/>
      <c r="M21" s="3"/>
      <c r="P21" s="31"/>
      <c r="Q21" s="31" t="s">
        <v>183</v>
      </c>
      <c r="R21" s="31"/>
      <c r="S21" s="31"/>
      <c r="T21" s="31"/>
      <c r="U21" s="31"/>
    </row>
    <row r="22" spans="6:20" ht="12.75">
      <c r="F22" s="3"/>
      <c r="G22" s="48"/>
      <c r="H22" s="3"/>
      <c r="I22" s="3"/>
      <c r="J22" s="3"/>
      <c r="K22" s="3"/>
      <c r="L22" s="3"/>
      <c r="M22" s="3"/>
      <c r="O22" s="31" t="s">
        <v>184</v>
      </c>
      <c r="P22" s="31"/>
      <c r="Q22" s="31"/>
      <c r="R22" s="31"/>
      <c r="S22" s="31"/>
      <c r="T22" s="31"/>
    </row>
    <row r="23" spans="6:20" ht="12.75">
      <c r="F23" s="3"/>
      <c r="G23" s="48"/>
      <c r="H23" s="3"/>
      <c r="I23" s="3"/>
      <c r="J23" s="3"/>
      <c r="K23" s="3"/>
      <c r="L23" s="3"/>
      <c r="M23" s="3"/>
      <c r="O23" s="31" t="s">
        <v>578</v>
      </c>
      <c r="P23" s="31"/>
      <c r="Q23" s="31"/>
      <c r="R23" s="31"/>
      <c r="S23" s="31"/>
      <c r="T23" s="31"/>
    </row>
    <row r="24" spans="6:15" ht="12.75">
      <c r="F24" s="3"/>
      <c r="G24" s="48"/>
      <c r="H24" s="3"/>
      <c r="I24" s="3"/>
      <c r="J24" s="3"/>
      <c r="K24" s="3"/>
      <c r="L24" s="3"/>
      <c r="M24" s="3"/>
      <c r="O24" t="s">
        <v>185</v>
      </c>
    </row>
    <row r="25" spans="4:15" ht="26.25">
      <c r="D25" s="30"/>
      <c r="E25" s="31"/>
      <c r="F25" s="3"/>
      <c r="G25" s="48"/>
      <c r="H25" s="3"/>
      <c r="I25" s="3"/>
      <c r="J25" s="3"/>
      <c r="K25" s="3"/>
      <c r="L25" s="3"/>
      <c r="M25" s="3"/>
      <c r="O25" t="s">
        <v>186</v>
      </c>
    </row>
    <row r="26" spans="6:15" ht="12.75">
      <c r="F26" s="3"/>
      <c r="G26" s="48"/>
      <c r="H26" s="3"/>
      <c r="I26" s="3"/>
      <c r="J26" s="3"/>
      <c r="K26" s="3"/>
      <c r="L26" s="3"/>
      <c r="M26" s="3"/>
      <c r="O26" t="s">
        <v>577</v>
      </c>
    </row>
    <row r="27" spans="6:19" ht="12.75">
      <c r="F27" s="3"/>
      <c r="G27" s="48"/>
      <c r="H27" s="3"/>
      <c r="I27" s="3"/>
      <c r="J27" s="3"/>
      <c r="K27" s="3"/>
      <c r="L27" s="3"/>
      <c r="M27" s="3"/>
      <c r="O27" t="s">
        <v>187</v>
      </c>
      <c r="S27" t="s">
        <v>541</v>
      </c>
    </row>
    <row r="28" spans="6:15" ht="12.75">
      <c r="F28" s="3"/>
      <c r="G28" s="48"/>
      <c r="H28" s="3"/>
      <c r="I28" s="3"/>
      <c r="J28" s="3"/>
      <c r="K28" s="3"/>
      <c r="L28" s="3"/>
      <c r="M28" s="3"/>
      <c r="O28" t="s">
        <v>562</v>
      </c>
    </row>
    <row r="29" spans="6:15" ht="14.25" customHeight="1">
      <c r="F29" s="3"/>
      <c r="G29" s="48"/>
      <c r="H29" s="3"/>
      <c r="I29" s="3"/>
      <c r="J29" s="3"/>
      <c r="K29" s="3"/>
      <c r="L29" s="3"/>
      <c r="M29" s="3"/>
      <c r="O29" t="s">
        <v>542</v>
      </c>
    </row>
    <row r="30" spans="6:13" ht="12.75" hidden="1">
      <c r="F30" s="3"/>
      <c r="G30" s="48"/>
      <c r="H30" s="3"/>
      <c r="I30" s="3"/>
      <c r="J30" s="3"/>
      <c r="K30" s="3"/>
      <c r="L30" s="3"/>
      <c r="M30" s="3"/>
    </row>
    <row r="31" spans="6:15" ht="12.75">
      <c r="F31" s="3"/>
      <c r="G31" s="54"/>
      <c r="H31" s="3"/>
      <c r="I31" s="3"/>
      <c r="J31" s="3"/>
      <c r="K31" s="3"/>
      <c r="L31" s="3"/>
      <c r="M31" s="3"/>
      <c r="O31" t="s">
        <v>543</v>
      </c>
    </row>
    <row r="32" spans="6:15" ht="12.75">
      <c r="F32" s="3"/>
      <c r="G32" s="48"/>
      <c r="H32" s="3"/>
      <c r="I32" s="3"/>
      <c r="J32" s="3"/>
      <c r="K32" s="3"/>
      <c r="L32" s="3"/>
      <c r="M32" s="3"/>
      <c r="O32" t="s">
        <v>544</v>
      </c>
    </row>
    <row r="33" spans="6:15" ht="12.75">
      <c r="F33" s="3"/>
      <c r="G33" s="51"/>
      <c r="H33" s="3"/>
      <c r="I33" s="3"/>
      <c r="J33" s="3"/>
      <c r="K33" s="3"/>
      <c r="L33" s="3"/>
      <c r="M33" s="3"/>
      <c r="O33" t="s">
        <v>545</v>
      </c>
    </row>
    <row r="34" spans="6:15" ht="12.75">
      <c r="F34" s="3"/>
      <c r="G34" s="48"/>
      <c r="H34" s="3"/>
      <c r="I34" s="3"/>
      <c r="J34" s="3"/>
      <c r="K34" s="3"/>
      <c r="L34" s="3"/>
      <c r="M34" s="3"/>
      <c r="O34" t="s">
        <v>546</v>
      </c>
    </row>
    <row r="35" spans="6:15" ht="12.75">
      <c r="F35" s="3"/>
      <c r="G35" s="48"/>
      <c r="H35" s="3"/>
      <c r="I35" s="3"/>
      <c r="J35" s="3"/>
      <c r="K35" s="3"/>
      <c r="L35" s="3"/>
      <c r="M35" s="3"/>
      <c r="O35" t="s">
        <v>547</v>
      </c>
    </row>
    <row r="36" spans="6:13" ht="12.75">
      <c r="F36" s="3"/>
      <c r="G36" s="48"/>
      <c r="H36" s="3"/>
      <c r="I36" s="3"/>
      <c r="J36" s="3"/>
      <c r="K36" s="3"/>
      <c r="L36" s="3"/>
      <c r="M36" s="3"/>
    </row>
    <row r="37" spans="6:15" ht="12.75">
      <c r="F37" s="3"/>
      <c r="G37" s="48"/>
      <c r="H37" s="3"/>
      <c r="I37" s="3"/>
      <c r="J37" s="3"/>
      <c r="K37" s="3"/>
      <c r="L37" s="3"/>
      <c r="M37" s="3"/>
      <c r="O37" t="s">
        <v>188</v>
      </c>
    </row>
    <row r="38" spans="6:15" ht="12.75">
      <c r="F38" s="3"/>
      <c r="G38" s="48"/>
      <c r="H38" s="3"/>
      <c r="I38" s="3"/>
      <c r="J38" s="3"/>
      <c r="K38" s="3"/>
      <c r="L38" s="3"/>
      <c r="M38" s="3"/>
      <c r="O38" t="s">
        <v>189</v>
      </c>
    </row>
    <row r="39" spans="6:15" ht="12.75">
      <c r="F39" s="3"/>
      <c r="G39" s="48"/>
      <c r="H39" s="3"/>
      <c r="I39" s="3"/>
      <c r="J39" s="3"/>
      <c r="K39" s="3"/>
      <c r="L39" s="3"/>
      <c r="M39" s="3"/>
      <c r="O39" t="s">
        <v>190</v>
      </c>
    </row>
    <row r="40" spans="6:15" ht="12.75">
      <c r="F40" s="3"/>
      <c r="G40" s="48"/>
      <c r="H40" s="3"/>
      <c r="I40" s="3"/>
      <c r="J40" s="3"/>
      <c r="K40" s="3"/>
      <c r="L40" s="3"/>
      <c r="M40" s="3"/>
      <c r="O40" t="s">
        <v>191</v>
      </c>
    </row>
    <row r="41" spans="6:15" ht="12.75">
      <c r="F41" s="3"/>
      <c r="G41" s="48"/>
      <c r="H41" s="3"/>
      <c r="I41" s="3"/>
      <c r="J41" s="3"/>
      <c r="K41" s="3"/>
      <c r="L41" s="3"/>
      <c r="M41" s="3"/>
      <c r="O41" t="s">
        <v>192</v>
      </c>
    </row>
    <row r="42" spans="6:15" ht="12.75">
      <c r="F42" s="3"/>
      <c r="G42" s="48"/>
      <c r="H42" s="3"/>
      <c r="I42" s="3"/>
      <c r="J42" s="3"/>
      <c r="K42" s="3"/>
      <c r="L42" s="3"/>
      <c r="M42" s="3"/>
      <c r="O42" t="s">
        <v>193</v>
      </c>
    </row>
    <row r="43" spans="6:13" ht="12.75">
      <c r="F43" s="3"/>
      <c r="G43" s="55"/>
      <c r="H43" s="3"/>
      <c r="I43" s="3"/>
      <c r="J43" s="3"/>
      <c r="K43" s="3"/>
      <c r="L43" s="3"/>
      <c r="M43" s="3"/>
    </row>
    <row r="44" spans="6:15" ht="12.75">
      <c r="F44" s="3"/>
      <c r="G44" s="48"/>
      <c r="H44" s="3"/>
      <c r="I44" s="3"/>
      <c r="J44" s="3"/>
      <c r="K44" s="3"/>
      <c r="L44" s="3"/>
      <c r="M44" s="3"/>
      <c r="O44" t="s">
        <v>194</v>
      </c>
    </row>
    <row r="45" spans="6:15" ht="12.75">
      <c r="F45" s="3"/>
      <c r="G45" s="51"/>
      <c r="H45" s="3"/>
      <c r="I45" s="3"/>
      <c r="J45" s="3"/>
      <c r="K45" s="3"/>
      <c r="L45" s="3"/>
      <c r="M45" s="3"/>
      <c r="O45" t="s">
        <v>195</v>
      </c>
    </row>
    <row r="46" spans="6:15" ht="12.75">
      <c r="F46" s="3"/>
      <c r="G46" s="48"/>
      <c r="H46" s="3"/>
      <c r="I46" s="3"/>
      <c r="J46" s="3"/>
      <c r="K46" s="3"/>
      <c r="L46" s="3"/>
      <c r="M46" s="3"/>
      <c r="O46" t="s">
        <v>196</v>
      </c>
    </row>
    <row r="47" spans="6:15" ht="12.75">
      <c r="F47" s="3"/>
      <c r="G47" s="48"/>
      <c r="H47" s="3"/>
      <c r="I47" s="3"/>
      <c r="J47" s="3"/>
      <c r="K47" s="3"/>
      <c r="L47" s="3"/>
      <c r="M47" s="3"/>
      <c r="O47" t="s">
        <v>197</v>
      </c>
    </row>
    <row r="48" spans="6:13" ht="12.75">
      <c r="F48" s="3"/>
      <c r="G48" s="48"/>
      <c r="H48" s="3"/>
      <c r="I48" s="3"/>
      <c r="J48" s="3"/>
      <c r="K48" s="3"/>
      <c r="L48" s="3"/>
      <c r="M48" s="3"/>
    </row>
    <row r="49" spans="2:13" ht="12.75">
      <c r="B49" t="s">
        <v>16</v>
      </c>
      <c r="F49" s="3"/>
      <c r="G49" s="48"/>
      <c r="H49" s="3"/>
      <c r="I49" s="3"/>
      <c r="J49" s="3"/>
      <c r="K49" s="3"/>
      <c r="L49" s="3"/>
      <c r="M49" s="3"/>
    </row>
    <row r="50" spans="1:13" ht="12.75">
      <c r="A50" s="1"/>
      <c r="B50" s="1" t="s">
        <v>0</v>
      </c>
      <c r="C50" s="1" t="s">
        <v>17</v>
      </c>
      <c r="D50" s="1" t="s">
        <v>572</v>
      </c>
      <c r="E50" s="13" t="s">
        <v>555</v>
      </c>
      <c r="F50" s="3"/>
      <c r="G50" s="48"/>
      <c r="H50" s="3"/>
      <c r="I50" s="3"/>
      <c r="J50" s="3"/>
      <c r="K50" s="3"/>
      <c r="L50" s="3"/>
      <c r="M50" s="3"/>
    </row>
    <row r="51" spans="1:13" ht="12.75">
      <c r="A51" s="1"/>
      <c r="B51" s="1" t="s">
        <v>538</v>
      </c>
      <c r="C51" s="1"/>
      <c r="D51" s="45">
        <f>D52+D75</f>
        <v>16961936</v>
      </c>
      <c r="E51" s="19">
        <f>E52+E97</f>
        <v>16375041</v>
      </c>
      <c r="F51" s="3"/>
      <c r="G51" s="64"/>
      <c r="H51" s="3"/>
      <c r="I51" s="3"/>
      <c r="J51" s="3"/>
      <c r="K51" s="3"/>
      <c r="L51" s="3"/>
      <c r="M51" s="3"/>
    </row>
    <row r="52" spans="1:13" ht="12.75">
      <c r="A52" s="1" t="s">
        <v>1</v>
      </c>
      <c r="B52" s="1" t="s">
        <v>2</v>
      </c>
      <c r="C52" s="1"/>
      <c r="D52" s="45">
        <f>D53+D54+D58+D64+D71+D72+D73</f>
        <v>16472243</v>
      </c>
      <c r="E52" s="19">
        <f>E74</f>
        <v>15788580</v>
      </c>
      <c r="F52" s="3"/>
      <c r="G52" s="62"/>
      <c r="H52" s="3"/>
      <c r="I52" s="3"/>
      <c r="J52" s="3"/>
      <c r="K52" s="3"/>
      <c r="L52" s="3"/>
      <c r="M52" s="3"/>
    </row>
    <row r="53" spans="1:13" ht="12.75">
      <c r="A53" s="1">
        <v>1</v>
      </c>
      <c r="B53" s="1" t="s">
        <v>18</v>
      </c>
      <c r="C53" s="1">
        <v>1</v>
      </c>
      <c r="D53" s="2">
        <v>5434610</v>
      </c>
      <c r="E53" s="19">
        <v>5260500</v>
      </c>
      <c r="F53" s="3"/>
      <c r="G53" s="55"/>
      <c r="H53" s="3"/>
      <c r="I53" s="3"/>
      <c r="J53" s="3"/>
      <c r="K53" s="3"/>
      <c r="L53" s="3"/>
      <c r="M53" s="3"/>
    </row>
    <row r="54" spans="1:15" ht="12.75">
      <c r="A54" s="1">
        <v>2</v>
      </c>
      <c r="B54" s="6" t="s">
        <v>53</v>
      </c>
      <c r="C54" s="1"/>
      <c r="D54" s="1">
        <f>D55+D56</f>
        <v>0</v>
      </c>
      <c r="E54" s="13">
        <f>E55+E56</f>
        <v>0</v>
      </c>
      <c r="F54" s="3"/>
      <c r="G54" s="63"/>
      <c r="H54" s="3"/>
      <c r="I54" s="3"/>
      <c r="J54" s="3"/>
      <c r="K54" s="3"/>
      <c r="L54" s="3"/>
      <c r="M54" s="3"/>
      <c r="O54" t="s">
        <v>198</v>
      </c>
    </row>
    <row r="55" spans="1:15" ht="12.75">
      <c r="A55" s="1" t="s">
        <v>54</v>
      </c>
      <c r="B55" s="16" t="s">
        <v>56</v>
      </c>
      <c r="C55" s="1"/>
      <c r="D55" s="1"/>
      <c r="E55" s="13"/>
      <c r="F55" s="3"/>
      <c r="G55" s="48"/>
      <c r="H55" s="3"/>
      <c r="I55" s="3"/>
      <c r="J55" s="3"/>
      <c r="K55" s="3"/>
      <c r="L55" s="3"/>
      <c r="M55" s="3"/>
      <c r="O55" t="s">
        <v>199</v>
      </c>
    </row>
    <row r="56" spans="1:15" ht="12.75">
      <c r="A56" s="1" t="s">
        <v>55</v>
      </c>
      <c r="B56" s="1" t="s">
        <v>57</v>
      </c>
      <c r="C56" s="1"/>
      <c r="D56" s="1"/>
      <c r="E56" s="13"/>
      <c r="F56" s="3"/>
      <c r="G56" s="64"/>
      <c r="H56" s="3"/>
      <c r="I56" s="3"/>
      <c r="J56" s="3"/>
      <c r="K56" s="3"/>
      <c r="L56" s="3"/>
      <c r="M56" s="3"/>
      <c r="O56" t="s">
        <v>200</v>
      </c>
    </row>
    <row r="57" spans="1:15" ht="12.75">
      <c r="A57" s="1"/>
      <c r="B57" s="1" t="s">
        <v>58</v>
      </c>
      <c r="C57" s="1"/>
      <c r="D57" s="1">
        <f>D55+D56</f>
        <v>0</v>
      </c>
      <c r="E57" s="13">
        <f>E55+E56</f>
        <v>0</v>
      </c>
      <c r="F57" s="3"/>
      <c r="G57" s="48"/>
      <c r="H57" s="3"/>
      <c r="I57" s="3"/>
      <c r="J57" s="3"/>
      <c r="K57" s="3"/>
      <c r="L57" s="3"/>
      <c r="M57" s="3"/>
      <c r="O57" t="s">
        <v>201</v>
      </c>
    </row>
    <row r="58" spans="1:15" ht="12.75">
      <c r="A58" s="1">
        <v>3</v>
      </c>
      <c r="B58" s="1" t="s">
        <v>41</v>
      </c>
      <c r="C58" s="1"/>
      <c r="D58" s="44">
        <f>D63</f>
        <v>1676833</v>
      </c>
      <c r="E58" s="19">
        <f>E63</f>
        <v>1200937</v>
      </c>
      <c r="F58" s="3"/>
      <c r="G58" s="64"/>
      <c r="H58" s="3"/>
      <c r="I58" s="3"/>
      <c r="J58" s="3"/>
      <c r="K58" s="3"/>
      <c r="L58" s="3"/>
      <c r="M58" s="3"/>
      <c r="O58" t="s">
        <v>202</v>
      </c>
    </row>
    <row r="59" spans="1:15" ht="12.75">
      <c r="A59" s="1" t="s">
        <v>54</v>
      </c>
      <c r="B59" s="1" t="s">
        <v>60</v>
      </c>
      <c r="C59" s="1"/>
      <c r="D59" s="1">
        <v>1107749</v>
      </c>
      <c r="E59" s="13">
        <v>950800</v>
      </c>
      <c r="F59" s="3"/>
      <c r="G59" s="48"/>
      <c r="H59" s="3"/>
      <c r="I59" s="3"/>
      <c r="J59" s="3"/>
      <c r="K59" s="3"/>
      <c r="L59" s="3"/>
      <c r="M59" s="3"/>
      <c r="O59" t="s">
        <v>203</v>
      </c>
    </row>
    <row r="60" spans="1:15" ht="12.75">
      <c r="A60" s="1" t="s">
        <v>55</v>
      </c>
      <c r="B60" s="1" t="s">
        <v>39</v>
      </c>
      <c r="C60" s="1"/>
      <c r="D60" s="44">
        <v>56951</v>
      </c>
      <c r="E60" s="13">
        <v>220275</v>
      </c>
      <c r="F60" s="3"/>
      <c r="G60" s="48"/>
      <c r="H60" s="3"/>
      <c r="I60" s="3"/>
      <c r="J60" s="3"/>
      <c r="K60" s="3"/>
      <c r="L60" s="3"/>
      <c r="M60" s="3"/>
      <c r="O60" t="s">
        <v>204</v>
      </c>
    </row>
    <row r="61" spans="1:15" ht="12.75">
      <c r="A61" s="1" t="s">
        <v>59</v>
      </c>
      <c r="B61" s="1" t="s">
        <v>584</v>
      </c>
      <c r="C61" s="1"/>
      <c r="D61" s="1">
        <v>405385</v>
      </c>
      <c r="E61" s="13">
        <v>29862</v>
      </c>
      <c r="F61" s="3"/>
      <c r="G61" s="48"/>
      <c r="H61" s="3"/>
      <c r="I61" s="3"/>
      <c r="J61" s="3"/>
      <c r="K61" s="3"/>
      <c r="L61" s="3"/>
      <c r="M61" s="3"/>
      <c r="O61" t="s">
        <v>205</v>
      </c>
    </row>
    <row r="62" spans="1:15" ht="12.75">
      <c r="A62" s="6" t="s">
        <v>61</v>
      </c>
      <c r="B62" s="6" t="s">
        <v>585</v>
      </c>
      <c r="C62" s="1"/>
      <c r="D62" s="1">
        <v>106748</v>
      </c>
      <c r="E62" s="13"/>
      <c r="F62" s="3"/>
      <c r="G62" s="48"/>
      <c r="H62" s="3"/>
      <c r="I62" s="3"/>
      <c r="J62" s="3"/>
      <c r="K62" s="3"/>
      <c r="L62" s="3"/>
      <c r="M62" s="3"/>
      <c r="O62" t="s">
        <v>514</v>
      </c>
    </row>
    <row r="63" spans="1:15" ht="12.75">
      <c r="A63" s="1"/>
      <c r="B63" s="1" t="s">
        <v>62</v>
      </c>
      <c r="C63" s="1"/>
      <c r="D63" s="44">
        <f>D59+D60+D61+D62</f>
        <v>1676833</v>
      </c>
      <c r="E63" s="19">
        <f>E59+E60+E61+E62</f>
        <v>1200937</v>
      </c>
      <c r="F63" s="3"/>
      <c r="G63" s="48"/>
      <c r="H63" s="3"/>
      <c r="I63" s="3"/>
      <c r="J63" s="3"/>
      <c r="K63" s="3"/>
      <c r="L63" s="3"/>
      <c r="M63" s="3"/>
      <c r="O63" t="s">
        <v>515</v>
      </c>
    </row>
    <row r="64" spans="1:15" ht="12.75">
      <c r="A64" s="1">
        <v>4</v>
      </c>
      <c r="B64" s="1" t="s">
        <v>6</v>
      </c>
      <c r="C64" s="1"/>
      <c r="D64" s="1">
        <f>D70</f>
        <v>9360800</v>
      </c>
      <c r="E64" s="13">
        <f>E70</f>
        <v>9156000</v>
      </c>
      <c r="F64" s="3"/>
      <c r="G64" s="64"/>
      <c r="H64" s="3"/>
      <c r="I64" s="3"/>
      <c r="J64" s="3"/>
      <c r="K64" s="3"/>
      <c r="L64" s="3"/>
      <c r="M64" s="3"/>
      <c r="O64" t="s">
        <v>206</v>
      </c>
    </row>
    <row r="65" spans="1:15" ht="12.75">
      <c r="A65" s="1" t="s">
        <v>3</v>
      </c>
      <c r="B65" s="1" t="s">
        <v>7</v>
      </c>
      <c r="C65" s="1"/>
      <c r="D65" s="1"/>
      <c r="E65" s="1">
        <f>E70</f>
        <v>0</v>
      </c>
      <c r="F65" s="3"/>
      <c r="G65" s="48"/>
      <c r="H65" s="3"/>
      <c r="I65" s="3"/>
      <c r="J65" s="3"/>
      <c r="K65" s="3"/>
      <c r="L65" s="3"/>
      <c r="M65" s="3"/>
      <c r="O65" t="s">
        <v>207</v>
      </c>
    </row>
    <row r="66" spans="1:15" ht="12.75">
      <c r="A66" s="1" t="s">
        <v>12</v>
      </c>
      <c r="B66" s="1" t="s">
        <v>8</v>
      </c>
      <c r="C66" s="1"/>
      <c r="D66" s="1"/>
      <c r="E66" s="13"/>
      <c r="F66" s="3"/>
      <c r="G66" s="64"/>
      <c r="H66" s="3"/>
      <c r="I66" s="3"/>
      <c r="J66" s="3"/>
      <c r="K66" s="3"/>
      <c r="L66" s="3"/>
      <c r="M66" s="3"/>
      <c r="O66" t="s">
        <v>208</v>
      </c>
    </row>
    <row r="67" spans="1:15" ht="12.75">
      <c r="A67" s="1" t="s">
        <v>4</v>
      </c>
      <c r="B67" s="1" t="s">
        <v>9</v>
      </c>
      <c r="C67" s="1"/>
      <c r="D67" s="1">
        <v>9360800</v>
      </c>
      <c r="E67" s="13">
        <v>9156000</v>
      </c>
      <c r="F67" s="3"/>
      <c r="G67" s="48"/>
      <c r="H67" s="3"/>
      <c r="I67" s="3"/>
      <c r="J67" s="3"/>
      <c r="K67" s="3"/>
      <c r="L67" s="3"/>
      <c r="M67" s="3"/>
      <c r="O67" t="s">
        <v>209</v>
      </c>
    </row>
    <row r="68" spans="1:15" ht="12.75">
      <c r="A68" s="1" t="s">
        <v>5</v>
      </c>
      <c r="B68" s="1" t="s">
        <v>10</v>
      </c>
      <c r="C68" s="1"/>
      <c r="D68" s="1"/>
      <c r="E68" s="13"/>
      <c r="F68" s="3"/>
      <c r="G68" s="48"/>
      <c r="H68" s="3"/>
      <c r="I68" s="3"/>
      <c r="J68" s="3"/>
      <c r="K68" s="3"/>
      <c r="L68" s="3"/>
      <c r="M68" s="3"/>
      <c r="O68" t="s">
        <v>210</v>
      </c>
    </row>
    <row r="69" spans="1:15" ht="12.75">
      <c r="A69" s="1" t="s">
        <v>13</v>
      </c>
      <c r="B69" s="1" t="s">
        <v>11</v>
      </c>
      <c r="C69" s="1"/>
      <c r="D69" s="1"/>
      <c r="E69" s="13"/>
      <c r="F69" s="3"/>
      <c r="G69" s="48"/>
      <c r="H69" s="3"/>
      <c r="I69" s="3"/>
      <c r="J69" s="3"/>
      <c r="K69" s="3"/>
      <c r="L69" s="3"/>
      <c r="M69" s="3"/>
      <c r="O69" t="s">
        <v>211</v>
      </c>
    </row>
    <row r="70" spans="1:15" ht="12.75">
      <c r="A70" s="1"/>
      <c r="B70" s="1" t="s">
        <v>63</v>
      </c>
      <c r="C70" s="1"/>
      <c r="D70" s="1">
        <f>D65+D66+D67+D68+D69</f>
        <v>9360800</v>
      </c>
      <c r="E70" s="13">
        <f>E65+E66+E67+E68+E69</f>
        <v>9156000</v>
      </c>
      <c r="F70" s="3"/>
      <c r="G70" s="48"/>
      <c r="H70" s="3"/>
      <c r="I70" s="3"/>
      <c r="J70" s="3"/>
      <c r="K70" s="3"/>
      <c r="L70" s="3"/>
      <c r="M70" s="3"/>
      <c r="O70" t="s">
        <v>212</v>
      </c>
    </row>
    <row r="71" spans="1:15" ht="12.75">
      <c r="A71" s="1">
        <v>5</v>
      </c>
      <c r="B71" s="1" t="s">
        <v>64</v>
      </c>
      <c r="C71" s="1"/>
      <c r="D71" s="1"/>
      <c r="E71" s="13"/>
      <c r="F71" s="3"/>
      <c r="G71" s="48"/>
      <c r="H71" s="3"/>
      <c r="I71" s="3"/>
      <c r="J71" s="3"/>
      <c r="K71" s="3"/>
      <c r="L71" s="3"/>
      <c r="M71" s="3"/>
      <c r="O71" t="s">
        <v>213</v>
      </c>
    </row>
    <row r="72" spans="1:15" ht="12.75">
      <c r="A72" s="1">
        <v>6</v>
      </c>
      <c r="B72" s="1" t="s">
        <v>65</v>
      </c>
      <c r="C72" s="1"/>
      <c r="D72" s="1"/>
      <c r="E72" s="13"/>
      <c r="F72" s="3"/>
      <c r="G72" s="48"/>
      <c r="H72" s="3"/>
      <c r="I72" s="3"/>
      <c r="J72" s="3"/>
      <c r="K72" s="3"/>
      <c r="L72" s="3"/>
      <c r="M72" s="3"/>
      <c r="O72" t="s">
        <v>214</v>
      </c>
    </row>
    <row r="73" spans="1:15" ht="12.75">
      <c r="A73" s="1">
        <v>7</v>
      </c>
      <c r="B73" s="1" t="s">
        <v>66</v>
      </c>
      <c r="C73" s="1"/>
      <c r="D73" s="2"/>
      <c r="E73" s="19">
        <v>171143</v>
      </c>
      <c r="F73" s="3"/>
      <c r="G73" s="48"/>
      <c r="H73" s="3"/>
      <c r="I73" s="3"/>
      <c r="J73" s="3"/>
      <c r="K73" s="3"/>
      <c r="L73" s="3"/>
      <c r="M73" s="3"/>
      <c r="O73" t="s">
        <v>215</v>
      </c>
    </row>
    <row r="74" spans="1:15" ht="12.75">
      <c r="A74" s="1"/>
      <c r="B74" s="1" t="s">
        <v>42</v>
      </c>
      <c r="C74" s="1"/>
      <c r="D74" s="45">
        <f>D73+D72+D70+D63+D57+D53</f>
        <v>16472243</v>
      </c>
      <c r="E74" s="19">
        <f>E73+E72+E71+E70+E63+E57+E53</f>
        <v>15788580</v>
      </c>
      <c r="F74" s="3"/>
      <c r="G74" s="48"/>
      <c r="H74" s="3"/>
      <c r="I74" s="3"/>
      <c r="J74" s="3"/>
      <c r="K74" s="3"/>
      <c r="L74" s="3"/>
      <c r="M74" s="3"/>
      <c r="O74" t="s">
        <v>216</v>
      </c>
    </row>
    <row r="75" spans="1:15" ht="12.75">
      <c r="A75" s="1" t="s">
        <v>14</v>
      </c>
      <c r="B75" s="1" t="s">
        <v>43</v>
      </c>
      <c r="C75" s="1"/>
      <c r="D75" s="45">
        <f>D82+D83+D89+D90+D95+D96</f>
        <v>489693</v>
      </c>
      <c r="E75" s="19">
        <v>705205</v>
      </c>
      <c r="F75" s="3"/>
      <c r="G75" s="48"/>
      <c r="H75" s="3"/>
      <c r="I75" s="3"/>
      <c r="J75" s="3"/>
      <c r="K75" s="3"/>
      <c r="L75" s="3"/>
      <c r="M75" s="3"/>
      <c r="O75" t="s">
        <v>217</v>
      </c>
    </row>
    <row r="76" spans="1:15" ht="12.75">
      <c r="A76" s="1"/>
      <c r="B76" s="1" t="s">
        <v>44</v>
      </c>
      <c r="C76" s="1"/>
      <c r="D76" s="1"/>
      <c r="E76" s="13"/>
      <c r="F76" s="3"/>
      <c r="G76" s="48"/>
      <c r="H76" s="3"/>
      <c r="I76" s="3"/>
      <c r="J76" s="3"/>
      <c r="K76" s="3"/>
      <c r="L76" s="3"/>
      <c r="M76" s="3"/>
      <c r="O76" t="s">
        <v>218</v>
      </c>
    </row>
    <row r="77" spans="1:15" ht="12.75">
      <c r="A77" s="1">
        <v>1</v>
      </c>
      <c r="B77" s="17" t="s">
        <v>67</v>
      </c>
      <c r="C77" s="1"/>
      <c r="D77" s="1">
        <f>D78+D79+D81+D80</f>
        <v>0</v>
      </c>
      <c r="E77" s="13"/>
      <c r="F77" s="3"/>
      <c r="G77" s="48"/>
      <c r="H77" s="3"/>
      <c r="I77" s="3"/>
      <c r="J77" s="3"/>
      <c r="K77" s="3"/>
      <c r="L77" s="3"/>
      <c r="M77" s="3"/>
      <c r="O77" t="s">
        <v>219</v>
      </c>
    </row>
    <row r="78" spans="1:15" ht="12.75">
      <c r="A78" s="1" t="s">
        <v>54</v>
      </c>
      <c r="B78" s="1" t="s">
        <v>69</v>
      </c>
      <c r="C78" s="1"/>
      <c r="D78" s="1"/>
      <c r="E78" s="13"/>
      <c r="F78" s="3"/>
      <c r="G78" s="48"/>
      <c r="H78" s="3"/>
      <c r="I78" s="3"/>
      <c r="J78" s="3"/>
      <c r="K78" s="3"/>
      <c r="L78" s="3"/>
      <c r="M78" s="3"/>
      <c r="O78" t="s">
        <v>220</v>
      </c>
    </row>
    <row r="79" spans="1:15" ht="12.75">
      <c r="A79" s="1" t="s">
        <v>55</v>
      </c>
      <c r="B79" s="16" t="s">
        <v>70</v>
      </c>
      <c r="C79" s="1"/>
      <c r="D79" s="1"/>
      <c r="E79" s="13"/>
      <c r="F79" s="3"/>
      <c r="G79" s="55"/>
      <c r="H79" s="3"/>
      <c r="I79" s="3"/>
      <c r="J79" s="3"/>
      <c r="K79" s="3"/>
      <c r="L79" s="3"/>
      <c r="M79" s="3"/>
      <c r="O79" t="s">
        <v>221</v>
      </c>
    </row>
    <row r="80" spans="1:13" ht="12.75">
      <c r="A80" s="1" t="s">
        <v>59</v>
      </c>
      <c r="B80" s="1" t="s">
        <v>71</v>
      </c>
      <c r="C80" s="1"/>
      <c r="D80" s="1"/>
      <c r="E80" s="13"/>
      <c r="F80" s="3"/>
      <c r="G80" s="55"/>
      <c r="H80" s="3"/>
      <c r="I80" s="3"/>
      <c r="J80" s="3"/>
      <c r="K80" s="3"/>
      <c r="L80" s="48"/>
      <c r="M80" s="3"/>
    </row>
    <row r="81" spans="1:13" ht="12.75">
      <c r="A81" s="1" t="s">
        <v>61</v>
      </c>
      <c r="B81" s="1" t="s">
        <v>72</v>
      </c>
      <c r="C81" s="1"/>
      <c r="D81" s="1"/>
      <c r="E81" s="13"/>
      <c r="F81" s="3"/>
      <c r="G81" s="55"/>
      <c r="H81" s="3"/>
      <c r="I81" s="3"/>
      <c r="J81" s="3"/>
      <c r="K81" s="3"/>
      <c r="L81" s="3"/>
      <c r="M81" s="3"/>
    </row>
    <row r="82" spans="1:13" ht="12.75">
      <c r="A82" s="1"/>
      <c r="B82" s="1" t="s">
        <v>68</v>
      </c>
      <c r="C82" s="1"/>
      <c r="D82" s="1"/>
      <c r="E82" s="13"/>
      <c r="F82" s="3"/>
      <c r="G82" s="48"/>
      <c r="H82" s="3"/>
      <c r="I82" s="3"/>
      <c r="J82" s="3"/>
      <c r="K82" s="3"/>
      <c r="L82" s="3"/>
      <c r="M82" s="3"/>
    </row>
    <row r="83" spans="1:13" ht="12.75">
      <c r="A83" s="1">
        <v>2</v>
      </c>
      <c r="B83" s="1" t="s">
        <v>73</v>
      </c>
      <c r="C83" s="1"/>
      <c r="D83" s="45">
        <f>D88</f>
        <v>489693</v>
      </c>
      <c r="E83" s="19">
        <f>E88</f>
        <v>586461</v>
      </c>
      <c r="F83" s="3"/>
      <c r="G83" s="48"/>
      <c r="H83" s="3"/>
      <c r="I83" s="3"/>
      <c r="J83" s="3"/>
      <c r="K83" s="3"/>
      <c r="L83" s="3"/>
      <c r="M83" s="3"/>
    </row>
    <row r="84" spans="1:13" ht="12.75">
      <c r="A84" s="1" t="s">
        <v>54</v>
      </c>
      <c r="B84" s="1" t="s">
        <v>75</v>
      </c>
      <c r="C84" s="1"/>
      <c r="D84" s="1"/>
      <c r="E84" s="13"/>
      <c r="F84" s="3"/>
      <c r="G84" s="48"/>
      <c r="H84" s="3"/>
      <c r="I84" s="3"/>
      <c r="J84" s="3"/>
      <c r="K84" s="3"/>
      <c r="L84" s="3"/>
      <c r="M84" s="3"/>
    </row>
    <row r="85" spans="1:13" ht="12.75">
      <c r="A85" s="1" t="s">
        <v>55</v>
      </c>
      <c r="B85" s="1" t="s">
        <v>40</v>
      </c>
      <c r="C85" s="1"/>
      <c r="D85" s="44">
        <v>134139</v>
      </c>
      <c r="E85" s="13">
        <v>141218</v>
      </c>
      <c r="F85" s="3"/>
      <c r="G85" s="48"/>
      <c r="H85" s="3"/>
      <c r="I85" s="3"/>
      <c r="J85" s="3"/>
      <c r="K85" s="3"/>
      <c r="L85" s="3"/>
      <c r="M85" s="3"/>
    </row>
    <row r="86" spans="1:13" ht="12.75">
      <c r="A86" s="1" t="s">
        <v>59</v>
      </c>
      <c r="B86" s="1" t="s">
        <v>45</v>
      </c>
      <c r="C86" s="1"/>
      <c r="D86" s="44">
        <v>333919</v>
      </c>
      <c r="E86" s="13">
        <v>417399</v>
      </c>
      <c r="F86" s="3"/>
      <c r="G86" s="48"/>
      <c r="H86" s="3"/>
      <c r="I86" s="3"/>
      <c r="J86" s="3"/>
      <c r="K86" s="3"/>
      <c r="L86" s="3"/>
      <c r="M86" s="3"/>
    </row>
    <row r="87" spans="1:13" ht="12.75">
      <c r="A87" s="1" t="s">
        <v>61</v>
      </c>
      <c r="B87" s="1" t="s">
        <v>74</v>
      </c>
      <c r="C87" s="1"/>
      <c r="D87" s="44">
        <v>21635</v>
      </c>
      <c r="E87" s="13">
        <v>27844</v>
      </c>
      <c r="F87" s="3"/>
      <c r="G87" s="48"/>
      <c r="H87" s="3"/>
      <c r="I87" s="3"/>
      <c r="J87" s="3"/>
      <c r="K87" s="3"/>
      <c r="L87" s="3"/>
      <c r="M87" s="3"/>
    </row>
    <row r="88" spans="1:13" ht="12.75">
      <c r="A88" s="1"/>
      <c r="B88" s="1" t="s">
        <v>76</v>
      </c>
      <c r="C88" s="1"/>
      <c r="D88" s="45">
        <f>D87+D86+D85+D84</f>
        <v>489693</v>
      </c>
      <c r="E88" s="19">
        <f>E87+E86+E85+E84</f>
        <v>586461</v>
      </c>
      <c r="F88" s="3"/>
      <c r="G88" s="48"/>
      <c r="H88" s="3"/>
      <c r="I88" s="3"/>
      <c r="J88" s="3"/>
      <c r="K88" s="3"/>
      <c r="L88" s="3"/>
      <c r="M88" s="3"/>
    </row>
    <row r="89" spans="1:13" ht="12.75">
      <c r="A89" s="1">
        <v>3</v>
      </c>
      <c r="B89" s="2" t="s">
        <v>77</v>
      </c>
      <c r="C89" s="1"/>
      <c r="D89" s="1"/>
      <c r="E89" s="13"/>
      <c r="F89" s="3"/>
      <c r="G89" s="48"/>
      <c r="H89" s="3"/>
      <c r="I89" s="3"/>
      <c r="J89" s="3"/>
      <c r="K89" s="3"/>
      <c r="L89" s="3"/>
      <c r="M89" s="3"/>
    </row>
    <row r="90" spans="1:13" ht="12.75">
      <c r="A90" s="1">
        <v>4</v>
      </c>
      <c r="B90" s="1" t="s">
        <v>78</v>
      </c>
      <c r="C90" s="1"/>
      <c r="D90" s="1">
        <f>D91+D92+D93</f>
        <v>0</v>
      </c>
      <c r="E90" s="13"/>
      <c r="F90" s="3"/>
      <c r="G90" s="48"/>
      <c r="H90" s="3"/>
      <c r="I90" s="3"/>
      <c r="J90" s="3"/>
      <c r="K90" s="3"/>
      <c r="L90" s="3"/>
      <c r="M90" s="3"/>
    </row>
    <row r="91" spans="1:13" ht="12.75">
      <c r="A91" s="1" t="s">
        <v>54</v>
      </c>
      <c r="B91" s="16" t="s">
        <v>79</v>
      </c>
      <c r="C91" s="1"/>
      <c r="D91" s="1"/>
      <c r="E91" s="13"/>
      <c r="F91" s="3"/>
      <c r="G91" s="48"/>
      <c r="H91" s="3"/>
      <c r="I91" s="3"/>
      <c r="J91" s="3"/>
      <c r="K91" s="3"/>
      <c r="L91" s="3"/>
      <c r="M91" s="3"/>
    </row>
    <row r="92" spans="1:13" ht="12.75">
      <c r="A92" s="1" t="s">
        <v>55</v>
      </c>
      <c r="B92" s="1" t="s">
        <v>80</v>
      </c>
      <c r="C92" s="1"/>
      <c r="D92" s="1"/>
      <c r="E92" s="13"/>
      <c r="F92" s="3"/>
      <c r="G92" s="55"/>
      <c r="H92" s="3"/>
      <c r="I92" s="3"/>
      <c r="J92" s="3"/>
      <c r="K92" s="3"/>
      <c r="L92" s="3"/>
      <c r="M92" s="3"/>
    </row>
    <row r="93" spans="1:13" ht="12.75">
      <c r="A93" s="1" t="s">
        <v>59</v>
      </c>
      <c r="B93" s="1" t="s">
        <v>81</v>
      </c>
      <c r="C93" s="1"/>
      <c r="D93" s="1"/>
      <c r="E93" s="13"/>
      <c r="F93" s="3"/>
      <c r="G93" s="55"/>
      <c r="H93" s="3"/>
      <c r="I93" s="3"/>
      <c r="J93" s="3"/>
      <c r="K93" s="3"/>
      <c r="L93" s="3"/>
      <c r="M93" s="3"/>
    </row>
    <row r="94" spans="1:13" ht="12.75">
      <c r="A94" s="1"/>
      <c r="B94" s="1" t="s">
        <v>82</v>
      </c>
      <c r="C94" s="1"/>
      <c r="D94" s="1">
        <f>D95+D96</f>
        <v>0</v>
      </c>
      <c r="E94" s="13"/>
      <c r="F94" s="3"/>
      <c r="G94" s="63"/>
      <c r="H94" s="3"/>
      <c r="I94" s="3"/>
      <c r="J94" s="3"/>
      <c r="K94" s="3"/>
      <c r="L94" s="3"/>
      <c r="M94" s="3"/>
    </row>
    <row r="95" spans="1:13" ht="12.75">
      <c r="A95" s="1">
        <v>5</v>
      </c>
      <c r="B95" s="1" t="s">
        <v>83</v>
      </c>
      <c r="C95" s="1"/>
      <c r="D95" s="1"/>
      <c r="E95" s="13"/>
      <c r="F95" s="3"/>
      <c r="G95" s="3"/>
      <c r="H95" s="3"/>
      <c r="I95" s="3"/>
      <c r="J95" s="3"/>
      <c r="K95" s="3"/>
      <c r="L95" s="3"/>
      <c r="M95" s="3"/>
    </row>
    <row r="96" spans="1:13" ht="12.75">
      <c r="A96" s="1">
        <v>6</v>
      </c>
      <c r="B96" s="1" t="s">
        <v>84</v>
      </c>
      <c r="C96" s="1"/>
      <c r="D96" s="1"/>
      <c r="E96" s="13"/>
      <c r="F96" s="3"/>
      <c r="G96" s="3"/>
      <c r="H96" s="3"/>
      <c r="I96" s="3"/>
      <c r="J96" s="3"/>
      <c r="K96" s="3"/>
      <c r="L96" s="3"/>
      <c r="M96" s="3"/>
    </row>
    <row r="97" spans="1:13" ht="12.75">
      <c r="A97" s="1"/>
      <c r="B97" s="1" t="s">
        <v>46</v>
      </c>
      <c r="C97" s="1"/>
      <c r="D97" s="45">
        <f>D88</f>
        <v>489693</v>
      </c>
      <c r="E97" s="19">
        <f>E96+E95+E94+E90+E89+E88+E82</f>
        <v>586461</v>
      </c>
      <c r="F97" s="3"/>
      <c r="G97" s="3"/>
      <c r="H97" s="3"/>
      <c r="I97" s="3"/>
      <c r="J97" s="3"/>
      <c r="K97" s="3"/>
      <c r="L97" s="3"/>
      <c r="M97" s="3"/>
    </row>
    <row r="98" spans="1:13" ht="12.75">
      <c r="A98" s="2"/>
      <c r="B98" s="47" t="s">
        <v>85</v>
      </c>
      <c r="C98" s="2"/>
      <c r="D98" s="45">
        <f>D97+D74</f>
        <v>16961936</v>
      </c>
      <c r="E98" s="19">
        <f>E97+E74</f>
        <v>16375041</v>
      </c>
      <c r="F98" s="3"/>
      <c r="G98" s="3"/>
      <c r="H98" s="3"/>
      <c r="I98" s="3"/>
      <c r="J98" s="3"/>
      <c r="K98" s="3"/>
      <c r="L98" s="3"/>
      <c r="M98" s="3"/>
    </row>
    <row r="99" spans="6:13" ht="12.75">
      <c r="F99" s="3"/>
      <c r="G99" s="3"/>
      <c r="H99" s="3"/>
      <c r="I99" s="3"/>
      <c r="J99" s="3"/>
      <c r="K99" s="3"/>
      <c r="L99" s="3"/>
      <c r="M99" s="3"/>
    </row>
    <row r="100" spans="6:13" ht="12.75">
      <c r="F100" s="3"/>
      <c r="G100" s="3"/>
      <c r="H100" s="3"/>
      <c r="I100" s="3"/>
      <c r="J100" s="3"/>
      <c r="K100" s="3"/>
      <c r="L100" s="3"/>
      <c r="M100" s="3"/>
    </row>
    <row r="101" spans="6:13" ht="12.75">
      <c r="F101" s="3"/>
      <c r="G101" s="3"/>
      <c r="H101" s="3"/>
      <c r="I101" s="3"/>
      <c r="J101" s="3"/>
      <c r="K101" s="3"/>
      <c r="L101" s="3"/>
      <c r="M101" s="3"/>
    </row>
    <row r="102" spans="6:13" ht="12.75">
      <c r="F102" s="3"/>
      <c r="G102" s="3"/>
      <c r="H102" s="3"/>
      <c r="I102" s="3"/>
      <c r="J102" s="3"/>
      <c r="K102" s="3"/>
      <c r="L102" s="3"/>
      <c r="M102" s="3"/>
    </row>
    <row r="103" spans="6:13" ht="12.75">
      <c r="F103" s="3"/>
      <c r="G103" s="46"/>
      <c r="H103" s="3"/>
      <c r="I103" s="3"/>
      <c r="J103" s="3"/>
      <c r="K103" s="3"/>
      <c r="L103" s="3"/>
      <c r="M103" s="3"/>
    </row>
    <row r="104" spans="6:13" ht="12.75">
      <c r="F104" s="3"/>
      <c r="G104" s="3"/>
      <c r="H104" s="3"/>
      <c r="I104" s="3"/>
      <c r="J104" s="3"/>
      <c r="K104" s="3"/>
      <c r="L104" s="3"/>
      <c r="M104" s="3"/>
    </row>
    <row r="105" spans="6:13" ht="12.75">
      <c r="F105" s="3"/>
      <c r="G105" s="3"/>
      <c r="H105" s="3"/>
      <c r="I105" s="3"/>
      <c r="J105" s="3"/>
      <c r="K105" s="3"/>
      <c r="L105" s="3"/>
      <c r="M105" s="3"/>
    </row>
    <row r="106" spans="6:13" ht="12.75">
      <c r="F106" s="3"/>
      <c r="G106" s="3"/>
      <c r="H106" s="3"/>
      <c r="I106" s="3"/>
      <c r="J106" s="3"/>
      <c r="K106" s="3"/>
      <c r="L106" s="3"/>
      <c r="M106" s="3"/>
    </row>
    <row r="107" spans="6:13" ht="12.75"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1"/>
      <c r="B108" s="2" t="s">
        <v>125</v>
      </c>
      <c r="C108" s="1"/>
      <c r="D108" s="45">
        <f>D135+D136</f>
        <v>16961936</v>
      </c>
      <c r="E108" s="58">
        <f>E148</f>
        <v>16375041</v>
      </c>
      <c r="F108" s="3"/>
      <c r="G108" s="8"/>
      <c r="H108" s="3"/>
      <c r="I108" s="3"/>
      <c r="J108" s="3"/>
      <c r="K108" s="3"/>
      <c r="L108" s="3"/>
      <c r="M108" s="3"/>
    </row>
    <row r="109" spans="1:20" ht="12.75">
      <c r="A109" s="1" t="s">
        <v>1</v>
      </c>
      <c r="B109" s="2" t="s">
        <v>86</v>
      </c>
      <c r="C109" s="1"/>
      <c r="D109" s="43">
        <f>D110+D111+D122+D123+D124</f>
        <v>5421408</v>
      </c>
      <c r="E109" s="58">
        <f>E110+E111+E116+E123+E124</f>
        <v>4239008</v>
      </c>
      <c r="F109" s="3"/>
      <c r="G109" s="3"/>
      <c r="H109" s="3"/>
      <c r="I109" s="3"/>
      <c r="J109" s="3"/>
      <c r="K109" s="3"/>
      <c r="L109" s="3"/>
      <c r="M109" s="3"/>
      <c r="O109" s="31"/>
      <c r="P109" s="31" t="s">
        <v>222</v>
      </c>
      <c r="Q109" s="31"/>
      <c r="R109" s="31"/>
      <c r="S109" s="31"/>
      <c r="T109" s="31"/>
    </row>
    <row r="110" spans="1:19" ht="12.75">
      <c r="A110" s="1">
        <v>1</v>
      </c>
      <c r="B110" s="1" t="s">
        <v>87</v>
      </c>
      <c r="C110" s="1"/>
      <c r="D110" s="44"/>
      <c r="E110" s="59"/>
      <c r="F110" s="3"/>
      <c r="G110" s="3"/>
      <c r="H110" s="3"/>
      <c r="I110" s="3"/>
      <c r="J110" s="3"/>
      <c r="K110" s="3"/>
      <c r="L110" s="3"/>
      <c r="M110" s="3"/>
      <c r="N110" s="34"/>
      <c r="O110" s="34" t="s">
        <v>223</v>
      </c>
      <c r="S110" t="s">
        <v>224</v>
      </c>
    </row>
    <row r="111" spans="1:20" ht="12" customHeight="1">
      <c r="A111" s="1">
        <v>2</v>
      </c>
      <c r="B111" s="1" t="s">
        <v>88</v>
      </c>
      <c r="C111" s="1"/>
      <c r="D111" s="44"/>
      <c r="E111" s="59"/>
      <c r="F111" s="3"/>
      <c r="G111" s="3"/>
      <c r="H111" s="3"/>
      <c r="I111" s="3"/>
      <c r="J111" s="3"/>
      <c r="K111" s="3"/>
      <c r="L111" s="3"/>
      <c r="M111" s="3"/>
      <c r="N111" s="35"/>
      <c r="O111" s="35" t="s">
        <v>225</v>
      </c>
      <c r="Q111" s="36" t="s">
        <v>572</v>
      </c>
      <c r="T111" t="s">
        <v>555</v>
      </c>
    </row>
    <row r="112" spans="1:20" ht="12.75" hidden="1">
      <c r="A112" s="1" t="s">
        <v>54</v>
      </c>
      <c r="B112" s="1" t="s">
        <v>89</v>
      </c>
      <c r="C112" s="1"/>
      <c r="D112" s="44"/>
      <c r="E112" s="59"/>
      <c r="F112" s="3"/>
      <c r="G112" s="3"/>
      <c r="H112" s="3"/>
      <c r="I112" s="3"/>
      <c r="J112" s="3"/>
      <c r="K112" s="3"/>
      <c r="L112" s="3"/>
      <c r="M112" s="3"/>
      <c r="N112" s="35"/>
      <c r="O112" s="35" t="s">
        <v>226</v>
      </c>
      <c r="P112" t="s">
        <v>227</v>
      </c>
      <c r="Q112">
        <v>33584</v>
      </c>
      <c r="T112">
        <v>85000</v>
      </c>
    </row>
    <row r="113" spans="1:20" ht="12.75">
      <c r="A113" s="1" t="s">
        <v>55</v>
      </c>
      <c r="B113" s="1" t="s">
        <v>90</v>
      </c>
      <c r="C113" s="1"/>
      <c r="D113" s="44"/>
      <c r="E113" s="59"/>
      <c r="F113" s="3"/>
      <c r="G113" s="46"/>
      <c r="H113" s="3"/>
      <c r="I113" s="3"/>
      <c r="J113" s="3"/>
      <c r="K113" s="3"/>
      <c r="L113" s="3"/>
      <c r="M113" s="3"/>
      <c r="N113" s="35"/>
      <c r="P113" t="s">
        <v>227</v>
      </c>
      <c r="Q113" s="56"/>
      <c r="T113">
        <v>1342929</v>
      </c>
    </row>
    <row r="114" spans="1:17" ht="12.75">
      <c r="A114" s="1" t="s">
        <v>59</v>
      </c>
      <c r="B114" s="1" t="s">
        <v>91</v>
      </c>
      <c r="C114" s="1"/>
      <c r="D114" s="44"/>
      <c r="E114" s="59"/>
      <c r="F114" s="3"/>
      <c r="G114" s="3"/>
      <c r="H114" s="3"/>
      <c r="I114" s="3"/>
      <c r="J114" s="3"/>
      <c r="K114" s="3"/>
      <c r="L114" s="3"/>
      <c r="M114" s="3"/>
      <c r="N114" s="35"/>
      <c r="O114" s="35" t="s">
        <v>228</v>
      </c>
      <c r="P114" t="s">
        <v>229</v>
      </c>
      <c r="Q114" s="56"/>
    </row>
    <row r="115" spans="1:20" ht="12.75">
      <c r="A115" s="1"/>
      <c r="B115" s="1" t="s">
        <v>92</v>
      </c>
      <c r="C115" s="1"/>
      <c r="D115" s="44"/>
      <c r="E115" s="59"/>
      <c r="F115" s="3"/>
      <c r="G115" s="3"/>
      <c r="H115" s="3"/>
      <c r="I115" s="3"/>
      <c r="J115" s="3"/>
      <c r="K115" s="3"/>
      <c r="L115" s="3"/>
      <c r="M115" s="3"/>
      <c r="N115" s="35"/>
      <c r="O115" s="35">
        <v>5121</v>
      </c>
      <c r="P115" t="s">
        <v>230</v>
      </c>
      <c r="Q115" s="56"/>
      <c r="T115">
        <v>330850</v>
      </c>
    </row>
    <row r="116" spans="1:17" ht="12.75">
      <c r="A116" s="1">
        <v>3</v>
      </c>
      <c r="B116" s="1" t="s">
        <v>93</v>
      </c>
      <c r="C116" s="1"/>
      <c r="D116" s="45">
        <f>D117+D118+D119+D120</f>
        <v>5421408</v>
      </c>
      <c r="E116" s="58">
        <f>E122</f>
        <v>4239008</v>
      </c>
      <c r="F116" s="3"/>
      <c r="G116" s="3"/>
      <c r="H116" s="3"/>
      <c r="I116" s="3"/>
      <c r="J116" s="3"/>
      <c r="K116" s="3"/>
      <c r="L116" s="3"/>
      <c r="M116" s="3"/>
      <c r="N116" s="35"/>
      <c r="O116" s="35">
        <v>5122</v>
      </c>
      <c r="P116" t="s">
        <v>231</v>
      </c>
      <c r="Q116" s="56"/>
    </row>
    <row r="117" spans="1:17" ht="12.75">
      <c r="A117" s="1" t="s">
        <v>54</v>
      </c>
      <c r="B117" s="1" t="s">
        <v>95</v>
      </c>
      <c r="C117" s="1"/>
      <c r="D117" s="44">
        <v>28900</v>
      </c>
      <c r="E117" s="59">
        <v>25600</v>
      </c>
      <c r="F117" s="3"/>
      <c r="G117" s="3"/>
      <c r="H117" s="3"/>
      <c r="I117" s="3"/>
      <c r="J117" s="3"/>
      <c r="K117" s="3"/>
      <c r="L117" s="3"/>
      <c r="M117" s="3"/>
      <c r="N117" s="35"/>
      <c r="O117" s="35"/>
      <c r="P117" t="s">
        <v>587</v>
      </c>
      <c r="Q117" s="56"/>
    </row>
    <row r="118" spans="1:20" ht="12.75">
      <c r="A118" s="1" t="s">
        <v>55</v>
      </c>
      <c r="B118" s="1" t="s">
        <v>96</v>
      </c>
      <c r="C118" s="1"/>
      <c r="D118" s="44">
        <v>5148660</v>
      </c>
      <c r="E118" s="59">
        <v>4093745</v>
      </c>
      <c r="F118" s="3"/>
      <c r="G118" s="46"/>
      <c r="H118" s="3"/>
      <c r="I118" s="3"/>
      <c r="J118" s="3"/>
      <c r="K118" s="3"/>
      <c r="L118" s="3"/>
      <c r="M118" s="3"/>
      <c r="N118" s="35"/>
      <c r="O118" s="35"/>
      <c r="P118" t="s">
        <v>588</v>
      </c>
      <c r="Q118" s="56">
        <v>265800</v>
      </c>
      <c r="R118">
        <v>265800</v>
      </c>
      <c r="T118">
        <v>238628</v>
      </c>
    </row>
    <row r="119" spans="1:20" ht="12.75">
      <c r="A119" s="1" t="s">
        <v>59</v>
      </c>
      <c r="B119" s="1" t="s">
        <v>97</v>
      </c>
      <c r="C119" s="1"/>
      <c r="D119" s="44">
        <v>243848</v>
      </c>
      <c r="E119" s="59">
        <v>119663</v>
      </c>
      <c r="F119" s="3"/>
      <c r="G119" s="3"/>
      <c r="H119" s="3"/>
      <c r="I119" s="3"/>
      <c r="J119" s="3"/>
      <c r="K119" s="3"/>
      <c r="L119" s="3"/>
      <c r="M119" s="3"/>
      <c r="N119" s="35"/>
      <c r="O119" s="35"/>
      <c r="P119" t="s">
        <v>590</v>
      </c>
      <c r="Q119" s="56"/>
      <c r="T119">
        <v>356240</v>
      </c>
    </row>
    <row r="120" spans="1:17" ht="12.75">
      <c r="A120" s="1" t="s">
        <v>61</v>
      </c>
      <c r="B120" s="1" t="s">
        <v>586</v>
      </c>
      <c r="C120" s="1"/>
      <c r="D120" s="44"/>
      <c r="E120" s="59"/>
      <c r="F120" s="3"/>
      <c r="G120" s="3"/>
      <c r="H120" s="3"/>
      <c r="I120" s="3"/>
      <c r="J120" s="3"/>
      <c r="K120" s="3"/>
      <c r="L120" s="3"/>
      <c r="M120" s="3"/>
      <c r="N120" s="35"/>
      <c r="O120" s="35"/>
      <c r="Q120" s="56"/>
    </row>
    <row r="121" spans="1:17" ht="12.75">
      <c r="A121" s="1" t="s">
        <v>94</v>
      </c>
      <c r="B121" s="1" t="s">
        <v>98</v>
      </c>
      <c r="C121" s="1"/>
      <c r="D121" s="44"/>
      <c r="E121" s="59"/>
      <c r="F121" s="3"/>
      <c r="G121" s="3"/>
      <c r="H121" s="3"/>
      <c r="I121" s="3"/>
      <c r="J121" s="3"/>
      <c r="K121" s="3"/>
      <c r="L121" s="3"/>
      <c r="M121" s="3"/>
      <c r="N121" s="35"/>
      <c r="O121" s="35"/>
      <c r="Q121" s="56"/>
    </row>
    <row r="122" spans="1:17" ht="12.75">
      <c r="A122" s="1"/>
      <c r="B122" s="1" t="s">
        <v>62</v>
      </c>
      <c r="C122" s="1"/>
      <c r="D122" s="45">
        <f>D116</f>
        <v>5421408</v>
      </c>
      <c r="E122" s="58">
        <f>E121+E120+E119+E118+E117</f>
        <v>4239008</v>
      </c>
      <c r="F122" s="3"/>
      <c r="G122" s="3"/>
      <c r="H122" s="3"/>
      <c r="I122" s="3"/>
      <c r="J122" s="3"/>
      <c r="K122" s="3"/>
      <c r="L122" s="3"/>
      <c r="M122" s="3"/>
      <c r="N122" s="35"/>
      <c r="O122" s="35"/>
      <c r="Q122" s="56"/>
    </row>
    <row r="123" spans="1:21" ht="12.75">
      <c r="A123" s="1">
        <v>4</v>
      </c>
      <c r="B123" s="1" t="s">
        <v>99</v>
      </c>
      <c r="C123" s="1"/>
      <c r="D123" s="44"/>
      <c r="E123" s="59"/>
      <c r="F123" s="3"/>
      <c r="G123" s="3"/>
      <c r="H123" s="3"/>
      <c r="I123" s="3"/>
      <c r="J123" s="3"/>
      <c r="K123" s="3"/>
      <c r="L123" s="3"/>
      <c r="M123" s="3"/>
      <c r="N123" s="35"/>
      <c r="O123" s="35"/>
      <c r="P123" t="s">
        <v>233</v>
      </c>
      <c r="Q123" s="57">
        <f>D53</f>
        <v>5434610</v>
      </c>
      <c r="R123" s="31"/>
      <c r="S123" s="31"/>
      <c r="T123" s="31">
        <v>5260500</v>
      </c>
      <c r="U123" s="31"/>
    </row>
    <row r="124" spans="1:13" ht="12.75">
      <c r="A124" s="1">
        <v>5</v>
      </c>
      <c r="B124" s="1" t="s">
        <v>100</v>
      </c>
      <c r="C124" s="1"/>
      <c r="D124" s="45"/>
      <c r="E124" s="58"/>
      <c r="F124" s="3"/>
      <c r="G124" s="3"/>
      <c r="H124" s="3"/>
      <c r="I124" s="3"/>
      <c r="J124" s="3"/>
      <c r="K124" s="3"/>
      <c r="L124" s="3"/>
      <c r="M124" s="3"/>
    </row>
    <row r="125" spans="1:19" ht="12.75">
      <c r="A125" s="1"/>
      <c r="B125" s="1" t="s">
        <v>101</v>
      </c>
      <c r="C125" s="1"/>
      <c r="D125" s="45">
        <f>D122</f>
        <v>5421408</v>
      </c>
      <c r="E125" s="58">
        <f>E122</f>
        <v>4239008</v>
      </c>
      <c r="F125" s="3"/>
      <c r="G125" s="3"/>
      <c r="H125" s="3"/>
      <c r="I125" s="3"/>
      <c r="J125" s="3"/>
      <c r="K125" s="3"/>
      <c r="L125" s="3"/>
      <c r="M125" s="3"/>
      <c r="P125" s="31"/>
      <c r="Q125" s="31"/>
      <c r="R125" s="31"/>
      <c r="S125" s="31"/>
    </row>
    <row r="126" spans="1:22" ht="12.75">
      <c r="A126" s="1" t="s">
        <v>14</v>
      </c>
      <c r="B126" s="1" t="s">
        <v>102</v>
      </c>
      <c r="C126" s="1"/>
      <c r="D126" s="45">
        <v>6500000</v>
      </c>
      <c r="E126" s="58">
        <f>E134</f>
        <v>6500000</v>
      </c>
      <c r="F126" s="3"/>
      <c r="G126" s="3"/>
      <c r="H126" s="3"/>
      <c r="I126" s="3"/>
      <c r="J126" s="3"/>
      <c r="K126" s="3"/>
      <c r="L126" s="3"/>
      <c r="M126" s="3"/>
      <c r="O126" s="34" t="s">
        <v>223</v>
      </c>
      <c r="S126" t="s">
        <v>224</v>
      </c>
      <c r="V126" s="36"/>
    </row>
    <row r="127" spans="1:22" ht="12.75">
      <c r="A127" s="1">
        <v>1</v>
      </c>
      <c r="B127" s="1" t="s">
        <v>103</v>
      </c>
      <c r="C127" s="1"/>
      <c r="D127" s="44">
        <f>D128</f>
        <v>0</v>
      </c>
      <c r="E127" s="44"/>
      <c r="F127" s="9"/>
      <c r="G127" s="3"/>
      <c r="H127" s="3"/>
      <c r="I127" s="3"/>
      <c r="J127" s="3"/>
      <c r="K127" s="3"/>
      <c r="L127" s="3"/>
      <c r="M127" s="3"/>
      <c r="O127" s="35" t="s">
        <v>225</v>
      </c>
      <c r="Q127" s="36" t="s">
        <v>572</v>
      </c>
      <c r="T127" t="s">
        <v>555</v>
      </c>
      <c r="V127" s="36"/>
    </row>
    <row r="128" spans="1:22" ht="12.75">
      <c r="A128" s="1" t="s">
        <v>54</v>
      </c>
      <c r="B128" s="1" t="s">
        <v>104</v>
      </c>
      <c r="C128" s="1"/>
      <c r="D128" s="44">
        <v>0</v>
      </c>
      <c r="E128" s="44"/>
      <c r="F128" s="13"/>
      <c r="G128" s="3"/>
      <c r="H128" s="3"/>
      <c r="I128" s="3"/>
      <c r="J128" s="3"/>
      <c r="K128" s="3"/>
      <c r="L128" s="3"/>
      <c r="M128" s="3"/>
      <c r="O128" s="35" t="s">
        <v>226</v>
      </c>
      <c r="P128" t="s">
        <v>227</v>
      </c>
      <c r="Q128">
        <v>85000</v>
      </c>
      <c r="T128">
        <v>85000</v>
      </c>
      <c r="V128" s="36"/>
    </row>
    <row r="129" spans="1:22" ht="12.75">
      <c r="A129" s="1" t="s">
        <v>55</v>
      </c>
      <c r="B129" s="1" t="s">
        <v>105</v>
      </c>
      <c r="C129" s="1"/>
      <c r="D129" s="44"/>
      <c r="E129" s="44"/>
      <c r="F129" s="13"/>
      <c r="G129" s="3"/>
      <c r="H129" s="3"/>
      <c r="I129" s="3"/>
      <c r="J129" s="3"/>
      <c r="K129" s="3"/>
      <c r="L129" s="3"/>
      <c r="M129" s="3"/>
      <c r="P129" t="s">
        <v>227</v>
      </c>
      <c r="Q129" s="56">
        <v>4795554</v>
      </c>
      <c r="T129">
        <v>4579365</v>
      </c>
      <c r="V129" s="36"/>
    </row>
    <row r="130" spans="1:22" ht="12.75">
      <c r="A130" s="1"/>
      <c r="B130" s="1" t="s">
        <v>68</v>
      </c>
      <c r="C130" s="1"/>
      <c r="D130" s="44">
        <f>D129+D128</f>
        <v>0</v>
      </c>
      <c r="E130" s="44"/>
      <c r="F130" s="13"/>
      <c r="G130" s="3"/>
      <c r="H130" s="3"/>
      <c r="I130" s="3"/>
      <c r="J130" s="3"/>
      <c r="K130" s="3"/>
      <c r="L130" s="3"/>
      <c r="M130" s="3"/>
      <c r="O130" s="35" t="s">
        <v>228</v>
      </c>
      <c r="P130" t="s">
        <v>229</v>
      </c>
      <c r="Q130" s="56"/>
      <c r="R130">
        <v>382000</v>
      </c>
      <c r="S130">
        <v>382000</v>
      </c>
      <c r="U130">
        <v>382000</v>
      </c>
      <c r="V130" s="36">
        <v>382000</v>
      </c>
    </row>
    <row r="131" spans="1:22" ht="12.75">
      <c r="A131" s="1">
        <v>2</v>
      </c>
      <c r="B131" s="1" t="s">
        <v>106</v>
      </c>
      <c r="C131" s="1"/>
      <c r="D131" s="44">
        <v>6500000</v>
      </c>
      <c r="E131" s="44">
        <v>6500000</v>
      </c>
      <c r="F131" s="13"/>
      <c r="G131" s="3"/>
      <c r="H131" s="3"/>
      <c r="I131" s="3"/>
      <c r="J131" s="3"/>
      <c r="K131" s="3"/>
      <c r="L131" s="3"/>
      <c r="M131" s="3"/>
      <c r="O131" s="35">
        <v>5121</v>
      </c>
      <c r="P131" t="s">
        <v>230</v>
      </c>
      <c r="Q131" s="56">
        <f>S131-R131</f>
        <v>35456</v>
      </c>
      <c r="R131">
        <v>1527936</v>
      </c>
      <c r="S131">
        <f>V131</f>
        <v>1563392</v>
      </c>
      <c r="T131">
        <v>330850</v>
      </c>
      <c r="U131">
        <v>1232542</v>
      </c>
      <c r="V131" s="36">
        <f>T131+U131</f>
        <v>1563392</v>
      </c>
    </row>
    <row r="132" spans="1:17" ht="12.75">
      <c r="A132" s="1">
        <v>3</v>
      </c>
      <c r="B132" s="1" t="s">
        <v>107</v>
      </c>
      <c r="C132" s="1"/>
      <c r="D132" s="44"/>
      <c r="E132" s="44"/>
      <c r="F132" s="13"/>
      <c r="G132" s="3"/>
      <c r="H132" s="3"/>
      <c r="I132" s="3"/>
      <c r="J132" s="3"/>
      <c r="K132" s="3"/>
      <c r="L132" s="3"/>
      <c r="M132" s="3"/>
      <c r="O132" s="35">
        <v>5122</v>
      </c>
      <c r="P132" t="s">
        <v>231</v>
      </c>
      <c r="Q132" s="56"/>
    </row>
    <row r="133" spans="1:17" ht="12.75">
      <c r="A133" s="1">
        <v>4</v>
      </c>
      <c r="B133" s="1" t="s">
        <v>108</v>
      </c>
      <c r="C133" s="1"/>
      <c r="D133" s="44"/>
      <c r="E133" s="44"/>
      <c r="F133" s="13"/>
      <c r="G133" s="3"/>
      <c r="H133" s="3"/>
      <c r="I133" s="3"/>
      <c r="J133" s="3"/>
      <c r="K133" s="3"/>
      <c r="L133" s="3"/>
      <c r="M133" s="3"/>
      <c r="O133" s="35"/>
      <c r="Q133" s="56"/>
    </row>
    <row r="134" spans="1:20" ht="12.75">
      <c r="A134" s="1"/>
      <c r="B134" s="2" t="s">
        <v>109</v>
      </c>
      <c r="C134" s="1"/>
      <c r="D134" s="45">
        <f>D131</f>
        <v>6500000</v>
      </c>
      <c r="E134" s="44">
        <f>E131</f>
        <v>6500000</v>
      </c>
      <c r="F134" s="13"/>
      <c r="G134" s="3"/>
      <c r="H134" s="3"/>
      <c r="I134" s="3"/>
      <c r="J134" s="3"/>
      <c r="K134" s="3"/>
      <c r="L134" s="3"/>
      <c r="M134" s="3"/>
      <c r="O134" s="35">
        <v>5123</v>
      </c>
      <c r="P134" t="s">
        <v>232</v>
      </c>
      <c r="Q134" s="56">
        <v>265000</v>
      </c>
      <c r="T134">
        <v>265000</v>
      </c>
    </row>
    <row r="135" spans="1:20" ht="12.75">
      <c r="A135" s="1"/>
      <c r="B135" s="2" t="s">
        <v>110</v>
      </c>
      <c r="C135" s="1"/>
      <c r="D135" s="45">
        <f>D134+D125</f>
        <v>11921408</v>
      </c>
      <c r="E135" s="45">
        <f>E134+E125</f>
        <v>10739008</v>
      </c>
      <c r="F135" s="13"/>
      <c r="G135" s="3"/>
      <c r="H135" s="3"/>
      <c r="I135" s="3"/>
      <c r="J135" s="3"/>
      <c r="K135" s="3"/>
      <c r="L135" s="3"/>
      <c r="M135" s="3"/>
      <c r="O135" s="35">
        <v>5124</v>
      </c>
      <c r="P135" t="s">
        <v>589</v>
      </c>
      <c r="Q135" s="56">
        <v>253600</v>
      </c>
      <c r="T135">
        <v>285</v>
      </c>
    </row>
    <row r="136" spans="1:17" ht="12.75">
      <c r="A136" s="1" t="s">
        <v>15</v>
      </c>
      <c r="B136" s="2" t="s">
        <v>111</v>
      </c>
      <c r="C136" s="1"/>
      <c r="D136" s="45">
        <f>D147</f>
        <v>5040528</v>
      </c>
      <c r="E136" s="45">
        <f>E147</f>
        <v>5636033</v>
      </c>
      <c r="F136" s="13"/>
      <c r="G136" s="3"/>
      <c r="H136" s="3"/>
      <c r="I136" s="3"/>
      <c r="J136" s="3"/>
      <c r="K136" s="3"/>
      <c r="L136" s="3"/>
      <c r="M136" s="3"/>
      <c r="O136" s="35"/>
      <c r="Q136" s="56"/>
    </row>
    <row r="137" spans="1:22" ht="12.75">
      <c r="A137" s="1">
        <v>1</v>
      </c>
      <c r="B137" s="1" t="s">
        <v>112</v>
      </c>
      <c r="C137" s="1"/>
      <c r="D137" s="44"/>
      <c r="E137" s="44"/>
      <c r="F137" s="13"/>
      <c r="G137" s="3"/>
      <c r="H137" s="3"/>
      <c r="I137" s="3"/>
      <c r="J137" s="3"/>
      <c r="K137" s="3"/>
      <c r="L137" s="3"/>
      <c r="M137" s="3"/>
      <c r="O137" s="35"/>
      <c r="Q137" s="56"/>
      <c r="V137" s="31"/>
    </row>
    <row r="138" spans="1:17" ht="12.75">
      <c r="A138" s="1">
        <v>2</v>
      </c>
      <c r="B138" s="1" t="s">
        <v>113</v>
      </c>
      <c r="C138" s="1"/>
      <c r="D138" s="44"/>
      <c r="E138" s="44"/>
      <c r="F138" s="13"/>
      <c r="G138" s="3"/>
      <c r="H138" s="3"/>
      <c r="I138" s="3"/>
      <c r="J138" s="3"/>
      <c r="K138" s="3"/>
      <c r="L138" s="3"/>
      <c r="M138" s="3"/>
      <c r="O138" s="35"/>
      <c r="Q138" s="56"/>
    </row>
    <row r="139" spans="1:21" ht="12.75">
      <c r="A139" s="1">
        <v>3</v>
      </c>
      <c r="B139" s="1" t="s">
        <v>114</v>
      </c>
      <c r="C139" s="1"/>
      <c r="D139" s="44">
        <v>100000</v>
      </c>
      <c r="E139" s="44">
        <v>100000</v>
      </c>
      <c r="G139" s="3"/>
      <c r="H139" s="3"/>
      <c r="I139" s="3"/>
      <c r="J139" s="3"/>
      <c r="K139" s="3"/>
      <c r="L139" s="3"/>
      <c r="M139" s="3"/>
      <c r="O139" s="35"/>
      <c r="P139" t="s">
        <v>233</v>
      </c>
      <c r="Q139" s="57">
        <v>5434610</v>
      </c>
      <c r="R139" s="31"/>
      <c r="S139" s="31"/>
      <c r="T139" s="31">
        <v>5260500</v>
      </c>
      <c r="U139" s="31"/>
    </row>
    <row r="140" spans="1:5" ht="12.75">
      <c r="A140" s="1">
        <v>4</v>
      </c>
      <c r="B140" s="1" t="s">
        <v>115</v>
      </c>
      <c r="C140" s="1"/>
      <c r="D140" s="44"/>
      <c r="E140" s="44"/>
    </row>
    <row r="141" spans="1:5" ht="12.75">
      <c r="A141" s="1">
        <v>5</v>
      </c>
      <c r="B141" s="1" t="s">
        <v>116</v>
      </c>
      <c r="C141" s="1"/>
      <c r="D141" s="44"/>
      <c r="E141" s="44"/>
    </row>
    <row r="142" spans="1:5" ht="12.75">
      <c r="A142" s="1">
        <v>6</v>
      </c>
      <c r="B142" s="1" t="s">
        <v>117</v>
      </c>
      <c r="C142" s="1"/>
      <c r="D142" s="44"/>
      <c r="E142" s="44"/>
    </row>
    <row r="143" spans="1:5" ht="12.75">
      <c r="A143" s="1">
        <v>7</v>
      </c>
      <c r="B143" s="1" t="s">
        <v>118</v>
      </c>
      <c r="C143" s="1"/>
      <c r="D143" s="44">
        <v>10000</v>
      </c>
      <c r="E143" s="44">
        <v>10000</v>
      </c>
    </row>
    <row r="144" spans="1:5" ht="12.75">
      <c r="A144" s="1">
        <v>8</v>
      </c>
      <c r="B144" s="1" t="s">
        <v>119</v>
      </c>
      <c r="C144" s="1"/>
      <c r="D144" s="44"/>
      <c r="E144" s="44"/>
    </row>
    <row r="145" spans="1:5" ht="12.75">
      <c r="A145" s="1">
        <v>9</v>
      </c>
      <c r="B145" s="1" t="s">
        <v>120</v>
      </c>
      <c r="C145" s="1"/>
      <c r="D145" s="44">
        <v>4867241</v>
      </c>
      <c r="E145" s="44">
        <v>4843411</v>
      </c>
    </row>
    <row r="146" spans="1:7" ht="12.75">
      <c r="A146" s="1">
        <v>10</v>
      </c>
      <c r="B146" s="1" t="s">
        <v>121</v>
      </c>
      <c r="C146" s="1"/>
      <c r="D146" s="44">
        <v>63287</v>
      </c>
      <c r="E146" s="44">
        <v>682622</v>
      </c>
      <c r="G146" s="42"/>
    </row>
    <row r="147" spans="1:5" ht="12.75">
      <c r="A147" s="1" t="s">
        <v>122</v>
      </c>
      <c r="B147" s="2" t="s">
        <v>123</v>
      </c>
      <c r="C147" s="1"/>
      <c r="D147" s="45">
        <f>D139+D143+D145+D146</f>
        <v>5040528</v>
      </c>
      <c r="E147" s="45">
        <f>E139+E143+E145+E146</f>
        <v>5636033</v>
      </c>
    </row>
    <row r="148" spans="1:7" ht="12.75">
      <c r="A148" s="1"/>
      <c r="B148" s="2" t="s">
        <v>124</v>
      </c>
      <c r="C148" s="1"/>
      <c r="D148" s="45">
        <f>D147+D135</f>
        <v>16961936</v>
      </c>
      <c r="E148" s="45">
        <f>E147+E134+E125</f>
        <v>16375041</v>
      </c>
      <c r="G148" s="42"/>
    </row>
    <row r="149" spans="1:7" ht="13.5" thickBot="1">
      <c r="A149" s="14"/>
      <c r="B149" s="18" t="s">
        <v>125</v>
      </c>
      <c r="C149" s="14"/>
      <c r="D149" s="60">
        <f>D148</f>
        <v>16961936</v>
      </c>
      <c r="E149" s="60">
        <f>E148</f>
        <v>16375041</v>
      </c>
      <c r="G149" s="42"/>
    </row>
    <row r="150" spans="1:5" ht="13.5" thickTop="1">
      <c r="A150" s="3"/>
      <c r="B150" s="3"/>
      <c r="C150" s="3"/>
      <c r="D150" s="3"/>
      <c r="E150" s="3"/>
    </row>
    <row r="151" spans="1:7" ht="12.75">
      <c r="A151" s="3"/>
      <c r="B151" s="3"/>
      <c r="C151" s="3"/>
      <c r="D151" s="3"/>
      <c r="E151" s="3"/>
      <c r="G151" s="42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8" ht="12.75">
      <c r="A156" s="3"/>
      <c r="B156" s="3"/>
      <c r="C156" s="3"/>
      <c r="D156" s="3"/>
      <c r="E156" s="3"/>
      <c r="F156" s="3"/>
      <c r="G156" s="3"/>
      <c r="H156" s="3"/>
      <c r="I156" s="3" t="s">
        <v>526</v>
      </c>
      <c r="J156" s="3"/>
      <c r="K156" s="3"/>
      <c r="L156" s="3"/>
      <c r="M156" s="3"/>
      <c r="Q156" t="s">
        <v>554</v>
      </c>
      <c r="R156">
        <v>2012</v>
      </c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2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O158" t="s">
        <v>591</v>
      </c>
      <c r="T158">
        <v>207709</v>
      </c>
    </row>
    <row r="159" spans="1:13" ht="12.75">
      <c r="A159" s="3"/>
      <c r="B159" s="3"/>
      <c r="C159" s="3"/>
      <c r="D159" s="3" t="s">
        <v>526</v>
      </c>
      <c r="E159" s="3"/>
      <c r="F159" s="3"/>
      <c r="G159" s="3"/>
      <c r="H159" s="3"/>
      <c r="I159" s="3"/>
      <c r="J159" s="3"/>
      <c r="K159" s="3"/>
      <c r="L159" s="3"/>
      <c r="M159" s="3"/>
    </row>
    <row r="160" spans="1:2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O160" t="s">
        <v>592</v>
      </c>
      <c r="T160">
        <v>405385</v>
      </c>
    </row>
    <row r="161" spans="1:2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52"/>
      <c r="L161" s="3"/>
      <c r="M161" s="3"/>
      <c r="O161" t="s">
        <v>593</v>
      </c>
      <c r="T161">
        <v>358792</v>
      </c>
    </row>
    <row r="162" spans="1:20" ht="12.75">
      <c r="A162" s="3"/>
      <c r="B162" s="3"/>
      <c r="C162" s="3"/>
      <c r="D162" s="3"/>
      <c r="E162" s="3"/>
      <c r="K162" s="52"/>
      <c r="L162" s="3"/>
      <c r="M162" s="3"/>
      <c r="O162" s="31" t="s">
        <v>594</v>
      </c>
      <c r="P162" s="31"/>
      <c r="Q162" s="31"/>
      <c r="R162" s="31"/>
      <c r="S162" s="31"/>
      <c r="T162">
        <v>35880</v>
      </c>
    </row>
    <row r="163" spans="1:2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O163" s="31" t="s">
        <v>595</v>
      </c>
      <c r="P163" s="31"/>
      <c r="Q163" s="31"/>
      <c r="R163" s="31">
        <f>R158+R160</f>
        <v>0</v>
      </c>
      <c r="S163" s="31"/>
      <c r="T163">
        <v>10713</v>
      </c>
    </row>
    <row r="164" spans="1:2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O164" t="s">
        <v>596</v>
      </c>
      <c r="T164">
        <v>207709</v>
      </c>
    </row>
    <row r="165" spans="6:21" ht="12.75">
      <c r="F165" s="3"/>
      <c r="G165" s="3"/>
      <c r="H165" s="3"/>
      <c r="I165" s="3"/>
      <c r="J165" s="3"/>
      <c r="K165" s="3"/>
      <c r="L165" s="3"/>
      <c r="M165" s="3"/>
      <c r="O165" s="36" t="s">
        <v>597</v>
      </c>
      <c r="P165" s="36"/>
      <c r="Q165" s="36"/>
      <c r="R165" s="61"/>
      <c r="S165" s="36"/>
      <c r="T165" s="36">
        <v>200434</v>
      </c>
      <c r="U165" s="36"/>
    </row>
    <row r="166" spans="6:20" ht="12.75">
      <c r="F166" s="3"/>
      <c r="G166" s="3"/>
      <c r="H166" s="3"/>
      <c r="I166" s="3"/>
      <c r="J166" s="3"/>
      <c r="K166" s="3"/>
      <c r="L166" s="3"/>
      <c r="M166" s="3"/>
      <c r="O166" s="36" t="s">
        <v>598</v>
      </c>
      <c r="P166" s="36"/>
      <c r="Q166" s="36"/>
      <c r="R166" s="36"/>
      <c r="S166" s="36"/>
      <c r="T166">
        <v>0</v>
      </c>
    </row>
    <row r="167" spans="1:20" ht="13.5" thickBot="1">
      <c r="A167" s="1"/>
      <c r="B167" s="1" t="s">
        <v>47</v>
      </c>
      <c r="C167" s="1"/>
      <c r="D167" s="1"/>
      <c r="E167" s="13"/>
      <c r="F167" s="3"/>
      <c r="G167" s="3"/>
      <c r="H167" s="3"/>
      <c r="I167" s="3"/>
      <c r="J167" s="3"/>
      <c r="K167" s="3"/>
      <c r="L167" s="3"/>
      <c r="M167" s="3"/>
      <c r="O167" s="36" t="s">
        <v>599</v>
      </c>
      <c r="P167" s="36"/>
      <c r="Q167" s="36"/>
      <c r="R167" s="61">
        <f>R163-R165</f>
        <v>0</v>
      </c>
      <c r="S167" s="36"/>
      <c r="T167">
        <v>75844</v>
      </c>
    </row>
    <row r="168" spans="1:20" ht="12.75">
      <c r="A168" s="4" t="s">
        <v>19</v>
      </c>
      <c r="B168" s="4" t="s">
        <v>20</v>
      </c>
      <c r="C168" s="4" t="s">
        <v>21</v>
      </c>
      <c r="D168" s="4"/>
      <c r="E168" s="11"/>
      <c r="F168" s="3"/>
      <c r="G168" s="3"/>
      <c r="H168" s="48"/>
      <c r="I168" s="65"/>
      <c r="J168" s="3"/>
      <c r="K168" s="3"/>
      <c r="L168" s="3"/>
      <c r="M168" s="3"/>
      <c r="O168" s="36" t="s">
        <v>600</v>
      </c>
      <c r="P168" s="36"/>
      <c r="Q168" s="36"/>
      <c r="R168" s="36"/>
      <c r="S168" s="36"/>
      <c r="T168" s="42">
        <f>D198</f>
        <v>18892.75</v>
      </c>
    </row>
    <row r="169" spans="1:20" ht="12.75">
      <c r="A169" s="20"/>
      <c r="B169" s="20"/>
      <c r="C169" s="20" t="s">
        <v>22</v>
      </c>
      <c r="D169" s="20">
        <v>2012</v>
      </c>
      <c r="E169" s="12">
        <v>2011</v>
      </c>
      <c r="F169" s="3"/>
      <c r="G169" s="3"/>
      <c r="H169" s="3"/>
      <c r="I169" s="46"/>
      <c r="J169" s="3"/>
      <c r="K169" s="3"/>
      <c r="L169" s="3"/>
      <c r="M169" s="3"/>
      <c r="O169" s="36" t="s">
        <v>572</v>
      </c>
      <c r="P169" s="36"/>
      <c r="Q169" s="36"/>
      <c r="R169" s="36"/>
      <c r="S169" s="36"/>
      <c r="T169" s="42">
        <f>T167-T168</f>
        <v>56951.25</v>
      </c>
    </row>
    <row r="170" spans="1:19" ht="12.75">
      <c r="A170" s="1"/>
      <c r="B170" s="1"/>
      <c r="C170" s="1"/>
      <c r="D170" s="1"/>
      <c r="E170" s="13"/>
      <c r="F170" s="3"/>
      <c r="G170" s="3"/>
      <c r="H170" s="3"/>
      <c r="I170" s="46"/>
      <c r="J170" s="3"/>
      <c r="K170" s="3"/>
      <c r="L170" s="3"/>
      <c r="M170" s="3"/>
      <c r="O170" s="36"/>
      <c r="P170" s="36"/>
      <c r="Q170" s="36"/>
      <c r="R170" s="36"/>
      <c r="S170" s="36"/>
    </row>
    <row r="171" spans="1:19" ht="12.75">
      <c r="A171" s="1">
        <v>1</v>
      </c>
      <c r="B171" s="1" t="s">
        <v>494</v>
      </c>
      <c r="C171" s="15" t="s">
        <v>518</v>
      </c>
      <c r="D171" s="45">
        <v>3341521</v>
      </c>
      <c r="E171" s="13">
        <v>6960720</v>
      </c>
      <c r="F171" s="3"/>
      <c r="G171" s="3"/>
      <c r="H171" s="3"/>
      <c r="I171" s="65"/>
      <c r="J171" s="38"/>
      <c r="K171" s="3"/>
      <c r="L171" s="3"/>
      <c r="M171" s="3"/>
      <c r="O171" s="36"/>
      <c r="P171" s="36"/>
      <c r="Q171" s="36"/>
      <c r="R171" s="36"/>
      <c r="S171" s="36"/>
    </row>
    <row r="172" spans="1:19" ht="12.75">
      <c r="A172" s="1"/>
      <c r="B172" s="1" t="s">
        <v>519</v>
      </c>
      <c r="C172" s="1"/>
      <c r="D172" s="44">
        <v>457200</v>
      </c>
      <c r="E172" s="13">
        <v>3120823</v>
      </c>
      <c r="F172" s="3"/>
      <c r="G172" s="46"/>
      <c r="H172" s="3"/>
      <c r="I172" s="46"/>
      <c r="J172" s="3"/>
      <c r="K172" s="3"/>
      <c r="L172" s="3"/>
      <c r="M172" s="3"/>
      <c r="O172" s="36"/>
      <c r="P172" s="36"/>
      <c r="Q172" s="36"/>
      <c r="R172" s="36"/>
      <c r="S172" s="36"/>
    </row>
    <row r="173" spans="1:19" ht="12.75">
      <c r="A173" s="1">
        <v>3</v>
      </c>
      <c r="B173" s="1" t="s">
        <v>497</v>
      </c>
      <c r="C173" s="1"/>
      <c r="D173" s="45">
        <v>204800</v>
      </c>
      <c r="E173" s="13">
        <v>-1227484</v>
      </c>
      <c r="F173" s="3"/>
      <c r="G173" s="3"/>
      <c r="H173" s="3"/>
      <c r="I173" s="46"/>
      <c r="J173" s="3"/>
      <c r="K173" s="3"/>
      <c r="L173" s="3"/>
      <c r="M173" s="3"/>
      <c r="O173" s="36"/>
      <c r="P173" s="36"/>
      <c r="Q173" s="36"/>
      <c r="R173" s="36"/>
      <c r="S173" s="36"/>
    </row>
    <row r="174" spans="1:19" ht="12.75">
      <c r="A174" s="1"/>
      <c r="B174" s="1" t="s">
        <v>23</v>
      </c>
      <c r="C174" s="1"/>
      <c r="D174" s="44"/>
      <c r="E174" s="13"/>
      <c r="F174" s="3"/>
      <c r="G174" s="3"/>
      <c r="H174" s="3"/>
      <c r="I174" s="65"/>
      <c r="J174" s="3"/>
      <c r="K174" s="3"/>
      <c r="L174" s="3"/>
      <c r="M174" s="3"/>
      <c r="O174" s="36"/>
      <c r="P174" s="36"/>
      <c r="Q174" s="36"/>
      <c r="R174" s="36"/>
      <c r="S174" s="36"/>
    </row>
    <row r="175" spans="1:15" ht="12.75">
      <c r="A175" s="1"/>
      <c r="B175" s="1" t="s">
        <v>495</v>
      </c>
      <c r="C175" s="1"/>
      <c r="D175" s="45">
        <f>D171+D173+D174</f>
        <v>3546321</v>
      </c>
      <c r="E175" s="19">
        <f>E171+E173</f>
        <v>5733236</v>
      </c>
      <c r="F175" s="3"/>
      <c r="G175" s="46"/>
      <c r="H175" s="3"/>
      <c r="I175" s="46"/>
      <c r="J175" s="3"/>
      <c r="K175" s="3"/>
      <c r="L175" s="3"/>
      <c r="M175" s="3"/>
      <c r="O175" s="36"/>
    </row>
    <row r="176" spans="1:21" ht="12.75">
      <c r="A176" s="1"/>
      <c r="B176" s="1" t="s">
        <v>496</v>
      </c>
      <c r="C176" s="1"/>
      <c r="D176" s="44"/>
      <c r="E176" s="13"/>
      <c r="F176" s="3"/>
      <c r="G176" s="3"/>
      <c r="H176" s="3"/>
      <c r="I176" s="46"/>
      <c r="J176" s="3"/>
      <c r="K176" s="3"/>
      <c r="L176" s="3"/>
      <c r="M176" s="3"/>
      <c r="Q176" s="36"/>
      <c r="R176" s="36"/>
      <c r="S176" s="36"/>
      <c r="T176" s="36"/>
      <c r="U176" s="36"/>
    </row>
    <row r="177" spans="6:17" ht="12.75">
      <c r="F177" s="3"/>
      <c r="G177" s="3"/>
      <c r="H177" s="3"/>
      <c r="I177" s="46"/>
      <c r="J177" s="3"/>
      <c r="K177" s="3"/>
      <c r="L177" s="3"/>
      <c r="M177" s="3"/>
      <c r="O177" s="36"/>
      <c r="P177" s="36"/>
      <c r="Q177" s="36"/>
    </row>
    <row r="178" spans="1:15" ht="12.75">
      <c r="A178" s="1">
        <v>4</v>
      </c>
      <c r="B178" s="1" t="s">
        <v>498</v>
      </c>
      <c r="C178" s="1"/>
      <c r="D178" s="44">
        <v>1085000</v>
      </c>
      <c r="E178" s="13">
        <v>2250600</v>
      </c>
      <c r="F178" s="3"/>
      <c r="G178" s="3"/>
      <c r="H178" s="3"/>
      <c r="I178" s="46"/>
      <c r="J178" s="3"/>
      <c r="K178" s="3"/>
      <c r="L178" s="3"/>
      <c r="M178" s="3"/>
      <c r="O178" s="36"/>
    </row>
    <row r="179" spans="1:13" ht="12.75">
      <c r="A179" s="1"/>
      <c r="B179" s="1"/>
      <c r="C179" s="1"/>
      <c r="D179" s="44"/>
      <c r="E179" s="13"/>
      <c r="F179" s="3"/>
      <c r="G179" s="3"/>
      <c r="H179" s="3"/>
      <c r="I179" s="46"/>
      <c r="J179" s="3"/>
      <c r="K179" s="3"/>
      <c r="L179" s="3"/>
      <c r="M179" s="3"/>
    </row>
    <row r="180" spans="1:13" ht="12.75">
      <c r="A180" s="1"/>
      <c r="B180" s="1"/>
      <c r="C180" s="1"/>
      <c r="D180" s="44"/>
      <c r="E180" s="13"/>
      <c r="F180" s="3"/>
      <c r="G180" s="3"/>
      <c r="H180" s="3"/>
      <c r="I180" s="46"/>
      <c r="J180" s="3"/>
      <c r="K180" s="3"/>
      <c r="L180" s="3"/>
      <c r="M180" s="3"/>
    </row>
    <row r="181" spans="1:13" ht="12.75">
      <c r="A181" s="1">
        <v>5</v>
      </c>
      <c r="B181" s="1" t="s">
        <v>38</v>
      </c>
      <c r="C181" s="1"/>
      <c r="D181" s="44">
        <f>D182+D183</f>
        <v>1505897</v>
      </c>
      <c r="E181" s="13">
        <f>E182+E183</f>
        <v>1887424</v>
      </c>
      <c r="F181" s="3"/>
      <c r="G181" s="3"/>
      <c r="H181" s="3"/>
      <c r="I181" s="46"/>
      <c r="J181" s="3"/>
      <c r="K181" s="3"/>
      <c r="L181" s="3"/>
      <c r="M181" s="3"/>
    </row>
    <row r="182" spans="1:13" ht="12.75">
      <c r="A182" s="1"/>
      <c r="B182" s="1" t="s">
        <v>499</v>
      </c>
      <c r="C182" s="1"/>
      <c r="D182" s="44">
        <v>1290400</v>
      </c>
      <c r="E182" s="13">
        <v>1617330</v>
      </c>
      <c r="F182" s="3"/>
      <c r="G182" s="3"/>
      <c r="H182" s="3"/>
      <c r="I182" s="46"/>
      <c r="J182" s="3"/>
      <c r="K182" s="3"/>
      <c r="L182" s="3"/>
      <c r="M182" s="3"/>
    </row>
    <row r="183" spans="1:13" ht="12.75">
      <c r="A183" s="1"/>
      <c r="B183" s="1" t="s">
        <v>500</v>
      </c>
      <c r="C183" s="1"/>
      <c r="D183" s="44">
        <v>215497</v>
      </c>
      <c r="E183" s="13">
        <v>270094</v>
      </c>
      <c r="F183" s="3"/>
      <c r="G183" s="3"/>
      <c r="H183" s="3"/>
      <c r="I183" s="46"/>
      <c r="J183" s="3"/>
      <c r="K183" s="3"/>
      <c r="L183" s="3"/>
      <c r="M183" s="3"/>
    </row>
    <row r="184" spans="1:13" ht="12.75">
      <c r="A184" s="1"/>
      <c r="B184" s="1"/>
      <c r="C184" s="1"/>
      <c r="D184" s="44"/>
      <c r="E184" s="13"/>
      <c r="F184" s="3"/>
      <c r="G184" s="3"/>
      <c r="H184" s="3"/>
      <c r="I184" s="46"/>
      <c r="J184" s="38"/>
      <c r="K184" s="3"/>
      <c r="L184" s="3"/>
      <c r="M184" s="3"/>
    </row>
    <row r="185" spans="1:13" ht="12.75">
      <c r="A185" s="1">
        <v>6</v>
      </c>
      <c r="B185" s="1" t="s">
        <v>501</v>
      </c>
      <c r="C185" s="1"/>
      <c r="D185" s="44">
        <f>V429</f>
        <v>95944.5</v>
      </c>
      <c r="E185" s="13">
        <v>118743</v>
      </c>
      <c r="F185" s="3"/>
      <c r="G185" s="3"/>
      <c r="H185" s="3"/>
      <c r="I185" s="46"/>
      <c r="J185" s="3"/>
      <c r="K185" s="3"/>
      <c r="L185" s="3"/>
      <c r="M185" s="3"/>
    </row>
    <row r="186" spans="1:13" ht="12.75">
      <c r="A186" s="1">
        <v>7</v>
      </c>
      <c r="B186" s="1" t="s">
        <v>440</v>
      </c>
      <c r="C186" s="1"/>
      <c r="D186" s="44">
        <v>759800</v>
      </c>
      <c r="E186" s="13">
        <v>680500</v>
      </c>
      <c r="F186" s="3"/>
      <c r="G186" s="3"/>
      <c r="H186" s="3"/>
      <c r="I186" s="46"/>
      <c r="J186" s="3"/>
      <c r="K186" s="3"/>
      <c r="L186" s="8"/>
      <c r="M186" s="3"/>
    </row>
    <row r="187" spans="1:13" ht="12.75">
      <c r="A187" s="1">
        <v>8</v>
      </c>
      <c r="B187" s="1" t="s">
        <v>502</v>
      </c>
      <c r="C187" s="1"/>
      <c r="D187" s="44">
        <f>D186+D185+D181+D178</f>
        <v>3446641.5</v>
      </c>
      <c r="E187" s="19">
        <f>E178+E181+E185+E186</f>
        <v>4937267</v>
      </c>
      <c r="F187" s="3"/>
      <c r="G187" s="46">
        <f>D186+D173</f>
        <v>964600</v>
      </c>
      <c r="H187" s="3"/>
      <c r="I187" s="46"/>
      <c r="J187" s="3"/>
      <c r="K187" s="3"/>
      <c r="L187" s="3"/>
      <c r="M187" s="3"/>
    </row>
    <row r="188" spans="1:13" ht="12.75">
      <c r="A188" s="1"/>
      <c r="B188" s="1"/>
      <c r="C188" s="1"/>
      <c r="D188" s="44"/>
      <c r="E188" s="13"/>
      <c r="F188" s="3"/>
      <c r="G188" s="3"/>
      <c r="H188" s="3"/>
      <c r="I188" s="46"/>
      <c r="J188" s="3"/>
      <c r="K188" s="3"/>
      <c r="L188" s="3"/>
      <c r="M188" s="3"/>
    </row>
    <row r="189" spans="1:13" ht="12.75">
      <c r="A189" s="1">
        <v>9</v>
      </c>
      <c r="B189" s="1" t="s">
        <v>503</v>
      </c>
      <c r="C189" s="1"/>
      <c r="D189" s="44">
        <f>D175-D187</f>
        <v>99679.5</v>
      </c>
      <c r="E189" s="59">
        <f>E175-E187</f>
        <v>795969</v>
      </c>
      <c r="F189" s="3"/>
      <c r="G189" s="3"/>
      <c r="H189" s="3"/>
      <c r="I189" s="46"/>
      <c r="J189" s="3"/>
      <c r="K189" s="3"/>
      <c r="L189" s="3"/>
      <c r="M189" s="3"/>
    </row>
    <row r="190" spans="1:13" ht="12.75">
      <c r="A190" s="1">
        <v>10</v>
      </c>
      <c r="B190" s="1" t="s">
        <v>504</v>
      </c>
      <c r="C190" s="1"/>
      <c r="D190" s="44"/>
      <c r="E190" s="13"/>
      <c r="F190" s="3"/>
      <c r="G190" s="3"/>
      <c r="H190" s="3"/>
      <c r="I190" s="46"/>
      <c r="J190" s="3"/>
      <c r="K190" s="3"/>
      <c r="L190" s="3"/>
      <c r="M190" s="3"/>
    </row>
    <row r="191" spans="1:13" ht="12.75">
      <c r="A191" s="1"/>
      <c r="B191" s="1" t="s">
        <v>511</v>
      </c>
      <c r="C191" s="1"/>
      <c r="D191" s="44">
        <v>0</v>
      </c>
      <c r="E191" s="13">
        <v>0</v>
      </c>
      <c r="F191" s="3"/>
      <c r="G191" s="8"/>
      <c r="H191" s="3"/>
      <c r="I191" s="46"/>
      <c r="J191" s="38"/>
      <c r="K191" s="3"/>
      <c r="L191" s="3"/>
      <c r="M191" s="3"/>
    </row>
    <row r="192" spans="1:13" ht="12.75">
      <c r="A192" s="1">
        <v>12</v>
      </c>
      <c r="B192" s="1" t="s">
        <v>505</v>
      </c>
      <c r="C192" s="1"/>
      <c r="D192" s="44">
        <v>17500</v>
      </c>
      <c r="E192" s="13">
        <v>37500</v>
      </c>
      <c r="F192" s="3"/>
      <c r="G192" s="3"/>
      <c r="H192" s="3"/>
      <c r="I192" s="46"/>
      <c r="J192" s="3"/>
      <c r="K192" s="3"/>
      <c r="L192" s="3"/>
      <c r="M192" s="3"/>
    </row>
    <row r="193" spans="1:13" ht="12.75">
      <c r="A193" s="1"/>
      <c r="B193" s="1" t="s">
        <v>506</v>
      </c>
      <c r="C193" s="1"/>
      <c r="D193" s="44">
        <f>D192+D191</f>
        <v>17500</v>
      </c>
      <c r="E193" s="13">
        <f>E191+E192</f>
        <v>37500</v>
      </c>
      <c r="F193" s="3"/>
      <c r="G193" s="3"/>
      <c r="H193" s="3"/>
      <c r="I193" s="46"/>
      <c r="J193" s="3"/>
      <c r="K193" s="3"/>
      <c r="L193" s="3"/>
      <c r="M193" s="3"/>
    </row>
    <row r="194" spans="1:13" ht="12.75">
      <c r="A194" s="1"/>
      <c r="B194" s="41" t="s">
        <v>512</v>
      </c>
      <c r="C194" s="1"/>
      <c r="D194" s="44">
        <f>D187+D193</f>
        <v>3464141.5</v>
      </c>
      <c r="E194" s="58">
        <f>E187+E192</f>
        <v>4974767</v>
      </c>
      <c r="F194" s="3"/>
      <c r="G194" s="3"/>
      <c r="H194" s="3"/>
      <c r="I194" s="46"/>
      <c r="J194" s="3"/>
      <c r="K194" s="3"/>
      <c r="L194" s="3"/>
      <c r="M194" s="3"/>
    </row>
    <row r="195" spans="1:13" ht="12.75">
      <c r="A195" s="1"/>
      <c r="B195" s="1" t="s">
        <v>507</v>
      </c>
      <c r="C195" s="1"/>
      <c r="D195" s="44">
        <f>D175-D194</f>
        <v>82179.5</v>
      </c>
      <c r="E195" s="13">
        <f>E175-E194</f>
        <v>758469</v>
      </c>
      <c r="F195" s="3"/>
      <c r="G195" s="3"/>
      <c r="H195" s="3"/>
      <c r="I195" s="46"/>
      <c r="J195" s="3"/>
      <c r="K195" s="3"/>
      <c r="L195" s="3"/>
      <c r="M195" s="3"/>
    </row>
    <row r="196" spans="1:13" ht="12.75">
      <c r="A196" s="1"/>
      <c r="B196" s="1" t="s">
        <v>508</v>
      </c>
      <c r="C196" s="1"/>
      <c r="D196" s="44">
        <v>106748</v>
      </c>
      <c r="E196" s="13"/>
      <c r="F196" s="3"/>
      <c r="G196" s="8"/>
      <c r="H196" s="3"/>
      <c r="I196" s="65"/>
      <c r="J196" s="38"/>
      <c r="K196" s="3"/>
      <c r="L196" s="3"/>
      <c r="M196" s="3"/>
    </row>
    <row r="197" spans="1:13" ht="12.75">
      <c r="A197" s="1"/>
      <c r="B197" s="1" t="s">
        <v>509</v>
      </c>
      <c r="C197" s="1"/>
      <c r="D197" s="44">
        <f>D195+D196</f>
        <v>188927.5</v>
      </c>
      <c r="E197" s="13">
        <f>E195+E196</f>
        <v>758469</v>
      </c>
      <c r="F197" s="3"/>
      <c r="G197" s="8"/>
      <c r="H197" s="3"/>
      <c r="I197" s="3"/>
      <c r="J197" s="3"/>
      <c r="K197" s="3"/>
      <c r="L197" s="3"/>
      <c r="M197" s="3"/>
    </row>
    <row r="198" spans="1:13" ht="12.75">
      <c r="A198" s="1"/>
      <c r="B198" s="1" t="s">
        <v>510</v>
      </c>
      <c r="C198" s="1"/>
      <c r="D198" s="44">
        <f>D197*0.1</f>
        <v>18892.75</v>
      </c>
      <c r="E198" s="13">
        <v>75847</v>
      </c>
      <c r="F198" s="3"/>
      <c r="G198" s="8"/>
      <c r="H198" s="3"/>
      <c r="I198" s="3"/>
      <c r="J198" s="3"/>
      <c r="K198" s="3"/>
      <c r="L198" s="3"/>
      <c r="M198" s="3"/>
    </row>
    <row r="199" spans="1:13" ht="12.75">
      <c r="A199" s="1"/>
      <c r="B199" s="6" t="s">
        <v>513</v>
      </c>
      <c r="C199" s="1"/>
      <c r="D199" s="45">
        <f>D195-D198</f>
        <v>63286.75</v>
      </c>
      <c r="E199" s="19">
        <f>E195-E198</f>
        <v>682622</v>
      </c>
      <c r="F199" s="3"/>
      <c r="G199" s="8"/>
      <c r="H199" s="3"/>
      <c r="I199" s="3"/>
      <c r="J199" s="3"/>
      <c r="K199" s="3"/>
      <c r="L199" s="3"/>
      <c r="M199" s="3"/>
    </row>
    <row r="200" spans="1:13" ht="12.75">
      <c r="A200" s="1"/>
      <c r="B200" s="6"/>
      <c r="C200" s="1"/>
      <c r="D200" s="1"/>
      <c r="E200" s="13"/>
      <c r="F200" s="3"/>
      <c r="G200" s="8"/>
      <c r="H200" s="3"/>
      <c r="I200" s="3"/>
      <c r="J200" s="3"/>
      <c r="K200" s="3"/>
      <c r="L200" s="3"/>
      <c r="M200" s="3"/>
    </row>
    <row r="201" spans="1:13" ht="12.75">
      <c r="A201" s="1"/>
      <c r="B201" s="6"/>
      <c r="C201" s="1"/>
      <c r="D201" s="1"/>
      <c r="E201" s="1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1"/>
      <c r="B202" s="6"/>
      <c r="C202" s="1"/>
      <c r="D202" s="1"/>
      <c r="E202" s="1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6"/>
      <c r="B203" s="67"/>
      <c r="C203" s="66"/>
      <c r="D203" s="66"/>
      <c r="E203" s="68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6:13" ht="12.75">
      <c r="F208" s="3"/>
      <c r="G208" s="3"/>
      <c r="H208" s="3"/>
      <c r="I208" s="3"/>
      <c r="J208" s="3"/>
      <c r="K208" s="3"/>
      <c r="L208" s="3"/>
      <c r="M208" s="3"/>
    </row>
    <row r="209" spans="6:13" ht="12.75">
      <c r="F209" s="3"/>
      <c r="G209" s="3"/>
      <c r="H209" s="3"/>
      <c r="I209" s="3"/>
      <c r="J209" s="3"/>
      <c r="K209" s="3"/>
      <c r="L209" s="3"/>
      <c r="M209" s="3"/>
    </row>
    <row r="210" spans="6:13" ht="12.75">
      <c r="F210" s="3"/>
      <c r="G210" s="8"/>
      <c r="H210" s="3"/>
      <c r="I210" s="3"/>
      <c r="J210" s="3"/>
      <c r="K210" s="3"/>
      <c r="L210" s="3"/>
      <c r="M210" s="3"/>
    </row>
    <row r="211" spans="6:13" ht="12.75">
      <c r="F211" s="3"/>
      <c r="G211" s="3"/>
      <c r="H211" s="3"/>
      <c r="I211" s="3"/>
      <c r="J211" s="3"/>
      <c r="K211" s="3"/>
      <c r="L211" s="3"/>
      <c r="M211" s="3"/>
    </row>
    <row r="212" spans="6:13" ht="12.75">
      <c r="F212" s="3"/>
      <c r="G212" s="3"/>
      <c r="H212" s="3"/>
      <c r="I212" s="3"/>
      <c r="J212" s="3"/>
      <c r="K212" s="3"/>
      <c r="L212" s="3"/>
      <c r="M212" s="3"/>
    </row>
    <row r="215" ht="12.75">
      <c r="G215" s="8" t="s">
        <v>126</v>
      </c>
    </row>
    <row r="216" ht="13.5" thickBot="1">
      <c r="G216" t="s">
        <v>537</v>
      </c>
    </row>
    <row r="217" spans="7:22" ht="12.75">
      <c r="G217" s="4"/>
      <c r="H217" s="21" t="s">
        <v>127</v>
      </c>
      <c r="I217" s="4" t="s">
        <v>129</v>
      </c>
      <c r="J217" s="4" t="s">
        <v>131</v>
      </c>
      <c r="K217" s="4" t="s">
        <v>133</v>
      </c>
      <c r="L217" s="4" t="s">
        <v>136</v>
      </c>
      <c r="M217" s="4"/>
      <c r="O217" s="31" t="s">
        <v>237</v>
      </c>
      <c r="Q217" t="s">
        <v>493</v>
      </c>
      <c r="R217" t="s">
        <v>238</v>
      </c>
      <c r="S217" t="s">
        <v>233</v>
      </c>
      <c r="T217" s="36" t="s">
        <v>539</v>
      </c>
      <c r="U217" t="s">
        <v>239</v>
      </c>
      <c r="V217" t="s">
        <v>233</v>
      </c>
    </row>
    <row r="218" spans="7:22" ht="12.75">
      <c r="G218" s="20"/>
      <c r="H218" s="20" t="s">
        <v>128</v>
      </c>
      <c r="I218" s="20" t="s">
        <v>130</v>
      </c>
      <c r="J218" s="20" t="s">
        <v>132</v>
      </c>
      <c r="K218" s="20" t="s">
        <v>134</v>
      </c>
      <c r="L218" s="20" t="s">
        <v>137</v>
      </c>
      <c r="M218" s="20"/>
      <c r="O218" s="36"/>
      <c r="P218" s="36"/>
      <c r="S218">
        <f aca="true" t="shared" si="0" ref="S218:S224">Q218+R218</f>
        <v>0</v>
      </c>
      <c r="U218">
        <v>0</v>
      </c>
      <c r="V218">
        <f aca="true" t="shared" si="1" ref="V218:V224">T218+U218</f>
        <v>0</v>
      </c>
    </row>
    <row r="219" spans="7:22" ht="12.75">
      <c r="G219" s="20"/>
      <c r="H219" s="20"/>
      <c r="I219" s="20"/>
      <c r="J219" s="20"/>
      <c r="K219" s="20" t="s">
        <v>135</v>
      </c>
      <c r="L219" s="20" t="s">
        <v>138</v>
      </c>
      <c r="M219" s="20"/>
      <c r="O219" s="36">
        <v>467</v>
      </c>
      <c r="P219" s="36" t="s">
        <v>240</v>
      </c>
      <c r="S219">
        <f t="shared" si="0"/>
        <v>0</v>
      </c>
      <c r="V219">
        <f t="shared" si="1"/>
        <v>0</v>
      </c>
    </row>
    <row r="220" spans="7:22" ht="12.75">
      <c r="G220" s="1" t="s">
        <v>145</v>
      </c>
      <c r="H220" s="1">
        <v>100000</v>
      </c>
      <c r="I220" s="1"/>
      <c r="J220" s="1"/>
      <c r="K220" s="1">
        <v>10000</v>
      </c>
      <c r="L220" s="1">
        <v>3485348</v>
      </c>
      <c r="M220" s="1">
        <v>4318777</v>
      </c>
      <c r="O220" s="36">
        <v>444</v>
      </c>
      <c r="P220" s="36" t="s">
        <v>39</v>
      </c>
      <c r="Q220" s="61">
        <f>S220-R220</f>
        <v>347855</v>
      </c>
      <c r="R220" s="42">
        <f>R165</f>
        <v>0</v>
      </c>
      <c r="S220">
        <f>V220</f>
        <v>347855</v>
      </c>
      <c r="T220">
        <f>E60</f>
        <v>220275</v>
      </c>
      <c r="U220">
        <v>127580</v>
      </c>
      <c r="V220">
        <f t="shared" si="1"/>
        <v>347855</v>
      </c>
    </row>
    <row r="221" spans="2:22" ht="12.75">
      <c r="B221" t="s">
        <v>24</v>
      </c>
      <c r="G221" s="1" t="s">
        <v>139</v>
      </c>
      <c r="H221" s="1"/>
      <c r="I221" s="1"/>
      <c r="J221" s="1"/>
      <c r="K221" s="1"/>
      <c r="L221" s="1"/>
      <c r="M221" s="1"/>
      <c r="O221" s="36">
        <v>449</v>
      </c>
      <c r="P221" s="36" t="s">
        <v>241</v>
      </c>
      <c r="S221">
        <f t="shared" si="0"/>
        <v>0</v>
      </c>
      <c r="V221">
        <f t="shared" si="1"/>
        <v>0</v>
      </c>
    </row>
    <row r="222" spans="1:22" ht="12.75">
      <c r="A222" s="1"/>
      <c r="B222" s="1"/>
      <c r="C222" s="1"/>
      <c r="D222" s="1">
        <v>2012</v>
      </c>
      <c r="E222" s="13">
        <v>2011</v>
      </c>
      <c r="G222" s="1" t="s">
        <v>140</v>
      </c>
      <c r="H222" s="1">
        <f aca="true" t="shared" si="2" ref="H222:M222">H220</f>
        <v>100000</v>
      </c>
      <c r="I222" s="1">
        <f t="shared" si="2"/>
        <v>0</v>
      </c>
      <c r="J222" s="1">
        <f t="shared" si="2"/>
        <v>0</v>
      </c>
      <c r="K222" s="1">
        <f t="shared" si="2"/>
        <v>10000</v>
      </c>
      <c r="L222" s="1">
        <f t="shared" si="2"/>
        <v>3485348</v>
      </c>
      <c r="M222" s="1">
        <f t="shared" si="2"/>
        <v>4318777</v>
      </c>
      <c r="O222" s="36">
        <v>445</v>
      </c>
      <c r="P222" s="36" t="s">
        <v>242</v>
      </c>
      <c r="S222">
        <f t="shared" si="0"/>
        <v>0</v>
      </c>
      <c r="V222">
        <f t="shared" si="1"/>
        <v>0</v>
      </c>
    </row>
    <row r="223" spans="1:22" ht="12.75">
      <c r="A223" s="1"/>
      <c r="B223" s="2" t="s">
        <v>25</v>
      </c>
      <c r="C223" s="1"/>
      <c r="D223" s="1">
        <v>1017352</v>
      </c>
      <c r="E223" s="13">
        <v>239942</v>
      </c>
      <c r="G223" s="1" t="s">
        <v>141</v>
      </c>
      <c r="H223" s="1"/>
      <c r="I223" s="1"/>
      <c r="J223" s="1"/>
      <c r="K223" s="1"/>
      <c r="L223" s="1">
        <v>647429</v>
      </c>
      <c r="M223" s="1">
        <f>L223</f>
        <v>647429</v>
      </c>
      <c r="P223" s="36" t="s">
        <v>243</v>
      </c>
      <c r="S223">
        <f t="shared" si="0"/>
        <v>0</v>
      </c>
      <c r="V223">
        <f t="shared" si="1"/>
        <v>0</v>
      </c>
    </row>
    <row r="224" spans="1:22" ht="12.75">
      <c r="A224" s="1"/>
      <c r="B224" s="1" t="s">
        <v>26</v>
      </c>
      <c r="C224" s="1"/>
      <c r="D224" s="44">
        <f>D171+E58-D58</f>
        <v>2865625</v>
      </c>
      <c r="E224" s="13">
        <v>6468520</v>
      </c>
      <c r="G224" s="1" t="s">
        <v>142</v>
      </c>
      <c r="H224" s="1"/>
      <c r="I224" s="1"/>
      <c r="J224" s="1"/>
      <c r="K224" s="1"/>
      <c r="L224" s="1">
        <v>-300000</v>
      </c>
      <c r="M224" s="1">
        <f>L224</f>
        <v>-300000</v>
      </c>
      <c r="P224" s="36" t="s">
        <v>233</v>
      </c>
      <c r="Q224" s="42">
        <f>Q218+Q219+Q220+Q221+Q222+Q223</f>
        <v>347855</v>
      </c>
      <c r="R224" s="42"/>
      <c r="S224" s="42">
        <f t="shared" si="0"/>
        <v>347855</v>
      </c>
      <c r="T224" s="42">
        <f>T218+T219+T220+T221+T222+T223</f>
        <v>220275</v>
      </c>
      <c r="U224" s="42"/>
      <c r="V224" s="42">
        <f t="shared" si="1"/>
        <v>220275</v>
      </c>
    </row>
    <row r="225" spans="1:16" ht="12.75">
      <c r="A225" s="1"/>
      <c r="B225" s="1" t="s">
        <v>27</v>
      </c>
      <c r="C225" s="1"/>
      <c r="D225" s="44">
        <v>-1517877</v>
      </c>
      <c r="E225" s="13">
        <v>-5801498</v>
      </c>
      <c r="G225" s="1" t="s">
        <v>143</v>
      </c>
      <c r="H225" s="1"/>
      <c r="I225" s="1"/>
      <c r="J225" s="1"/>
      <c r="K225" s="1"/>
      <c r="L225" s="1"/>
      <c r="M225" s="1"/>
      <c r="P225" s="36" t="s">
        <v>244</v>
      </c>
    </row>
    <row r="226" spans="1:16" ht="12.75">
      <c r="A226" s="1"/>
      <c r="B226" s="1" t="s">
        <v>28</v>
      </c>
      <c r="C226" s="1"/>
      <c r="D226" s="1"/>
      <c r="E226" s="13">
        <v>-350000</v>
      </c>
      <c r="G226" s="6" t="s">
        <v>144</v>
      </c>
      <c r="H226" s="1"/>
      <c r="I226" s="1"/>
      <c r="J226" s="1"/>
      <c r="K226" s="1"/>
      <c r="L226" s="1"/>
      <c r="M226" s="1"/>
      <c r="P226" s="36" t="s">
        <v>245</v>
      </c>
    </row>
    <row r="227" spans="1:22" ht="13.5" thickBot="1">
      <c r="A227" s="1"/>
      <c r="B227" s="1" t="s">
        <v>29</v>
      </c>
      <c r="C227" s="1"/>
      <c r="D227" s="1">
        <v>-230396</v>
      </c>
      <c r="E227" s="13">
        <v>-77060</v>
      </c>
      <c r="G227" s="6" t="s">
        <v>146</v>
      </c>
      <c r="H227" s="1">
        <f>H222</f>
        <v>100000</v>
      </c>
      <c r="I227" s="1">
        <f>I222</f>
        <v>0</v>
      </c>
      <c r="J227" s="1">
        <f>J222</f>
        <v>0</v>
      </c>
      <c r="K227" s="1">
        <f>K222</f>
        <v>10000</v>
      </c>
      <c r="L227" s="1">
        <f>L222+L223+L224</f>
        <v>3832777</v>
      </c>
      <c r="M227" s="1">
        <f>H227+K226:K227+L227</f>
        <v>3942777</v>
      </c>
      <c r="O227" t="s">
        <v>246</v>
      </c>
      <c r="P227" s="36" t="s">
        <v>247</v>
      </c>
      <c r="R227" t="s">
        <v>235</v>
      </c>
      <c r="S227" t="s">
        <v>233</v>
      </c>
      <c r="U227" t="s">
        <v>236</v>
      </c>
      <c r="V227" t="s">
        <v>233</v>
      </c>
    </row>
    <row r="228" spans="1:21" ht="12.75">
      <c r="A228" s="1"/>
      <c r="B228" s="1" t="s">
        <v>30</v>
      </c>
      <c r="C228" s="1"/>
      <c r="D228" s="1"/>
      <c r="E228" s="13">
        <f>E224+E225+E226+E227</f>
        <v>239962</v>
      </c>
      <c r="F228" s="4"/>
      <c r="G228" s="6" t="s">
        <v>147</v>
      </c>
      <c r="H228" s="1"/>
      <c r="I228" s="1"/>
      <c r="J228" s="1"/>
      <c r="K228" s="1"/>
      <c r="L228" s="1">
        <v>859928</v>
      </c>
      <c r="M228" s="1">
        <f>L228</f>
        <v>859928</v>
      </c>
      <c r="P228" s="36"/>
      <c r="Q228" t="s">
        <v>522</v>
      </c>
      <c r="S228" t="s">
        <v>523</v>
      </c>
      <c r="U228" t="s">
        <v>524</v>
      </c>
    </row>
    <row r="229" spans="1:21" ht="12.75">
      <c r="A229" s="1"/>
      <c r="B229" s="1"/>
      <c r="C229" s="1"/>
      <c r="D229" s="1"/>
      <c r="E229" s="13"/>
      <c r="F229" s="20"/>
      <c r="G229" s="6" t="s">
        <v>142</v>
      </c>
      <c r="H229" s="1"/>
      <c r="I229" s="1"/>
      <c r="J229" s="1"/>
      <c r="K229" s="1"/>
      <c r="L229" s="1">
        <v>-200000</v>
      </c>
      <c r="M229" s="1">
        <f>L229</f>
        <v>-200000</v>
      </c>
      <c r="O229" t="s">
        <v>579</v>
      </c>
      <c r="P229" s="36"/>
      <c r="Q229">
        <v>980</v>
      </c>
      <c r="U229">
        <v>800</v>
      </c>
    </row>
    <row r="230" spans="1:21" ht="13.5" thickBot="1">
      <c r="A230" s="1"/>
      <c r="B230" s="1"/>
      <c r="C230" s="1"/>
      <c r="D230" s="1"/>
      <c r="E230" s="13"/>
      <c r="F230" s="5"/>
      <c r="G230" s="6" t="s">
        <v>148</v>
      </c>
      <c r="H230" s="1"/>
      <c r="I230" s="1"/>
      <c r="J230" s="1"/>
      <c r="K230" s="1"/>
      <c r="L230" s="1"/>
      <c r="M230" s="1"/>
      <c r="O230" t="s">
        <v>520</v>
      </c>
      <c r="P230" s="36"/>
      <c r="Q230">
        <v>332</v>
      </c>
      <c r="S230">
        <v>880</v>
      </c>
      <c r="U230">
        <v>442</v>
      </c>
    </row>
    <row r="231" spans="1:21" ht="12.75">
      <c r="A231" s="1"/>
      <c r="B231" s="2" t="s">
        <v>31</v>
      </c>
      <c r="C231" s="1"/>
      <c r="D231" s="1"/>
      <c r="E231" s="13" t="s">
        <v>573</v>
      </c>
      <c r="G231" s="6" t="s">
        <v>149</v>
      </c>
      <c r="H231" s="1"/>
      <c r="I231" s="1"/>
      <c r="J231" s="1"/>
      <c r="K231" s="1"/>
      <c r="L231" s="1"/>
      <c r="M231" s="1"/>
      <c r="O231" t="s">
        <v>552</v>
      </c>
      <c r="P231" s="36"/>
      <c r="Q231">
        <f>Q229+Q230</f>
        <v>1312</v>
      </c>
      <c r="S231">
        <f>S229+S230</f>
        <v>880</v>
      </c>
      <c r="U231">
        <f>U229+U230</f>
        <v>1242</v>
      </c>
    </row>
    <row r="232" spans="1:16" ht="12.75">
      <c r="A232" s="1"/>
      <c r="B232" s="1" t="s">
        <v>48</v>
      </c>
      <c r="C232" s="1"/>
      <c r="D232" s="1"/>
      <c r="E232" s="13"/>
      <c r="G232" s="1" t="s">
        <v>150</v>
      </c>
      <c r="H232" s="1">
        <f>H227</f>
        <v>100000</v>
      </c>
      <c r="I232" s="1">
        <f>I227</f>
        <v>0</v>
      </c>
      <c r="J232" s="1">
        <f>J227</f>
        <v>0</v>
      </c>
      <c r="K232" s="1">
        <f>K227</f>
        <v>10000</v>
      </c>
      <c r="L232" s="1">
        <f>L227+L228+L229</f>
        <v>4492705</v>
      </c>
      <c r="M232" s="1">
        <f>M227+M228+M229</f>
        <v>4602705</v>
      </c>
      <c r="P232" s="36"/>
    </row>
    <row r="233" spans="1:21" ht="12.75">
      <c r="A233" s="1"/>
      <c r="B233" s="1" t="s">
        <v>49</v>
      </c>
      <c r="C233" s="1"/>
      <c r="D233" s="1"/>
      <c r="E233" s="13"/>
      <c r="G233" s="6" t="s">
        <v>147</v>
      </c>
      <c r="H233" s="1"/>
      <c r="I233" s="1"/>
      <c r="J233" s="1"/>
      <c r="K233" s="1"/>
      <c r="L233" s="1">
        <v>477353</v>
      </c>
      <c r="M233" s="1">
        <f>L233</f>
        <v>477353</v>
      </c>
      <c r="O233" t="s">
        <v>295</v>
      </c>
      <c r="P233" s="36"/>
      <c r="Q233">
        <v>425</v>
      </c>
      <c r="R233">
        <f>R234+R235+R236+R237</f>
        <v>0</v>
      </c>
      <c r="S233">
        <v>846</v>
      </c>
      <c r="T233">
        <f>T234+T235+T236+T237</f>
        <v>0</v>
      </c>
      <c r="U233">
        <f>U237</f>
        <v>342</v>
      </c>
    </row>
    <row r="234" spans="1:17" ht="12.75">
      <c r="A234" s="1"/>
      <c r="B234" s="1" t="s">
        <v>50</v>
      </c>
      <c r="C234" s="1"/>
      <c r="D234" s="1"/>
      <c r="E234" s="13"/>
      <c r="G234" s="6" t="s">
        <v>142</v>
      </c>
      <c r="H234" s="1"/>
      <c r="I234" s="1"/>
      <c r="J234" s="1"/>
      <c r="K234" s="1"/>
      <c r="L234" s="1">
        <v>-300000</v>
      </c>
      <c r="M234" s="1">
        <v>-300000</v>
      </c>
      <c r="O234" s="36" t="s">
        <v>580</v>
      </c>
      <c r="P234" s="36"/>
      <c r="Q234">
        <v>127</v>
      </c>
    </row>
    <row r="235" spans="1:17" ht="12.75">
      <c r="A235" s="1"/>
      <c r="B235" s="1"/>
      <c r="C235" s="1"/>
      <c r="D235" s="1"/>
      <c r="E235" s="13"/>
      <c r="G235" s="6" t="s">
        <v>148</v>
      </c>
      <c r="H235" s="1"/>
      <c r="I235" s="1"/>
      <c r="J235" s="1"/>
      <c r="K235" s="1"/>
      <c r="L235" s="1"/>
      <c r="M235" s="1"/>
      <c r="O235" s="36" t="s">
        <v>581</v>
      </c>
      <c r="P235" s="36"/>
      <c r="Q235">
        <v>73</v>
      </c>
    </row>
    <row r="236" spans="1:17" ht="12.75">
      <c r="A236" s="1"/>
      <c r="B236" s="1"/>
      <c r="C236" s="1"/>
      <c r="D236" s="1"/>
      <c r="E236" s="13"/>
      <c r="F236" s="3"/>
      <c r="G236" s="6" t="s">
        <v>149</v>
      </c>
      <c r="H236" s="1"/>
      <c r="I236" s="1"/>
      <c r="J236" s="1"/>
      <c r="K236" s="1"/>
      <c r="L236" s="1"/>
      <c r="M236" s="1"/>
      <c r="O236" t="s">
        <v>521</v>
      </c>
      <c r="P236" s="36"/>
      <c r="Q236">
        <v>0</v>
      </c>
    </row>
    <row r="237" spans="1:21" ht="12.75">
      <c r="A237" s="1"/>
      <c r="B237" s="1"/>
      <c r="C237" s="1"/>
      <c r="D237" s="1"/>
      <c r="E237" s="13"/>
      <c r="F237" s="3"/>
      <c r="G237" s="1" t="s">
        <v>553</v>
      </c>
      <c r="H237" s="1">
        <f>H232</f>
        <v>100000</v>
      </c>
      <c r="I237" s="1"/>
      <c r="J237" s="1"/>
      <c r="K237" s="1">
        <f>K232</f>
        <v>10000</v>
      </c>
      <c r="L237" s="1">
        <f>L232+L233+L234</f>
        <v>4670058</v>
      </c>
      <c r="M237" s="1">
        <f>M232+M233+M234</f>
        <v>4780058</v>
      </c>
      <c r="O237" t="s">
        <v>550</v>
      </c>
      <c r="P237" s="36"/>
      <c r="S237">
        <v>846</v>
      </c>
      <c r="U237">
        <v>342</v>
      </c>
    </row>
    <row r="238" spans="1:16" ht="12.75">
      <c r="A238" s="1"/>
      <c r="B238" s="1" t="s">
        <v>51</v>
      </c>
      <c r="C238" s="1"/>
      <c r="D238" s="1">
        <f>D232+D233+D234+D235+D236+D237</f>
        <v>0</v>
      </c>
      <c r="E238" s="13">
        <f>E232+E233+E234+E235+E236+E237</f>
        <v>0</v>
      </c>
      <c r="G238" s="6" t="s">
        <v>556</v>
      </c>
      <c r="H238" s="1"/>
      <c r="I238" s="1"/>
      <c r="J238" s="1"/>
      <c r="K238" s="1"/>
      <c r="L238" s="1">
        <v>483353</v>
      </c>
      <c r="M238" s="1">
        <v>483353</v>
      </c>
      <c r="O238" t="s">
        <v>551</v>
      </c>
      <c r="P238" s="36"/>
    </row>
    <row r="239" spans="1:21" ht="12.75">
      <c r="A239" s="1"/>
      <c r="B239" s="1"/>
      <c r="C239" s="1"/>
      <c r="D239" s="1"/>
      <c r="E239" s="13"/>
      <c r="G239" s="1" t="s">
        <v>571</v>
      </c>
      <c r="H239" s="1">
        <f>H237+H238</f>
        <v>100000</v>
      </c>
      <c r="I239" s="1">
        <f>I237+I238</f>
        <v>0</v>
      </c>
      <c r="J239" s="1">
        <f>J237+J238</f>
        <v>0</v>
      </c>
      <c r="K239" s="1">
        <f>K237+K238</f>
        <v>10000</v>
      </c>
      <c r="L239" s="1">
        <v>5043411</v>
      </c>
      <c r="M239" s="1">
        <v>5043411</v>
      </c>
      <c r="O239" t="s">
        <v>582</v>
      </c>
      <c r="P239" s="36"/>
      <c r="Q239">
        <v>980</v>
      </c>
      <c r="S239">
        <f>S231-S233</f>
        <v>34</v>
      </c>
      <c r="U239">
        <f>U231-U237</f>
        <v>900</v>
      </c>
    </row>
    <row r="240" spans="1:16" ht="12.75">
      <c r="A240" s="1"/>
      <c r="B240" s="1"/>
      <c r="C240" s="1"/>
      <c r="D240" s="1"/>
      <c r="E240" s="13"/>
      <c r="G240" s="1" t="s">
        <v>569</v>
      </c>
      <c r="H240" s="1"/>
      <c r="I240" s="1"/>
      <c r="J240" s="1"/>
      <c r="K240" s="1"/>
      <c r="L240" s="44">
        <f>E199</f>
        <v>682622</v>
      </c>
      <c r="M240" s="44">
        <f>L240</f>
        <v>682622</v>
      </c>
      <c r="P240" s="36"/>
    </row>
    <row r="241" spans="1:17" ht="12.75">
      <c r="A241" s="1"/>
      <c r="B241" s="2" t="s">
        <v>32</v>
      </c>
      <c r="C241" s="1"/>
      <c r="D241" s="44">
        <f>D245+D244</f>
        <v>-365800</v>
      </c>
      <c r="E241" s="13"/>
      <c r="G241" s="1" t="s">
        <v>142</v>
      </c>
      <c r="H241" s="1"/>
      <c r="I241" s="1"/>
      <c r="J241" s="1"/>
      <c r="K241" s="1"/>
      <c r="L241" s="44">
        <v>-200000</v>
      </c>
      <c r="M241" s="44">
        <v>-200000</v>
      </c>
      <c r="O241" t="s">
        <v>558</v>
      </c>
      <c r="P241" s="36"/>
      <c r="Q241" t="s">
        <v>559</v>
      </c>
    </row>
    <row r="242" spans="1:17" ht="12.75">
      <c r="A242" s="1"/>
      <c r="B242" s="1"/>
      <c r="C242" s="1"/>
      <c r="D242" s="1"/>
      <c r="E242" s="13"/>
      <c r="G242" s="1" t="s">
        <v>570</v>
      </c>
      <c r="H242" s="1">
        <f>H239+H240+H241</f>
        <v>100000</v>
      </c>
      <c r="I242" s="1">
        <f>I239+I240+I241</f>
        <v>0</v>
      </c>
      <c r="J242" s="1">
        <f>J239+J240+J241</f>
        <v>0</v>
      </c>
      <c r="K242" s="1">
        <f>K239+K240+K241</f>
        <v>10000</v>
      </c>
      <c r="L242" s="1">
        <f>L239+L240+L241</f>
        <v>5526033</v>
      </c>
      <c r="M242" s="1">
        <f>H242+K242+L242</f>
        <v>5636033</v>
      </c>
      <c r="O242" t="s">
        <v>560</v>
      </c>
      <c r="P242" s="36"/>
      <c r="Q242" t="s">
        <v>561</v>
      </c>
    </row>
    <row r="243" spans="1:16" ht="12.75">
      <c r="A243" s="1"/>
      <c r="B243" s="1" t="s">
        <v>33</v>
      </c>
      <c r="C243" s="1"/>
      <c r="D243" s="44"/>
      <c r="E243" s="13">
        <v>-540862</v>
      </c>
      <c r="G243" s="1" t="s">
        <v>601</v>
      </c>
      <c r="H243" s="1"/>
      <c r="I243" s="1"/>
      <c r="J243" s="1"/>
      <c r="K243" s="1"/>
      <c r="L243" s="1">
        <v>-358792</v>
      </c>
      <c r="M243" s="1">
        <f>L243</f>
        <v>-358792</v>
      </c>
      <c r="P243" s="36"/>
    </row>
    <row r="244" spans="1:16" ht="12.75">
      <c r="A244" s="1"/>
      <c r="B244" s="1" t="s">
        <v>52</v>
      </c>
      <c r="C244" s="1"/>
      <c r="D244" s="44">
        <v>-65800</v>
      </c>
      <c r="E244" s="13"/>
      <c r="G244" s="1" t="s">
        <v>142</v>
      </c>
      <c r="H244" s="1"/>
      <c r="I244" s="1"/>
      <c r="J244" s="1"/>
      <c r="K244" s="1"/>
      <c r="L244" s="1">
        <v>-300000</v>
      </c>
      <c r="M244" s="1">
        <v>-300000</v>
      </c>
      <c r="O244" t="s">
        <v>563</v>
      </c>
      <c r="P244" s="36"/>
    </row>
    <row r="245" spans="1:21" ht="12.75">
      <c r="A245" s="1"/>
      <c r="B245" s="1" t="s">
        <v>525</v>
      </c>
      <c r="C245" s="1"/>
      <c r="D245" s="1">
        <v>-300000</v>
      </c>
      <c r="E245" s="13">
        <v>-300000</v>
      </c>
      <c r="G245" s="1" t="s">
        <v>602</v>
      </c>
      <c r="H245" s="1"/>
      <c r="I245" s="1"/>
      <c r="J245" s="1"/>
      <c r="K245" s="1"/>
      <c r="L245" s="44">
        <f>D199</f>
        <v>63286.75</v>
      </c>
      <c r="M245" s="1">
        <v>63287</v>
      </c>
      <c r="O245" t="s">
        <v>564</v>
      </c>
      <c r="P245" s="36"/>
      <c r="Q245">
        <v>980</v>
      </c>
      <c r="R245" t="s">
        <v>565</v>
      </c>
      <c r="S245">
        <v>8200</v>
      </c>
      <c r="U245">
        <f>Q245*S245</f>
        <v>8036000</v>
      </c>
    </row>
    <row r="246" spans="1:21" ht="12.75">
      <c r="A246" s="1"/>
      <c r="B246" s="1" t="s">
        <v>34</v>
      </c>
      <c r="C246" s="1"/>
      <c r="D246" s="1"/>
      <c r="E246" s="13">
        <v>-240862</v>
      </c>
      <c r="G246" s="1" t="s">
        <v>603</v>
      </c>
      <c r="H246" s="1">
        <f aca="true" t="shared" si="3" ref="H246:M246">H245+H244+H243+H242</f>
        <v>100000</v>
      </c>
      <c r="I246" s="1">
        <f t="shared" si="3"/>
        <v>0</v>
      </c>
      <c r="J246" s="1">
        <f t="shared" si="3"/>
        <v>0</v>
      </c>
      <c r="K246" s="1">
        <f t="shared" si="3"/>
        <v>10000</v>
      </c>
      <c r="L246" s="1">
        <f t="shared" si="3"/>
        <v>4930527.75</v>
      </c>
      <c r="M246" s="1">
        <f t="shared" si="3"/>
        <v>5040528</v>
      </c>
      <c r="O246" t="s">
        <v>566</v>
      </c>
      <c r="Q246">
        <v>900</v>
      </c>
      <c r="R246" t="s">
        <v>567</v>
      </c>
      <c r="S246">
        <v>1400</v>
      </c>
      <c r="U246">
        <f>Q246*S246</f>
        <v>1260000</v>
      </c>
    </row>
    <row r="247" spans="1:21" ht="12.75">
      <c r="A247" s="1"/>
      <c r="B247" s="1"/>
      <c r="C247" s="1"/>
      <c r="D247" s="1"/>
      <c r="E247" s="13"/>
      <c r="G247" s="1"/>
      <c r="H247" s="1"/>
      <c r="I247" s="1"/>
      <c r="J247" s="44"/>
      <c r="K247" s="1"/>
      <c r="L247" s="1"/>
      <c r="M247" s="1"/>
      <c r="O247" t="s">
        <v>583</v>
      </c>
      <c r="Q247">
        <v>54</v>
      </c>
      <c r="S247">
        <v>1200</v>
      </c>
      <c r="U247">
        <f>Q247*S247</f>
        <v>64800</v>
      </c>
    </row>
    <row r="248" spans="1:21" ht="12.75">
      <c r="A248" s="1"/>
      <c r="B248" s="1"/>
      <c r="C248" s="1"/>
      <c r="D248" s="1"/>
      <c r="E248" s="13"/>
      <c r="G248" s="1"/>
      <c r="H248" s="1"/>
      <c r="I248" s="1"/>
      <c r="J248" s="1"/>
      <c r="K248" s="1"/>
      <c r="L248" s="1"/>
      <c r="M248" s="1"/>
      <c r="U248">
        <f>SUM(U245:U247)</f>
        <v>9360800</v>
      </c>
    </row>
    <row r="249" spans="1:5" ht="12.75">
      <c r="A249" s="1"/>
      <c r="B249" s="1" t="s">
        <v>35</v>
      </c>
      <c r="C249" s="1"/>
      <c r="D249" s="1">
        <f>D251-D250</f>
        <v>651552</v>
      </c>
      <c r="E249" s="13">
        <f>E251-E250</f>
        <v>2467463</v>
      </c>
    </row>
    <row r="250" spans="1:14" ht="12.75">
      <c r="A250" s="1"/>
      <c r="B250" s="1" t="s">
        <v>36</v>
      </c>
      <c r="C250" s="1"/>
      <c r="D250" s="1">
        <f>E251</f>
        <v>4783058</v>
      </c>
      <c r="E250" s="13">
        <v>2315595</v>
      </c>
      <c r="N250" s="41"/>
    </row>
    <row r="251" spans="1:5" ht="12.75">
      <c r="A251" s="1"/>
      <c r="B251" s="1" t="s">
        <v>37</v>
      </c>
      <c r="C251" s="1"/>
      <c r="D251" s="1">
        <f>D53</f>
        <v>5434610</v>
      </c>
      <c r="E251" s="13">
        <v>4783058</v>
      </c>
    </row>
    <row r="252" spans="1:5" ht="12.75">
      <c r="A252" s="3"/>
      <c r="B252" s="3"/>
      <c r="C252" s="3"/>
      <c r="D252" s="3"/>
      <c r="E252" s="3"/>
    </row>
    <row r="254" ht="12.75">
      <c r="N254" s="31" t="s">
        <v>248</v>
      </c>
    </row>
    <row r="255" ht="12.75">
      <c r="N255" t="s">
        <v>249</v>
      </c>
    </row>
    <row r="256" ht="12.75">
      <c r="N256" t="s">
        <v>250</v>
      </c>
    </row>
    <row r="257" spans="1:14" ht="12.75">
      <c r="A257" s="3"/>
      <c r="B257" s="3"/>
      <c r="C257" s="3"/>
      <c r="D257" s="3"/>
      <c r="E257" s="3"/>
      <c r="N257" t="s">
        <v>251</v>
      </c>
    </row>
    <row r="258" spans="1:14" ht="12.75">
      <c r="A258" s="3"/>
      <c r="B258" s="3"/>
      <c r="C258" s="3"/>
      <c r="D258" s="3"/>
      <c r="E258" s="3"/>
      <c r="N258" t="s">
        <v>252</v>
      </c>
    </row>
    <row r="259" spans="1:14" ht="12.75">
      <c r="A259" s="3"/>
      <c r="B259" s="3"/>
      <c r="C259" s="3"/>
      <c r="D259" s="3"/>
      <c r="E259" s="3"/>
      <c r="N259" t="s">
        <v>253</v>
      </c>
    </row>
    <row r="260" spans="1:14" ht="12.75">
      <c r="A260" s="3"/>
      <c r="B260" s="3"/>
      <c r="C260" s="3"/>
      <c r="D260" s="3"/>
      <c r="E260" s="3"/>
      <c r="J260" s="42"/>
      <c r="N260" t="s">
        <v>254</v>
      </c>
    </row>
    <row r="261" spans="1:14" ht="12.75">
      <c r="A261" s="3"/>
      <c r="B261" s="3"/>
      <c r="C261" s="3"/>
      <c r="D261" s="3" t="s">
        <v>526</v>
      </c>
      <c r="E261" s="3"/>
      <c r="N261" t="s">
        <v>255</v>
      </c>
    </row>
    <row r="262" spans="1:14" ht="12.75">
      <c r="A262" s="3"/>
      <c r="B262" s="3"/>
      <c r="C262" s="3"/>
      <c r="D262" s="3"/>
      <c r="E262" s="3"/>
      <c r="N262" t="s">
        <v>256</v>
      </c>
    </row>
    <row r="263" spans="1:5" ht="12.75">
      <c r="A263" s="3"/>
      <c r="B263" s="3"/>
      <c r="C263" s="3"/>
      <c r="D263" s="3"/>
      <c r="E263" s="3"/>
    </row>
    <row r="264" spans="1:5" ht="12.75">
      <c r="A264" s="3"/>
      <c r="B264" s="3"/>
      <c r="C264" s="3"/>
      <c r="D264" s="3"/>
      <c r="E264" s="3"/>
    </row>
    <row r="265" spans="1:14" ht="12.75">
      <c r="A265" s="3"/>
      <c r="B265" s="3"/>
      <c r="C265" s="3"/>
      <c r="D265" s="3"/>
      <c r="E265" s="3"/>
      <c r="N265" t="s">
        <v>257</v>
      </c>
    </row>
    <row r="266" spans="1:5" ht="12.75">
      <c r="A266" s="3"/>
      <c r="B266" s="3"/>
      <c r="C266" s="3"/>
      <c r="D266" s="3"/>
      <c r="E266" s="3"/>
    </row>
    <row r="267" ht="12.75">
      <c r="N267" t="s">
        <v>258</v>
      </c>
    </row>
    <row r="269" spans="1:14" ht="12.75">
      <c r="A269" s="3"/>
      <c r="B269" s="3"/>
      <c r="C269" s="3"/>
      <c r="D269" s="3"/>
      <c r="E269" s="3"/>
      <c r="N269" t="s">
        <v>259</v>
      </c>
    </row>
    <row r="270" spans="1:5" ht="12.75">
      <c r="A270" s="3"/>
      <c r="B270" s="3"/>
      <c r="C270" s="3"/>
      <c r="D270" s="3"/>
      <c r="E270" s="3"/>
    </row>
    <row r="271" spans="1:14" ht="12.75">
      <c r="A271" s="3"/>
      <c r="B271" s="3"/>
      <c r="C271" s="3"/>
      <c r="D271" s="3"/>
      <c r="E271" s="3"/>
      <c r="N271" t="s">
        <v>260</v>
      </c>
    </row>
    <row r="272" spans="1:5" ht="12.75">
      <c r="A272" s="3"/>
      <c r="B272" s="3"/>
      <c r="C272" s="3"/>
      <c r="D272" s="3"/>
      <c r="E272" s="3"/>
    </row>
    <row r="273" spans="1:23" ht="12.75">
      <c r="A273" s="3"/>
      <c r="B273" s="3"/>
      <c r="C273" s="48"/>
      <c r="D273" s="65"/>
      <c r="E273" s="3"/>
      <c r="R273" s="36" t="s">
        <v>572</v>
      </c>
      <c r="S273" t="s">
        <v>261</v>
      </c>
      <c r="T273" t="s">
        <v>233</v>
      </c>
      <c r="U273" s="36" t="s">
        <v>555</v>
      </c>
      <c r="V273" t="s">
        <v>262</v>
      </c>
      <c r="W273" t="s">
        <v>233</v>
      </c>
    </row>
    <row r="274" spans="1:23" ht="12.75">
      <c r="A274" s="3"/>
      <c r="B274" s="3"/>
      <c r="C274" s="3"/>
      <c r="D274" s="46"/>
      <c r="E274" s="3"/>
      <c r="N274" t="s">
        <v>263</v>
      </c>
      <c r="R274">
        <f>T274-S274</f>
        <v>0</v>
      </c>
      <c r="S274">
        <v>171143</v>
      </c>
      <c r="T274">
        <f>W274</f>
        <v>171143</v>
      </c>
      <c r="U274">
        <f>E73</f>
        <v>171143</v>
      </c>
      <c r="V274">
        <v>0</v>
      </c>
      <c r="W274">
        <f>U274+V274</f>
        <v>171143</v>
      </c>
    </row>
    <row r="275" spans="1:23" ht="12.75">
      <c r="A275" s="3"/>
      <c r="B275" s="3"/>
      <c r="C275" s="3"/>
      <c r="D275" s="46"/>
      <c r="E275" s="3"/>
      <c r="N275" t="s">
        <v>264</v>
      </c>
      <c r="W275">
        <f>U275+V275</f>
        <v>0</v>
      </c>
    </row>
    <row r="276" spans="1:5" ht="12.75">
      <c r="A276" s="3"/>
      <c r="B276" s="3"/>
      <c r="C276" s="3"/>
      <c r="D276" s="46"/>
      <c r="E276" s="3"/>
    </row>
    <row r="277" spans="1:23" ht="12.75">
      <c r="A277" s="3"/>
      <c r="B277" s="3"/>
      <c r="C277" s="3"/>
      <c r="D277" s="65"/>
      <c r="E277" s="38"/>
      <c r="N277" t="s">
        <v>265</v>
      </c>
      <c r="W277">
        <f>U277+V277</f>
        <v>0</v>
      </c>
    </row>
    <row r="278" spans="1:23" ht="12.75">
      <c r="A278" s="3"/>
      <c r="B278" s="3"/>
      <c r="C278" s="3"/>
      <c r="D278" s="46"/>
      <c r="E278" s="3"/>
      <c r="N278" t="s">
        <v>266</v>
      </c>
      <c r="W278">
        <f>U278+V278</f>
        <v>0</v>
      </c>
    </row>
    <row r="279" spans="1:23" ht="12.75">
      <c r="A279" s="3"/>
      <c r="B279" s="3"/>
      <c r="C279" s="3"/>
      <c r="D279" s="65"/>
      <c r="E279" s="3"/>
      <c r="N279" t="s">
        <v>233</v>
      </c>
      <c r="R279" s="43">
        <f aca="true" t="shared" si="4" ref="R279:W279">R274+R275+R276+R277+R278</f>
        <v>0</v>
      </c>
      <c r="S279" s="43">
        <f t="shared" si="4"/>
        <v>171143</v>
      </c>
      <c r="T279" s="43">
        <f t="shared" si="4"/>
        <v>171143</v>
      </c>
      <c r="U279" s="43">
        <f t="shared" si="4"/>
        <v>171143</v>
      </c>
      <c r="V279" s="43">
        <f t="shared" si="4"/>
        <v>0</v>
      </c>
      <c r="W279" s="43">
        <f t="shared" si="4"/>
        <v>171143</v>
      </c>
    </row>
    <row r="280" spans="1:5" ht="12.75">
      <c r="A280" s="3"/>
      <c r="B280" s="3"/>
      <c r="C280" s="3"/>
      <c r="D280" s="46"/>
      <c r="E280" s="3"/>
    </row>
    <row r="281" spans="1:5" ht="12.75">
      <c r="A281" s="3"/>
      <c r="B281" s="3"/>
      <c r="C281" s="3"/>
      <c r="D281" s="46"/>
      <c r="E281" s="3"/>
    </row>
    <row r="282" spans="1:5" ht="12.75">
      <c r="A282" s="3"/>
      <c r="B282" s="3"/>
      <c r="C282" s="3"/>
      <c r="D282" s="46"/>
      <c r="E282" s="3"/>
    </row>
    <row r="283" spans="1:5" ht="12.75">
      <c r="A283" s="3"/>
      <c r="B283" s="3"/>
      <c r="C283" s="3"/>
      <c r="D283" s="46"/>
      <c r="E283" s="3"/>
    </row>
    <row r="284" spans="1:5" ht="12.75">
      <c r="A284" s="3"/>
      <c r="B284" s="3"/>
      <c r="C284" s="3"/>
      <c r="D284" s="46"/>
      <c r="E284" s="3"/>
    </row>
    <row r="285" spans="1:5" ht="12.75">
      <c r="A285" s="3"/>
      <c r="B285" s="3"/>
      <c r="C285" s="3"/>
      <c r="D285" s="46"/>
      <c r="E285" s="3"/>
    </row>
    <row r="286" spans="1:5" ht="12.75">
      <c r="A286" s="3"/>
      <c r="B286" s="3"/>
      <c r="C286" s="3"/>
      <c r="D286" s="46"/>
      <c r="E286" s="3"/>
    </row>
    <row r="287" spans="1:5" ht="12.75">
      <c r="A287" s="3"/>
      <c r="B287" s="3"/>
      <c r="C287" s="3"/>
      <c r="D287" s="46"/>
      <c r="E287" s="3"/>
    </row>
    <row r="288" spans="1:5" ht="12.75">
      <c r="A288" s="3"/>
      <c r="B288" s="3"/>
      <c r="C288" s="3"/>
      <c r="D288" s="46"/>
      <c r="E288" s="3"/>
    </row>
    <row r="289" spans="1:5" ht="12.75">
      <c r="A289" s="3"/>
      <c r="B289" s="3"/>
      <c r="C289" s="3"/>
      <c r="D289" s="46"/>
      <c r="E289" s="38"/>
    </row>
    <row r="290" spans="1:5" ht="12.75">
      <c r="A290" s="3"/>
      <c r="B290" s="3"/>
      <c r="C290" s="3"/>
      <c r="D290" s="46"/>
      <c r="E290" s="3"/>
    </row>
    <row r="291" spans="1:5" ht="12.75">
      <c r="A291" s="3"/>
      <c r="B291" s="3"/>
      <c r="C291" s="3"/>
      <c r="D291" s="46"/>
      <c r="E291" s="3"/>
    </row>
    <row r="292" spans="1:5" ht="12.75">
      <c r="A292" s="3"/>
      <c r="B292" s="3"/>
      <c r="C292" s="3"/>
      <c r="D292" s="46"/>
      <c r="E292" s="3"/>
    </row>
    <row r="293" spans="1:5" ht="12.75">
      <c r="A293" s="3"/>
      <c r="B293" s="3"/>
      <c r="C293" s="3"/>
      <c r="D293" s="46"/>
      <c r="E293" s="3"/>
    </row>
    <row r="294" spans="1:5" ht="12.75">
      <c r="A294" s="3"/>
      <c r="B294" s="3"/>
      <c r="C294" s="3"/>
      <c r="D294" s="46"/>
      <c r="E294" s="3"/>
    </row>
    <row r="295" spans="1:5" ht="12.75">
      <c r="A295" s="3"/>
      <c r="B295" s="3"/>
      <c r="C295" s="3"/>
      <c r="D295" s="46"/>
      <c r="E295" s="3"/>
    </row>
    <row r="296" spans="1:5" ht="12.75">
      <c r="A296" s="3"/>
      <c r="B296" s="8"/>
      <c r="C296" s="3"/>
      <c r="D296" s="46"/>
      <c r="E296" s="38"/>
    </row>
    <row r="297" spans="1:5" ht="12.75">
      <c r="A297" s="3"/>
      <c r="B297" s="3"/>
      <c r="C297" s="3"/>
      <c r="D297" s="46"/>
      <c r="E297" s="3"/>
    </row>
    <row r="298" spans="1:5" ht="12.75">
      <c r="A298" s="3"/>
      <c r="B298" s="3"/>
      <c r="C298" s="3"/>
      <c r="D298" s="46"/>
      <c r="E298" s="3"/>
    </row>
    <row r="299" spans="1:5" ht="12.75">
      <c r="A299" s="3"/>
      <c r="B299" s="3"/>
      <c r="C299" s="3"/>
      <c r="D299" s="46"/>
      <c r="E299" s="3"/>
    </row>
    <row r="300" spans="1:5" ht="12.75">
      <c r="A300" s="3"/>
      <c r="B300" s="3"/>
      <c r="C300" s="3"/>
      <c r="D300" s="46"/>
      <c r="E300" s="3"/>
    </row>
    <row r="301" spans="1:5" ht="12.75">
      <c r="A301" s="3"/>
      <c r="B301" s="8"/>
      <c r="C301" s="3"/>
      <c r="D301" s="65"/>
      <c r="E301" s="38"/>
    </row>
    <row r="302" spans="1:5" ht="12.75">
      <c r="A302" s="3"/>
      <c r="B302" s="8"/>
      <c r="C302" s="3"/>
      <c r="D302" s="3"/>
      <c r="E302" s="3"/>
    </row>
    <row r="303" spans="1:5" ht="12.75">
      <c r="A303" s="3"/>
      <c r="B303" s="8"/>
      <c r="C303" s="3"/>
      <c r="D303" s="3"/>
      <c r="E303" s="3"/>
    </row>
    <row r="304" spans="1:5" ht="12.75">
      <c r="A304" s="3"/>
      <c r="B304" s="8"/>
      <c r="C304" s="3"/>
      <c r="D304" s="3"/>
      <c r="E304" s="3"/>
    </row>
    <row r="305" spans="1:5" ht="12.75">
      <c r="A305" s="3"/>
      <c r="B305" s="8"/>
      <c r="C305" s="3"/>
      <c r="D305" s="3"/>
      <c r="E305" s="3"/>
    </row>
    <row r="306" spans="1:5" ht="12.75">
      <c r="A306" s="3"/>
      <c r="B306" s="3"/>
      <c r="C306" s="3"/>
      <c r="D306" s="3"/>
      <c r="E306" s="3"/>
    </row>
    <row r="307" spans="1:5" ht="12.75">
      <c r="A307" s="3"/>
      <c r="B307" s="3"/>
      <c r="C307" s="3"/>
      <c r="D307" s="3"/>
      <c r="E307" s="3"/>
    </row>
    <row r="308" spans="1:5" ht="12.75">
      <c r="A308" s="3"/>
      <c r="B308" s="3"/>
      <c r="C308" s="3"/>
      <c r="D308" s="3"/>
      <c r="E308" s="3"/>
    </row>
    <row r="309" spans="1:5" ht="12.75">
      <c r="A309" s="3"/>
      <c r="B309" s="3"/>
      <c r="C309" s="3"/>
      <c r="D309" s="3"/>
      <c r="E309" s="3"/>
    </row>
    <row r="310" spans="1:5" ht="12.75">
      <c r="A310" s="3"/>
      <c r="B310" s="3"/>
      <c r="C310" s="3"/>
      <c r="D310" s="3"/>
      <c r="E310" s="3"/>
    </row>
    <row r="311" spans="1:5" ht="12.75">
      <c r="A311" s="3"/>
      <c r="B311" s="3"/>
      <c r="C311" s="3"/>
      <c r="D311" s="3"/>
      <c r="E311" s="3"/>
    </row>
    <row r="315" spans="15:16" ht="12.75">
      <c r="O315" t="s">
        <v>267</v>
      </c>
      <c r="P315" t="s">
        <v>268</v>
      </c>
    </row>
    <row r="316" ht="12.75">
      <c r="O316" t="s">
        <v>269</v>
      </c>
    </row>
    <row r="317" spans="14:21" ht="12.75">
      <c r="N317" t="s">
        <v>270</v>
      </c>
      <c r="R317" t="s">
        <v>572</v>
      </c>
      <c r="U317" t="s">
        <v>555</v>
      </c>
    </row>
    <row r="318" spans="14:15" ht="12.75">
      <c r="N318">
        <v>211</v>
      </c>
      <c r="O318" t="s">
        <v>271</v>
      </c>
    </row>
    <row r="319" spans="14:15" ht="12.75">
      <c r="N319">
        <v>2911</v>
      </c>
      <c r="O319" t="s">
        <v>272</v>
      </c>
    </row>
    <row r="320" spans="15:18" ht="12.75">
      <c r="O320" t="s">
        <v>273</v>
      </c>
      <c r="R320" s="42"/>
    </row>
    <row r="321" spans="14:21" ht="12.75">
      <c r="N321">
        <v>212</v>
      </c>
      <c r="O321" t="s">
        <v>274</v>
      </c>
      <c r="R321" s="42">
        <v>400000</v>
      </c>
      <c r="U321">
        <v>400000</v>
      </c>
    </row>
    <row r="322" spans="14:21" ht="12.75">
      <c r="N322">
        <v>2812</v>
      </c>
      <c r="O322" t="s">
        <v>275</v>
      </c>
      <c r="R322" s="42">
        <f>R321-R324</f>
        <v>265861</v>
      </c>
      <c r="U322">
        <f>U321-U324</f>
        <v>258782</v>
      </c>
    </row>
    <row r="323" spans="14:18" ht="12.75">
      <c r="N323">
        <v>2912</v>
      </c>
      <c r="O323" t="s">
        <v>276</v>
      </c>
      <c r="R323" s="42"/>
    </row>
    <row r="324" spans="15:22" ht="12.75">
      <c r="O324" t="s">
        <v>273</v>
      </c>
      <c r="R324" s="43">
        <v>134139</v>
      </c>
      <c r="S324" s="31">
        <f>S321-S322</f>
        <v>0</v>
      </c>
      <c r="T324" s="31">
        <f>T321-T322</f>
        <v>0</v>
      </c>
      <c r="U324" s="31">
        <v>141218</v>
      </c>
      <c r="V324" s="31"/>
    </row>
    <row r="325" spans="14:18" ht="12.75">
      <c r="N325">
        <v>213</v>
      </c>
      <c r="O325" t="s">
        <v>277</v>
      </c>
      <c r="R325" s="42"/>
    </row>
    <row r="326" spans="15:21" ht="12.75">
      <c r="O326" t="s">
        <v>278</v>
      </c>
      <c r="R326" s="42">
        <v>0</v>
      </c>
      <c r="U326">
        <v>0</v>
      </c>
    </row>
    <row r="327" spans="15:18" ht="12.75">
      <c r="O327" t="s">
        <v>279</v>
      </c>
      <c r="R327" s="42"/>
    </row>
    <row r="328" spans="14:18" ht="12.75">
      <c r="N328">
        <v>2913</v>
      </c>
      <c r="O328" t="s">
        <v>280</v>
      </c>
      <c r="R328" s="42"/>
    </row>
    <row r="329" spans="15:18" ht="12.75">
      <c r="O329" t="s">
        <v>273</v>
      </c>
      <c r="R329" s="42"/>
    </row>
    <row r="330" spans="14:21" ht="12.75">
      <c r="N330">
        <v>215</v>
      </c>
      <c r="O330" t="s">
        <v>281</v>
      </c>
      <c r="R330" s="42">
        <v>2737773</v>
      </c>
      <c r="U330">
        <v>2737773</v>
      </c>
    </row>
    <row r="331" spans="14:21" ht="12.75">
      <c r="N331">
        <v>2815</v>
      </c>
      <c r="O331" t="s">
        <v>275</v>
      </c>
      <c r="R331" s="42">
        <v>2403854</v>
      </c>
      <c r="U331">
        <f>U330-U333</f>
        <v>2320374</v>
      </c>
    </row>
    <row r="332" spans="14:18" ht="12.75">
      <c r="N332">
        <v>2915</v>
      </c>
      <c r="O332" t="s">
        <v>282</v>
      </c>
      <c r="R332" s="42"/>
    </row>
    <row r="333" spans="15:21" ht="12.75">
      <c r="O333" t="s">
        <v>273</v>
      </c>
      <c r="R333" s="43">
        <f>R330-R331</f>
        <v>333919</v>
      </c>
      <c r="S333" s="31"/>
      <c r="T333" s="31"/>
      <c r="U333" s="31">
        <v>417399</v>
      </c>
    </row>
    <row r="334" spans="14:18" ht="12.75">
      <c r="N334">
        <v>216</v>
      </c>
      <c r="O334" t="s">
        <v>283</v>
      </c>
      <c r="R334" s="42"/>
    </row>
    <row r="335" spans="14:18" ht="12.75">
      <c r="N335">
        <v>2816</v>
      </c>
      <c r="O335" t="s">
        <v>275</v>
      </c>
      <c r="R335" s="42"/>
    </row>
    <row r="336" spans="14:18" ht="12.75">
      <c r="N336">
        <v>2916</v>
      </c>
      <c r="O336" t="s">
        <v>282</v>
      </c>
      <c r="R336" s="42"/>
    </row>
    <row r="337" spans="15:18" ht="12.75">
      <c r="O337" t="s">
        <v>273</v>
      </c>
      <c r="R337" s="42"/>
    </row>
    <row r="338" spans="14:21" ht="12.75">
      <c r="N338">
        <v>218</v>
      </c>
      <c r="O338" t="s">
        <v>284</v>
      </c>
      <c r="R338" s="42">
        <v>127978</v>
      </c>
      <c r="U338">
        <v>127978</v>
      </c>
    </row>
    <row r="339" spans="14:21" ht="12.75">
      <c r="N339">
        <v>2816</v>
      </c>
      <c r="O339" t="s">
        <v>275</v>
      </c>
      <c r="R339" s="42">
        <f>R338-R341</f>
        <v>106343</v>
      </c>
      <c r="U339">
        <f>U338-U341</f>
        <v>100134</v>
      </c>
    </row>
    <row r="340" spans="12:18" ht="12.75">
      <c r="L340" s="42"/>
      <c r="N340">
        <v>2916</v>
      </c>
      <c r="O340" t="s">
        <v>282</v>
      </c>
      <c r="R340" s="42"/>
    </row>
    <row r="341" spans="15:21" ht="12.75">
      <c r="O341" t="s">
        <v>273</v>
      </c>
      <c r="R341" s="43">
        <v>21635</v>
      </c>
      <c r="S341" s="31"/>
      <c r="T341" s="31"/>
      <c r="U341" s="31">
        <v>27844</v>
      </c>
    </row>
    <row r="342" spans="15:21" ht="12.75">
      <c r="O342" t="s">
        <v>285</v>
      </c>
      <c r="R342" s="43">
        <f>R321+R330+R338</f>
        <v>3265751</v>
      </c>
      <c r="S342" s="31">
        <f>S321+S330+S338</f>
        <v>0</v>
      </c>
      <c r="T342" s="31">
        <f>T321+T330+T338</f>
        <v>0</v>
      </c>
      <c r="U342" s="31">
        <f>U321+U330+U338</f>
        <v>3265751</v>
      </c>
    </row>
    <row r="343" spans="15:21" ht="12.75">
      <c r="O343" t="s">
        <v>275</v>
      </c>
      <c r="R343" s="43">
        <f>R339+R331+R322</f>
        <v>2776058</v>
      </c>
      <c r="S343" s="31"/>
      <c r="T343" s="31"/>
      <c r="U343" s="31">
        <f>U339+U331+U322</f>
        <v>2679290</v>
      </c>
    </row>
    <row r="344" spans="15:18" ht="12.75">
      <c r="O344" t="s">
        <v>286</v>
      </c>
      <c r="R344" s="42"/>
    </row>
    <row r="345" spans="15:21" ht="12.75">
      <c r="O345" t="s">
        <v>273</v>
      </c>
      <c r="R345" s="42">
        <f>R342-R343</f>
        <v>489693</v>
      </c>
      <c r="U345">
        <f>U341+U333+U324</f>
        <v>586461</v>
      </c>
    </row>
    <row r="346" ht="12.75">
      <c r="U346">
        <f>586461-U345</f>
        <v>0</v>
      </c>
    </row>
    <row r="377" ht="12.75">
      <c r="O377" t="s">
        <v>287</v>
      </c>
    </row>
    <row r="378" ht="12.75">
      <c r="P378" t="s">
        <v>288</v>
      </c>
    </row>
    <row r="379" spans="16:22" ht="12.75">
      <c r="P379">
        <v>211</v>
      </c>
      <c r="Q379">
        <v>212</v>
      </c>
      <c r="R379">
        <v>213</v>
      </c>
      <c r="S379">
        <v>215</v>
      </c>
      <c r="T379">
        <v>216</v>
      </c>
      <c r="U379">
        <v>218</v>
      </c>
      <c r="V379" t="s">
        <v>233</v>
      </c>
    </row>
    <row r="380" spans="14:22" ht="12.75">
      <c r="N380" t="s">
        <v>557</v>
      </c>
      <c r="Q380">
        <v>400000</v>
      </c>
      <c r="S380" s="36">
        <v>2737773</v>
      </c>
      <c r="U380">
        <v>127978</v>
      </c>
      <c r="V380">
        <f aca="true" t="shared" si="5" ref="V380:V392">P380+Q380+R380+S380+T380+U380</f>
        <v>3265751</v>
      </c>
    </row>
    <row r="381" spans="14:22" ht="12.75">
      <c r="N381" t="s">
        <v>289</v>
      </c>
      <c r="V381">
        <f t="shared" si="5"/>
        <v>0</v>
      </c>
    </row>
    <row r="382" spans="14:22" ht="12.75">
      <c r="N382" t="s">
        <v>290</v>
      </c>
      <c r="V382">
        <f t="shared" si="5"/>
        <v>0</v>
      </c>
    </row>
    <row r="383" spans="14:22" ht="12.75">
      <c r="N383" t="s">
        <v>291</v>
      </c>
      <c r="V383">
        <f t="shared" si="5"/>
        <v>0</v>
      </c>
    </row>
    <row r="384" spans="14:22" ht="12.75">
      <c r="N384" t="s">
        <v>292</v>
      </c>
      <c r="V384">
        <f t="shared" si="5"/>
        <v>0</v>
      </c>
    </row>
    <row r="385" spans="14:22" ht="12.75">
      <c r="N385" t="s">
        <v>293</v>
      </c>
      <c r="V385">
        <f t="shared" si="5"/>
        <v>0</v>
      </c>
    </row>
    <row r="386" spans="14:22" ht="12.75">
      <c r="N386" t="s">
        <v>233</v>
      </c>
      <c r="P386">
        <f aca="true" t="shared" si="6" ref="P386:U386">P382+P383+P384+P385</f>
        <v>0</v>
      </c>
      <c r="Q386">
        <f t="shared" si="6"/>
        <v>0</v>
      </c>
      <c r="R386">
        <f t="shared" si="6"/>
        <v>0</v>
      </c>
      <c r="S386">
        <f t="shared" si="6"/>
        <v>0</v>
      </c>
      <c r="T386">
        <f t="shared" si="6"/>
        <v>0</v>
      </c>
      <c r="U386">
        <f t="shared" si="6"/>
        <v>0</v>
      </c>
      <c r="V386">
        <f t="shared" si="5"/>
        <v>0</v>
      </c>
    </row>
    <row r="387" spans="14:22" ht="12.75">
      <c r="N387" t="s">
        <v>294</v>
      </c>
      <c r="V387">
        <f t="shared" si="5"/>
        <v>0</v>
      </c>
    </row>
    <row r="388" spans="14:22" ht="12.75">
      <c r="N388" t="s">
        <v>295</v>
      </c>
      <c r="V388">
        <f t="shared" si="5"/>
        <v>0</v>
      </c>
    </row>
    <row r="389" spans="14:22" ht="12.75">
      <c r="N389" t="s">
        <v>296</v>
      </c>
      <c r="V389">
        <f t="shared" si="5"/>
        <v>0</v>
      </c>
    </row>
    <row r="390" spans="14:22" ht="12.75">
      <c r="N390" t="s">
        <v>297</v>
      </c>
      <c r="V390">
        <f t="shared" si="5"/>
        <v>0</v>
      </c>
    </row>
    <row r="391" spans="14:22" ht="12.75">
      <c r="N391" t="s">
        <v>298</v>
      </c>
      <c r="V391">
        <f t="shared" si="5"/>
        <v>0</v>
      </c>
    </row>
    <row r="392" spans="14:22" ht="12.75">
      <c r="N392" t="s">
        <v>233</v>
      </c>
      <c r="P392">
        <f aca="true" t="shared" si="7" ref="P392:U392">P388+P389+P390+P391</f>
        <v>0</v>
      </c>
      <c r="Q392">
        <f t="shared" si="7"/>
        <v>0</v>
      </c>
      <c r="R392">
        <f t="shared" si="7"/>
        <v>0</v>
      </c>
      <c r="S392">
        <f t="shared" si="7"/>
        <v>0</v>
      </c>
      <c r="T392">
        <f t="shared" si="7"/>
        <v>0</v>
      </c>
      <c r="U392">
        <f t="shared" si="7"/>
        <v>0</v>
      </c>
      <c r="V392">
        <f t="shared" si="5"/>
        <v>0</v>
      </c>
    </row>
    <row r="393" spans="14:22" ht="12.75">
      <c r="N393" t="s">
        <v>574</v>
      </c>
      <c r="P393">
        <f aca="true" t="shared" si="8" ref="P393:V393">P380+P386-P392</f>
        <v>0</v>
      </c>
      <c r="Q393" s="36">
        <f t="shared" si="8"/>
        <v>400000</v>
      </c>
      <c r="R393">
        <f t="shared" si="8"/>
        <v>0</v>
      </c>
      <c r="S393" s="36">
        <f t="shared" si="8"/>
        <v>2737773</v>
      </c>
      <c r="T393">
        <f t="shared" si="8"/>
        <v>0</v>
      </c>
      <c r="U393">
        <f t="shared" si="8"/>
        <v>127978</v>
      </c>
      <c r="V393">
        <f t="shared" si="8"/>
        <v>3265751</v>
      </c>
    </row>
    <row r="423" spans="15:18" ht="12.75">
      <c r="O423" s="31" t="s">
        <v>299</v>
      </c>
      <c r="P423" s="31"/>
      <c r="Q423" s="31"/>
      <c r="R423" s="31"/>
    </row>
    <row r="424" spans="15:18" ht="12.75">
      <c r="O424" s="31"/>
      <c r="P424" s="31" t="s">
        <v>300</v>
      </c>
      <c r="Q424" s="31"/>
      <c r="R424" s="31"/>
    </row>
    <row r="425" spans="16:22" ht="12.75">
      <c r="P425">
        <v>211</v>
      </c>
      <c r="Q425">
        <v>212</v>
      </c>
      <c r="R425">
        <v>213</v>
      </c>
      <c r="S425">
        <v>215</v>
      </c>
      <c r="T425">
        <v>216</v>
      </c>
      <c r="U425">
        <v>218</v>
      </c>
      <c r="V425" t="s">
        <v>233</v>
      </c>
    </row>
    <row r="426" spans="14:22" ht="12.75">
      <c r="N426" t="s">
        <v>548</v>
      </c>
      <c r="Q426">
        <v>258781</v>
      </c>
      <c r="S426" s="36">
        <v>2320374</v>
      </c>
      <c r="U426" s="42">
        <v>100134</v>
      </c>
      <c r="V426">
        <f aca="true" t="shared" si="9" ref="V426:V438">P426+Q426+R426+S426+T426+U426</f>
        <v>2679289</v>
      </c>
    </row>
    <row r="427" spans="14:22" ht="12.75">
      <c r="N427" t="s">
        <v>289</v>
      </c>
      <c r="U427" s="42"/>
      <c r="V427">
        <f t="shared" si="9"/>
        <v>0</v>
      </c>
    </row>
    <row r="428" spans="14:22" ht="12.75">
      <c r="N428" t="s">
        <v>301</v>
      </c>
      <c r="U428" s="42"/>
      <c r="V428">
        <f t="shared" si="9"/>
        <v>0</v>
      </c>
    </row>
    <row r="429" spans="14:22" ht="12.75">
      <c r="N429" t="s">
        <v>302</v>
      </c>
      <c r="P429" s="42"/>
      <c r="Q429" s="42">
        <f>141118*0.05</f>
        <v>7055.900000000001</v>
      </c>
      <c r="R429" s="42"/>
      <c r="S429" s="42">
        <f>417399*0.2</f>
        <v>83479.8</v>
      </c>
      <c r="T429" s="42"/>
      <c r="U429" s="42">
        <f>27044*0.2</f>
        <v>5408.8</v>
      </c>
      <c r="V429" s="42">
        <f t="shared" si="9"/>
        <v>95944.5</v>
      </c>
    </row>
    <row r="430" spans="14:22" ht="12.75">
      <c r="N430" t="s">
        <v>303</v>
      </c>
      <c r="U430" s="42"/>
      <c r="V430">
        <f t="shared" si="9"/>
        <v>0</v>
      </c>
    </row>
    <row r="431" spans="21:22" ht="12.75">
      <c r="U431" s="42"/>
      <c r="V431">
        <f t="shared" si="9"/>
        <v>0</v>
      </c>
    </row>
    <row r="432" spans="14:22" ht="12.75">
      <c r="N432" t="s">
        <v>233</v>
      </c>
      <c r="P432">
        <f aca="true" t="shared" si="10" ref="P432:U432">P428+P429+P430+P431</f>
        <v>0</v>
      </c>
      <c r="Q432">
        <f t="shared" si="10"/>
        <v>7055.900000000001</v>
      </c>
      <c r="R432">
        <f t="shared" si="10"/>
        <v>0</v>
      </c>
      <c r="S432">
        <f t="shared" si="10"/>
        <v>83479.8</v>
      </c>
      <c r="T432">
        <f t="shared" si="10"/>
        <v>0</v>
      </c>
      <c r="U432" s="42">
        <f t="shared" si="10"/>
        <v>5408.8</v>
      </c>
      <c r="V432" s="42">
        <f t="shared" si="9"/>
        <v>95944.5</v>
      </c>
    </row>
    <row r="433" spans="14:22" ht="12.75">
      <c r="N433" t="s">
        <v>294</v>
      </c>
      <c r="U433" s="42"/>
      <c r="V433">
        <f t="shared" si="9"/>
        <v>0</v>
      </c>
    </row>
    <row r="434" spans="14:22" ht="12.75">
      <c r="N434" t="s">
        <v>304</v>
      </c>
      <c r="U434" s="42"/>
      <c r="V434">
        <f t="shared" si="9"/>
        <v>0</v>
      </c>
    </row>
    <row r="435" spans="14:22" ht="12.75">
      <c r="N435" t="s">
        <v>305</v>
      </c>
      <c r="U435" s="42"/>
      <c r="V435">
        <f t="shared" si="9"/>
        <v>0</v>
      </c>
    </row>
    <row r="436" spans="14:22" ht="12.75">
      <c r="N436" t="s">
        <v>306</v>
      </c>
      <c r="U436" s="42"/>
      <c r="V436">
        <f t="shared" si="9"/>
        <v>0</v>
      </c>
    </row>
    <row r="437" spans="14:22" ht="12.75">
      <c r="N437" t="s">
        <v>307</v>
      </c>
      <c r="U437" s="42"/>
      <c r="V437">
        <f t="shared" si="9"/>
        <v>0</v>
      </c>
    </row>
    <row r="438" spans="14:22" ht="12.75">
      <c r="N438" t="s">
        <v>233</v>
      </c>
      <c r="P438">
        <f aca="true" t="shared" si="11" ref="P438:U438">P434+P435+P436+P437</f>
        <v>0</v>
      </c>
      <c r="Q438">
        <f t="shared" si="11"/>
        <v>0</v>
      </c>
      <c r="R438">
        <f t="shared" si="11"/>
        <v>0</v>
      </c>
      <c r="S438">
        <f t="shared" si="11"/>
        <v>0</v>
      </c>
      <c r="T438">
        <f t="shared" si="11"/>
        <v>0</v>
      </c>
      <c r="U438" s="42">
        <f t="shared" si="11"/>
        <v>0</v>
      </c>
      <c r="V438">
        <f t="shared" si="9"/>
        <v>0</v>
      </c>
    </row>
    <row r="439" spans="14:22" ht="12.75">
      <c r="N439" t="s">
        <v>548</v>
      </c>
      <c r="P439">
        <f aca="true" t="shared" si="12" ref="P439:V439">P426+P432-P438</f>
        <v>0</v>
      </c>
      <c r="Q439">
        <f t="shared" si="12"/>
        <v>265836.9</v>
      </c>
      <c r="R439">
        <f t="shared" si="12"/>
        <v>0</v>
      </c>
      <c r="S439" s="36">
        <f>S426+S432</f>
        <v>2403853.8</v>
      </c>
      <c r="T439">
        <f t="shared" si="12"/>
        <v>0</v>
      </c>
      <c r="U439" s="42">
        <f t="shared" si="12"/>
        <v>105542.8</v>
      </c>
      <c r="V439">
        <f t="shared" si="12"/>
        <v>2775233.5</v>
      </c>
    </row>
    <row r="475" spans="15:17" ht="12.75">
      <c r="O475" s="31" t="s">
        <v>308</v>
      </c>
      <c r="Q475" t="s">
        <v>309</v>
      </c>
    </row>
    <row r="476" ht="12.75">
      <c r="Q476" t="s">
        <v>549</v>
      </c>
    </row>
    <row r="477" ht="12.75">
      <c r="Q477" t="s">
        <v>310</v>
      </c>
    </row>
    <row r="478" ht="12.75">
      <c r="Q478" t="s">
        <v>311</v>
      </c>
    </row>
    <row r="479" ht="12.75">
      <c r="Q479" t="s">
        <v>312</v>
      </c>
    </row>
    <row r="481" ht="12.75">
      <c r="Q481" t="s">
        <v>313</v>
      </c>
    </row>
    <row r="524" ht="12.75">
      <c r="O524" s="31" t="s">
        <v>287</v>
      </c>
    </row>
    <row r="525" ht="12.75">
      <c r="P525" t="s">
        <v>516</v>
      </c>
    </row>
    <row r="526" spans="16:22" ht="12.75">
      <c r="P526">
        <v>211</v>
      </c>
      <c r="Q526">
        <v>212</v>
      </c>
      <c r="R526">
        <v>213</v>
      </c>
      <c r="S526">
        <v>215</v>
      </c>
      <c r="T526">
        <v>216</v>
      </c>
      <c r="U526">
        <v>218</v>
      </c>
      <c r="V526" t="s">
        <v>233</v>
      </c>
    </row>
    <row r="527" spans="14:22" ht="12.75">
      <c r="N527" t="s">
        <v>557</v>
      </c>
      <c r="P527" s="43"/>
      <c r="Q527" s="43">
        <v>141195</v>
      </c>
      <c r="R527" s="43"/>
      <c r="S527" s="43">
        <f>S380-S426</f>
        <v>417399</v>
      </c>
      <c r="T527" s="43"/>
      <c r="U527" s="43">
        <v>27044</v>
      </c>
      <c r="V527" s="43">
        <f>Q527+S527+U527</f>
        <v>585638</v>
      </c>
    </row>
    <row r="528" spans="14:22" ht="12.75">
      <c r="N528" t="s">
        <v>289</v>
      </c>
      <c r="P528" s="42"/>
      <c r="Q528" s="42"/>
      <c r="R528" s="42"/>
      <c r="S528" s="42"/>
      <c r="T528" s="42"/>
      <c r="U528" s="42"/>
      <c r="V528" s="42">
        <f aca="true" t="shared" si="13" ref="V528:V537">P528+Q528+R528+S528+T528+U528</f>
        <v>0</v>
      </c>
    </row>
    <row r="529" spans="14:22" ht="12.75">
      <c r="N529" t="s">
        <v>290</v>
      </c>
      <c r="P529" s="42"/>
      <c r="Q529" s="42"/>
      <c r="R529" s="42"/>
      <c r="S529" s="42"/>
      <c r="T529" s="42"/>
      <c r="U529" s="42"/>
      <c r="V529" s="42">
        <f t="shared" si="13"/>
        <v>0</v>
      </c>
    </row>
    <row r="530" spans="14:22" ht="12.75">
      <c r="N530" t="s">
        <v>291</v>
      </c>
      <c r="P530" s="42"/>
      <c r="Q530" s="42"/>
      <c r="R530" s="42"/>
      <c r="S530" s="42"/>
      <c r="T530" s="42"/>
      <c r="U530" s="42"/>
      <c r="V530" s="42">
        <f t="shared" si="13"/>
        <v>0</v>
      </c>
    </row>
    <row r="531" spans="14:22" ht="12.75">
      <c r="N531" t="s">
        <v>292</v>
      </c>
      <c r="P531" s="42"/>
      <c r="Q531" s="42"/>
      <c r="R531" s="42"/>
      <c r="S531" s="42"/>
      <c r="T531" s="42"/>
      <c r="U531" s="42"/>
      <c r="V531" s="42">
        <f t="shared" si="13"/>
        <v>0</v>
      </c>
    </row>
    <row r="532" spans="14:22" ht="12.75">
      <c r="N532" t="s">
        <v>293</v>
      </c>
      <c r="P532" s="42"/>
      <c r="Q532" s="42"/>
      <c r="R532" s="42"/>
      <c r="S532" s="42"/>
      <c r="T532" s="42"/>
      <c r="U532" s="42"/>
      <c r="V532" s="42">
        <f t="shared" si="13"/>
        <v>0</v>
      </c>
    </row>
    <row r="533" spans="14:22" ht="12.75">
      <c r="N533" t="s">
        <v>233</v>
      </c>
      <c r="P533" s="42">
        <f aca="true" t="shared" si="14" ref="P533:U533">P529+P530+P531+P532</f>
        <v>0</v>
      </c>
      <c r="Q533" s="42">
        <f t="shared" si="14"/>
        <v>0</v>
      </c>
      <c r="R533" s="42">
        <f t="shared" si="14"/>
        <v>0</v>
      </c>
      <c r="S533" s="42">
        <f t="shared" si="14"/>
        <v>0</v>
      </c>
      <c r="T533" s="42">
        <f t="shared" si="14"/>
        <v>0</v>
      </c>
      <c r="U533" s="42">
        <f t="shared" si="14"/>
        <v>0</v>
      </c>
      <c r="V533" s="42">
        <f t="shared" si="13"/>
        <v>0</v>
      </c>
    </row>
    <row r="534" spans="14:22" ht="12.75">
      <c r="N534" t="s">
        <v>294</v>
      </c>
      <c r="P534" s="42"/>
      <c r="Q534" s="42"/>
      <c r="R534" s="42"/>
      <c r="S534" s="42"/>
      <c r="T534" s="42"/>
      <c r="U534" s="42"/>
      <c r="V534" s="42">
        <f t="shared" si="13"/>
        <v>0</v>
      </c>
    </row>
    <row r="535" spans="14:22" ht="12.75">
      <c r="N535" t="s">
        <v>295</v>
      </c>
      <c r="P535" s="42"/>
      <c r="Q535" s="42"/>
      <c r="R535" s="42"/>
      <c r="S535" s="42"/>
      <c r="T535" s="42"/>
      <c r="U535" s="42"/>
      <c r="V535" s="42">
        <f t="shared" si="13"/>
        <v>0</v>
      </c>
    </row>
    <row r="536" spans="14:22" ht="12.75">
      <c r="N536" t="s">
        <v>296</v>
      </c>
      <c r="P536" s="42"/>
      <c r="Q536" s="42"/>
      <c r="R536" s="42"/>
      <c r="S536" s="42"/>
      <c r="T536" s="42"/>
      <c r="U536" s="42"/>
      <c r="V536" s="42">
        <f t="shared" si="13"/>
        <v>0</v>
      </c>
    </row>
    <row r="537" spans="14:22" ht="12.75">
      <c r="N537" t="s">
        <v>297</v>
      </c>
      <c r="P537" s="42"/>
      <c r="Q537" s="42"/>
      <c r="R537" s="42"/>
      <c r="S537" s="42"/>
      <c r="T537" s="42"/>
      <c r="U537" s="42"/>
      <c r="V537" s="42">
        <f t="shared" si="13"/>
        <v>0</v>
      </c>
    </row>
    <row r="538" spans="14:22" ht="12.75">
      <c r="N538" t="s">
        <v>517</v>
      </c>
      <c r="P538" s="42"/>
      <c r="Q538" s="42">
        <f>Q429</f>
        <v>7055.900000000001</v>
      </c>
      <c r="R538" s="42"/>
      <c r="S538" s="42">
        <f>S429</f>
        <v>83479.8</v>
      </c>
      <c r="T538" s="42"/>
      <c r="U538" s="42">
        <f>U429</f>
        <v>5408.8</v>
      </c>
      <c r="V538" s="42">
        <f>U538+S538+Q538</f>
        <v>95944.5</v>
      </c>
    </row>
    <row r="539" spans="14:22" ht="12.75">
      <c r="N539" t="s">
        <v>233</v>
      </c>
      <c r="P539" s="42">
        <f>P535+P536+P537+P538</f>
        <v>0</v>
      </c>
      <c r="Q539" s="42">
        <f aca="true" t="shared" si="15" ref="Q539:V539">Q538</f>
        <v>7055.900000000001</v>
      </c>
      <c r="R539" s="42">
        <f t="shared" si="15"/>
        <v>0</v>
      </c>
      <c r="S539" s="42">
        <f t="shared" si="15"/>
        <v>83479.8</v>
      </c>
      <c r="T539" s="42">
        <f t="shared" si="15"/>
        <v>0</v>
      </c>
      <c r="U539" s="42">
        <f t="shared" si="15"/>
        <v>5408.8</v>
      </c>
      <c r="V539" s="42">
        <f t="shared" si="15"/>
        <v>95944.5</v>
      </c>
    </row>
    <row r="540" spans="14:22" ht="12.75">
      <c r="N540" t="s">
        <v>557</v>
      </c>
      <c r="P540" s="42">
        <f>P527+P533-P539</f>
        <v>0</v>
      </c>
      <c r="Q540" s="43">
        <f>Q527-Q539</f>
        <v>134139.1</v>
      </c>
      <c r="R540" s="43">
        <f>R527-R539</f>
        <v>0</v>
      </c>
      <c r="S540" s="43">
        <f>S527-S539</f>
        <v>333919.2</v>
      </c>
      <c r="T540" s="43">
        <f>T527-T539</f>
        <v>0</v>
      </c>
      <c r="U540" s="43">
        <f>U527-U539</f>
        <v>21635.2</v>
      </c>
      <c r="V540" s="43">
        <v>489963</v>
      </c>
    </row>
    <row r="543" ht="12.75">
      <c r="V543" s="42"/>
    </row>
    <row r="579" ht="12.75">
      <c r="O579" s="31" t="s">
        <v>314</v>
      </c>
    </row>
    <row r="580" spans="15:20" ht="12.75">
      <c r="O580" t="s">
        <v>315</v>
      </c>
      <c r="T580" t="s">
        <v>527</v>
      </c>
    </row>
    <row r="582" spans="16:21" ht="12.75">
      <c r="P582" t="s">
        <v>555</v>
      </c>
      <c r="Q582" t="s">
        <v>316</v>
      </c>
      <c r="R582" t="s">
        <v>233</v>
      </c>
      <c r="S582" t="s">
        <v>540</v>
      </c>
      <c r="T582" t="s">
        <v>262</v>
      </c>
      <c r="U582" t="s">
        <v>233</v>
      </c>
    </row>
    <row r="583" ht="12.75">
      <c r="N583" t="s">
        <v>317</v>
      </c>
    </row>
    <row r="584" ht="12.75">
      <c r="N584" t="s">
        <v>318</v>
      </c>
    </row>
    <row r="585" ht="12.75">
      <c r="N585" t="s">
        <v>319</v>
      </c>
    </row>
    <row r="586" spans="16:21" ht="12.75">
      <c r="P586" t="s">
        <v>555</v>
      </c>
      <c r="Q586" t="s">
        <v>316</v>
      </c>
      <c r="R586" t="s">
        <v>233</v>
      </c>
      <c r="S586" t="s">
        <v>540</v>
      </c>
      <c r="T586" t="s">
        <v>262</v>
      </c>
      <c r="U586" t="s">
        <v>233</v>
      </c>
    </row>
    <row r="587" ht="12.75">
      <c r="N587" t="s">
        <v>320</v>
      </c>
    </row>
    <row r="588" ht="12.75">
      <c r="N588" t="s">
        <v>321</v>
      </c>
    </row>
    <row r="589" ht="12.75">
      <c r="N589" t="s">
        <v>322</v>
      </c>
    </row>
    <row r="590" ht="12.75">
      <c r="N590" t="s">
        <v>323</v>
      </c>
    </row>
    <row r="591" ht="12.75">
      <c r="N591" t="s">
        <v>324</v>
      </c>
    </row>
    <row r="592" ht="12.75">
      <c r="N592" t="s">
        <v>325</v>
      </c>
    </row>
    <row r="593" ht="12.75">
      <c r="N593" t="s">
        <v>326</v>
      </c>
    </row>
    <row r="630" ht="12.75">
      <c r="O630" s="31" t="s">
        <v>327</v>
      </c>
    </row>
    <row r="631" spans="16:20" ht="12.75">
      <c r="P631" s="31" t="s">
        <v>328</v>
      </c>
      <c r="Q631" s="31"/>
      <c r="R631" s="31"/>
      <c r="S631" s="31"/>
      <c r="T631" s="31"/>
    </row>
    <row r="632" spans="16:20" ht="12.75">
      <c r="P632" s="31"/>
      <c r="Q632" s="31"/>
      <c r="R632" s="31" t="s">
        <v>329</v>
      </c>
      <c r="S632" s="31"/>
      <c r="T632" s="31"/>
    </row>
    <row r="633" spans="16:21" ht="12.75">
      <c r="P633" t="s">
        <v>604</v>
      </c>
      <c r="R633" t="s">
        <v>233</v>
      </c>
      <c r="S633" t="s">
        <v>555</v>
      </c>
      <c r="T633" t="s">
        <v>330</v>
      </c>
      <c r="U633" t="s">
        <v>233</v>
      </c>
    </row>
    <row r="635" spans="14:23" ht="12.75">
      <c r="N635" t="s">
        <v>331</v>
      </c>
      <c r="Q635">
        <v>28900</v>
      </c>
      <c r="T635" s="42">
        <v>25600</v>
      </c>
      <c r="W635" s="31"/>
    </row>
    <row r="636" spans="14:23" ht="12.75">
      <c r="N636" t="s">
        <v>332</v>
      </c>
      <c r="P636">
        <f>G119</f>
        <v>0</v>
      </c>
      <c r="W636" s="31"/>
    </row>
    <row r="637" spans="14:20" ht="12.75">
      <c r="N637" t="s">
        <v>333</v>
      </c>
      <c r="P637" s="42"/>
      <c r="Q637">
        <v>5148660</v>
      </c>
      <c r="T637">
        <v>4093745</v>
      </c>
    </row>
    <row r="638" ht="12.75">
      <c r="N638" t="s">
        <v>334</v>
      </c>
    </row>
    <row r="639" spans="14:20" ht="12.75">
      <c r="N639" t="s">
        <v>335</v>
      </c>
      <c r="Q639">
        <v>243848</v>
      </c>
      <c r="T639">
        <f>E119</f>
        <v>119663</v>
      </c>
    </row>
    <row r="640" ht="12.75">
      <c r="N640" t="s">
        <v>336</v>
      </c>
    </row>
    <row r="641" spans="14:16" ht="12.75">
      <c r="N641" t="s">
        <v>337</v>
      </c>
      <c r="P641">
        <v>0</v>
      </c>
    </row>
    <row r="642" ht="12.75">
      <c r="N642" t="s">
        <v>338</v>
      </c>
    </row>
    <row r="643" ht="12.75">
      <c r="Q643" t="s">
        <v>339</v>
      </c>
    </row>
    <row r="644" spans="18:22" ht="12.75">
      <c r="R644" t="s">
        <v>606</v>
      </c>
      <c r="S644" t="s">
        <v>340</v>
      </c>
      <c r="T644" t="s">
        <v>233</v>
      </c>
      <c r="U644" t="s">
        <v>605</v>
      </c>
      <c r="V644" t="s">
        <v>340</v>
      </c>
    </row>
    <row r="645" ht="12.75">
      <c r="N645">
        <v>4011</v>
      </c>
    </row>
    <row r="646" spans="14:21" ht="12.75">
      <c r="N646" t="s">
        <v>341</v>
      </c>
      <c r="R646">
        <v>28900</v>
      </c>
      <c r="U646">
        <v>25600</v>
      </c>
    </row>
    <row r="647" ht="12.75">
      <c r="N647" t="s">
        <v>342</v>
      </c>
    </row>
    <row r="650" ht="12.75">
      <c r="N650" t="s">
        <v>343</v>
      </c>
    </row>
    <row r="651" ht="12.75">
      <c r="O651">
        <v>4012</v>
      </c>
    </row>
    <row r="655" ht="12.75">
      <c r="N655" t="s">
        <v>344</v>
      </c>
    </row>
    <row r="656" ht="12.75">
      <c r="Q656" t="s">
        <v>345</v>
      </c>
    </row>
    <row r="657" spans="18:22" ht="12.75">
      <c r="R657" t="s">
        <v>606</v>
      </c>
      <c r="S657" t="s">
        <v>340</v>
      </c>
      <c r="T657" t="s">
        <v>233</v>
      </c>
      <c r="U657" t="s">
        <v>605</v>
      </c>
      <c r="V657" t="s">
        <v>340</v>
      </c>
    </row>
    <row r="658" spans="14:21" ht="12.75">
      <c r="N658">
        <v>421</v>
      </c>
      <c r="O658" t="s">
        <v>346</v>
      </c>
      <c r="R658" s="42">
        <v>5421408</v>
      </c>
      <c r="U658">
        <v>4239008</v>
      </c>
    </row>
    <row r="659" ht="12.75">
      <c r="O659" t="s">
        <v>347</v>
      </c>
    </row>
    <row r="681" ht="12.75">
      <c r="O681" t="s">
        <v>348</v>
      </c>
    </row>
    <row r="682" ht="12.75">
      <c r="O682" t="s">
        <v>349</v>
      </c>
    </row>
    <row r="683" spans="16:20" ht="12.75">
      <c r="P683" s="36" t="s">
        <v>572</v>
      </c>
      <c r="Q683" t="s">
        <v>340</v>
      </c>
      <c r="R683" t="s">
        <v>233</v>
      </c>
      <c r="S683" s="36" t="s">
        <v>555</v>
      </c>
      <c r="T683" t="s">
        <v>340</v>
      </c>
    </row>
    <row r="684" spans="14:19" ht="12.75">
      <c r="N684" t="s">
        <v>350</v>
      </c>
      <c r="P684">
        <v>29518</v>
      </c>
      <c r="S684">
        <v>29518</v>
      </c>
    </row>
    <row r="685" spans="14:16" ht="12.75">
      <c r="N685" t="s">
        <v>594</v>
      </c>
      <c r="P685">
        <v>100000</v>
      </c>
    </row>
    <row r="686" ht="12.75">
      <c r="N686" t="s">
        <v>351</v>
      </c>
    </row>
    <row r="687" spans="14:19" ht="12.75">
      <c r="N687" t="s">
        <v>352</v>
      </c>
      <c r="P687">
        <v>7580</v>
      </c>
      <c r="S687">
        <v>7580</v>
      </c>
    </row>
    <row r="688" ht="12.75">
      <c r="N688" t="s">
        <v>353</v>
      </c>
    </row>
    <row r="689" spans="14:16" ht="12.75">
      <c r="N689" t="s">
        <v>354</v>
      </c>
      <c r="P689">
        <v>2284</v>
      </c>
    </row>
    <row r="690" spans="14:19" ht="12.75">
      <c r="N690" t="s">
        <v>355</v>
      </c>
      <c r="P690">
        <v>104466</v>
      </c>
      <c r="S690">
        <v>252072</v>
      </c>
    </row>
    <row r="691" ht="12.75">
      <c r="N691" t="s">
        <v>356</v>
      </c>
    </row>
    <row r="692" ht="12.75">
      <c r="N692" t="s">
        <v>357</v>
      </c>
    </row>
    <row r="693" ht="12.75">
      <c r="N693" t="s">
        <v>358</v>
      </c>
    </row>
    <row r="694" ht="12.75">
      <c r="O694" t="s">
        <v>359</v>
      </c>
    </row>
    <row r="695" spans="16:20" ht="12.75">
      <c r="P695" s="36" t="s">
        <v>493</v>
      </c>
      <c r="Q695" t="s">
        <v>340</v>
      </c>
      <c r="R695" t="s">
        <v>233</v>
      </c>
      <c r="S695" s="36" t="s">
        <v>234</v>
      </c>
      <c r="T695" t="s">
        <v>340</v>
      </c>
    </row>
    <row r="696" spans="14:19" ht="12.75">
      <c r="N696" t="s">
        <v>360</v>
      </c>
      <c r="P696" s="42">
        <f>D131</f>
        <v>6500000</v>
      </c>
      <c r="S696">
        <f>E131</f>
        <v>6500000</v>
      </c>
    </row>
    <row r="697" ht="12.75">
      <c r="N697" t="s">
        <v>361</v>
      </c>
    </row>
    <row r="698" ht="12.75">
      <c r="N698" t="s">
        <v>362</v>
      </c>
    </row>
    <row r="699" ht="12.75">
      <c r="N699" t="s">
        <v>363</v>
      </c>
    </row>
    <row r="700" ht="12.75">
      <c r="N700" t="s">
        <v>364</v>
      </c>
    </row>
    <row r="701" ht="12.75">
      <c r="N701" t="s">
        <v>365</v>
      </c>
    </row>
    <row r="702" ht="12.75">
      <c r="N702" t="s">
        <v>366</v>
      </c>
    </row>
    <row r="703" ht="12.75">
      <c r="N703" t="s">
        <v>528</v>
      </c>
    </row>
    <row r="787" ht="12.75">
      <c r="N787" s="31" t="s">
        <v>367</v>
      </c>
    </row>
    <row r="788" spans="14:20" ht="12.75">
      <c r="N788" t="s">
        <v>368</v>
      </c>
      <c r="Q788" t="s">
        <v>555</v>
      </c>
      <c r="T788" s="42">
        <v>5526033</v>
      </c>
    </row>
    <row r="789" ht="12.75">
      <c r="N789" t="s">
        <v>369</v>
      </c>
    </row>
    <row r="790" spans="14:20" ht="12.75">
      <c r="N790" t="s">
        <v>370</v>
      </c>
      <c r="T790">
        <f>M79</f>
        <v>0</v>
      </c>
    </row>
    <row r="791" ht="12.75">
      <c r="N791" t="s">
        <v>371</v>
      </c>
    </row>
    <row r="792" spans="14:20" ht="12.75">
      <c r="N792" t="s">
        <v>607</v>
      </c>
      <c r="T792">
        <v>63287</v>
      </c>
    </row>
    <row r="793" spans="14:20" ht="12.75">
      <c r="N793" t="s">
        <v>233</v>
      </c>
      <c r="T793" s="42">
        <f>T788+T792</f>
        <v>5589320</v>
      </c>
    </row>
    <row r="794" spans="14:20" ht="12.75">
      <c r="N794" t="s">
        <v>372</v>
      </c>
      <c r="T794">
        <v>-300000</v>
      </c>
    </row>
    <row r="795" spans="14:20" ht="12.75">
      <c r="N795" t="s">
        <v>608</v>
      </c>
      <c r="T795">
        <v>-358792</v>
      </c>
    </row>
    <row r="796" ht="12.75">
      <c r="N796" t="s">
        <v>609</v>
      </c>
    </row>
    <row r="797" spans="14:20" ht="12.75">
      <c r="N797" t="s">
        <v>373</v>
      </c>
      <c r="T797">
        <f>T794+T795</f>
        <v>-658792</v>
      </c>
    </row>
    <row r="799" spans="14:20" ht="12.75">
      <c r="N799" t="s">
        <v>610</v>
      </c>
      <c r="T799" s="42">
        <f>T793+T797</f>
        <v>4930528</v>
      </c>
    </row>
    <row r="810" ht="12.75">
      <c r="T810" s="42"/>
    </row>
    <row r="814" ht="12.75">
      <c r="T814">
        <f>SUM(T812:T813)</f>
        <v>0</v>
      </c>
    </row>
    <row r="836" ht="12.75">
      <c r="O836" t="s">
        <v>374</v>
      </c>
    </row>
    <row r="838" ht="12.75">
      <c r="O838" t="s">
        <v>375</v>
      </c>
    </row>
    <row r="839" ht="12.75">
      <c r="O839" t="s">
        <v>376</v>
      </c>
    </row>
    <row r="840" ht="12.75">
      <c r="O840" t="s">
        <v>377</v>
      </c>
    </row>
    <row r="841" spans="15:19" ht="12.75">
      <c r="O841" t="s">
        <v>378</v>
      </c>
      <c r="S841">
        <v>0</v>
      </c>
    </row>
    <row r="842" ht="12.75">
      <c r="O842" t="s">
        <v>378</v>
      </c>
    </row>
    <row r="843" spans="15:19" ht="12.75">
      <c r="O843" t="s">
        <v>379</v>
      </c>
      <c r="S843" s="42">
        <v>82180</v>
      </c>
    </row>
    <row r="844" spans="15:19" ht="12.75">
      <c r="O844" t="s">
        <v>380</v>
      </c>
      <c r="S844">
        <v>106748</v>
      </c>
    </row>
    <row r="845" ht="12.75">
      <c r="O845" t="s">
        <v>381</v>
      </c>
    </row>
    <row r="847" spans="14:15" ht="12.75">
      <c r="N847">
        <v>1</v>
      </c>
      <c r="O847" t="s">
        <v>382</v>
      </c>
    </row>
    <row r="848" spans="14:15" ht="12.75">
      <c r="N848">
        <v>2</v>
      </c>
      <c r="O848" t="s">
        <v>383</v>
      </c>
    </row>
    <row r="849" ht="12.75">
      <c r="O849" t="s">
        <v>384</v>
      </c>
    </row>
    <row r="850" spans="14:19" ht="12.75">
      <c r="N850">
        <v>3</v>
      </c>
      <c r="O850" t="s">
        <v>385</v>
      </c>
      <c r="S850">
        <v>106748</v>
      </c>
    </row>
    <row r="851" spans="14:15" ht="12.75">
      <c r="N851">
        <v>4</v>
      </c>
      <c r="O851" t="s">
        <v>386</v>
      </c>
    </row>
    <row r="852" spans="14:15" ht="12.75">
      <c r="N852">
        <v>4</v>
      </c>
      <c r="O852" t="s">
        <v>387</v>
      </c>
    </row>
    <row r="853" ht="12.75">
      <c r="O853" t="s">
        <v>388</v>
      </c>
    </row>
    <row r="855" spans="15:19" ht="12.75">
      <c r="O855" t="s">
        <v>389</v>
      </c>
      <c r="S855" s="42">
        <f>S843+S850</f>
        <v>188928</v>
      </c>
    </row>
    <row r="856" spans="15:19" ht="12.75">
      <c r="O856" t="s">
        <v>390</v>
      </c>
      <c r="S856">
        <v>0.1</v>
      </c>
    </row>
    <row r="857" spans="15:19" ht="12.75">
      <c r="O857" t="s">
        <v>391</v>
      </c>
      <c r="S857" s="42">
        <f>S855*S856</f>
        <v>18892.8</v>
      </c>
    </row>
    <row r="858" ht="12.75">
      <c r="S858" s="42"/>
    </row>
    <row r="859" spans="15:19" ht="12.75">
      <c r="O859" t="s">
        <v>392</v>
      </c>
      <c r="S859" s="42">
        <f>S857</f>
        <v>18892.8</v>
      </c>
    </row>
    <row r="861" spans="15:19" ht="12.75">
      <c r="O861" t="s">
        <v>393</v>
      </c>
      <c r="S861" s="42">
        <f>S843-S859</f>
        <v>63287.2</v>
      </c>
    </row>
    <row r="882" ht="12.75">
      <c r="N882" t="s">
        <v>394</v>
      </c>
    </row>
    <row r="883" ht="12.75">
      <c r="N883" t="s">
        <v>395</v>
      </c>
    </row>
    <row r="884" ht="12.75">
      <c r="N884" t="s">
        <v>396</v>
      </c>
    </row>
    <row r="885" ht="12.75">
      <c r="N885" t="s">
        <v>397</v>
      </c>
    </row>
    <row r="886" ht="12.75">
      <c r="N886" t="s">
        <v>398</v>
      </c>
    </row>
    <row r="887" ht="12.75">
      <c r="N887" t="s">
        <v>399</v>
      </c>
    </row>
    <row r="888" spans="14:21" ht="12.75">
      <c r="N888" t="s">
        <v>400</v>
      </c>
      <c r="O888" t="s">
        <v>401</v>
      </c>
      <c r="T888">
        <v>2012</v>
      </c>
      <c r="U888">
        <v>2011</v>
      </c>
    </row>
    <row r="889" spans="14:21" ht="12.75">
      <c r="N889">
        <v>701</v>
      </c>
      <c r="O889" t="s">
        <v>402</v>
      </c>
      <c r="T889">
        <v>2884321</v>
      </c>
      <c r="U889">
        <v>3246908</v>
      </c>
    </row>
    <row r="890" spans="14:21" ht="12.75">
      <c r="N890">
        <v>702</v>
      </c>
      <c r="O890" t="s">
        <v>403</v>
      </c>
      <c r="T890">
        <v>457200</v>
      </c>
      <c r="U890">
        <v>3120823</v>
      </c>
    </row>
    <row r="891" spans="14:21" ht="12.75">
      <c r="N891">
        <v>703</v>
      </c>
      <c r="O891" t="s">
        <v>404</v>
      </c>
      <c r="U891">
        <v>0</v>
      </c>
    </row>
    <row r="892" spans="14:21" ht="12.75">
      <c r="N892">
        <v>704</v>
      </c>
      <c r="O892" t="s">
        <v>405</v>
      </c>
      <c r="U892">
        <v>582989</v>
      </c>
    </row>
    <row r="893" spans="14:15" ht="12.75">
      <c r="N893">
        <v>705</v>
      </c>
      <c r="O893" t="s">
        <v>406</v>
      </c>
    </row>
    <row r="894" spans="14:21" ht="12.75">
      <c r="N894" t="s">
        <v>407</v>
      </c>
      <c r="T894">
        <f>T889+T890</f>
        <v>3341521</v>
      </c>
      <c r="U894">
        <v>6960720</v>
      </c>
    </row>
    <row r="902" ht="12.75">
      <c r="T902" s="42"/>
    </row>
    <row r="907" ht="12.75">
      <c r="Q907" s="42"/>
    </row>
    <row r="908" ht="12.75">
      <c r="Q908" s="42"/>
    </row>
    <row r="909" ht="12.75">
      <c r="Q909" s="42"/>
    </row>
    <row r="935" ht="12.75">
      <c r="N935" t="s">
        <v>408</v>
      </c>
    </row>
    <row r="936" ht="12.75">
      <c r="O936" t="s">
        <v>409</v>
      </c>
    </row>
    <row r="937" ht="12.75">
      <c r="O937" t="s">
        <v>410</v>
      </c>
    </row>
    <row r="938" ht="12.75">
      <c r="O938" t="s">
        <v>411</v>
      </c>
    </row>
    <row r="940" ht="12.75">
      <c r="O940" t="s">
        <v>412</v>
      </c>
    </row>
    <row r="941" ht="12.75">
      <c r="O941" t="s">
        <v>413</v>
      </c>
    </row>
    <row r="942" spans="16:20" ht="12.75">
      <c r="P942" t="s">
        <v>414</v>
      </c>
      <c r="T942">
        <f>T889+T890+T891</f>
        <v>3341521</v>
      </c>
    </row>
    <row r="943" spans="16:20" ht="12.75">
      <c r="P943" t="s">
        <v>415</v>
      </c>
      <c r="T943">
        <f>T892</f>
        <v>0</v>
      </c>
    </row>
    <row r="944" ht="12.75">
      <c r="P944" t="s">
        <v>416</v>
      </c>
    </row>
    <row r="945" ht="12.75">
      <c r="P945" t="s">
        <v>417</v>
      </c>
    </row>
    <row r="946" ht="12.75">
      <c r="P946" t="s">
        <v>418</v>
      </c>
    </row>
    <row r="947" ht="12.75">
      <c r="P947" t="s">
        <v>419</v>
      </c>
    </row>
    <row r="948" ht="12.75">
      <c r="O948" t="s">
        <v>420</v>
      </c>
    </row>
    <row r="949" ht="12.75">
      <c r="O949" t="s">
        <v>421</v>
      </c>
    </row>
    <row r="950" ht="12.75">
      <c r="O950" t="s">
        <v>422</v>
      </c>
    </row>
    <row r="1146" ht="12.75">
      <c r="O1146" t="s">
        <v>424</v>
      </c>
    </row>
    <row r="1148" spans="17:22" ht="12.75">
      <c r="Q1148" t="s">
        <v>425</v>
      </c>
      <c r="V1148">
        <v>1874115</v>
      </c>
    </row>
    <row r="1149" ht="12.75">
      <c r="Q1149" t="s">
        <v>426</v>
      </c>
    </row>
    <row r="1150" spans="10:22" ht="12.75">
      <c r="J1150">
        <v>1874115</v>
      </c>
      <c r="Q1150" t="s">
        <v>427</v>
      </c>
      <c r="V1150">
        <v>555000</v>
      </c>
    </row>
    <row r="1151" spans="10:18" ht="12.75">
      <c r="J1151">
        <v>-1085000</v>
      </c>
      <c r="R1151" t="s">
        <v>428</v>
      </c>
    </row>
    <row r="1152" spans="10:17" ht="12.75">
      <c r="J1152">
        <f>SUM(J1150:J1151)</f>
        <v>789115</v>
      </c>
      <c r="Q1152" t="s">
        <v>429</v>
      </c>
    </row>
    <row r="1153" ht="12.75">
      <c r="R1153" t="s">
        <v>430</v>
      </c>
    </row>
    <row r="1154" ht="12.75">
      <c r="Q1154" t="s">
        <v>431</v>
      </c>
    </row>
    <row r="1155" spans="17:22" ht="12.75">
      <c r="Q1155" t="s">
        <v>432</v>
      </c>
      <c r="S1155" t="s">
        <v>568</v>
      </c>
      <c r="V1155" s="42">
        <f>T1163</f>
        <v>1085000</v>
      </c>
    </row>
    <row r="1157" ht="12.75">
      <c r="Q1157" t="s">
        <v>433</v>
      </c>
    </row>
    <row r="1158" ht="12.75">
      <c r="Q1158" t="s">
        <v>434</v>
      </c>
    </row>
    <row r="1159" ht="12.75">
      <c r="Q1159" t="s">
        <v>233</v>
      </c>
    </row>
    <row r="1160" ht="12.75">
      <c r="O1160" t="s">
        <v>435</v>
      </c>
    </row>
    <row r="1162" spans="15:21" ht="12.75">
      <c r="O1162" t="s">
        <v>400</v>
      </c>
      <c r="T1162">
        <v>2012</v>
      </c>
      <c r="U1162">
        <v>2011</v>
      </c>
    </row>
    <row r="1163" spans="15:21" ht="12.75">
      <c r="O1163">
        <v>601</v>
      </c>
      <c r="P1163" t="s">
        <v>436</v>
      </c>
      <c r="T1163" s="42">
        <f>D178</f>
        <v>1085000</v>
      </c>
      <c r="U1163">
        <v>2250000</v>
      </c>
    </row>
    <row r="1164" spans="15:16" ht="12.75">
      <c r="O1164">
        <v>602</v>
      </c>
      <c r="P1164" t="s">
        <v>437</v>
      </c>
    </row>
    <row r="1165" spans="15:20" ht="12.75">
      <c r="O1165">
        <v>603</v>
      </c>
      <c r="P1165" t="s">
        <v>438</v>
      </c>
      <c r="T1165">
        <f>V1150</f>
        <v>555000</v>
      </c>
    </row>
    <row r="1166" spans="15:16" ht="12.75">
      <c r="O1166">
        <v>608</v>
      </c>
      <c r="P1166" t="s">
        <v>439</v>
      </c>
    </row>
    <row r="1168" spans="16:21" ht="12.75">
      <c r="P1168" t="s">
        <v>423</v>
      </c>
      <c r="T1168">
        <f>T1163+T1165+T1166</f>
        <v>1640000</v>
      </c>
      <c r="U1168">
        <v>2250600</v>
      </c>
    </row>
    <row r="1176" ht="12.75">
      <c r="O1176" t="s">
        <v>441</v>
      </c>
    </row>
    <row r="1177" ht="12.75">
      <c r="O1177" t="s">
        <v>442</v>
      </c>
    </row>
    <row r="1178" ht="12.75">
      <c r="O1178" t="s">
        <v>443</v>
      </c>
    </row>
    <row r="1179" ht="12.75">
      <c r="O1179" t="s">
        <v>444</v>
      </c>
    </row>
    <row r="1180" ht="12.75">
      <c r="O1180" t="s">
        <v>445</v>
      </c>
    </row>
    <row r="1181" spans="20:21" ht="12.75">
      <c r="T1181">
        <v>2012</v>
      </c>
      <c r="U1181">
        <v>2011</v>
      </c>
    </row>
    <row r="1183" spans="15:21" ht="12.75">
      <c r="O1183">
        <v>641</v>
      </c>
      <c r="P1183" t="s">
        <v>446</v>
      </c>
      <c r="T1183" s="42">
        <f aca="true" t="shared" si="16" ref="T1183:U1185">D182</f>
        <v>1290400</v>
      </c>
      <c r="U1183" s="42">
        <f t="shared" si="16"/>
        <v>1617330</v>
      </c>
    </row>
    <row r="1184" spans="15:21" ht="12.75">
      <c r="O1184">
        <v>645</v>
      </c>
      <c r="P1184" t="s">
        <v>447</v>
      </c>
      <c r="T1184" s="42">
        <f t="shared" si="16"/>
        <v>215497</v>
      </c>
      <c r="U1184" s="42">
        <f t="shared" si="16"/>
        <v>270094</v>
      </c>
    </row>
    <row r="1185" spans="15:21" ht="12.75">
      <c r="O1185" t="s">
        <v>448</v>
      </c>
      <c r="P1185" t="s">
        <v>449</v>
      </c>
      <c r="T1185" s="42">
        <f t="shared" si="16"/>
        <v>0</v>
      </c>
      <c r="U1185" s="42">
        <f t="shared" si="16"/>
        <v>0</v>
      </c>
    </row>
    <row r="1186" spans="17:21" ht="12.75">
      <c r="Q1186" t="s">
        <v>423</v>
      </c>
      <c r="T1186" s="42">
        <f>T1183+T1184</f>
        <v>1505897</v>
      </c>
      <c r="U1186" s="42">
        <f>U1183+U1184</f>
        <v>1887424</v>
      </c>
    </row>
    <row r="1303" spans="14:22" ht="12.75">
      <c r="N1303" s="3"/>
      <c r="O1303" s="3"/>
      <c r="P1303" s="3"/>
      <c r="Q1303" s="3"/>
      <c r="R1303" s="3"/>
      <c r="S1303" s="38"/>
      <c r="T1303" s="3"/>
      <c r="U1303" s="3"/>
      <c r="V1303" s="3"/>
    </row>
    <row r="1304" spans="14:22" ht="12.75">
      <c r="N1304" s="3"/>
      <c r="O1304" s="3"/>
      <c r="P1304" s="3"/>
      <c r="Q1304" s="3"/>
      <c r="R1304" s="3"/>
      <c r="S1304" s="3"/>
      <c r="T1304" s="3"/>
      <c r="U1304" s="3"/>
      <c r="V1304" s="3"/>
    </row>
    <row r="1305" spans="14:22" ht="12.75">
      <c r="N1305" s="3"/>
      <c r="O1305" s="3"/>
      <c r="P1305" s="3"/>
      <c r="Q1305" s="3"/>
      <c r="R1305" s="3"/>
      <c r="S1305" s="3"/>
      <c r="T1305" s="3"/>
      <c r="U1305" s="3"/>
      <c r="V1305" s="3"/>
    </row>
    <row r="1306" spans="14:22" ht="12.75">
      <c r="N1306" s="3"/>
      <c r="O1306" s="3"/>
      <c r="P1306" s="3"/>
      <c r="Q1306" s="3"/>
      <c r="R1306" s="3"/>
      <c r="S1306" s="3"/>
      <c r="T1306" s="3"/>
      <c r="U1306" s="3"/>
      <c r="V1306" s="3"/>
    </row>
    <row r="1372" ht="12.75">
      <c r="P1372" t="s">
        <v>450</v>
      </c>
    </row>
    <row r="1373" ht="12.75">
      <c r="Q1373" t="s">
        <v>451</v>
      </c>
    </row>
    <row r="1376" spans="19:20" ht="12.75">
      <c r="S1376">
        <v>2010</v>
      </c>
      <c r="T1376">
        <v>2009</v>
      </c>
    </row>
    <row r="1377" spans="16:20" ht="12.75">
      <c r="P1377" t="s">
        <v>452</v>
      </c>
      <c r="S1377" s="42">
        <f>D192</f>
        <v>17500</v>
      </c>
      <c r="T1377" s="42">
        <f>E192</f>
        <v>37500</v>
      </c>
    </row>
    <row r="1378" spans="16:20" ht="12.75">
      <c r="P1378" t="s">
        <v>453</v>
      </c>
      <c r="S1378">
        <f>D168</f>
        <v>0</v>
      </c>
      <c r="T1378">
        <f>E168</f>
        <v>0</v>
      </c>
    </row>
    <row r="1379" spans="16:20" ht="12.75">
      <c r="P1379" t="s">
        <v>454</v>
      </c>
      <c r="S1379" t="e">
        <f>S1377/S1378*100</f>
        <v>#DIV/0!</v>
      </c>
      <c r="T1379" t="e">
        <f>T1377/T1378*100</f>
        <v>#DIV/0!</v>
      </c>
    </row>
    <row r="1380" spans="16:20" ht="12.75">
      <c r="P1380" t="s">
        <v>452</v>
      </c>
      <c r="S1380" s="42">
        <f>S1377</f>
        <v>17500</v>
      </c>
      <c r="T1380" s="42">
        <f>T1377</f>
        <v>37500</v>
      </c>
    </row>
    <row r="1381" spans="16:20" ht="12.75">
      <c r="P1381" t="s">
        <v>455</v>
      </c>
      <c r="S1381" s="42">
        <f>S1380*0.1</f>
        <v>1750</v>
      </c>
      <c r="T1381" s="42">
        <v>95258</v>
      </c>
    </row>
    <row r="1382" spans="16:20" ht="12.75">
      <c r="P1382" t="s">
        <v>456</v>
      </c>
      <c r="S1382" s="42">
        <f>S1380-S1381</f>
        <v>15750</v>
      </c>
      <c r="T1382" s="42">
        <f>T1380-T1381</f>
        <v>-57758</v>
      </c>
    </row>
    <row r="1383" spans="16:20" ht="12.75">
      <c r="P1383" t="s">
        <v>454</v>
      </c>
      <c r="S1383" t="e">
        <f>S1382/S1378*100</f>
        <v>#DIV/0!</v>
      </c>
      <c r="T1383" t="e">
        <f>T1382/T1378*100</f>
        <v>#DIV/0!</v>
      </c>
    </row>
    <row r="1384" spans="14:23" ht="12.75">
      <c r="N1384" s="3"/>
      <c r="O1384" s="3"/>
      <c r="P1384" s="3"/>
      <c r="Q1384" s="3"/>
      <c r="R1384" s="3"/>
      <c r="S1384" s="3"/>
      <c r="T1384" s="3"/>
      <c r="U1384" s="3"/>
      <c r="V1384" s="3"/>
      <c r="W1384" s="3"/>
    </row>
    <row r="1385" spans="14:23" ht="12.75">
      <c r="N1385" s="3"/>
      <c r="O1385" s="3"/>
      <c r="P1385" s="3"/>
      <c r="Q1385" s="3"/>
      <c r="R1385" s="3"/>
      <c r="S1385" s="3"/>
      <c r="T1385" s="3"/>
      <c r="U1385" s="3"/>
      <c r="V1385" s="3"/>
      <c r="W1385" s="3"/>
    </row>
    <row r="1386" spans="14:23" ht="12.75">
      <c r="N1386" s="3"/>
      <c r="O1386" s="3"/>
      <c r="P1386" s="3"/>
      <c r="Q1386" s="3"/>
      <c r="R1386" s="3"/>
      <c r="S1386" s="3"/>
      <c r="T1386" s="3"/>
      <c r="U1386" s="3"/>
      <c r="V1386" s="3"/>
      <c r="W1386" s="3"/>
    </row>
    <row r="1387" spans="14:23" ht="12.75">
      <c r="N1387" s="3"/>
      <c r="O1387" s="3"/>
      <c r="P1387" s="3"/>
      <c r="Q1387" s="3"/>
      <c r="R1387" s="3"/>
      <c r="S1387" s="3"/>
      <c r="T1387" s="3"/>
      <c r="U1387" s="3"/>
      <c r="V1387" s="3"/>
      <c r="W1387" s="3"/>
    </row>
    <row r="1388" spans="14:23" ht="12.75">
      <c r="N1388" s="3"/>
      <c r="O1388" s="3"/>
      <c r="P1388" s="3"/>
      <c r="Q1388" s="3"/>
      <c r="R1388" s="3"/>
      <c r="S1388" s="3"/>
      <c r="T1388" s="3"/>
      <c r="U1388" s="3"/>
      <c r="V1388" s="3"/>
      <c r="W1388" s="3"/>
    </row>
    <row r="1389" spans="14:23" ht="12.75">
      <c r="N1389" s="3"/>
      <c r="O1389" s="3"/>
      <c r="P1389" s="3"/>
      <c r="Q1389" s="3"/>
      <c r="R1389" s="3"/>
      <c r="S1389" s="3"/>
      <c r="T1389" s="3"/>
      <c r="U1389" s="3"/>
      <c r="V1389" s="3"/>
      <c r="W1389" s="3"/>
    </row>
    <row r="1390" spans="14:23" ht="12.75">
      <c r="N1390" s="3"/>
      <c r="O1390" s="3"/>
      <c r="P1390" s="3"/>
      <c r="Q1390" s="3"/>
      <c r="R1390" s="3"/>
      <c r="S1390" s="3"/>
      <c r="T1390" s="3"/>
      <c r="U1390" s="3"/>
      <c r="V1390" s="3"/>
      <c r="W1390" s="3"/>
    </row>
    <row r="1391" spans="14:23" ht="12.75">
      <c r="N1391" s="3"/>
      <c r="O1391" s="3"/>
      <c r="P1391" s="3"/>
      <c r="Q1391" s="3"/>
      <c r="R1391" s="3"/>
      <c r="S1391" s="3"/>
      <c r="T1391" s="3"/>
      <c r="U1391" s="3"/>
      <c r="V1391" s="3"/>
      <c r="W1391" s="3"/>
    </row>
    <row r="1392" spans="14:23" ht="12.75">
      <c r="N1392" s="3"/>
      <c r="O1392" s="3"/>
      <c r="P1392" s="3"/>
      <c r="Q1392" s="3"/>
      <c r="R1392" s="3"/>
      <c r="S1392" s="3"/>
      <c r="T1392" s="3"/>
      <c r="U1392" s="3"/>
      <c r="V1392" s="3"/>
      <c r="W1392" s="3"/>
    </row>
    <row r="1393" spans="14:23" ht="12.75">
      <c r="N1393" s="3"/>
      <c r="O1393" s="3"/>
      <c r="P1393" s="3"/>
      <c r="Q1393" s="3"/>
      <c r="R1393" s="3"/>
      <c r="S1393" s="3"/>
      <c r="T1393" s="3"/>
      <c r="U1393" s="3"/>
      <c r="V1393" s="3"/>
      <c r="W1393" s="3"/>
    </row>
    <row r="1394" spans="14:23" ht="12.75">
      <c r="N1394" s="3"/>
      <c r="O1394" s="3"/>
      <c r="P1394" s="3"/>
      <c r="Q1394" s="3"/>
      <c r="R1394" s="3"/>
      <c r="S1394" s="3"/>
      <c r="T1394" s="3"/>
      <c r="U1394" s="3"/>
      <c r="V1394" s="3"/>
      <c r="W1394" s="3"/>
    </row>
    <row r="1395" spans="14:23" ht="12.75">
      <c r="N1395" s="3"/>
      <c r="O1395" s="3"/>
      <c r="P1395" s="3"/>
      <c r="Q1395" s="3"/>
      <c r="R1395" s="3"/>
      <c r="S1395" s="3"/>
      <c r="T1395" s="3"/>
      <c r="U1395" s="3"/>
      <c r="V1395" s="3"/>
      <c r="W1395" s="3"/>
    </row>
    <row r="1396" spans="14:23" ht="12.75">
      <c r="N1396" s="3"/>
      <c r="O1396" s="3"/>
      <c r="P1396" s="3"/>
      <c r="Q1396" s="3"/>
      <c r="R1396" s="3"/>
      <c r="S1396" s="3"/>
      <c r="T1396" s="3"/>
      <c r="U1396" s="3"/>
      <c r="V1396" s="3"/>
      <c r="W1396" s="3"/>
    </row>
    <row r="1397" spans="14:23" ht="12.75">
      <c r="N1397" s="3"/>
      <c r="O1397" s="3"/>
      <c r="P1397" s="3"/>
      <c r="Q1397" s="3"/>
      <c r="R1397" s="3"/>
      <c r="S1397" s="3"/>
      <c r="T1397" s="3"/>
      <c r="U1397" s="3"/>
      <c r="V1397" s="3"/>
      <c r="W1397" s="3"/>
    </row>
    <row r="1398" spans="14:23" ht="12.75">
      <c r="N1398" s="3"/>
      <c r="O1398" s="3"/>
      <c r="P1398" s="3"/>
      <c r="Q1398" s="3"/>
      <c r="R1398" s="3"/>
      <c r="S1398" s="3"/>
      <c r="T1398" s="3"/>
      <c r="U1398" s="3"/>
      <c r="V1398" s="3"/>
      <c r="W1398" s="3"/>
    </row>
    <row r="1399" spans="14:23" ht="12.75">
      <c r="N1399" s="3"/>
      <c r="O1399" s="3"/>
      <c r="P1399" s="3"/>
      <c r="Q1399" s="3"/>
      <c r="R1399" s="3"/>
      <c r="S1399" s="3"/>
      <c r="T1399" s="3"/>
      <c r="U1399" s="3"/>
      <c r="V1399" s="3"/>
      <c r="W1399" s="3"/>
    </row>
    <row r="1400" spans="14:23" ht="12.75">
      <c r="N1400" s="3"/>
      <c r="O1400" s="3"/>
      <c r="P1400" s="3"/>
      <c r="Q1400" s="3"/>
      <c r="R1400" s="3"/>
      <c r="S1400" s="3"/>
      <c r="T1400" s="3"/>
      <c r="U1400" s="3"/>
      <c r="V1400" s="3"/>
      <c r="W1400" s="3"/>
    </row>
    <row r="1401" spans="14:23" ht="12.75">
      <c r="N1401" s="3"/>
      <c r="O1401" s="3"/>
      <c r="P1401" s="3"/>
      <c r="Q1401" s="3"/>
      <c r="R1401" s="3"/>
      <c r="S1401" s="3"/>
      <c r="T1401" s="3"/>
      <c r="U1401" s="3"/>
      <c r="V1401" s="3"/>
      <c r="W1401" s="3"/>
    </row>
    <row r="1402" spans="14:23" ht="12.75">
      <c r="N1402" s="3"/>
      <c r="O1402" s="3"/>
      <c r="P1402" s="3"/>
      <c r="Q1402" s="3"/>
      <c r="R1402" s="3"/>
      <c r="S1402" s="3"/>
      <c r="T1402" s="3"/>
      <c r="U1402" s="3"/>
      <c r="V1402" s="3"/>
      <c r="W1402" s="3"/>
    </row>
    <row r="1403" spans="14:23" ht="12.75">
      <c r="N1403" s="3"/>
      <c r="O1403" s="3"/>
      <c r="P1403" s="3"/>
      <c r="Q1403" s="3"/>
      <c r="R1403" s="3"/>
      <c r="S1403" s="3"/>
      <c r="T1403" s="3"/>
      <c r="U1403" s="3"/>
      <c r="V1403" s="3"/>
      <c r="W1403" s="3"/>
    </row>
    <row r="1404" spans="14:23" ht="12.75">
      <c r="N1404" s="3"/>
      <c r="O1404" s="3"/>
      <c r="P1404" s="3"/>
      <c r="Q1404" s="3"/>
      <c r="R1404" s="3"/>
      <c r="S1404" s="3"/>
      <c r="T1404" s="3"/>
      <c r="U1404" s="3"/>
      <c r="V1404" s="3"/>
      <c r="W1404" s="3"/>
    </row>
    <row r="1405" spans="14:23" ht="12.75">
      <c r="N1405" s="3"/>
      <c r="O1405" s="3"/>
      <c r="P1405" s="3"/>
      <c r="Q1405" s="3"/>
      <c r="R1405" s="3"/>
      <c r="S1405" s="3"/>
      <c r="T1405" s="3"/>
      <c r="U1405" s="3"/>
      <c r="V1405" s="3"/>
      <c r="W1405" s="3"/>
    </row>
    <row r="1406" spans="14:23" ht="12.75">
      <c r="N1406" s="3"/>
      <c r="O1406" s="3"/>
      <c r="P1406" s="3"/>
      <c r="Q1406" s="3"/>
      <c r="R1406" s="3"/>
      <c r="S1406" s="3"/>
      <c r="T1406" s="3"/>
      <c r="U1406" s="8"/>
      <c r="V1406" s="3"/>
      <c r="W1406" s="3"/>
    </row>
    <row r="1407" spans="14:23" ht="12.75">
      <c r="N1407" s="3"/>
      <c r="O1407" s="3"/>
      <c r="P1407" s="3"/>
      <c r="Q1407" s="3"/>
      <c r="R1407" s="3"/>
      <c r="S1407" s="3"/>
      <c r="T1407" s="3"/>
      <c r="U1407" s="3"/>
      <c r="V1407" s="3"/>
      <c r="W1407" s="3"/>
    </row>
    <row r="1408" spans="14:23" ht="12.75">
      <c r="N1408" s="3"/>
      <c r="O1408" s="3"/>
      <c r="P1408" s="3"/>
      <c r="Q1408" s="3"/>
      <c r="R1408" s="3"/>
      <c r="S1408" s="3"/>
      <c r="T1408" s="3"/>
      <c r="U1408" s="3"/>
      <c r="V1408" s="3"/>
      <c r="W1408" s="3"/>
    </row>
    <row r="1409" spans="14:23" ht="12.75">
      <c r="N1409" s="3"/>
      <c r="O1409" s="3"/>
      <c r="P1409" s="3"/>
      <c r="Q1409" s="3"/>
      <c r="R1409" s="3"/>
      <c r="S1409" s="3"/>
      <c r="T1409" s="3"/>
      <c r="U1409" s="3"/>
      <c r="V1409" s="3"/>
      <c r="W1409" s="3"/>
    </row>
    <row r="1410" spans="14:23" ht="12.75">
      <c r="N1410" s="3"/>
      <c r="O1410" s="3"/>
      <c r="P1410" s="3"/>
      <c r="Q1410" s="3"/>
      <c r="R1410" s="3"/>
      <c r="S1410" s="3"/>
      <c r="T1410" s="3"/>
      <c r="U1410" s="3"/>
      <c r="V1410" s="3"/>
      <c r="W1410" s="3"/>
    </row>
    <row r="1411" spans="14:23" ht="12.75">
      <c r="N1411" s="3"/>
      <c r="O1411" s="3"/>
      <c r="P1411" s="3"/>
      <c r="Q1411" s="3"/>
      <c r="R1411" s="3"/>
      <c r="S1411" s="3"/>
      <c r="T1411" s="3"/>
      <c r="U1411" s="3"/>
      <c r="V1411" s="3"/>
      <c r="W1411" s="3"/>
    </row>
    <row r="1412" spans="14:23" ht="12.75">
      <c r="N1412" s="3"/>
      <c r="O1412" s="3"/>
      <c r="P1412" s="3"/>
      <c r="Q1412" s="3"/>
      <c r="R1412" s="3"/>
      <c r="S1412" s="3"/>
      <c r="T1412" s="3"/>
      <c r="U1412" s="3"/>
      <c r="V1412" s="3"/>
      <c r="W1412" s="3"/>
    </row>
    <row r="1413" spans="14:23" ht="12.75">
      <c r="N1413" s="3"/>
      <c r="O1413" s="3"/>
      <c r="P1413" s="3"/>
      <c r="Q1413" s="3"/>
      <c r="R1413" s="3"/>
      <c r="S1413" s="3"/>
      <c r="T1413" s="3"/>
      <c r="U1413" s="3"/>
      <c r="V1413" s="3"/>
      <c r="W1413" s="3"/>
    </row>
    <row r="1414" spans="14:23" ht="12.75">
      <c r="N1414" s="3"/>
      <c r="O1414" s="3"/>
      <c r="P1414" s="3"/>
      <c r="Q1414" s="3"/>
      <c r="R1414" s="3"/>
      <c r="S1414" s="3"/>
      <c r="T1414" s="3"/>
      <c r="U1414" s="3"/>
      <c r="V1414" s="3"/>
      <c r="W1414" s="3"/>
    </row>
    <row r="1415" spans="14:23" ht="12.75">
      <c r="N1415" s="3"/>
      <c r="O1415" s="3"/>
      <c r="P1415" s="3"/>
      <c r="Q1415" s="3"/>
      <c r="R1415" s="3"/>
      <c r="S1415" s="3"/>
      <c r="T1415" s="3"/>
      <c r="U1415" s="3"/>
      <c r="V1415" s="3"/>
      <c r="W1415" s="3"/>
    </row>
    <row r="1416" spans="14:23" ht="12.75">
      <c r="N1416" s="3"/>
      <c r="O1416" s="3"/>
      <c r="P1416" s="3"/>
      <c r="Q1416" s="3"/>
      <c r="R1416" s="3"/>
      <c r="S1416" s="3"/>
      <c r="T1416" s="3"/>
      <c r="U1416" s="3"/>
      <c r="V1416" s="3"/>
      <c r="W1416" s="3"/>
    </row>
    <row r="1417" spans="14:23" ht="12.75">
      <c r="N1417" s="3"/>
      <c r="O1417" s="3"/>
      <c r="P1417" s="3"/>
      <c r="Q1417" s="3"/>
      <c r="R1417" s="3"/>
      <c r="S1417" s="3"/>
      <c r="T1417" s="3"/>
      <c r="U1417" s="3"/>
      <c r="V1417" s="3"/>
      <c r="W1417" s="3"/>
    </row>
    <row r="1418" spans="14:23" ht="12.75">
      <c r="N1418" s="3"/>
      <c r="O1418" s="3"/>
      <c r="P1418" s="3"/>
      <c r="Q1418" s="3"/>
      <c r="R1418" s="3"/>
      <c r="S1418" s="3"/>
      <c r="T1418" s="3"/>
      <c r="U1418" s="3"/>
      <c r="V1418" s="3"/>
      <c r="W1418" s="3"/>
    </row>
    <row r="1419" spans="14:23" ht="12.75">
      <c r="N1419" s="3"/>
      <c r="O1419" s="3"/>
      <c r="P1419" s="3"/>
      <c r="Q1419" s="3"/>
      <c r="R1419" s="3"/>
      <c r="S1419" s="3"/>
      <c r="T1419" s="3"/>
      <c r="U1419" s="3"/>
      <c r="V1419" s="3"/>
      <c r="W1419" s="3"/>
    </row>
    <row r="1420" spans="14:23" ht="12.75">
      <c r="N1420" s="3"/>
      <c r="O1420" s="3"/>
      <c r="P1420" s="3"/>
      <c r="Q1420" s="3"/>
      <c r="R1420" s="3"/>
      <c r="S1420" s="3"/>
      <c r="T1420" s="3"/>
      <c r="U1420" s="3"/>
      <c r="V1420" s="3"/>
      <c r="W1420" s="3"/>
    </row>
    <row r="1421" spans="14:23" ht="12.75">
      <c r="N1421" s="3"/>
      <c r="O1421" s="3"/>
      <c r="P1421" s="3"/>
      <c r="Q1421" s="3"/>
      <c r="R1421" s="3"/>
      <c r="S1421" s="3"/>
      <c r="T1421" s="3"/>
      <c r="U1421" s="3"/>
      <c r="V1421" s="3"/>
      <c r="W1421" s="3"/>
    </row>
    <row r="1422" spans="14:23" ht="12.75">
      <c r="N1422" s="3"/>
      <c r="O1422" s="3"/>
      <c r="P1422" s="3"/>
      <c r="Q1422" s="3"/>
      <c r="R1422" s="3"/>
      <c r="S1422" s="3"/>
      <c r="T1422" s="3"/>
      <c r="U1422" s="3"/>
      <c r="V1422" s="3"/>
      <c r="W1422" s="3"/>
    </row>
    <row r="1423" spans="14:23" ht="12.75">
      <c r="N1423" s="3"/>
      <c r="O1423" s="3"/>
      <c r="P1423" s="3"/>
      <c r="Q1423" s="3"/>
      <c r="R1423" s="3"/>
      <c r="S1423" s="3"/>
      <c r="T1423" s="3"/>
      <c r="U1423" s="3"/>
      <c r="V1423" s="3"/>
      <c r="W1423" s="3"/>
    </row>
    <row r="1424" spans="14:23" ht="12.75">
      <c r="N1424" s="3"/>
      <c r="O1424" s="3"/>
      <c r="P1424" s="3"/>
      <c r="Q1424" s="3"/>
      <c r="R1424" s="3"/>
      <c r="S1424" s="3"/>
      <c r="T1424" s="3"/>
      <c r="U1424" s="3"/>
      <c r="V1424" s="3"/>
      <c r="W1424" s="3"/>
    </row>
    <row r="1425" spans="14:23" ht="12.75">
      <c r="N1425" s="3"/>
      <c r="O1425" s="3"/>
      <c r="P1425" s="3"/>
      <c r="Q1425" s="3"/>
      <c r="R1425" s="3"/>
      <c r="S1425" s="3"/>
      <c r="T1425" s="3"/>
      <c r="U1425" s="3"/>
      <c r="V1425" s="3"/>
      <c r="W1425" s="3"/>
    </row>
    <row r="1426" spans="14:23" ht="12.75">
      <c r="N1426" s="3"/>
      <c r="O1426" s="3"/>
      <c r="P1426" s="3"/>
      <c r="Q1426" s="3"/>
      <c r="R1426" s="3"/>
      <c r="S1426" s="3"/>
      <c r="T1426" s="3"/>
      <c r="U1426" s="3"/>
      <c r="V1426" s="3"/>
      <c r="W1426" s="3"/>
    </row>
    <row r="1427" spans="14:23" ht="12.75">
      <c r="N1427" s="3"/>
      <c r="O1427" s="3"/>
      <c r="P1427" s="3"/>
      <c r="Q1427" s="3"/>
      <c r="R1427" s="3"/>
      <c r="S1427" s="3"/>
      <c r="T1427" s="3"/>
      <c r="U1427" s="3"/>
      <c r="V1427" s="3"/>
      <c r="W1427" s="3"/>
    </row>
    <row r="1428" spans="14:23" ht="12.75">
      <c r="N1428" s="3"/>
      <c r="O1428" s="3"/>
      <c r="P1428" s="3"/>
      <c r="Q1428" s="3"/>
      <c r="R1428" s="3"/>
      <c r="S1428" s="3"/>
      <c r="T1428" s="3"/>
      <c r="U1428" s="3"/>
      <c r="V1428" s="3"/>
      <c r="W1428" s="3"/>
    </row>
    <row r="1429" spans="14:23" ht="12.75">
      <c r="N1429" s="3"/>
      <c r="O1429" s="3"/>
      <c r="P1429" s="3"/>
      <c r="Q1429" s="3"/>
      <c r="R1429" s="3"/>
      <c r="S1429" s="3"/>
      <c r="T1429" s="3"/>
      <c r="U1429" s="3"/>
      <c r="V1429" s="3"/>
      <c r="W1429" s="3"/>
    </row>
    <row r="1430" spans="14:23" ht="12.75">
      <c r="N1430" s="3"/>
      <c r="O1430" s="3"/>
      <c r="P1430" s="3"/>
      <c r="Q1430" s="3"/>
      <c r="R1430" s="3"/>
      <c r="S1430" s="3"/>
      <c r="T1430" s="3"/>
      <c r="U1430" s="3"/>
      <c r="V1430" s="3"/>
      <c r="W1430" s="3"/>
    </row>
    <row r="1431" spans="14:23" ht="12.75">
      <c r="N1431" s="3"/>
      <c r="O1431" s="3"/>
      <c r="P1431" s="3"/>
      <c r="Q1431" s="3"/>
      <c r="R1431" s="3"/>
      <c r="S1431" s="3"/>
      <c r="T1431" s="3"/>
      <c r="U1431" s="3"/>
      <c r="V1431" s="3"/>
      <c r="W1431" s="3"/>
    </row>
    <row r="1432" spans="14:23" ht="12.75">
      <c r="N1432" s="3"/>
      <c r="O1432" s="3"/>
      <c r="P1432" s="3"/>
      <c r="Q1432" s="3"/>
      <c r="R1432" s="3"/>
      <c r="S1432" s="3"/>
      <c r="T1432" s="3"/>
      <c r="U1432" s="3"/>
      <c r="V1432" s="3"/>
      <c r="W1432" s="3"/>
    </row>
    <row r="1433" spans="14:23" ht="12.75">
      <c r="N1433" s="3"/>
      <c r="O1433" s="3"/>
      <c r="P1433" s="3"/>
      <c r="Q1433" s="3"/>
      <c r="R1433" s="3"/>
      <c r="S1433" s="3"/>
      <c r="T1433" s="3"/>
      <c r="U1433" s="3"/>
      <c r="V1433" s="3"/>
      <c r="W1433" s="3"/>
    </row>
    <row r="1473" spans="14:22" ht="12.75">
      <c r="N1473" s="3"/>
      <c r="O1473" s="3"/>
      <c r="P1473" s="3"/>
      <c r="Q1473" s="3"/>
      <c r="R1473" s="3"/>
      <c r="S1473" s="3"/>
      <c r="T1473" s="3"/>
      <c r="U1473" s="3"/>
      <c r="V1473" s="3"/>
    </row>
    <row r="1474" spans="14:22" ht="12.75">
      <c r="N1474" s="3"/>
      <c r="O1474" s="3"/>
      <c r="P1474" s="3"/>
      <c r="Q1474" s="3"/>
      <c r="R1474" s="3"/>
      <c r="S1474" s="3"/>
      <c r="T1474" s="3"/>
      <c r="U1474" s="3"/>
      <c r="V1474" s="3"/>
    </row>
    <row r="1475" spans="14:22" ht="12.75">
      <c r="N1475" s="3"/>
      <c r="O1475" s="3"/>
      <c r="P1475" s="3"/>
      <c r="Q1475" s="3"/>
      <c r="R1475" s="3"/>
      <c r="S1475" s="3"/>
      <c r="T1475" s="3"/>
      <c r="U1475" s="3"/>
      <c r="V1475" s="3"/>
    </row>
    <row r="1476" spans="14:22" ht="12.75">
      <c r="N1476" s="3"/>
      <c r="O1476" s="38"/>
      <c r="P1476" s="3"/>
      <c r="Q1476" s="3"/>
      <c r="R1476" s="3"/>
      <c r="S1476" s="3"/>
      <c r="T1476" s="3"/>
      <c r="U1476" s="3"/>
      <c r="V1476" s="3"/>
    </row>
    <row r="1477" spans="14:22" ht="12.75">
      <c r="N1477" s="3"/>
      <c r="O1477" s="38"/>
      <c r="P1477" s="3"/>
      <c r="Q1477" s="3"/>
      <c r="R1477" s="3"/>
      <c r="S1477" s="3"/>
      <c r="T1477" s="3"/>
      <c r="U1477" s="3"/>
      <c r="V1477" s="3"/>
    </row>
    <row r="1478" spans="14:22" ht="12.75">
      <c r="N1478" s="3"/>
      <c r="O1478" s="3"/>
      <c r="P1478" s="3"/>
      <c r="Q1478" s="3"/>
      <c r="R1478" s="3"/>
      <c r="S1478" s="3"/>
      <c r="T1478" s="3"/>
      <c r="U1478" s="3"/>
      <c r="V1478" s="3"/>
    </row>
    <row r="1479" spans="14:22" ht="12.75">
      <c r="N1479" s="3"/>
      <c r="O1479" s="38"/>
      <c r="P1479" s="3"/>
      <c r="Q1479" s="38"/>
      <c r="R1479" s="3"/>
      <c r="S1479" s="3"/>
      <c r="T1479" s="3"/>
      <c r="U1479" s="3"/>
      <c r="V1479" s="3"/>
    </row>
    <row r="1480" spans="14:22" ht="12.75">
      <c r="N1480" s="3"/>
      <c r="O1480" s="39"/>
      <c r="P1480" s="3"/>
      <c r="Q1480" s="3"/>
      <c r="R1480" s="3"/>
      <c r="S1480" s="3"/>
      <c r="T1480" s="3"/>
      <c r="U1480" s="3"/>
      <c r="V1480" s="3"/>
    </row>
    <row r="1481" spans="14:22" ht="12.75">
      <c r="N1481" s="3"/>
      <c r="O1481" s="40"/>
      <c r="P1481" s="3"/>
      <c r="Q1481" s="38"/>
      <c r="R1481" s="3"/>
      <c r="S1481" s="3"/>
      <c r="T1481" s="3"/>
      <c r="U1481" s="3"/>
      <c r="V1481" s="3"/>
    </row>
    <row r="1482" spans="14:22" ht="12.75">
      <c r="N1482" s="3"/>
      <c r="O1482" s="40"/>
      <c r="P1482" s="3"/>
      <c r="Q1482" s="3"/>
      <c r="R1482" s="3"/>
      <c r="S1482" s="3"/>
      <c r="T1482" s="3"/>
      <c r="U1482" s="3"/>
      <c r="V1482" s="3"/>
    </row>
    <row r="1483" spans="14:22" ht="12.75">
      <c r="N1483" s="3"/>
      <c r="O1483" s="40"/>
      <c r="P1483" s="3"/>
      <c r="Q1483" s="3"/>
      <c r="R1483" s="3"/>
      <c r="S1483" s="3"/>
      <c r="T1483" s="3"/>
      <c r="U1483" s="3"/>
      <c r="V1483" s="3"/>
    </row>
    <row r="1484" spans="14:22" ht="12.75">
      <c r="N1484" s="3"/>
      <c r="O1484" s="40"/>
      <c r="P1484" s="3"/>
      <c r="Q1484" s="3"/>
      <c r="R1484" s="3"/>
      <c r="S1484" s="3"/>
      <c r="T1484" s="3"/>
      <c r="U1484" s="3"/>
      <c r="V1484" s="3"/>
    </row>
    <row r="1485" spans="14:22" ht="12.75">
      <c r="N1485" s="3"/>
      <c r="O1485" s="40"/>
      <c r="P1485" s="3"/>
      <c r="Q1485" s="3"/>
      <c r="R1485" s="3"/>
      <c r="S1485" s="3"/>
      <c r="T1485" s="3"/>
      <c r="U1485" s="3"/>
      <c r="V1485" s="3"/>
    </row>
    <row r="1486" spans="14:22" ht="12.75">
      <c r="N1486" s="3"/>
      <c r="O1486" s="40"/>
      <c r="P1486" s="3"/>
      <c r="Q1486" s="3"/>
      <c r="R1486" s="3"/>
      <c r="S1486" s="3"/>
      <c r="T1486" s="3"/>
      <c r="U1486" s="3"/>
      <c r="V1486" s="3"/>
    </row>
    <row r="1487" spans="14:22" ht="12.75">
      <c r="N1487" s="3"/>
      <c r="O1487" s="40"/>
      <c r="P1487" s="3"/>
      <c r="Q1487" s="3"/>
      <c r="R1487" s="3"/>
      <c r="S1487" s="3"/>
      <c r="T1487" s="3"/>
      <c r="U1487" s="3"/>
      <c r="V1487" s="3"/>
    </row>
    <row r="1488" spans="14:22" ht="12.75">
      <c r="N1488" s="3"/>
      <c r="O1488" s="40"/>
      <c r="P1488" s="3"/>
      <c r="Q1488" s="3"/>
      <c r="R1488" s="3"/>
      <c r="S1488" s="3"/>
      <c r="T1488" s="3"/>
      <c r="U1488" s="3"/>
      <c r="V1488" s="3"/>
    </row>
    <row r="1489" spans="14:22" ht="12.75">
      <c r="N1489" s="3"/>
      <c r="O1489" s="40"/>
      <c r="P1489" s="3"/>
      <c r="Q1489" s="3"/>
      <c r="R1489" s="3"/>
      <c r="S1489" s="3"/>
      <c r="T1489" s="3"/>
      <c r="U1489" s="3"/>
      <c r="V1489" s="3"/>
    </row>
    <row r="1490" spans="14:22" ht="12.75">
      <c r="N1490" s="3"/>
      <c r="O1490" s="40"/>
      <c r="P1490" s="3"/>
      <c r="Q1490" s="3"/>
      <c r="R1490" s="3"/>
      <c r="S1490" s="3"/>
      <c r="T1490" s="3"/>
      <c r="U1490" s="3"/>
      <c r="V1490" s="3"/>
    </row>
    <row r="1491" spans="14:22" ht="12.75">
      <c r="N1491" s="3"/>
      <c r="O1491" s="40"/>
      <c r="P1491" s="3"/>
      <c r="Q1491" s="3"/>
      <c r="R1491" s="3"/>
      <c r="S1491" s="38"/>
      <c r="T1491" s="3"/>
      <c r="U1491" s="3"/>
      <c r="V1491" s="3"/>
    </row>
    <row r="1492" spans="14:22" ht="12.75">
      <c r="N1492" s="3"/>
      <c r="O1492" s="40"/>
      <c r="P1492" s="3"/>
      <c r="Q1492" s="3"/>
      <c r="R1492" s="3"/>
      <c r="S1492" s="38"/>
      <c r="T1492" s="3"/>
      <c r="U1492" s="3"/>
      <c r="V1492" s="3"/>
    </row>
    <row r="1493" spans="14:22" ht="12.75">
      <c r="N1493" s="3"/>
      <c r="O1493" s="38"/>
      <c r="P1493" s="3"/>
      <c r="Q1493" s="3"/>
      <c r="R1493" s="3"/>
      <c r="S1493" s="3"/>
      <c r="T1493" s="3"/>
      <c r="U1493" s="3"/>
      <c r="V1493" s="3"/>
    </row>
    <row r="1494" spans="14:22" ht="12.75">
      <c r="N1494" s="3"/>
      <c r="O1494" s="3"/>
      <c r="P1494" s="3"/>
      <c r="Q1494" s="3"/>
      <c r="R1494" s="3"/>
      <c r="S1494" s="38"/>
      <c r="T1494" s="3"/>
      <c r="U1494" s="38"/>
      <c r="V1494" s="3"/>
    </row>
    <row r="1495" spans="14:22" ht="12.75">
      <c r="N1495" s="3"/>
      <c r="O1495" s="3"/>
      <c r="P1495" s="3"/>
      <c r="Q1495" s="3"/>
      <c r="R1495" s="3"/>
      <c r="S1495" s="39"/>
      <c r="T1495" s="3"/>
      <c r="U1495" s="3"/>
      <c r="V1495" s="3"/>
    </row>
    <row r="1496" spans="14:22" ht="12.75">
      <c r="N1496" s="3"/>
      <c r="O1496" s="3"/>
      <c r="P1496" s="3"/>
      <c r="Q1496" s="3"/>
      <c r="R1496" s="3"/>
      <c r="S1496" s="40"/>
      <c r="T1496" s="3"/>
      <c r="U1496" s="38"/>
      <c r="V1496" s="3"/>
    </row>
    <row r="1497" spans="14:22" ht="12.75">
      <c r="N1497" s="3"/>
      <c r="O1497" s="3"/>
      <c r="P1497" s="3"/>
      <c r="Q1497" s="3"/>
      <c r="R1497" s="3"/>
      <c r="S1497" s="40"/>
      <c r="T1497" s="3"/>
      <c r="U1497" s="3"/>
      <c r="V1497" s="3"/>
    </row>
    <row r="1498" spans="14:22" ht="12.75">
      <c r="N1498" s="3"/>
      <c r="O1498" s="3"/>
      <c r="P1498" s="3"/>
      <c r="Q1498" s="3"/>
      <c r="R1498" s="3"/>
      <c r="S1498" s="40"/>
      <c r="T1498" s="3"/>
      <c r="U1498" s="3"/>
      <c r="V1498" s="3"/>
    </row>
    <row r="1499" spans="14:22" ht="12.75">
      <c r="N1499" s="3"/>
      <c r="O1499" s="3"/>
      <c r="P1499" s="3"/>
      <c r="Q1499" s="3"/>
      <c r="R1499" s="3"/>
      <c r="S1499" s="40"/>
      <c r="T1499" s="3"/>
      <c r="U1499" s="3"/>
      <c r="V1499" s="3"/>
    </row>
    <row r="1500" spans="14:22" ht="12.75">
      <c r="N1500" s="3"/>
      <c r="O1500" s="3"/>
      <c r="P1500" s="3"/>
      <c r="Q1500" s="3"/>
      <c r="R1500" s="3"/>
      <c r="S1500" s="40"/>
      <c r="T1500" s="3"/>
      <c r="U1500" s="3"/>
      <c r="V1500" s="3"/>
    </row>
    <row r="1501" spans="14:22" ht="12.75">
      <c r="N1501" s="3"/>
      <c r="O1501" s="3"/>
      <c r="P1501" s="3"/>
      <c r="Q1501" s="3"/>
      <c r="R1501" s="3"/>
      <c r="S1501" s="40"/>
      <c r="T1501" s="3"/>
      <c r="U1501" s="3"/>
      <c r="V1501" s="3"/>
    </row>
    <row r="1502" spans="14:22" ht="12.75">
      <c r="N1502" s="3"/>
      <c r="O1502" s="3"/>
      <c r="P1502" s="3"/>
      <c r="Q1502" s="3"/>
      <c r="R1502" s="3"/>
      <c r="S1502" s="40"/>
      <c r="T1502" s="3"/>
      <c r="U1502" s="3"/>
      <c r="V1502" s="3"/>
    </row>
    <row r="1503" spans="14:22" ht="12.75">
      <c r="N1503" s="3"/>
      <c r="O1503" s="3"/>
      <c r="P1503" s="3"/>
      <c r="Q1503" s="3"/>
      <c r="R1503" s="3"/>
      <c r="S1503" s="40"/>
      <c r="T1503" s="3"/>
      <c r="U1503" s="3"/>
      <c r="V1503" s="3"/>
    </row>
    <row r="1504" spans="14:22" ht="12.75">
      <c r="N1504" s="3"/>
      <c r="O1504" s="3"/>
      <c r="P1504" s="3"/>
      <c r="Q1504" s="3"/>
      <c r="R1504" s="3"/>
      <c r="S1504" s="40"/>
      <c r="T1504" s="3"/>
      <c r="U1504" s="3"/>
      <c r="V1504" s="3"/>
    </row>
    <row r="1505" spans="14:22" ht="12.75">
      <c r="N1505" s="3"/>
      <c r="O1505" s="3"/>
      <c r="P1505" s="3"/>
      <c r="Q1505" s="3"/>
      <c r="R1505" s="3"/>
      <c r="S1505" s="40"/>
      <c r="T1505" s="3"/>
      <c r="U1505" s="3"/>
      <c r="V1505" s="3"/>
    </row>
    <row r="1506" spans="14:22" ht="12.75">
      <c r="N1506" s="3"/>
      <c r="O1506" s="3"/>
      <c r="P1506" s="3"/>
      <c r="Q1506" s="3"/>
      <c r="R1506" s="3"/>
      <c r="S1506" s="40"/>
      <c r="T1506" s="3"/>
      <c r="U1506" s="3"/>
      <c r="V1506" s="3"/>
    </row>
    <row r="1507" spans="14:22" ht="12.75">
      <c r="N1507" s="3"/>
      <c r="O1507" s="3"/>
      <c r="P1507" s="3"/>
      <c r="Q1507" s="3"/>
      <c r="R1507" s="3"/>
      <c r="S1507" s="40"/>
      <c r="T1507" s="3"/>
      <c r="U1507" s="3"/>
      <c r="V1507" s="3"/>
    </row>
    <row r="1512" ht="12.75">
      <c r="N1512" t="s">
        <v>457</v>
      </c>
    </row>
    <row r="1513" spans="20:22" ht="12.75">
      <c r="T1513" t="s">
        <v>458</v>
      </c>
      <c r="V1513" t="s">
        <v>459</v>
      </c>
    </row>
    <row r="1514" ht="12.75">
      <c r="N1514" t="s">
        <v>460</v>
      </c>
    </row>
    <row r="1515" spans="14:22" ht="12.75">
      <c r="N1515" t="s">
        <v>461</v>
      </c>
      <c r="T1515">
        <f>D168</f>
        <v>0</v>
      </c>
      <c r="V1515">
        <f>T1515</f>
        <v>0</v>
      </c>
    </row>
    <row r="1516" spans="14:22" ht="12.75">
      <c r="N1516" t="s">
        <v>462</v>
      </c>
      <c r="T1516">
        <f>D191</f>
        <v>0</v>
      </c>
      <c r="V1516">
        <f>T1516</f>
        <v>0</v>
      </c>
    </row>
    <row r="1517" ht="12.75">
      <c r="N1517" t="s">
        <v>463</v>
      </c>
    </row>
    <row r="1518" ht="12.75">
      <c r="N1518" t="s">
        <v>464</v>
      </c>
    </row>
    <row r="1519" ht="12.75">
      <c r="N1519" t="s">
        <v>465</v>
      </c>
    </row>
    <row r="1520" ht="12.75">
      <c r="N1520" t="s">
        <v>466</v>
      </c>
    </row>
    <row r="1521" ht="12.75">
      <c r="N1521" t="s">
        <v>467</v>
      </c>
    </row>
    <row r="1522" ht="12.75">
      <c r="N1522" t="s">
        <v>468</v>
      </c>
    </row>
    <row r="1523" ht="12.75">
      <c r="N1523" t="s">
        <v>469</v>
      </c>
    </row>
    <row r="1524" ht="12.75">
      <c r="N1524" t="s">
        <v>470</v>
      </c>
    </row>
    <row r="1525" ht="12.75">
      <c r="N1525" t="s">
        <v>471</v>
      </c>
    </row>
    <row r="1526" ht="12.75">
      <c r="N1526" t="s">
        <v>472</v>
      </c>
    </row>
    <row r="1527" ht="12.75">
      <c r="N1527" t="s">
        <v>473</v>
      </c>
    </row>
    <row r="1528" ht="12.75">
      <c r="N1528" t="s">
        <v>474</v>
      </c>
    </row>
    <row r="1529" ht="12.75">
      <c r="N1529" t="s">
        <v>475</v>
      </c>
    </row>
    <row r="1530" ht="12.75">
      <c r="N1530" t="s">
        <v>476</v>
      </c>
    </row>
    <row r="1531" ht="12.75">
      <c r="N1531" t="s">
        <v>477</v>
      </c>
    </row>
    <row r="1532" ht="12.75">
      <c r="N1532" t="s">
        <v>478</v>
      </c>
    </row>
    <row r="1533" ht="12.75">
      <c r="N1533" t="s">
        <v>479</v>
      </c>
    </row>
    <row r="1534" ht="12.75">
      <c r="N1534" t="s">
        <v>480</v>
      </c>
    </row>
    <row r="1535" ht="12.75">
      <c r="N1535" t="s">
        <v>481</v>
      </c>
    </row>
    <row r="1536" ht="12.75">
      <c r="N1536" t="s">
        <v>482</v>
      </c>
    </row>
    <row r="1537" ht="12.75">
      <c r="N1537" t="s">
        <v>483</v>
      </c>
    </row>
    <row r="1538" ht="12.75">
      <c r="N1538" t="s">
        <v>484</v>
      </c>
    </row>
    <row r="1539" ht="12.75">
      <c r="N1539" t="s">
        <v>485</v>
      </c>
    </row>
    <row r="1540" ht="12.75">
      <c r="N1540" t="s">
        <v>486</v>
      </c>
    </row>
    <row r="1541" spans="14:22" ht="12.75">
      <c r="N1541" t="s">
        <v>487</v>
      </c>
      <c r="T1541">
        <f>T1515-T1516</f>
        <v>0</v>
      </c>
      <c r="V1541">
        <f>V1515-V1516</f>
        <v>0</v>
      </c>
    </row>
    <row r="1542" ht="12.75">
      <c r="N1542" t="s">
        <v>488</v>
      </c>
    </row>
    <row r="1543" ht="12.75">
      <c r="N1543" t="s">
        <v>489</v>
      </c>
    </row>
    <row r="1544" ht="12.75">
      <c r="N1544" t="s">
        <v>490</v>
      </c>
    </row>
    <row r="1545" ht="12.75">
      <c r="N1545" t="s">
        <v>491</v>
      </c>
    </row>
    <row r="1546" spans="14:22" ht="12.75">
      <c r="N1546" t="s">
        <v>492</v>
      </c>
      <c r="T1546">
        <v>60484</v>
      </c>
      <c r="V1546">
        <v>60484</v>
      </c>
    </row>
    <row r="1564" ht="12.75">
      <c r="N1564" t="s">
        <v>529</v>
      </c>
    </row>
    <row r="1565" ht="12.75">
      <c r="N1565" t="s">
        <v>530</v>
      </c>
    </row>
    <row r="1566" spans="14:19" ht="12.75">
      <c r="N1566" t="s">
        <v>531</v>
      </c>
      <c r="S1566" t="s">
        <v>532</v>
      </c>
    </row>
    <row r="1567" ht="12.75">
      <c r="N1567" t="s">
        <v>533</v>
      </c>
    </row>
    <row r="1568" ht="12.75">
      <c r="N1568" t="s">
        <v>534</v>
      </c>
    </row>
    <row r="1570" ht="12.75">
      <c r="N1570" t="s">
        <v>535</v>
      </c>
    </row>
    <row r="1571" ht="12.75">
      <c r="P1571" t="s">
        <v>536</v>
      </c>
    </row>
    <row r="1685" spans="15:21" ht="12.75">
      <c r="O1685" s="37"/>
      <c r="P1685" s="37"/>
      <c r="Q1685" s="37"/>
      <c r="R1685" s="37"/>
      <c r="S1685" s="37"/>
      <c r="T1685" s="37"/>
      <c r="U1685" s="37"/>
    </row>
    <row r="1734" spans="16:19" ht="12.75">
      <c r="P1734" s="37"/>
      <c r="Q1734" s="37"/>
      <c r="R1734" s="37"/>
      <c r="S1734" s="37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&amp;CPASQYRAT FINANCIARE INDIVIDUALE GRAMO SHPK NIPT J77516005E QE KAPIN PERIUDHEN DERI ME 31.12.2012SI EDHE SHENIMET SPIEGUESE</oddHeader>
    <oddFooter>&amp;LVANGJEL LIÇO 
KONTABEL I MIRATUAR &amp;RADMINISTRATORI 
EDUART GRAMO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Erseke</cp:lastModifiedBy>
  <cp:lastPrinted>2002-11-25T10:42:33Z</cp:lastPrinted>
  <dcterms:created xsi:type="dcterms:W3CDTF">1996-10-14T23:33:28Z</dcterms:created>
  <dcterms:modified xsi:type="dcterms:W3CDTF">2013-06-26T03:42:41Z</dcterms:modified>
  <cp:category/>
  <cp:version/>
  <cp:contentType/>
  <cp:contentStatus/>
</cp:coreProperties>
</file>