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0"/>
  </bookViews>
  <sheets>
    <sheet name="kapak" sheetId="1" r:id="rId1"/>
    <sheet name="aktiv" sheetId="2" r:id="rId2"/>
    <sheet name="pasiv" sheetId="3" r:id="rId3"/>
    <sheet name="ardh-shpenz" sheetId="4" r:id="rId4"/>
    <sheet name="fluksi" sheetId="5" r:id="rId5"/>
    <sheet name="kapital" sheetId="6" r:id="rId6"/>
    <sheet name="ivent" sheetId="7" r:id="rId7"/>
    <sheet name="shenime" sheetId="8" r:id="rId8"/>
    <sheet name="shenime skaner" sheetId="9" r:id="rId9"/>
    <sheet name="P 3" sheetId="10" r:id="rId10"/>
    <sheet name="AAM" sheetId="11" r:id="rId11"/>
  </sheets>
  <definedNames/>
  <calcPr fullCalcOnLoad="1"/>
</workbook>
</file>

<file path=xl/sharedStrings.xml><?xml version="1.0" encoding="utf-8"?>
<sst xmlns="http://schemas.openxmlformats.org/spreadsheetml/2006/main" count="456" uniqueCount="345">
  <si>
    <t>Emertimet dhe Forma Ligjore</t>
  </si>
  <si>
    <t>NIPT-i</t>
  </si>
  <si>
    <t>Adresa e Selise</t>
  </si>
  <si>
    <t>Data e krijimit</t>
  </si>
  <si>
    <t>Veprimtaria Kryesore</t>
  </si>
  <si>
    <t>P A S Q Y R A T        F I N A N C I A R E</t>
  </si>
  <si>
    <t>Nr</t>
  </si>
  <si>
    <t xml:space="preserve">              A K T I V E T</t>
  </si>
  <si>
    <t>Shenime</t>
  </si>
  <si>
    <t>Para ardhese</t>
  </si>
  <si>
    <t>1 Aktivet monetare</t>
  </si>
  <si>
    <t>2 Derivative dhe aktive te mbajtura per tregtim</t>
  </si>
  <si>
    <t>4  Inventari</t>
  </si>
  <si>
    <t>5  Aktive biologjike afatshkurtra</t>
  </si>
  <si>
    <t>6  Aktive afatshkurtra te mbajtura per rishitje</t>
  </si>
  <si>
    <t>7  Parapagime dhe shpenzime te shtyra</t>
  </si>
  <si>
    <t>1  Investimet financiare afatgjata</t>
  </si>
  <si>
    <t>2  Aktive afatgjata materiale</t>
  </si>
  <si>
    <t>3  Aktivet biologjike afatgjata</t>
  </si>
  <si>
    <t>4  Aktivet afatgjata jo materiale</t>
  </si>
  <si>
    <t>6  Aktive te tjera afatgjata</t>
  </si>
  <si>
    <t xml:space="preserve">Shenime </t>
  </si>
  <si>
    <t>1  Derivatet</t>
  </si>
  <si>
    <t xml:space="preserve">2  Huamarjet </t>
  </si>
  <si>
    <t>3  Huat dhe parapagimet</t>
  </si>
  <si>
    <t>4  Grantet dhe te ardhurat e shtyra</t>
  </si>
  <si>
    <t>1  Huat afatgjata</t>
  </si>
  <si>
    <t>2  Huamarje te tjera afatgjata</t>
  </si>
  <si>
    <t>3  Grantet dhe te ardhurat e shtyra</t>
  </si>
  <si>
    <t>4  Provizionet afatgjata</t>
  </si>
  <si>
    <t xml:space="preserve">               K A P I T A L I</t>
  </si>
  <si>
    <t>1  Aksionet e pakices (PF te konsoliduara)</t>
  </si>
  <si>
    <t>2  Kapitali aksionereve te shoq.meme (PF te kons)</t>
  </si>
  <si>
    <t>3  Kapitali aksionar</t>
  </si>
  <si>
    <t>4  Primi aksionit</t>
  </si>
  <si>
    <t>5  Njesite ose aksionet e thesarit (Negative)</t>
  </si>
  <si>
    <t>6  Rezervat statutore</t>
  </si>
  <si>
    <t>7  Rezervat ligjore</t>
  </si>
  <si>
    <t>8  Rezervat e tjera</t>
  </si>
  <si>
    <t>9  Fitimet e pa shperndara</t>
  </si>
  <si>
    <t>10 Fitimi (Humbja) e vitit financiar</t>
  </si>
  <si>
    <t>Periudha</t>
  </si>
  <si>
    <t xml:space="preserve">        Pershkrimi I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</si>
  <si>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</si>
  <si>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</si>
  <si>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</si>
  <si>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</si>
  <si>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</si>
  <si>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 xml:space="preserve">  Shpenzimet per sigurime shoqerore dhe shendetsore</t>
  </si>
  <si>
    <t xml:space="preserve">  Pagat e personelit</t>
  </si>
  <si>
    <t>Amortizimet dhe zhvlersimet</t>
  </si>
  <si>
    <t>Shpenzime te tjera</t>
  </si>
  <si>
    <t xml:space="preserve">             Totali I shpenzimeve ( shumat 4-7 )</t>
  </si>
  <si>
    <t>Fitimi(humbja)nga veprimtarite e kruesore (1+2+3+/-3-8)</t>
  </si>
  <si>
    <t>Te ardhurat dhe shpenzimet financiare nga pjesmarjet</t>
  </si>
  <si>
    <t xml:space="preserve">Te ardhurat dhe shpenzimet financiare </t>
  </si>
  <si>
    <t>122  Te ardhurat dhe shpenzimet nga interesat</t>
  </si>
  <si>
    <t>123  Fitimet (Humbjet) nga kursi kembimit</t>
  </si>
  <si>
    <t>Totali I te Ardhurave dhe Shpenzimeve financiare</t>
  </si>
  <si>
    <t>Fitimi ( humbja) para tatimit (9 +/- 13</t>
  </si>
  <si>
    <t>Shpenzime e tatim fitimin</t>
  </si>
  <si>
    <t>Fitimi (humbja) neto e vitit financiar ( 14 - 15)</t>
  </si>
  <si>
    <t>Elementet e pasqyrave te konsoliduara</t>
  </si>
  <si>
    <t>raportuese</t>
  </si>
  <si>
    <t>para Ardhese</t>
  </si>
  <si>
    <t>Fluksi monetar nga veprimtarite e shfrytezimit</t>
  </si>
  <si>
    <t>MM te paguara ndaj furnitoreve dhe punonjesve</t>
  </si>
  <si>
    <t>MM te ardhura nga veprimatrite</t>
  </si>
  <si>
    <t>Interesi I paguar</t>
  </si>
  <si>
    <t>Tatim mbi fitimin I paguar</t>
  </si>
  <si>
    <t xml:space="preserve">  MM neto nga veprimtarite e shfrytezimit</t>
  </si>
  <si>
    <t>Fluksi monetar nga veprimtarite investuese</t>
  </si>
  <si>
    <t xml:space="preserve"> Blerja e njesise se kontrolluar X minus parate e Arketuara</t>
  </si>
  <si>
    <t xml:space="preserve"> Blerjet e aktiveve afatgjata materiake</t>
  </si>
  <si>
    <t xml:space="preserve"> Te ardhura nga shitjet e paisjeve</t>
  </si>
  <si>
    <t xml:space="preserve"> Interes I arketuar</t>
  </si>
  <si>
    <t xml:space="preserve"> MM neto te perdorura ne veprimtarite investuese</t>
  </si>
  <si>
    <t>Fluksi monetar nga aktivitet financiare</t>
  </si>
  <si>
    <t xml:space="preserve">   Te ardhura nga emetimi I kapitalit aksioner</t>
  </si>
  <si>
    <t xml:space="preserve">   Te ardhura nga huamarja afatgjata</t>
  </si>
  <si>
    <t xml:space="preserve">   Dividente te paguar</t>
  </si>
  <si>
    <t xml:space="preserve">   MM neto e perdorura ne veprimatarite Financiare</t>
  </si>
  <si>
    <t>Mjetet monetare ne fillim te periudhes kontabel</t>
  </si>
  <si>
    <t>TOTALI</t>
  </si>
  <si>
    <t>Efekti I ndryshimeve ne politikat kontabel</t>
  </si>
  <si>
    <t>Pozicioni I rregulluar</t>
  </si>
  <si>
    <t>Devidentet e paguar</t>
  </si>
  <si>
    <t xml:space="preserve">  II</t>
  </si>
  <si>
    <t>Fitimi neto per periudhen kontabel</t>
  </si>
  <si>
    <t>Aksione te thesarit te riblera</t>
  </si>
  <si>
    <t xml:space="preserve">  III</t>
  </si>
  <si>
    <t>Nje pasqyre e pa Konsoliduar</t>
  </si>
  <si>
    <t>Kapitali aksioner</t>
  </si>
  <si>
    <t>Primi aksionit</t>
  </si>
  <si>
    <t>Aksione thesari</t>
  </si>
  <si>
    <t>Fitimi pashpendare</t>
  </si>
  <si>
    <t>Rezerva stat.ligjore</t>
  </si>
  <si>
    <t xml:space="preserve">   I</t>
  </si>
  <si>
    <t xml:space="preserve">   A</t>
  </si>
  <si>
    <t xml:space="preserve">   B</t>
  </si>
  <si>
    <t>Rritja rezerves kapitalit</t>
  </si>
  <si>
    <t>Emetimi  aksioneve</t>
  </si>
  <si>
    <t xml:space="preserve">   II</t>
  </si>
  <si>
    <t>Emetimi kapitali aksioner</t>
  </si>
  <si>
    <t xml:space="preserve">      AKTIVET AFATSHKURTRA</t>
  </si>
  <si>
    <t xml:space="preserve">    I</t>
  </si>
  <si>
    <t xml:space="preserve">   III</t>
  </si>
  <si>
    <t>Mjetet mnetare (MM) te arketuara nga klientet</t>
  </si>
  <si>
    <t>Rritja/renia neto e mjeteve monetare</t>
  </si>
  <si>
    <t xml:space="preserve">Pasqyra e fluksit monetar-Metoda direkte </t>
  </si>
  <si>
    <t xml:space="preserve">                                                             </t>
  </si>
  <si>
    <t xml:space="preserve">                               </t>
  </si>
  <si>
    <t xml:space="preserve">                                                              </t>
  </si>
  <si>
    <t xml:space="preserve">              (Bazuar ne klasifikimin e Shpenzimeve sipas Natyres )</t>
  </si>
  <si>
    <t>KORCE</t>
  </si>
  <si>
    <t xml:space="preserve">    A K T I V E T      A F A T G J A T A</t>
  </si>
  <si>
    <t>leke</t>
  </si>
  <si>
    <t>Shuma</t>
  </si>
  <si>
    <t xml:space="preserve">     i   Banka</t>
  </si>
  <si>
    <t xml:space="preserve">     ii   Arka</t>
  </si>
  <si>
    <t xml:space="preserve">    i   Llogari/Kerkesa te arketueshme</t>
  </si>
  <si>
    <t xml:space="preserve">    ii  Llogari/Kerkesa te tjera te arketueshme</t>
  </si>
  <si>
    <t xml:space="preserve">    i  Lendet e para</t>
  </si>
  <si>
    <t xml:space="preserve">    ii  Prodhim ne proces</t>
  </si>
  <si>
    <t xml:space="preserve">    iii Producte te gatshme</t>
  </si>
  <si>
    <t xml:space="preserve">    iv Mallra per rishitje</t>
  </si>
  <si>
    <t xml:space="preserve">    v  Parapagesa per furnizime</t>
  </si>
  <si>
    <t xml:space="preserve">   i  Te pagueshme ndaj furnitorve</t>
  </si>
  <si>
    <t xml:space="preserve">   ii  Te pagushme ndaj punonjsve</t>
  </si>
  <si>
    <t xml:space="preserve">   iii  Detyrime tatimore</t>
  </si>
  <si>
    <t xml:space="preserve">   iv  Huara te tjera</t>
  </si>
  <si>
    <t xml:space="preserve">   v  Parapagimet e arketuara</t>
  </si>
  <si>
    <t>ELIPS  94</t>
  </si>
  <si>
    <t>K33928041P</t>
  </si>
  <si>
    <t>LIBONIK</t>
  </si>
  <si>
    <t>Tregeti e prodhim pije</t>
  </si>
  <si>
    <t>Vere</t>
  </si>
  <si>
    <t>Uthull</t>
  </si>
  <si>
    <t>kg</t>
  </si>
  <si>
    <t>litra</t>
  </si>
  <si>
    <t>Oriz</t>
  </si>
  <si>
    <t>Sheqer</t>
  </si>
  <si>
    <t>Veze</t>
  </si>
  <si>
    <t>Niseshte</t>
  </si>
  <si>
    <t>Raki</t>
  </si>
  <si>
    <t>Deri</t>
  </si>
  <si>
    <t>Data e mbylljes</t>
  </si>
  <si>
    <t>Data e depozitimit</t>
  </si>
  <si>
    <t xml:space="preserve">    iii   Instrumenta te tjera borxhi</t>
  </si>
  <si>
    <t xml:space="preserve">    iv  Investime te tjera financiare</t>
  </si>
  <si>
    <t xml:space="preserve">    i  Toka</t>
  </si>
  <si>
    <t xml:space="preserve">    ii  Ndertesa</t>
  </si>
  <si>
    <t xml:space="preserve">    iii  Makineri dhe paisje</t>
  </si>
  <si>
    <t xml:space="preserve">   i  Hua,bono dhe detyrime nga qeraja financiare</t>
  </si>
  <si>
    <t xml:space="preserve">   ii  Bono te konvertueshme</t>
  </si>
  <si>
    <t xml:space="preserve">   DETYRIMET DHE KAPITALI</t>
  </si>
  <si>
    <t xml:space="preserve">   DETYRIMET   A F A T S H K T R A</t>
  </si>
  <si>
    <t xml:space="preserve">   i  Huat dhe obligacionet afatshkurtra</t>
  </si>
  <si>
    <t xml:space="preserve">   ii  Kthimet/ripagesat e huave afatgjata</t>
  </si>
  <si>
    <t>Viti</t>
  </si>
  <si>
    <t>TOTALI AKTIVEVE AFATSHKURTRA</t>
  </si>
  <si>
    <t>TOTALI AKTIVEVE AFATGJATA</t>
  </si>
  <si>
    <t>TOTALI DETYR.AFATSHKURTRA</t>
  </si>
  <si>
    <t xml:space="preserve">  D E T Y R I M E T    A F A T G J A T E</t>
  </si>
  <si>
    <t xml:space="preserve">   T O T A L I    DETYRIMEVE  (I+II)</t>
  </si>
  <si>
    <t xml:space="preserve">   TOTALI  DETYRIMEVE DHE KAPITALIT (I+II+III)</t>
  </si>
  <si>
    <t>TOTALI I KAPITALIT</t>
  </si>
  <si>
    <t>TOTALI DETYR.AFATGJATA</t>
  </si>
  <si>
    <t>Ushtrimor</t>
  </si>
  <si>
    <t>Referencat</t>
  </si>
  <si>
    <t>Nr llog</t>
  </si>
  <si>
    <t>701-705</t>
  </si>
  <si>
    <t>601-608</t>
  </si>
  <si>
    <t>641-648</t>
  </si>
  <si>
    <t>61-63</t>
  </si>
  <si>
    <t>I</t>
  </si>
  <si>
    <t>II</t>
  </si>
  <si>
    <t>III</t>
  </si>
  <si>
    <t>Emertimi</t>
  </si>
  <si>
    <t>Vlera</t>
  </si>
  <si>
    <t>Produkt I gatshem</t>
  </si>
  <si>
    <t>A1</t>
  </si>
  <si>
    <t>A3</t>
  </si>
  <si>
    <t>A3a</t>
  </si>
  <si>
    <t>A3b</t>
  </si>
  <si>
    <t>A4</t>
  </si>
  <si>
    <t>A4a</t>
  </si>
  <si>
    <t>A4c</t>
  </si>
  <si>
    <t>A4d</t>
  </si>
  <si>
    <t>AIIc</t>
  </si>
  <si>
    <t>B3</t>
  </si>
  <si>
    <t>B3a</t>
  </si>
  <si>
    <t>B3b</t>
  </si>
  <si>
    <t>B3c</t>
  </si>
  <si>
    <t>BIIa</t>
  </si>
  <si>
    <t>BIII3</t>
  </si>
  <si>
    <t>BIII10</t>
  </si>
  <si>
    <t>Leng fruta</t>
  </si>
  <si>
    <t>lit</t>
  </si>
  <si>
    <t>Pule</t>
  </si>
  <si>
    <t>121.0 Te ardh.e shpenz. Financ. Nga inves financ.afatgjata</t>
  </si>
  <si>
    <t>Te ardhurat shpenzimet financiare nga njesite e kontrolluara</t>
  </si>
  <si>
    <t>Lloji automjetit</t>
  </si>
  <si>
    <t>Kapaciteti</t>
  </si>
  <si>
    <t>Targa</t>
  </si>
  <si>
    <t xml:space="preserve">      Shuma</t>
  </si>
  <si>
    <t>I N V E N T A R I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</si>
  <si>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</si>
  <si>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</si>
  <si>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</si>
  <si>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</si>
  <si>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</si>
  <si>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</si>
  <si>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</si>
  <si>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</si>
  <si>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 xml:space="preserve">Sasia </t>
  </si>
  <si>
    <t xml:space="preserve">Kosto </t>
  </si>
  <si>
    <t>Per Drejtimin e Shoqerise</t>
  </si>
  <si>
    <t>Shtesa</t>
  </si>
  <si>
    <t xml:space="preserve">Monedha </t>
  </si>
  <si>
    <t>B3d</t>
  </si>
  <si>
    <t xml:space="preserve">   Pagesa e ortakut</t>
  </si>
  <si>
    <t>Elips 94</t>
  </si>
  <si>
    <t>Tregeti</t>
  </si>
  <si>
    <t>Libonik</t>
  </si>
  <si>
    <t>Mallra per shitje</t>
  </si>
  <si>
    <t>Sallam</t>
  </si>
  <si>
    <t>Ereza</t>
  </si>
  <si>
    <t>1.4 ton</t>
  </si>
  <si>
    <t>Sasia</t>
  </si>
  <si>
    <t>Gjendje</t>
  </si>
  <si>
    <t xml:space="preserve">Pakesime </t>
  </si>
  <si>
    <t>Toka</t>
  </si>
  <si>
    <t>Ndertime</t>
  </si>
  <si>
    <t>Makineri pajisje</t>
  </si>
  <si>
    <t>Mjete transporti</t>
  </si>
  <si>
    <t>kompjuterike</t>
  </si>
  <si>
    <t>Zyre</t>
  </si>
  <si>
    <t>Totali</t>
  </si>
  <si>
    <t xml:space="preserve"> </t>
  </si>
  <si>
    <t>Te ardhura nga aktiviteti</t>
  </si>
  <si>
    <t>Tregti</t>
  </si>
  <si>
    <t>Tregti karburanti</t>
  </si>
  <si>
    <t>tregti ushqimore ,pije</t>
  </si>
  <si>
    <t>Tregti materiale ndertimi</t>
  </si>
  <si>
    <t>Tregti cigaresh</t>
  </si>
  <si>
    <t>Tregti artikuj industrial</t>
  </si>
  <si>
    <t>Faramaci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</si>
  <si>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</si>
  <si>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</si>
  <si>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</si>
  <si>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</si>
  <si>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</si>
  <si>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</si>
  <si>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</si>
  <si>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</si>
  <si>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</si>
  <si>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Eksport,prodhime te ndryshme</t>
  </si>
  <si>
    <t>Fason te cdo lloji</t>
  </si>
  <si>
    <t>Prodhim materiale ndertimi</t>
  </si>
  <si>
    <t>Prodhime ushqimore</t>
  </si>
  <si>
    <t>Prodhim pije alkolike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</si>
  <si>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</si>
  <si>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</si>
  <si>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</si>
  <si>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</si>
  <si>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</si>
  <si>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</si>
  <si>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</si>
  <si>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</si>
  <si>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</si>
  <si>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</si>
  <si>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</si>
  <si>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</si>
  <si>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</si>
  <si>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</si>
  <si>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mjeksore</t>
  </si>
  <si>
    <t>Bar restorante</t>
  </si>
  <si>
    <t>Hoteleri</t>
  </si>
  <si>
    <t>Lojra fati</t>
  </si>
  <si>
    <t>Veprimtari televizive</t>
  </si>
  <si>
    <t>Eksport sherbimesh te ndryshme</t>
  </si>
  <si>
    <t>Profesione te lira</t>
  </si>
  <si>
    <t>Sherbime te tjera</t>
  </si>
  <si>
    <t>V</t>
  </si>
  <si>
    <t>Totali I te ardhurave nga sherbimet</t>
  </si>
  <si>
    <t>TOTALI (I+II+III+IV+V)</t>
  </si>
  <si>
    <t>Nr I te punesuarve</t>
  </si>
  <si>
    <t>Me page der ne 19000 leke</t>
  </si>
  <si>
    <t>Me page nga 19001 deri ne 30000 leke</t>
  </si>
  <si>
    <t>Me page nga 30001 deri ne 66500</t>
  </si>
  <si>
    <t>Me page nga nga 66501 deri ne 84100 leke</t>
  </si>
  <si>
    <t>Me page me te larte se 84100 leke</t>
  </si>
  <si>
    <t>Administratori</t>
  </si>
  <si>
    <t>Telekominacion</t>
  </si>
  <si>
    <t>Shoqeria  "Elips94"</t>
  </si>
  <si>
    <t>NIPT K33928041P</t>
  </si>
  <si>
    <t>Pasqyra Nr.3</t>
  </si>
  <si>
    <t>Kompjuterike</t>
  </si>
  <si>
    <t>ne leke</t>
  </si>
  <si>
    <t>(Ne zbatim te Standartit Kombetar te Kontabilitetit NR.2)</t>
  </si>
  <si>
    <t>3 Aktive te tjera financiare afatshkurta</t>
  </si>
  <si>
    <t xml:space="preserve">     T O T A L I   A K T I V E V E  ( I+II )</t>
  </si>
  <si>
    <t>5  Kapitali aksioner i pa paguar</t>
  </si>
  <si>
    <t>5  Provizionet afatshkurtra</t>
  </si>
  <si>
    <t>Mjetet monetare ne fund te periudhes kontabel</t>
  </si>
  <si>
    <t>Pozicioni me 31 dhjetor 2011</t>
  </si>
  <si>
    <t>Recel</t>
  </si>
  <si>
    <t>124 Shpenz te pazbritshme (paga)</t>
  </si>
  <si>
    <t>Taulant Hajro</t>
  </si>
  <si>
    <t>ushtrimor</t>
  </si>
  <si>
    <t>paraardhes</t>
  </si>
  <si>
    <t>Pozicioni me 31 dhjetor 2012</t>
  </si>
  <si>
    <t>Fruta/Perime</t>
  </si>
  <si>
    <t>Salce domate</t>
  </si>
  <si>
    <t>AA416AO</t>
  </si>
  <si>
    <t xml:space="preserve">          VITI  2013</t>
  </si>
  <si>
    <t>Periudhe nga   01.01.2013</t>
  </si>
  <si>
    <t>31.12.2013</t>
  </si>
  <si>
    <t xml:space="preserve">                   Pasqyrat   Financiare  te Vitit   2013</t>
  </si>
  <si>
    <t xml:space="preserve">                                    Pasqyrat  Financiare te vitit 2013</t>
  </si>
  <si>
    <t xml:space="preserve">       Pasqyra e te Ardhurave dhe Shpenzimeve   2013</t>
  </si>
  <si>
    <t xml:space="preserve">                              Pasqyra e Fluksit Monetar - Metoda  direkte  2013</t>
  </si>
  <si>
    <t xml:space="preserve">     Pasqyra e Ndryshimeve ne Kapital 2013</t>
  </si>
  <si>
    <t>Pozicioni me 31 dhjetor 2013</t>
  </si>
  <si>
    <t>Inventari automjeteve ne pronesi te subjektit 2013</t>
  </si>
  <si>
    <t>Te punesuar mesatarisht per vitin 2013</t>
  </si>
  <si>
    <t>Aktivet Afatgjata Materiale me vlere fillestare 2013</t>
  </si>
  <si>
    <t xml:space="preserve"> 1/1/2013</t>
  </si>
  <si>
    <t>Amortizimi A.A.Materiale 2013</t>
  </si>
  <si>
    <t>Vlera Kontabel Neto e A.A Materiale 2013</t>
  </si>
  <si>
    <t>Vaj ushqimor</t>
  </si>
  <si>
    <t>Caj</t>
  </si>
  <si>
    <t>Gjalpe</t>
  </si>
  <si>
    <t>Pije Alkolike</t>
  </si>
  <si>
    <t>Alkol</t>
  </si>
  <si>
    <t>Rrush</t>
  </si>
  <si>
    <t>Lende e pare</t>
  </si>
  <si>
    <t>Kamioncine cadi</t>
  </si>
  <si>
    <t>Tjera</t>
  </si>
  <si>
    <t xml:space="preserve">    iv  Aktive tjera afat gjata materiale mj transporti</t>
  </si>
  <si>
    <t>AA633IO</t>
  </si>
  <si>
    <t>0.6 ton</t>
  </si>
  <si>
    <t>Fugon benx</t>
  </si>
  <si>
    <r>
      <t>Subjekti</t>
    </r>
    <r>
      <rPr>
        <b/>
        <u val="single"/>
        <sz val="10"/>
        <rFont val="Arial"/>
        <family val="2"/>
      </rPr>
      <t xml:space="preserve">                      </t>
    </r>
    <r>
      <rPr>
        <b/>
        <sz val="10"/>
        <rFont val="Arial"/>
        <family val="2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</si>
</sst>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Border="1" applyAlignment="1">
      <alignment horizontal="right"/>
    </xf>
    <xf numFmtId="0" fontId="4" fillId="0" borderId="0" xfId="0" applyFont="1" applyAlignment="1">
      <alignment/>
    </xf>
    <xf numFmtId="1" fontId="0" fillId="0" borderId="2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Fill="1" applyBorder="1" applyAlignment="1">
      <alignment/>
    </xf>
    <xf numFmtId="14" fontId="0" fillId="0" borderId="18" xfId="0" applyNumberForma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11" fillId="0" borderId="0" xfId="0" applyFont="1" applyAlignment="1">
      <alignment/>
    </xf>
    <xf numFmtId="0" fontId="11" fillId="0" borderId="40" xfId="0" applyFont="1" applyBorder="1" applyAlignment="1">
      <alignment/>
    </xf>
    <xf numFmtId="0" fontId="11" fillId="0" borderId="37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8" xfId="0" applyFont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6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3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Border="1" applyAlignment="1">
      <alignment/>
    </xf>
    <xf numFmtId="1" fontId="0" fillId="0" borderId="0" xfId="0" applyNumberFormat="1" applyAlignment="1">
      <alignment/>
    </xf>
    <xf numFmtId="0" fontId="5" fillId="0" borderId="25" xfId="0" applyFont="1" applyBorder="1" applyAlignment="1">
      <alignment horizontal="center"/>
    </xf>
    <xf numFmtId="0" fontId="5" fillId="0" borderId="5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400050</xdr:colOff>
      <xdr:row>90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53650" cy="1459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295275</xdr:colOff>
      <xdr:row>88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48875" cy="1430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="60" zoomScalePageLayoutView="0" workbookViewId="0" topLeftCell="A1">
      <selection activeCell="A1" sqref="A1:I54"/>
    </sheetView>
  </sheetViews>
  <sheetFormatPr defaultColWidth="9.140625" defaultRowHeight="12.75"/>
  <cols>
    <col min="9" max="9" width="14.7109375" style="0" customWidth="1"/>
  </cols>
  <sheetData>
    <row r="1" ht="13.5" thickBot="1"/>
    <row r="2" spans="1:9" s="36" customFormat="1" ht="27" customHeight="1">
      <c r="A2" s="10"/>
      <c r="B2" s="33"/>
      <c r="C2" s="34"/>
      <c r="D2" s="34"/>
      <c r="E2" s="34"/>
      <c r="F2" s="34"/>
      <c r="G2" s="34"/>
      <c r="H2" s="34"/>
      <c r="I2" s="35"/>
    </row>
    <row r="3" spans="1:10" s="36" customFormat="1" ht="12.75">
      <c r="A3" s="10"/>
      <c r="B3" s="37"/>
      <c r="C3" s="10" t="s">
        <v>0</v>
      </c>
      <c r="D3" s="10"/>
      <c r="E3" s="10"/>
      <c r="F3" s="112" t="s">
        <v>132</v>
      </c>
      <c r="G3" s="9"/>
      <c r="H3" s="9"/>
      <c r="I3" s="38"/>
      <c r="J3" s="10"/>
    </row>
    <row r="4" spans="1:10" s="36" customFormat="1" ht="12.75">
      <c r="A4" s="10"/>
      <c r="B4" s="37"/>
      <c r="C4" s="10"/>
      <c r="D4" s="10"/>
      <c r="E4" s="10"/>
      <c r="F4" s="112"/>
      <c r="G4" s="9"/>
      <c r="H4" s="9"/>
      <c r="I4" s="38"/>
      <c r="J4" s="10"/>
    </row>
    <row r="5" spans="1:10" s="36" customFormat="1" ht="12.75">
      <c r="A5" s="10"/>
      <c r="B5" s="37"/>
      <c r="C5" s="10" t="s">
        <v>1</v>
      </c>
      <c r="D5" s="10"/>
      <c r="E5" s="10"/>
      <c r="F5" s="112" t="s">
        <v>133</v>
      </c>
      <c r="G5" s="10"/>
      <c r="H5" s="10"/>
      <c r="I5" s="39"/>
      <c r="J5" s="10"/>
    </row>
    <row r="6" spans="1:10" s="36" customFormat="1" ht="12.75">
      <c r="A6" s="10"/>
      <c r="B6" s="37"/>
      <c r="C6" s="10"/>
      <c r="D6" s="10"/>
      <c r="E6" s="10"/>
      <c r="F6" s="112"/>
      <c r="G6" s="10"/>
      <c r="H6" s="10"/>
      <c r="I6" s="39"/>
      <c r="J6" s="10"/>
    </row>
    <row r="7" spans="1:10" s="36" customFormat="1" ht="12.75">
      <c r="A7" s="10"/>
      <c r="B7" s="37"/>
      <c r="C7" s="10" t="s">
        <v>2</v>
      </c>
      <c r="D7" s="10"/>
      <c r="E7" s="10"/>
      <c r="F7" s="112" t="s">
        <v>134</v>
      </c>
      <c r="G7" s="10"/>
      <c r="H7" s="10"/>
      <c r="I7" s="39"/>
      <c r="J7" s="10"/>
    </row>
    <row r="8" spans="1:10" s="36" customFormat="1" ht="12.75">
      <c r="A8" s="10"/>
      <c r="B8" s="37"/>
      <c r="C8" s="10"/>
      <c r="D8" s="10"/>
      <c r="E8" s="10"/>
      <c r="F8" s="110"/>
      <c r="G8" s="10"/>
      <c r="H8" s="9" t="s">
        <v>114</v>
      </c>
      <c r="I8" s="39"/>
      <c r="J8" s="10"/>
    </row>
    <row r="9" spans="1:10" s="36" customFormat="1" ht="12.75">
      <c r="A9" s="10"/>
      <c r="B9" s="37"/>
      <c r="C9" s="10"/>
      <c r="D9" s="10"/>
      <c r="E9" s="10"/>
      <c r="F9" s="110"/>
      <c r="G9" s="10"/>
      <c r="H9" s="10"/>
      <c r="I9" s="39"/>
      <c r="J9" s="10"/>
    </row>
    <row r="10" spans="1:10" s="36" customFormat="1" ht="12.75">
      <c r="A10" s="10"/>
      <c r="B10" s="37"/>
      <c r="C10" s="10" t="s">
        <v>3</v>
      </c>
      <c r="D10" s="10"/>
      <c r="E10" s="10"/>
      <c r="F10" s="112">
        <v>1994</v>
      </c>
      <c r="G10" s="10"/>
      <c r="H10" s="10"/>
      <c r="I10" s="39"/>
      <c r="J10" s="10"/>
    </row>
    <row r="11" spans="1:10" s="36" customFormat="1" ht="12.75">
      <c r="A11" s="10"/>
      <c r="B11" s="37"/>
      <c r="C11" s="10"/>
      <c r="D11" s="10"/>
      <c r="E11" s="10"/>
      <c r="F11" s="110" t="s">
        <v>111</v>
      </c>
      <c r="G11" s="10"/>
      <c r="H11" s="10"/>
      <c r="I11" s="39"/>
      <c r="J11" s="10"/>
    </row>
    <row r="12" spans="1:10" s="36" customFormat="1" ht="12.75">
      <c r="A12" s="10"/>
      <c r="B12" s="37"/>
      <c r="C12" s="10"/>
      <c r="D12" s="10"/>
      <c r="E12" s="10"/>
      <c r="F12" s="110"/>
      <c r="G12" s="10"/>
      <c r="H12" s="10"/>
      <c r="I12" s="39"/>
      <c r="J12" s="10"/>
    </row>
    <row r="13" spans="1:10" s="36" customFormat="1" ht="12.75">
      <c r="A13" s="10"/>
      <c r="B13" s="37"/>
      <c r="C13" s="10" t="s">
        <v>4</v>
      </c>
      <c r="D13" s="10"/>
      <c r="E13" s="10"/>
      <c r="F13" s="112" t="s">
        <v>135</v>
      </c>
      <c r="G13" s="10"/>
      <c r="H13" s="10"/>
      <c r="I13" s="39"/>
      <c r="J13" s="10"/>
    </row>
    <row r="14" spans="1:10" s="36" customFormat="1" ht="12.75">
      <c r="A14" s="10"/>
      <c r="B14" s="37"/>
      <c r="C14" s="10"/>
      <c r="D14" s="10"/>
      <c r="E14" s="10"/>
      <c r="F14" s="10" t="s">
        <v>112</v>
      </c>
      <c r="G14" s="10"/>
      <c r="H14" s="10"/>
      <c r="I14" s="39"/>
      <c r="J14" s="10"/>
    </row>
    <row r="15" spans="1:10" s="36" customFormat="1" ht="12.75">
      <c r="A15" s="10"/>
      <c r="B15" s="37"/>
      <c r="C15" s="10"/>
      <c r="D15" s="10"/>
      <c r="E15" s="10"/>
      <c r="F15" s="10" t="s">
        <v>110</v>
      </c>
      <c r="G15" s="10"/>
      <c r="H15" s="10"/>
      <c r="I15" s="39"/>
      <c r="J15" s="10"/>
    </row>
    <row r="16" spans="1:10" s="36" customFormat="1" ht="12.75">
      <c r="A16" s="10"/>
      <c r="B16" s="37"/>
      <c r="C16" s="10"/>
      <c r="D16" s="10"/>
      <c r="E16" s="10"/>
      <c r="F16" s="10"/>
      <c r="G16" s="10"/>
      <c r="H16" s="10"/>
      <c r="I16" s="39"/>
      <c r="J16" s="10"/>
    </row>
    <row r="17" spans="1:10" s="36" customFormat="1" ht="21" customHeight="1">
      <c r="A17" s="10"/>
      <c r="B17" s="37"/>
      <c r="C17" s="10"/>
      <c r="D17" s="10"/>
      <c r="E17" s="10"/>
      <c r="F17" s="10"/>
      <c r="G17" s="10"/>
      <c r="H17" s="10"/>
      <c r="I17" s="39"/>
      <c r="J17" s="10"/>
    </row>
    <row r="18" spans="1:10" s="36" customFormat="1" ht="21" customHeight="1">
      <c r="A18" s="10"/>
      <c r="B18" s="37"/>
      <c r="C18" s="10"/>
      <c r="D18" s="10"/>
      <c r="E18" s="10"/>
      <c r="F18" s="10"/>
      <c r="G18" s="10"/>
      <c r="H18" s="10"/>
      <c r="I18" s="39"/>
      <c r="J18" s="10"/>
    </row>
    <row r="19" spans="1:10" s="36" customFormat="1" ht="12.75">
      <c r="A19" s="10"/>
      <c r="B19" s="37"/>
      <c r="C19" s="10"/>
      <c r="D19" s="10"/>
      <c r="E19" s="10"/>
      <c r="F19" s="10"/>
      <c r="G19" s="10"/>
      <c r="H19" s="10"/>
      <c r="I19" s="39"/>
      <c r="J19" s="10"/>
    </row>
    <row r="20" spans="1:10" s="36" customFormat="1" ht="12.75">
      <c r="A20" s="10"/>
      <c r="B20" s="37"/>
      <c r="C20" s="10"/>
      <c r="D20" s="10"/>
      <c r="E20" s="10"/>
      <c r="F20" s="10"/>
      <c r="G20" s="10"/>
      <c r="H20" s="10"/>
      <c r="I20" s="39"/>
      <c r="J20" s="10"/>
    </row>
    <row r="21" spans="1:10" s="36" customFormat="1" ht="23.25">
      <c r="A21" s="40"/>
      <c r="B21" s="37"/>
      <c r="C21" s="113" t="s">
        <v>5</v>
      </c>
      <c r="D21" s="40"/>
      <c r="E21" s="40"/>
      <c r="F21" s="40"/>
      <c r="G21" s="40"/>
      <c r="H21" s="40"/>
      <c r="I21" s="39"/>
      <c r="J21" s="10"/>
    </row>
    <row r="22" spans="1:10" s="36" customFormat="1" ht="12.75">
      <c r="A22" s="10"/>
      <c r="B22" s="37"/>
      <c r="C22" s="10"/>
      <c r="D22" s="10"/>
      <c r="E22" s="10"/>
      <c r="F22" s="10"/>
      <c r="G22" s="10"/>
      <c r="H22" s="10"/>
      <c r="I22" s="39"/>
      <c r="J22" s="10"/>
    </row>
    <row r="23" spans="1:10" s="36" customFormat="1" ht="12.75">
      <c r="A23" s="10"/>
      <c r="B23" s="37"/>
      <c r="C23" s="10"/>
      <c r="D23" s="10" t="s">
        <v>300</v>
      </c>
      <c r="E23" s="10"/>
      <c r="F23" s="10"/>
      <c r="G23" s="10"/>
      <c r="H23" s="10"/>
      <c r="I23" s="39"/>
      <c r="J23" s="10"/>
    </row>
    <row r="24" spans="1:10" s="36" customFormat="1" ht="12.75">
      <c r="A24" s="10"/>
      <c r="B24" s="37"/>
      <c r="C24" s="10"/>
      <c r="D24" s="10"/>
      <c r="E24" s="10"/>
      <c r="F24" s="10"/>
      <c r="G24" s="10"/>
      <c r="H24" s="10"/>
      <c r="I24" s="39"/>
      <c r="J24" s="10"/>
    </row>
    <row r="25" spans="1:10" s="36" customFormat="1" ht="12.75">
      <c r="A25" s="10"/>
      <c r="B25" s="37"/>
      <c r="C25" s="10"/>
      <c r="D25" s="10"/>
      <c r="E25" s="10"/>
      <c r="F25" s="10"/>
      <c r="G25" s="10"/>
      <c r="H25" s="10"/>
      <c r="I25" s="39"/>
      <c r="J25" s="10"/>
    </row>
    <row r="26" spans="1:10" s="36" customFormat="1" ht="12.75">
      <c r="A26" s="10"/>
      <c r="B26" s="37"/>
      <c r="C26" s="10"/>
      <c r="D26" s="10"/>
      <c r="E26" s="10"/>
      <c r="F26" s="10"/>
      <c r="G26" s="10"/>
      <c r="H26" s="10"/>
      <c r="I26" s="39"/>
      <c r="J26" s="10"/>
    </row>
    <row r="27" spans="1:10" s="36" customFormat="1" ht="20.25">
      <c r="A27" s="10"/>
      <c r="B27" s="37"/>
      <c r="C27" s="10"/>
      <c r="D27" s="2" t="s">
        <v>316</v>
      </c>
      <c r="E27" s="10"/>
      <c r="F27" s="10"/>
      <c r="G27" s="10"/>
      <c r="H27" s="10"/>
      <c r="I27" s="39"/>
      <c r="J27" s="10"/>
    </row>
    <row r="28" spans="1:10" s="36" customFormat="1" ht="12.75">
      <c r="A28" s="10"/>
      <c r="B28" s="37"/>
      <c r="C28" s="10"/>
      <c r="D28" s="10"/>
      <c r="E28" s="10"/>
      <c r="F28" s="10"/>
      <c r="G28" s="10"/>
      <c r="H28" s="10"/>
      <c r="I28" s="39"/>
      <c r="J28" s="10"/>
    </row>
    <row r="29" spans="1:10" s="36" customFormat="1" ht="12.75">
      <c r="A29" s="10"/>
      <c r="B29" s="37"/>
      <c r="C29" s="10"/>
      <c r="D29" s="10"/>
      <c r="E29" s="10"/>
      <c r="F29" s="10"/>
      <c r="G29" s="10"/>
      <c r="H29" s="10"/>
      <c r="I29" s="39"/>
      <c r="J29" s="10"/>
    </row>
    <row r="30" spans="1:10" s="36" customFormat="1" ht="12.75">
      <c r="A30" s="10"/>
      <c r="B30" s="37"/>
      <c r="C30" s="10"/>
      <c r="D30" s="10"/>
      <c r="E30" s="10"/>
      <c r="F30" s="10"/>
      <c r="G30" s="10"/>
      <c r="H30" s="10"/>
      <c r="I30" s="39"/>
      <c r="J30" s="10"/>
    </row>
    <row r="31" spans="1:10" s="36" customFormat="1" ht="12.75">
      <c r="A31" s="10"/>
      <c r="B31" s="37"/>
      <c r="C31" s="10"/>
      <c r="D31" s="10"/>
      <c r="E31" s="10"/>
      <c r="F31" s="10"/>
      <c r="G31" s="10"/>
      <c r="H31" s="10"/>
      <c r="I31" s="39"/>
      <c r="J31" s="10"/>
    </row>
    <row r="32" spans="1:10" s="36" customFormat="1" ht="12.75">
      <c r="A32" s="10"/>
      <c r="B32" s="37"/>
      <c r="C32" s="10"/>
      <c r="D32" s="10"/>
      <c r="E32" s="10"/>
      <c r="F32" s="10"/>
      <c r="G32" s="10"/>
      <c r="H32" s="10"/>
      <c r="I32" s="39"/>
      <c r="J32" s="10"/>
    </row>
    <row r="33" spans="1:10" s="36" customFormat="1" ht="12.75">
      <c r="A33" s="10"/>
      <c r="B33" s="37"/>
      <c r="C33" s="10"/>
      <c r="D33" s="10"/>
      <c r="E33" s="10"/>
      <c r="F33" s="10"/>
      <c r="G33" s="10"/>
      <c r="H33" s="10"/>
      <c r="I33" s="39"/>
      <c r="J33" s="10"/>
    </row>
    <row r="34" spans="1:10" s="36" customFormat="1" ht="12.75">
      <c r="A34" s="10"/>
      <c r="B34" s="37"/>
      <c r="C34" s="10"/>
      <c r="D34" s="10"/>
      <c r="E34" s="10"/>
      <c r="F34" s="10"/>
      <c r="G34" s="10"/>
      <c r="H34" s="10"/>
      <c r="I34" s="39"/>
      <c r="J34" s="10"/>
    </row>
    <row r="35" spans="1:10" s="36" customFormat="1" ht="12.75">
      <c r="A35" s="10"/>
      <c r="B35" s="37"/>
      <c r="C35" s="10"/>
      <c r="D35" s="10"/>
      <c r="E35" s="10"/>
      <c r="F35" s="10"/>
      <c r="G35" s="10"/>
      <c r="H35" s="10"/>
      <c r="I35" s="39"/>
      <c r="J35" s="10"/>
    </row>
    <row r="36" spans="1:10" s="36" customFormat="1" ht="12.75">
      <c r="A36" s="10"/>
      <c r="B36" s="37"/>
      <c r="C36" s="10"/>
      <c r="D36" s="10"/>
      <c r="E36" s="10"/>
      <c r="F36" s="10"/>
      <c r="G36" s="10"/>
      <c r="H36" s="10"/>
      <c r="I36" s="39"/>
      <c r="J36" s="10"/>
    </row>
    <row r="37" spans="1:10" s="36" customFormat="1" ht="12.75">
      <c r="A37" s="10"/>
      <c r="B37" s="37"/>
      <c r="C37" s="10"/>
      <c r="D37" s="10"/>
      <c r="E37" s="10"/>
      <c r="F37" s="10"/>
      <c r="G37" s="10"/>
      <c r="H37" s="10"/>
      <c r="I37" s="39"/>
      <c r="J37" s="10"/>
    </row>
    <row r="38" spans="1:10" s="36" customFormat="1" ht="12.75">
      <c r="A38" s="10"/>
      <c r="B38" s="37"/>
      <c r="C38" s="10"/>
      <c r="D38" s="10"/>
      <c r="E38" s="10"/>
      <c r="F38" s="10"/>
      <c r="G38" s="10"/>
      <c r="H38" s="10"/>
      <c r="I38" s="39"/>
      <c r="J38" s="10"/>
    </row>
    <row r="39" spans="1:10" s="36" customFormat="1" ht="12.75">
      <c r="A39" s="10"/>
      <c r="B39" s="37"/>
      <c r="C39" s="10"/>
      <c r="D39" s="10"/>
      <c r="E39" s="10"/>
      <c r="F39" s="10"/>
      <c r="G39" s="10"/>
      <c r="H39" s="10"/>
      <c r="I39" s="39"/>
      <c r="J39" s="10"/>
    </row>
    <row r="40" spans="1:10" s="36" customFormat="1" ht="12.75">
      <c r="A40" s="10"/>
      <c r="B40" s="37"/>
      <c r="C40" s="41"/>
      <c r="D40" s="42"/>
      <c r="E40" s="42"/>
      <c r="F40" s="42"/>
      <c r="G40" s="43"/>
      <c r="H40" s="44"/>
      <c r="I40" s="39"/>
      <c r="J40" s="10"/>
    </row>
    <row r="41" spans="1:10" s="36" customFormat="1" ht="12.75">
      <c r="A41" s="10"/>
      <c r="B41" s="37"/>
      <c r="C41" s="111" t="s">
        <v>317</v>
      </c>
      <c r="D41" s="110"/>
      <c r="E41" s="110"/>
      <c r="F41" s="110" t="s">
        <v>145</v>
      </c>
      <c r="G41" s="112" t="s">
        <v>318</v>
      </c>
      <c r="H41" s="45"/>
      <c r="I41" s="39"/>
      <c r="J41" s="10"/>
    </row>
    <row r="42" spans="1:10" s="36" customFormat="1" ht="12.75">
      <c r="A42" s="10"/>
      <c r="B42" s="37"/>
      <c r="C42" s="17"/>
      <c r="D42" s="10"/>
      <c r="E42" s="10"/>
      <c r="F42" s="10"/>
      <c r="G42" s="10"/>
      <c r="H42" s="32"/>
      <c r="I42" s="39"/>
      <c r="J42" s="10"/>
    </row>
    <row r="43" spans="1:10" s="36" customFormat="1" ht="12.75">
      <c r="A43" s="10"/>
      <c r="B43" s="37"/>
      <c r="C43" s="17" t="s">
        <v>146</v>
      </c>
      <c r="D43" s="10"/>
      <c r="E43" s="46"/>
      <c r="F43" s="46"/>
      <c r="G43" s="46"/>
      <c r="H43" s="45"/>
      <c r="I43" s="39"/>
      <c r="J43" s="10"/>
    </row>
    <row r="44" spans="1:10" s="36" customFormat="1" ht="12.75">
      <c r="A44" s="10"/>
      <c r="B44" s="37"/>
      <c r="C44" s="17"/>
      <c r="D44" s="10"/>
      <c r="E44" s="10"/>
      <c r="F44" s="10"/>
      <c r="G44" s="10"/>
      <c r="H44" s="45"/>
      <c r="I44" s="39"/>
      <c r="J44" s="10"/>
    </row>
    <row r="45" spans="1:10" s="36" customFormat="1" ht="12.75">
      <c r="A45" s="10"/>
      <c r="B45" s="37"/>
      <c r="C45" s="17" t="s">
        <v>219</v>
      </c>
      <c r="D45" s="10"/>
      <c r="E45" s="10"/>
      <c r="F45" s="10" t="s">
        <v>116</v>
      </c>
      <c r="G45" s="10"/>
      <c r="H45" s="45"/>
      <c r="I45" s="39"/>
      <c r="J45" s="10"/>
    </row>
    <row r="46" spans="1:10" s="36" customFormat="1" ht="12.75">
      <c r="A46" s="10"/>
      <c r="B46" s="37"/>
      <c r="C46" s="17" t="s">
        <v>147</v>
      </c>
      <c r="D46" s="10"/>
      <c r="E46" s="46"/>
      <c r="F46" s="46"/>
      <c r="G46" s="46"/>
      <c r="H46" s="45"/>
      <c r="I46" s="39"/>
      <c r="J46" s="10"/>
    </row>
    <row r="47" spans="1:10" s="36" customFormat="1" ht="12.75">
      <c r="A47" s="10"/>
      <c r="B47" s="37"/>
      <c r="C47" s="47"/>
      <c r="D47" s="46"/>
      <c r="E47" s="46"/>
      <c r="F47" s="46"/>
      <c r="G47" s="46"/>
      <c r="H47" s="48"/>
      <c r="I47" s="39"/>
      <c r="J47" s="10"/>
    </row>
    <row r="48" spans="1:10" s="36" customFormat="1" ht="12.75">
      <c r="A48" s="10"/>
      <c r="B48" s="37"/>
      <c r="C48" s="10"/>
      <c r="D48" s="10"/>
      <c r="E48" s="10"/>
      <c r="F48" s="10"/>
      <c r="G48" s="10"/>
      <c r="H48" s="10"/>
      <c r="I48" s="39"/>
      <c r="J48" s="10"/>
    </row>
    <row r="49" spans="1:10" s="36" customFormat="1" ht="12.75">
      <c r="A49" s="10"/>
      <c r="B49" s="37"/>
      <c r="C49" s="10"/>
      <c r="D49" s="10"/>
      <c r="E49" s="10"/>
      <c r="F49" s="10"/>
      <c r="G49" s="10"/>
      <c r="H49" s="10"/>
      <c r="I49" s="39"/>
      <c r="J49" s="10"/>
    </row>
    <row r="50" spans="1:10" s="36" customFormat="1" ht="12.75">
      <c r="A50" s="10"/>
      <c r="B50" s="37"/>
      <c r="C50" s="10"/>
      <c r="D50" s="10"/>
      <c r="E50" s="10"/>
      <c r="F50" s="10"/>
      <c r="G50" s="10"/>
      <c r="H50" s="10"/>
      <c r="I50" s="39"/>
      <c r="J50" s="10"/>
    </row>
    <row r="51" spans="1:10" s="36" customFormat="1" ht="12.75">
      <c r="A51" s="10"/>
      <c r="B51" s="37"/>
      <c r="C51" s="10"/>
      <c r="D51" s="10"/>
      <c r="E51" s="10"/>
      <c r="F51" s="10"/>
      <c r="G51" s="10"/>
      <c r="H51" s="10"/>
      <c r="I51" s="39"/>
      <c r="J51" s="10"/>
    </row>
    <row r="52" spans="1:10" s="36" customFormat="1" ht="12.75">
      <c r="A52" s="10"/>
      <c r="B52" s="37"/>
      <c r="C52" s="10"/>
      <c r="D52" s="10"/>
      <c r="E52" s="10"/>
      <c r="F52" s="10"/>
      <c r="G52" s="10"/>
      <c r="H52" s="9"/>
      <c r="I52" s="38"/>
      <c r="J52" s="10"/>
    </row>
    <row r="53" spans="1:9" s="36" customFormat="1" ht="13.5" thickBot="1">
      <c r="A53" s="10"/>
      <c r="B53" s="49"/>
      <c r="C53" s="50"/>
      <c r="D53" s="50"/>
      <c r="E53" s="50"/>
      <c r="F53" s="50"/>
      <c r="G53" s="50"/>
      <c r="H53" s="50"/>
      <c r="I53" s="51"/>
    </row>
    <row r="54" spans="1:9" s="36" customFormat="1" ht="12.7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</sheetData>
  <sheetProtection/>
  <printOptions/>
  <pageMargins left="0.75" right="0.52" top="0.35" bottom="0.5" header="0.31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60" zoomScalePageLayoutView="0" workbookViewId="0" topLeftCell="A1">
      <selection activeCell="A1" sqref="A1:D58"/>
    </sheetView>
  </sheetViews>
  <sheetFormatPr defaultColWidth="9.140625" defaultRowHeight="12.75"/>
  <cols>
    <col min="1" max="1" width="5.28125" style="0" customWidth="1"/>
    <col min="3" max="3" width="38.8515625" style="0" customWidth="1"/>
    <col min="4" max="4" width="20.8515625" style="0" customWidth="1"/>
  </cols>
  <sheetData>
    <row r="1" spans="2:3" ht="12.75">
      <c r="B1" s="1"/>
      <c r="C1" s="1"/>
    </row>
    <row r="2" spans="2:3" ht="12.75">
      <c r="B2" s="1"/>
      <c r="C2" s="110" t="s">
        <v>295</v>
      </c>
    </row>
    <row r="3" spans="2:3" ht="12.75">
      <c r="B3" s="1"/>
      <c r="C3" s="110" t="s">
        <v>296</v>
      </c>
    </row>
    <row r="4" spans="2:4" ht="12.75">
      <c r="B4" s="1"/>
      <c r="C4" s="1"/>
      <c r="D4" s="7" t="s">
        <v>297</v>
      </c>
    </row>
    <row r="5" ht="13.5" thickBot="1">
      <c r="D5" t="s">
        <v>299</v>
      </c>
    </row>
    <row r="6" spans="1:4" ht="12.75">
      <c r="A6" s="30"/>
      <c r="B6" s="98"/>
      <c r="C6" s="98" t="s">
        <v>209</v>
      </c>
      <c r="D6" s="31" t="s">
        <v>240</v>
      </c>
    </row>
    <row r="7" spans="1:4" ht="12.75">
      <c r="A7" s="28">
        <v>1</v>
      </c>
      <c r="B7" s="15" t="s">
        <v>241</v>
      </c>
      <c r="C7" s="15" t="s">
        <v>242</v>
      </c>
      <c r="D7" s="22"/>
    </row>
    <row r="8" spans="1:4" ht="12.75">
      <c r="A8" s="28">
        <v>2</v>
      </c>
      <c r="B8" s="15" t="s">
        <v>241</v>
      </c>
      <c r="C8" s="15" t="s">
        <v>243</v>
      </c>
      <c r="D8" s="22">
        <f>'ardh-shpenz'!E7</f>
        <v>14452008</v>
      </c>
    </row>
    <row r="9" spans="1:4" ht="12.75">
      <c r="A9" s="28">
        <v>3</v>
      </c>
      <c r="B9" s="15" t="s">
        <v>241</v>
      </c>
      <c r="C9" s="15" t="s">
        <v>244</v>
      </c>
      <c r="D9" s="22"/>
    </row>
    <row r="10" spans="1:4" ht="12.75">
      <c r="A10" s="28">
        <v>4</v>
      </c>
      <c r="B10" s="15" t="s">
        <v>241</v>
      </c>
      <c r="C10" s="15" t="s">
        <v>245</v>
      </c>
      <c r="D10" s="22"/>
    </row>
    <row r="11" spans="1:4" ht="12.75">
      <c r="A11" s="28">
        <v>5</v>
      </c>
      <c r="B11" s="15" t="s">
        <v>241</v>
      </c>
      <c r="C11" s="15" t="s">
        <v>246</v>
      </c>
      <c r="D11" s="22"/>
    </row>
    <row r="12" spans="1:4" ht="12.75">
      <c r="A12" s="28">
        <v>6</v>
      </c>
      <c r="B12" s="15" t="s">
        <v>241</v>
      </c>
      <c r="C12" s="15" t="s">
        <v>247</v>
      </c>
      <c r="D12" s="22"/>
    </row>
    <row r="13" spans="1:4" ht="12.75">
      <c r="A13" s="28">
        <v>7</v>
      </c>
      <c r="B13" s="15" t="s">
        <v>241</v>
      </c>
      <c r="C13" s="15" t="s">
        <v>248</v>
      </c>
      <c r="D13" s="22"/>
    </row>
    <row r="14" spans="1:4" ht="12.75">
      <c r="A14" s="28">
        <v>8</v>
      </c>
      <c r="B14" s="15" t="s">
        <v>241</v>
      </c>
      <c r="C14" s="15" t="s">
        <v>249</v>
      </c>
      <c r="D14" s="22"/>
    </row>
    <row r="15" spans="1:4" ht="12.75">
      <c r="A15" s="103" t="s">
        <v>175</v>
      </c>
      <c r="B15" s="104"/>
      <c r="C15" s="104" t="s">
        <v>250</v>
      </c>
      <c r="D15" s="105">
        <f>SUM(D7:D14)</f>
        <v>14452008</v>
      </c>
    </row>
    <row r="16" spans="1:4" ht="12.75">
      <c r="A16" s="28">
        <v>9</v>
      </c>
      <c r="B16" s="15" t="s">
        <v>251</v>
      </c>
      <c r="C16" s="15" t="s">
        <v>252</v>
      </c>
      <c r="D16" s="22"/>
    </row>
    <row r="17" spans="1:4" ht="12.75">
      <c r="A17" s="28">
        <v>10</v>
      </c>
      <c r="B17" s="15" t="s">
        <v>251</v>
      </c>
      <c r="C17" s="15" t="s">
        <v>253</v>
      </c>
      <c r="D17" s="22"/>
    </row>
    <row r="18" spans="1:4" ht="12.75">
      <c r="A18" s="28">
        <v>11</v>
      </c>
      <c r="B18" s="15" t="s">
        <v>251</v>
      </c>
      <c r="C18" s="15" t="s">
        <v>254</v>
      </c>
      <c r="D18" s="22"/>
    </row>
    <row r="19" spans="1:4" ht="12.75">
      <c r="A19" s="103" t="s">
        <v>176</v>
      </c>
      <c r="B19" s="104"/>
      <c r="C19" s="104" t="s">
        <v>255</v>
      </c>
      <c r="D19" s="105">
        <f>SUM(D16:D18)</f>
        <v>0</v>
      </c>
    </row>
    <row r="20" spans="1:4" ht="12.75">
      <c r="A20" s="28">
        <v>12</v>
      </c>
      <c r="B20" s="15" t="s">
        <v>256</v>
      </c>
      <c r="C20" s="15" t="s">
        <v>257</v>
      </c>
      <c r="D20" s="22"/>
    </row>
    <row r="21" spans="1:4" ht="12.75">
      <c r="A21" s="28">
        <v>13</v>
      </c>
      <c r="B21" s="15" t="s">
        <v>256</v>
      </c>
      <c r="C21" s="15" t="s">
        <v>258</v>
      </c>
      <c r="D21" s="22"/>
    </row>
    <row r="22" spans="1:4" ht="12.75">
      <c r="A22" s="28">
        <v>14</v>
      </c>
      <c r="B22" s="15" t="s">
        <v>256</v>
      </c>
      <c r="C22" s="15" t="s">
        <v>259</v>
      </c>
      <c r="D22" s="22"/>
    </row>
    <row r="23" spans="1:4" ht="12.75">
      <c r="A23" s="28">
        <v>15</v>
      </c>
      <c r="B23" s="15" t="s">
        <v>256</v>
      </c>
      <c r="C23" s="15" t="s">
        <v>260</v>
      </c>
      <c r="D23" s="22"/>
    </row>
    <row r="24" spans="1:4" ht="12.75">
      <c r="A24" s="28">
        <v>16</v>
      </c>
      <c r="B24" s="15" t="s">
        <v>256</v>
      </c>
      <c r="C24" s="15" t="s">
        <v>261</v>
      </c>
      <c r="D24" s="22"/>
    </row>
    <row r="25" spans="1:4" ht="12.75">
      <c r="A25" s="28">
        <v>17</v>
      </c>
      <c r="B25" s="15" t="s">
        <v>256</v>
      </c>
      <c r="C25" s="15" t="s">
        <v>262</v>
      </c>
      <c r="D25" s="22"/>
    </row>
    <row r="26" spans="1:4" ht="12.75">
      <c r="A26" s="28">
        <v>18</v>
      </c>
      <c r="B26" s="15" t="s">
        <v>256</v>
      </c>
      <c r="C26" s="15" t="s">
        <v>263</v>
      </c>
      <c r="D26" s="22"/>
    </row>
    <row r="27" spans="1:4" ht="12.75">
      <c r="A27" s="28">
        <v>19</v>
      </c>
      <c r="B27" s="15" t="s">
        <v>256</v>
      </c>
      <c r="C27" s="15" t="s">
        <v>264</v>
      </c>
      <c r="D27" s="22"/>
    </row>
    <row r="28" spans="1:4" ht="12.75">
      <c r="A28" s="103" t="s">
        <v>177</v>
      </c>
      <c r="B28" s="104"/>
      <c r="C28" s="104" t="s">
        <v>265</v>
      </c>
      <c r="D28" s="105">
        <f>SUM(D20:D27)</f>
        <v>0</v>
      </c>
    </row>
    <row r="29" spans="1:4" ht="12.75">
      <c r="A29" s="28">
        <v>20</v>
      </c>
      <c r="B29" s="15" t="s">
        <v>266</v>
      </c>
      <c r="C29" s="15" t="s">
        <v>267</v>
      </c>
      <c r="D29" s="22"/>
    </row>
    <row r="30" spans="1:4" ht="12.75">
      <c r="A30" s="28">
        <v>21</v>
      </c>
      <c r="B30" s="15" t="s">
        <v>266</v>
      </c>
      <c r="C30" s="15" t="s">
        <v>268</v>
      </c>
      <c r="D30" s="22"/>
    </row>
    <row r="31" spans="1:4" ht="12.75">
      <c r="A31" s="28">
        <v>22</v>
      </c>
      <c r="B31" s="15" t="s">
        <v>266</v>
      </c>
      <c r="C31" s="15" t="s">
        <v>269</v>
      </c>
      <c r="D31" s="22"/>
    </row>
    <row r="32" spans="1:4" ht="12.75">
      <c r="A32" s="28">
        <v>23</v>
      </c>
      <c r="B32" s="15" t="s">
        <v>266</v>
      </c>
      <c r="C32" s="15" t="s">
        <v>270</v>
      </c>
      <c r="D32" s="22"/>
    </row>
    <row r="33" spans="1:4" ht="12.75">
      <c r="A33" s="103" t="s">
        <v>271</v>
      </c>
      <c r="B33" s="104"/>
      <c r="C33" s="104" t="s">
        <v>272</v>
      </c>
      <c r="D33" s="105">
        <f>SUM(D29:D32)</f>
        <v>0</v>
      </c>
    </row>
    <row r="34" spans="1:4" ht="12.75">
      <c r="A34" s="28">
        <v>24</v>
      </c>
      <c r="B34" s="15" t="s">
        <v>273</v>
      </c>
      <c r="C34" s="15" t="s">
        <v>274</v>
      </c>
      <c r="D34" s="22"/>
    </row>
    <row r="35" spans="1:4" ht="12.75">
      <c r="A35" s="28">
        <v>25</v>
      </c>
      <c r="B35" s="15" t="s">
        <v>273</v>
      </c>
      <c r="C35" s="15" t="s">
        <v>275</v>
      </c>
      <c r="D35" s="22"/>
    </row>
    <row r="36" spans="1:4" ht="12.75">
      <c r="A36" s="28">
        <v>26</v>
      </c>
      <c r="B36" s="15" t="s">
        <v>273</v>
      </c>
      <c r="C36" s="15" t="s">
        <v>276</v>
      </c>
      <c r="D36" s="22"/>
    </row>
    <row r="37" spans="1:4" ht="12.75">
      <c r="A37" s="28">
        <v>27</v>
      </c>
      <c r="B37" s="15" t="s">
        <v>273</v>
      </c>
      <c r="C37" s="15" t="s">
        <v>277</v>
      </c>
      <c r="D37" s="22"/>
    </row>
    <row r="38" spans="1:4" ht="12.75">
      <c r="A38" s="28">
        <v>28</v>
      </c>
      <c r="B38" s="15" t="s">
        <v>273</v>
      </c>
      <c r="C38" s="15" t="s">
        <v>278</v>
      </c>
      <c r="D38" s="22"/>
    </row>
    <row r="39" spans="1:4" ht="12.75">
      <c r="A39" s="28">
        <v>29</v>
      </c>
      <c r="B39" s="15" t="s">
        <v>273</v>
      </c>
      <c r="C39" s="15" t="s">
        <v>279</v>
      </c>
      <c r="D39" s="22"/>
    </row>
    <row r="40" spans="1:4" ht="12.75">
      <c r="A40" s="28">
        <v>30</v>
      </c>
      <c r="B40" s="15" t="s">
        <v>273</v>
      </c>
      <c r="C40" s="15" t="s">
        <v>280</v>
      </c>
      <c r="D40" s="22"/>
    </row>
    <row r="41" spans="1:4" ht="12.75">
      <c r="A41" s="28">
        <v>31</v>
      </c>
      <c r="B41" s="15" t="s">
        <v>273</v>
      </c>
      <c r="C41" s="15" t="s">
        <v>294</v>
      </c>
      <c r="D41" s="22"/>
    </row>
    <row r="42" spans="1:4" ht="12.75">
      <c r="A42" s="28">
        <v>32</v>
      </c>
      <c r="B42" s="15" t="s">
        <v>273</v>
      </c>
      <c r="C42" s="15" t="s">
        <v>281</v>
      </c>
      <c r="D42" s="22"/>
    </row>
    <row r="43" spans="1:4" ht="12.75">
      <c r="A43" s="28">
        <v>33</v>
      </c>
      <c r="B43" s="15" t="s">
        <v>273</v>
      </c>
      <c r="C43" s="15" t="s">
        <v>282</v>
      </c>
      <c r="D43" s="22"/>
    </row>
    <row r="44" spans="1:4" ht="12.75">
      <c r="A44" s="28">
        <v>34</v>
      </c>
      <c r="B44" s="15" t="s">
        <v>273</v>
      </c>
      <c r="C44" s="15" t="s">
        <v>283</v>
      </c>
      <c r="D44" s="22"/>
    </row>
    <row r="45" spans="1:4" ht="12.75">
      <c r="A45" s="28" t="s">
        <v>284</v>
      </c>
      <c r="B45" s="15"/>
      <c r="C45" s="15" t="s">
        <v>285</v>
      </c>
      <c r="D45" s="22">
        <f>SUM(D34:D44)</f>
        <v>0</v>
      </c>
    </row>
    <row r="46" spans="1:4" ht="13.5" thickBot="1">
      <c r="A46" s="106"/>
      <c r="B46" s="107"/>
      <c r="C46" s="107" t="s">
        <v>286</v>
      </c>
      <c r="D46" s="108">
        <f>SUM(D45,D33,D28,D19,D15)</f>
        <v>14452008</v>
      </c>
    </row>
    <row r="47" ht="13.5" thickBot="1"/>
    <row r="48" spans="3:4" ht="12.75">
      <c r="C48" s="30" t="s">
        <v>326</v>
      </c>
      <c r="D48" s="31" t="s">
        <v>287</v>
      </c>
    </row>
    <row r="49" spans="3:4" ht="12.75">
      <c r="C49" s="28"/>
      <c r="D49" s="22"/>
    </row>
    <row r="50" spans="3:4" ht="12.75">
      <c r="C50" s="28" t="s">
        <v>288</v>
      </c>
      <c r="D50" s="22">
        <v>3</v>
      </c>
    </row>
    <row r="51" spans="3:4" ht="12.75">
      <c r="C51" s="28" t="s">
        <v>289</v>
      </c>
      <c r="D51" s="22">
        <v>1</v>
      </c>
    </row>
    <row r="52" spans="3:4" ht="12.75">
      <c r="C52" s="28" t="s">
        <v>290</v>
      </c>
      <c r="D52" s="22"/>
    </row>
    <row r="53" spans="3:4" ht="12.75">
      <c r="C53" s="28" t="s">
        <v>291</v>
      </c>
      <c r="D53" s="22"/>
    </row>
    <row r="54" spans="3:4" ht="12.75">
      <c r="C54" s="28" t="s">
        <v>292</v>
      </c>
      <c r="D54" s="22"/>
    </row>
    <row r="55" spans="3:4" ht="13.5" thickBot="1">
      <c r="C55" s="29" t="s">
        <v>238</v>
      </c>
      <c r="D55" s="23">
        <f>SUM(D49:D54)</f>
        <v>4</v>
      </c>
    </row>
    <row r="57" ht="12.75">
      <c r="D57" s="7" t="s">
        <v>293</v>
      </c>
    </row>
    <row r="58" ht="12.75">
      <c r="D58" s="110" t="s">
        <v>309</v>
      </c>
    </row>
  </sheetData>
  <sheetProtection/>
  <printOptions/>
  <pageMargins left="0.75" right="0.75" top="0.31" bottom="0.52" header="0.37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1"/>
  <sheetViews>
    <sheetView view="pageBreakPreview" zoomScale="60" zoomScalePageLayoutView="0" workbookViewId="0" topLeftCell="A13">
      <selection activeCell="G54" sqref="G54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9.28125" style="0" bestFit="1" customWidth="1"/>
    <col min="4" max="4" width="11.28125" style="0" customWidth="1"/>
    <col min="5" max="5" width="9.8515625" style="0" bestFit="1" customWidth="1"/>
    <col min="6" max="6" width="11.28125" style="0" customWidth="1"/>
    <col min="7" max="7" width="14.140625" style="0" customWidth="1"/>
  </cols>
  <sheetData>
    <row r="2" ht="12.75">
      <c r="B2" s="110" t="s">
        <v>295</v>
      </c>
    </row>
    <row r="3" ht="12.75">
      <c r="B3" s="110" t="s">
        <v>296</v>
      </c>
    </row>
    <row r="4" ht="12.75">
      <c r="B4" s="110"/>
    </row>
    <row r="5" ht="12.75">
      <c r="B5" s="109" t="s">
        <v>327</v>
      </c>
    </row>
    <row r="6" ht="12.75">
      <c r="G6" t="s">
        <v>299</v>
      </c>
    </row>
    <row r="7" spans="1:7" ht="12.75">
      <c r="A7" s="99" t="s">
        <v>6</v>
      </c>
      <c r="B7" s="100" t="s">
        <v>178</v>
      </c>
      <c r="C7" s="99" t="s">
        <v>229</v>
      </c>
      <c r="D7" s="99" t="s">
        <v>230</v>
      </c>
      <c r="E7" s="101" t="s">
        <v>218</v>
      </c>
      <c r="F7" s="101" t="s">
        <v>231</v>
      </c>
      <c r="G7" s="101" t="s">
        <v>230</v>
      </c>
    </row>
    <row r="8" spans="1:7" ht="12.75">
      <c r="A8" s="20"/>
      <c r="B8" s="20"/>
      <c r="C8" s="20"/>
      <c r="D8" s="20" t="s">
        <v>328</v>
      </c>
      <c r="E8" s="20"/>
      <c r="F8" s="20"/>
      <c r="G8" s="102" t="s">
        <v>318</v>
      </c>
    </row>
    <row r="9" spans="1:7" ht="12.75">
      <c r="A9" s="15">
        <v>1</v>
      </c>
      <c r="B9" s="15" t="s">
        <v>232</v>
      </c>
      <c r="C9" s="15"/>
      <c r="D9" s="15">
        <v>0</v>
      </c>
      <c r="E9" s="15"/>
      <c r="F9" s="15"/>
      <c r="G9" s="15">
        <f>D9+E9-F9</f>
        <v>0</v>
      </c>
    </row>
    <row r="10" spans="1:7" ht="12.75">
      <c r="A10" s="15">
        <v>2</v>
      </c>
      <c r="B10" s="15" t="s">
        <v>233</v>
      </c>
      <c r="C10" s="15"/>
      <c r="D10" s="15">
        <v>0</v>
      </c>
      <c r="E10" s="15"/>
      <c r="F10" s="15"/>
      <c r="G10" s="15">
        <f aca="true" t="shared" si="0" ref="G10:G17">D10+E10-F10</f>
        <v>0</v>
      </c>
    </row>
    <row r="11" spans="1:7" ht="12.75">
      <c r="A11" s="15">
        <v>3</v>
      </c>
      <c r="B11" s="15" t="s">
        <v>234</v>
      </c>
      <c r="C11" s="15">
        <v>5</v>
      </c>
      <c r="D11" s="15">
        <v>3482530</v>
      </c>
      <c r="E11" s="15"/>
      <c r="F11" s="15"/>
      <c r="G11" s="15">
        <f t="shared" si="0"/>
        <v>3482530</v>
      </c>
    </row>
    <row r="12" spans="1:7" ht="12.75">
      <c r="A12" s="15">
        <v>4</v>
      </c>
      <c r="B12" s="15" t="s">
        <v>235</v>
      </c>
      <c r="C12" s="15">
        <v>1</v>
      </c>
      <c r="D12" s="15">
        <v>507575</v>
      </c>
      <c r="E12" s="15">
        <v>2310000</v>
      </c>
      <c r="F12" s="15"/>
      <c r="G12" s="15">
        <f t="shared" si="0"/>
        <v>2817575</v>
      </c>
    </row>
    <row r="13" spans="1:7" ht="12.75">
      <c r="A13" s="15">
        <v>5</v>
      </c>
      <c r="B13" s="15" t="s">
        <v>298</v>
      </c>
      <c r="C13" s="15"/>
      <c r="D13" s="15"/>
      <c r="E13" s="15"/>
      <c r="F13" s="15"/>
      <c r="G13" s="15">
        <f t="shared" si="0"/>
        <v>0</v>
      </c>
    </row>
    <row r="14" spans="1:7" ht="12.75">
      <c r="A14" s="15">
        <v>1</v>
      </c>
      <c r="B14" s="15" t="s">
        <v>237</v>
      </c>
      <c r="C14" s="15"/>
      <c r="D14" s="15"/>
      <c r="E14" s="15"/>
      <c r="F14" s="15"/>
      <c r="G14" s="15">
        <f t="shared" si="0"/>
        <v>0</v>
      </c>
    </row>
    <row r="15" spans="1:7" ht="12.75">
      <c r="A15" s="15">
        <v>2</v>
      </c>
      <c r="B15" s="15"/>
      <c r="C15" s="15"/>
      <c r="D15" s="15"/>
      <c r="E15" s="15"/>
      <c r="F15" s="15"/>
      <c r="G15" s="15">
        <f t="shared" si="0"/>
        <v>0</v>
      </c>
    </row>
    <row r="16" spans="1:7" ht="12.75">
      <c r="A16" s="15">
        <v>3</v>
      </c>
      <c r="B16" s="15"/>
      <c r="C16" s="15"/>
      <c r="D16" s="15"/>
      <c r="E16" s="15"/>
      <c r="F16" s="15"/>
      <c r="G16" s="15">
        <f t="shared" si="0"/>
        <v>0</v>
      </c>
    </row>
    <row r="17" spans="1:7" ht="12.75">
      <c r="A17" s="15">
        <v>4</v>
      </c>
      <c r="B17" s="15"/>
      <c r="C17" s="15"/>
      <c r="D17" s="15"/>
      <c r="E17" s="15"/>
      <c r="F17" s="15"/>
      <c r="G17" s="15">
        <f t="shared" si="0"/>
        <v>0</v>
      </c>
    </row>
    <row r="18" spans="1:7" ht="12.75">
      <c r="A18" s="15"/>
      <c r="B18" s="15" t="s">
        <v>238</v>
      </c>
      <c r="C18" s="15"/>
      <c r="D18" s="15">
        <f>SUM(D9:D17)</f>
        <v>3990105</v>
      </c>
      <c r="E18" s="15">
        <f>SUM(E9:E17)</f>
        <v>2310000</v>
      </c>
      <c r="F18" s="15">
        <f>SUM(F9:F17)</f>
        <v>0</v>
      </c>
      <c r="G18" s="15">
        <f>SUM(G9:G17)</f>
        <v>6300105</v>
      </c>
    </row>
    <row r="20" spans="2:3" ht="12.75">
      <c r="B20" t="s">
        <v>239</v>
      </c>
      <c r="C20" s="7" t="s">
        <v>329</v>
      </c>
    </row>
    <row r="22" spans="1:7" ht="12.75">
      <c r="A22" s="99" t="s">
        <v>6</v>
      </c>
      <c r="B22" s="100" t="s">
        <v>178</v>
      </c>
      <c r="C22" s="99" t="s">
        <v>229</v>
      </c>
      <c r="D22" s="99" t="s">
        <v>230</v>
      </c>
      <c r="E22" s="101" t="s">
        <v>218</v>
      </c>
      <c r="F22" s="101" t="s">
        <v>231</v>
      </c>
      <c r="G22" s="101" t="s">
        <v>230</v>
      </c>
    </row>
    <row r="23" spans="1:7" ht="12.75">
      <c r="A23" s="20"/>
      <c r="B23" s="20"/>
      <c r="C23" s="20"/>
      <c r="D23" s="20" t="s">
        <v>328</v>
      </c>
      <c r="E23" s="20"/>
      <c r="F23" s="20"/>
      <c r="G23" s="102" t="s">
        <v>318</v>
      </c>
    </row>
    <row r="24" spans="1:7" ht="12.75">
      <c r="A24" s="15">
        <v>1</v>
      </c>
      <c r="B24" s="15" t="s">
        <v>232</v>
      </c>
      <c r="C24" s="15"/>
      <c r="D24" s="15"/>
      <c r="E24" s="15"/>
      <c r="F24" s="15"/>
      <c r="G24" s="15">
        <f>D24+E24-F24</f>
        <v>0</v>
      </c>
    </row>
    <row r="25" spans="1:7" ht="12.75">
      <c r="A25" s="15">
        <v>2</v>
      </c>
      <c r="B25" s="15" t="s">
        <v>233</v>
      </c>
      <c r="C25" s="15"/>
      <c r="D25" s="15"/>
      <c r="E25" s="15"/>
      <c r="F25" s="15"/>
      <c r="G25" s="15">
        <f aca="true" t="shared" si="1" ref="G25:G32">D25+E25-F25</f>
        <v>0</v>
      </c>
    </row>
    <row r="26" spans="1:7" ht="12.75">
      <c r="A26" s="15">
        <v>3</v>
      </c>
      <c r="B26" s="15" t="s">
        <v>234</v>
      </c>
      <c r="C26" s="15"/>
      <c r="D26" s="15">
        <v>417298</v>
      </c>
      <c r="E26" s="15">
        <v>110037</v>
      </c>
      <c r="F26" s="15"/>
      <c r="G26" s="15">
        <f t="shared" si="1"/>
        <v>527335</v>
      </c>
    </row>
    <row r="27" spans="1:7" ht="12.75">
      <c r="A27" s="15">
        <v>4</v>
      </c>
      <c r="B27" s="15" t="s">
        <v>235</v>
      </c>
      <c r="C27" s="15"/>
      <c r="D27" s="15">
        <v>110566</v>
      </c>
      <c r="E27" s="15">
        <v>19850</v>
      </c>
      <c r="F27" s="15"/>
      <c r="G27" s="15">
        <f t="shared" si="1"/>
        <v>130416</v>
      </c>
    </row>
    <row r="28" spans="1:7" ht="12.75">
      <c r="A28" s="15">
        <v>5</v>
      </c>
      <c r="B28" s="15" t="s">
        <v>236</v>
      </c>
      <c r="C28" s="15"/>
      <c r="D28" s="15"/>
      <c r="E28" s="15"/>
      <c r="F28" s="15"/>
      <c r="G28" s="15">
        <f t="shared" si="1"/>
        <v>0</v>
      </c>
    </row>
    <row r="29" spans="1:7" ht="12.75">
      <c r="A29" s="15">
        <v>1</v>
      </c>
      <c r="B29" s="15" t="s">
        <v>237</v>
      </c>
      <c r="C29" s="15"/>
      <c r="D29" s="15"/>
      <c r="E29" s="15"/>
      <c r="F29" s="15"/>
      <c r="G29" s="15">
        <f t="shared" si="1"/>
        <v>0</v>
      </c>
    </row>
    <row r="30" spans="1:7" ht="12.75">
      <c r="A30" s="15">
        <v>2</v>
      </c>
      <c r="B30" s="15"/>
      <c r="C30" s="15"/>
      <c r="D30" s="15"/>
      <c r="E30" s="15"/>
      <c r="F30" s="15"/>
      <c r="G30" s="15">
        <f t="shared" si="1"/>
        <v>0</v>
      </c>
    </row>
    <row r="31" spans="1:7" ht="12.75">
      <c r="A31" s="15">
        <v>3</v>
      </c>
      <c r="B31" s="15"/>
      <c r="C31" s="15"/>
      <c r="D31" s="15"/>
      <c r="E31" s="15"/>
      <c r="F31" s="15"/>
      <c r="G31" s="15">
        <f t="shared" si="1"/>
        <v>0</v>
      </c>
    </row>
    <row r="32" spans="1:7" ht="12.75">
      <c r="A32" s="15">
        <v>4</v>
      </c>
      <c r="B32" s="15"/>
      <c r="C32" s="15"/>
      <c r="D32" s="15"/>
      <c r="E32" s="15"/>
      <c r="F32" s="15"/>
      <c r="G32" s="15">
        <f t="shared" si="1"/>
        <v>0</v>
      </c>
    </row>
    <row r="33" spans="1:7" ht="12.75">
      <c r="A33" s="15"/>
      <c r="B33" s="15" t="s">
        <v>238</v>
      </c>
      <c r="C33" s="15"/>
      <c r="D33" s="15">
        <f>SUM(D24:D32)</f>
        <v>527864</v>
      </c>
      <c r="E33" s="15">
        <f>SUM(E24:E32)</f>
        <v>129887</v>
      </c>
      <c r="F33" s="15">
        <f>SUM(F24:F32)</f>
        <v>0</v>
      </c>
      <c r="G33" s="15">
        <f>SUM(G24:G32)</f>
        <v>657751</v>
      </c>
    </row>
    <row r="35" ht="12.75">
      <c r="C35" s="7" t="s">
        <v>330</v>
      </c>
    </row>
    <row r="37" spans="1:7" ht="12.75">
      <c r="A37" s="99" t="s">
        <v>6</v>
      </c>
      <c r="B37" s="100" t="s">
        <v>178</v>
      </c>
      <c r="C37" s="99" t="s">
        <v>229</v>
      </c>
      <c r="D37" s="99" t="s">
        <v>230</v>
      </c>
      <c r="E37" s="101" t="s">
        <v>218</v>
      </c>
      <c r="F37" s="101" t="s">
        <v>231</v>
      </c>
      <c r="G37" s="101" t="s">
        <v>230</v>
      </c>
    </row>
    <row r="38" spans="1:7" ht="12.75">
      <c r="A38" s="20"/>
      <c r="B38" s="20"/>
      <c r="C38" s="20"/>
      <c r="D38" s="20" t="s">
        <v>328</v>
      </c>
      <c r="E38" s="20"/>
      <c r="F38" s="20"/>
      <c r="G38" s="102" t="s">
        <v>318</v>
      </c>
    </row>
    <row r="39" spans="1:7" ht="12.75">
      <c r="A39" s="15">
        <v>1</v>
      </c>
      <c r="B39" s="15" t="s">
        <v>232</v>
      </c>
      <c r="C39" s="15"/>
      <c r="D39" s="15"/>
      <c r="E39" s="15"/>
      <c r="F39" s="15"/>
      <c r="G39" s="15">
        <f>D39+E39-F39</f>
        <v>0</v>
      </c>
    </row>
    <row r="40" spans="1:7" ht="12.75">
      <c r="A40" s="15">
        <v>2</v>
      </c>
      <c r="B40" s="15" t="s">
        <v>233</v>
      </c>
      <c r="C40" s="15"/>
      <c r="D40" s="15"/>
      <c r="E40" s="15"/>
      <c r="F40" s="15"/>
      <c r="G40" s="15">
        <f aca="true" t="shared" si="2" ref="G40:G47">D40+E40-F40</f>
        <v>0</v>
      </c>
    </row>
    <row r="41" spans="1:7" ht="12.75">
      <c r="A41" s="15">
        <v>3</v>
      </c>
      <c r="B41" s="15" t="s">
        <v>234</v>
      </c>
      <c r="C41" s="15">
        <v>5</v>
      </c>
      <c r="D41" s="15" t="e">
        <f>#REF!+#REF!</f>
        <v>#REF!</v>
      </c>
      <c r="E41" s="15"/>
      <c r="F41" s="15">
        <v>110037</v>
      </c>
      <c r="G41" s="15" t="e">
        <f t="shared" si="2"/>
        <v>#REF!</v>
      </c>
    </row>
    <row r="42" spans="1:7" ht="12.75">
      <c r="A42" s="15">
        <v>4</v>
      </c>
      <c r="B42" s="15" t="s">
        <v>235</v>
      </c>
      <c r="C42" s="15">
        <v>1</v>
      </c>
      <c r="D42" s="15" t="e">
        <f>#REF!</f>
        <v>#REF!</v>
      </c>
      <c r="E42" s="15">
        <v>2310000</v>
      </c>
      <c r="F42" s="15">
        <v>19850</v>
      </c>
      <c r="G42" s="15" t="e">
        <f t="shared" si="2"/>
        <v>#REF!</v>
      </c>
    </row>
    <row r="43" spans="1:7" ht="12.75">
      <c r="A43" s="15">
        <v>5</v>
      </c>
      <c r="B43" s="15" t="s">
        <v>236</v>
      </c>
      <c r="C43" s="15"/>
      <c r="D43" s="15"/>
      <c r="E43" s="15"/>
      <c r="F43" s="15"/>
      <c r="G43" s="15">
        <f t="shared" si="2"/>
        <v>0</v>
      </c>
    </row>
    <row r="44" spans="1:7" ht="12.75">
      <c r="A44" s="15">
        <v>1</v>
      </c>
      <c r="B44" s="15" t="s">
        <v>237</v>
      </c>
      <c r="C44" s="15"/>
      <c r="D44" s="15"/>
      <c r="E44" s="15"/>
      <c r="F44" s="15"/>
      <c r="G44" s="15">
        <f t="shared" si="2"/>
        <v>0</v>
      </c>
    </row>
    <row r="45" spans="1:7" ht="12.75">
      <c r="A45" s="15">
        <v>2</v>
      </c>
      <c r="B45" s="15"/>
      <c r="C45" s="15"/>
      <c r="D45" s="15"/>
      <c r="E45" s="15"/>
      <c r="F45" s="15"/>
      <c r="G45" s="15">
        <f t="shared" si="2"/>
        <v>0</v>
      </c>
    </row>
    <row r="46" spans="1:7" ht="12.75">
      <c r="A46" s="15">
        <v>3</v>
      </c>
      <c r="B46" s="15"/>
      <c r="C46" s="15"/>
      <c r="D46" s="15"/>
      <c r="E46" s="15"/>
      <c r="F46" s="15"/>
      <c r="G46" s="15">
        <f t="shared" si="2"/>
        <v>0</v>
      </c>
    </row>
    <row r="47" spans="1:7" ht="12.75">
      <c r="A47" s="15">
        <v>4</v>
      </c>
      <c r="B47" s="15"/>
      <c r="C47" s="15"/>
      <c r="D47" s="15"/>
      <c r="E47" s="15"/>
      <c r="F47" s="15"/>
      <c r="G47" s="15">
        <f t="shared" si="2"/>
        <v>0</v>
      </c>
    </row>
    <row r="48" spans="1:7" ht="12.75">
      <c r="A48" s="15"/>
      <c r="B48" s="15" t="s">
        <v>238</v>
      </c>
      <c r="C48" s="15"/>
      <c r="D48" s="15" t="e">
        <f>SUM(D39:D47)</f>
        <v>#REF!</v>
      </c>
      <c r="E48" s="15">
        <f>SUM(E39:E47)</f>
        <v>2310000</v>
      </c>
      <c r="F48" s="15">
        <f>SUM(F39:F47)</f>
        <v>129887</v>
      </c>
      <c r="G48" s="15" t="e">
        <f>SUM(G39:G47)</f>
        <v>#REF!</v>
      </c>
    </row>
    <row r="50" ht="12.75">
      <c r="E50" s="7" t="s">
        <v>293</v>
      </c>
    </row>
    <row r="51" ht="12.75">
      <c r="E51" s="7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48"/>
  <sheetViews>
    <sheetView view="pageBreakPreview" zoomScale="60" zoomScalePageLayoutView="0" workbookViewId="0" topLeftCell="A1">
      <selection activeCell="G12" sqref="G12:J33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44.28125" style="0" customWidth="1"/>
    <col min="5" max="5" width="15.421875" style="0" customWidth="1"/>
    <col min="6" max="6" width="14.421875" style="0" customWidth="1"/>
  </cols>
  <sheetData>
    <row r="2" s="36" customFormat="1" ht="12.75"/>
    <row r="3" spans="3:5" s="36" customFormat="1" ht="20.25">
      <c r="C3" s="52" t="s">
        <v>319</v>
      </c>
      <c r="D3" s="52"/>
      <c r="E3" s="52"/>
    </row>
    <row r="4" s="36" customFormat="1" ht="13.5" thickBot="1"/>
    <row r="5" spans="2:6" s="36" customFormat="1" ht="15" customHeight="1">
      <c r="B5" s="146" t="s">
        <v>6</v>
      </c>
      <c r="C5" s="147" t="s">
        <v>7</v>
      </c>
      <c r="D5" s="147" t="s">
        <v>8</v>
      </c>
      <c r="E5" s="148" t="s">
        <v>159</v>
      </c>
      <c r="F5" s="149" t="s">
        <v>159</v>
      </c>
    </row>
    <row r="6" spans="2:6" s="36" customFormat="1" ht="15" customHeight="1" thickBot="1">
      <c r="B6" s="114"/>
      <c r="C6" s="150"/>
      <c r="D6" s="151"/>
      <c r="E6" s="152" t="s">
        <v>310</v>
      </c>
      <c r="F6" s="126" t="s">
        <v>311</v>
      </c>
    </row>
    <row r="7" spans="2:6" s="36" customFormat="1" ht="16.5" customHeight="1" thickBot="1">
      <c r="B7" s="114" t="s">
        <v>105</v>
      </c>
      <c r="C7" s="115" t="s">
        <v>104</v>
      </c>
      <c r="D7" s="116"/>
      <c r="E7" s="117" t="e">
        <f>E8+E11+E12+E20+E28+E29+E30</f>
        <v>#REF!</v>
      </c>
      <c r="F7" s="116">
        <f>F8+F11+F12+F20+F28+F29+F30</f>
        <v>15740813</v>
      </c>
    </row>
    <row r="8" spans="2:6" s="36" customFormat="1" ht="15.75" customHeight="1" thickBot="1">
      <c r="B8" s="57"/>
      <c r="C8" s="58" t="s">
        <v>10</v>
      </c>
      <c r="D8" s="59" t="s">
        <v>181</v>
      </c>
      <c r="E8" s="58" t="e">
        <f>E9+E10</f>
        <v>#REF!</v>
      </c>
      <c r="F8" s="57">
        <f>F9+F10</f>
        <v>3729686</v>
      </c>
    </row>
    <row r="9" spans="2:6" s="36" customFormat="1" ht="12.75">
      <c r="B9" s="18"/>
      <c r="C9" s="46" t="s">
        <v>118</v>
      </c>
      <c r="D9" s="60"/>
      <c r="E9" s="46" t="e">
        <f>#REF!</f>
        <v>#REF!</v>
      </c>
      <c r="F9" s="18">
        <v>3669899</v>
      </c>
    </row>
    <row r="10" spans="2:6" s="36" customFormat="1" ht="13.5" thickBot="1">
      <c r="B10" s="61"/>
      <c r="C10" s="42" t="s">
        <v>119</v>
      </c>
      <c r="D10" s="62"/>
      <c r="E10" s="42" t="e">
        <f>#REF!</f>
        <v>#REF!</v>
      </c>
      <c r="F10" s="61">
        <v>59787</v>
      </c>
    </row>
    <row r="11" spans="2:6" s="36" customFormat="1" ht="14.25" customHeight="1" thickBot="1">
      <c r="B11" s="57"/>
      <c r="C11" s="58" t="s">
        <v>11</v>
      </c>
      <c r="D11" s="59"/>
      <c r="E11" s="58"/>
      <c r="F11" s="57"/>
    </row>
    <row r="12" spans="2:6" s="36" customFormat="1" ht="15" customHeight="1" thickBot="1">
      <c r="B12" s="116"/>
      <c r="C12" s="117" t="s">
        <v>301</v>
      </c>
      <c r="D12" s="118" t="s">
        <v>182</v>
      </c>
      <c r="E12" s="117" t="e">
        <f>E13+E14+E15+E16+E17+E18+E19</f>
        <v>#REF!</v>
      </c>
      <c r="F12" s="116">
        <f>F13+F14+F15+F16+F17+F18+F19</f>
        <v>8636390</v>
      </c>
    </row>
    <row r="13" spans="2:6" s="36" customFormat="1" ht="12.75">
      <c r="B13" s="18"/>
      <c r="C13" s="46" t="s">
        <v>120</v>
      </c>
      <c r="D13" s="60" t="s">
        <v>183</v>
      </c>
      <c r="E13" s="163" t="e">
        <f>#REF!</f>
        <v>#REF!</v>
      </c>
      <c r="F13" s="18">
        <v>8420000</v>
      </c>
    </row>
    <row r="14" spans="2:6" s="36" customFormat="1" ht="12.75">
      <c r="B14" s="8"/>
      <c r="C14" s="12" t="s">
        <v>121</v>
      </c>
      <c r="D14" s="63" t="s">
        <v>184</v>
      </c>
      <c r="E14" s="12" t="e">
        <f>#REF!</f>
        <v>#REF!</v>
      </c>
      <c r="F14" s="8">
        <v>216390</v>
      </c>
    </row>
    <row r="15" spans="2:6" s="36" customFormat="1" ht="12.75">
      <c r="B15" s="18"/>
      <c r="C15" s="46" t="s">
        <v>148</v>
      </c>
      <c r="D15" s="60"/>
      <c r="E15" s="46"/>
      <c r="F15" s="18"/>
    </row>
    <row r="16" spans="2:6" s="36" customFormat="1" ht="12.75">
      <c r="B16" s="8"/>
      <c r="C16" s="12" t="s">
        <v>149</v>
      </c>
      <c r="D16" s="63"/>
      <c r="E16" s="12"/>
      <c r="F16" s="8"/>
    </row>
    <row r="17" spans="2:6" s="36" customFormat="1" ht="12.75">
      <c r="B17" s="8"/>
      <c r="C17" s="12"/>
      <c r="D17" s="63"/>
      <c r="E17" s="12"/>
      <c r="F17" s="8"/>
    </row>
    <row r="18" spans="2:6" s="36" customFormat="1" ht="12.75">
      <c r="B18" s="8"/>
      <c r="C18" s="12"/>
      <c r="D18" s="63"/>
      <c r="E18" s="12"/>
      <c r="F18" s="8"/>
    </row>
    <row r="19" spans="2:6" s="36" customFormat="1" ht="13.5" thickBot="1">
      <c r="B19" s="64"/>
      <c r="C19" s="65"/>
      <c r="D19" s="66"/>
      <c r="E19" s="65"/>
      <c r="F19" s="64"/>
    </row>
    <row r="20" spans="2:6" s="36" customFormat="1" ht="17.25" customHeight="1" thickBot="1">
      <c r="B20" s="116"/>
      <c r="C20" s="117" t="s">
        <v>12</v>
      </c>
      <c r="D20" s="118" t="s">
        <v>185</v>
      </c>
      <c r="E20" s="117" t="e">
        <f>E21+E22+E23+E24+E25+E26+E27</f>
        <v>#REF!</v>
      </c>
      <c r="F20" s="116">
        <f>F21+F22+F23+F24+F25+F26+F27</f>
        <v>3374737</v>
      </c>
    </row>
    <row r="21" spans="2:6" s="36" customFormat="1" ht="15" customHeight="1">
      <c r="B21" s="18"/>
      <c r="C21" s="46" t="s">
        <v>122</v>
      </c>
      <c r="D21" s="60" t="s">
        <v>186</v>
      </c>
      <c r="E21" s="162">
        <f>ivent!G29</f>
        <v>503600</v>
      </c>
      <c r="F21" s="18">
        <v>0</v>
      </c>
    </row>
    <row r="22" spans="2:6" s="36" customFormat="1" ht="14.25" customHeight="1">
      <c r="B22" s="8"/>
      <c r="C22" s="12" t="s">
        <v>123</v>
      </c>
      <c r="D22" s="63"/>
      <c r="E22" s="67">
        <v>0</v>
      </c>
      <c r="F22" s="8">
        <v>384000</v>
      </c>
    </row>
    <row r="23" spans="2:6" s="36" customFormat="1" ht="13.5" customHeight="1">
      <c r="B23" s="8"/>
      <c r="C23" s="12" t="s">
        <v>124</v>
      </c>
      <c r="D23" s="63" t="s">
        <v>187</v>
      </c>
      <c r="E23" s="67" t="e">
        <f>#REF!</f>
        <v>#REF!</v>
      </c>
      <c r="F23" s="8">
        <v>873500</v>
      </c>
    </row>
    <row r="24" spans="2:6" s="36" customFormat="1" ht="14.25" customHeight="1">
      <c r="B24" s="8"/>
      <c r="C24" s="12" t="s">
        <v>125</v>
      </c>
      <c r="D24" s="63" t="s">
        <v>188</v>
      </c>
      <c r="E24" s="12" t="e">
        <f>#REF!</f>
        <v>#REF!</v>
      </c>
      <c r="F24" s="8">
        <v>2117237</v>
      </c>
    </row>
    <row r="25" spans="2:6" s="36" customFormat="1" ht="14.25" customHeight="1">
      <c r="B25" s="8"/>
      <c r="C25" s="12" t="s">
        <v>126</v>
      </c>
      <c r="D25" s="63"/>
      <c r="E25" s="12"/>
      <c r="F25" s="8"/>
    </row>
    <row r="26" spans="2:6" s="36" customFormat="1" ht="13.5" customHeight="1">
      <c r="B26" s="8"/>
      <c r="C26" s="12"/>
      <c r="D26" s="63"/>
      <c r="E26" s="12"/>
      <c r="F26" s="8"/>
    </row>
    <row r="27" spans="2:6" s="36" customFormat="1" ht="14.25" customHeight="1">
      <c r="B27" s="18"/>
      <c r="C27" s="46"/>
      <c r="D27" s="60"/>
      <c r="E27" s="46"/>
      <c r="F27" s="18"/>
    </row>
    <row r="28" spans="2:6" s="36" customFormat="1" ht="17.25" customHeight="1">
      <c r="B28" s="8"/>
      <c r="C28" s="12" t="s">
        <v>13</v>
      </c>
      <c r="D28" s="63"/>
      <c r="E28" s="12"/>
      <c r="F28" s="8"/>
    </row>
    <row r="29" spans="2:6" s="36" customFormat="1" ht="15" customHeight="1">
      <c r="B29" s="8"/>
      <c r="C29" s="12" t="s">
        <v>14</v>
      </c>
      <c r="D29" s="63"/>
      <c r="E29" s="12"/>
      <c r="F29" s="8"/>
    </row>
    <row r="30" spans="2:6" s="36" customFormat="1" ht="16.5" customHeight="1" thickBot="1">
      <c r="B30" s="61"/>
      <c r="C30" s="42" t="s">
        <v>15</v>
      </c>
      <c r="D30" s="62"/>
      <c r="E30" s="42"/>
      <c r="F30" s="61"/>
    </row>
    <row r="31" spans="2:6" s="36" customFormat="1" ht="15" customHeight="1" thickBot="1">
      <c r="B31" s="57"/>
      <c r="C31" s="58" t="s">
        <v>160</v>
      </c>
      <c r="D31" s="59"/>
      <c r="E31" s="58" t="e">
        <f>E7</f>
        <v>#REF!</v>
      </c>
      <c r="F31" s="57">
        <f>F7</f>
        <v>15740813</v>
      </c>
    </row>
    <row r="32" spans="2:6" s="36" customFormat="1" ht="15" customHeight="1" thickBot="1">
      <c r="B32" s="68"/>
      <c r="C32" s="10"/>
      <c r="D32" s="69"/>
      <c r="E32" s="10"/>
      <c r="F32" s="68"/>
    </row>
    <row r="33" spans="2:6" s="36" customFormat="1" ht="18.75" customHeight="1" thickBot="1">
      <c r="B33" s="116" t="s">
        <v>102</v>
      </c>
      <c r="C33" s="119" t="s">
        <v>115</v>
      </c>
      <c r="D33" s="118"/>
      <c r="E33" s="117" t="e">
        <f>E34+E35+E40+E41+E42+E43</f>
        <v>#REF!</v>
      </c>
      <c r="F33" s="116">
        <f>F34+F35+F40+F41+F42+F43</f>
        <v>2597747</v>
      </c>
    </row>
    <row r="34" spans="2:6" s="36" customFormat="1" ht="13.5" customHeight="1">
      <c r="B34" s="18"/>
      <c r="C34" s="46" t="s">
        <v>16</v>
      </c>
      <c r="D34" s="60"/>
      <c r="E34" s="46"/>
      <c r="F34" s="18"/>
    </row>
    <row r="35" spans="2:6" s="36" customFormat="1" ht="13.5" customHeight="1">
      <c r="B35" s="8"/>
      <c r="C35" s="12" t="s">
        <v>17</v>
      </c>
      <c r="D35" s="63"/>
      <c r="E35" s="12" t="e">
        <f>E36+E37+E38+E39</f>
        <v>#REF!</v>
      </c>
      <c r="F35" s="8">
        <f>F36+F37+F38+F39</f>
        <v>2597747</v>
      </c>
    </row>
    <row r="36" spans="2:6" s="36" customFormat="1" ht="12.75">
      <c r="B36" s="8"/>
      <c r="C36" s="12" t="s">
        <v>150</v>
      </c>
      <c r="D36" s="63"/>
      <c r="E36" s="12"/>
      <c r="F36" s="8"/>
    </row>
    <row r="37" spans="2:6" s="36" customFormat="1" ht="12.75">
      <c r="B37" s="8"/>
      <c r="C37" s="12" t="s">
        <v>151</v>
      </c>
      <c r="D37" s="63"/>
      <c r="E37" s="12"/>
      <c r="F37" s="8"/>
    </row>
    <row r="38" spans="2:6" s="36" customFormat="1" ht="12.75">
      <c r="B38" s="8"/>
      <c r="C38" s="12" t="s">
        <v>152</v>
      </c>
      <c r="D38" s="63" t="s">
        <v>189</v>
      </c>
      <c r="E38" s="12" t="e">
        <f>#REF!+#REF!</f>
        <v>#REF!</v>
      </c>
      <c r="F38" s="8">
        <v>2597747</v>
      </c>
    </row>
    <row r="39" spans="2:6" s="36" customFormat="1" ht="12.75">
      <c r="B39" s="8"/>
      <c r="C39" s="12" t="s">
        <v>340</v>
      </c>
      <c r="D39" s="63"/>
      <c r="E39" s="12" t="e">
        <f>#REF!</f>
        <v>#REF!</v>
      </c>
      <c r="F39" s="8"/>
    </row>
    <row r="40" spans="2:6" s="36" customFormat="1" ht="17.25" customHeight="1">
      <c r="B40" s="8"/>
      <c r="C40" s="12" t="s">
        <v>18</v>
      </c>
      <c r="D40" s="63"/>
      <c r="E40" s="12"/>
      <c r="F40" s="8"/>
    </row>
    <row r="41" spans="2:6" s="36" customFormat="1" ht="17.25" customHeight="1">
      <c r="B41" s="18"/>
      <c r="C41" s="46" t="s">
        <v>19</v>
      </c>
      <c r="D41" s="60"/>
      <c r="E41" s="46"/>
      <c r="F41" s="18"/>
    </row>
    <row r="42" spans="2:6" s="36" customFormat="1" ht="14.25" customHeight="1">
      <c r="B42" s="8"/>
      <c r="C42" s="12" t="s">
        <v>303</v>
      </c>
      <c r="D42" s="63"/>
      <c r="E42" s="12"/>
      <c r="F42" s="8"/>
    </row>
    <row r="43" spans="2:6" s="36" customFormat="1" ht="15" customHeight="1">
      <c r="B43" s="8"/>
      <c r="C43" s="12" t="s">
        <v>20</v>
      </c>
      <c r="D43" s="63"/>
      <c r="E43" s="12"/>
      <c r="F43" s="8"/>
    </row>
    <row r="44" spans="2:6" s="36" customFormat="1" ht="15" customHeight="1">
      <c r="B44" s="61"/>
      <c r="C44" s="42" t="s">
        <v>161</v>
      </c>
      <c r="D44" s="62"/>
      <c r="E44" s="42" t="e">
        <f>E33</f>
        <v>#REF!</v>
      </c>
      <c r="F44" s="61">
        <f>F33</f>
        <v>2597747</v>
      </c>
    </row>
    <row r="45" spans="2:6" s="36" customFormat="1" ht="22.5" customHeight="1" thickBot="1">
      <c r="B45" s="120"/>
      <c r="C45" s="121" t="s">
        <v>302</v>
      </c>
      <c r="D45" s="120"/>
      <c r="E45" s="122" t="e">
        <f>E33+E7</f>
        <v>#REF!</v>
      </c>
      <c r="F45" s="120">
        <f>F33+F7</f>
        <v>18338560</v>
      </c>
    </row>
    <row r="46" s="36" customFormat="1" ht="12.75"/>
    <row r="47" s="36" customFormat="1" ht="12.75"/>
    <row r="48" s="36" customFormat="1" ht="12.75">
      <c r="C48" s="36">
        <v>1</v>
      </c>
    </row>
  </sheetData>
  <sheetProtection/>
  <printOptions/>
  <pageMargins left="0.75" right="0.49" top="0.54" bottom="0.5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view="pageBreakPreview" zoomScale="60" zoomScalePageLayoutView="0" workbookViewId="0" topLeftCell="A1">
      <selection activeCell="F9" sqref="F9:F16"/>
    </sheetView>
  </sheetViews>
  <sheetFormatPr defaultColWidth="9.140625" defaultRowHeight="12.75"/>
  <cols>
    <col min="1" max="1" width="4.00390625" style="7" customWidth="1"/>
    <col min="2" max="2" width="46.140625" style="0" customWidth="1"/>
    <col min="3" max="3" width="10.8515625" style="0" customWidth="1"/>
    <col min="4" max="4" width="16.421875" style="0" customWidth="1"/>
    <col min="5" max="5" width="15.421875" style="0" customWidth="1"/>
    <col min="6" max="6" width="13.28125" style="0" customWidth="1"/>
  </cols>
  <sheetData>
    <row r="1" ht="12" customHeight="1"/>
    <row r="2" s="36" customFormat="1" ht="20.25" customHeight="1" thickBot="1">
      <c r="B2" s="123" t="s">
        <v>320</v>
      </c>
    </row>
    <row r="3" spans="1:5" s="36" customFormat="1" ht="15.75" customHeight="1">
      <c r="A3" s="53"/>
      <c r="B3" s="53"/>
      <c r="C3" s="34"/>
      <c r="D3" s="149" t="s">
        <v>159</v>
      </c>
      <c r="E3" s="153" t="s">
        <v>159</v>
      </c>
    </row>
    <row r="4" spans="1:5" s="36" customFormat="1" ht="20.25" customHeight="1" thickBot="1">
      <c r="A4" s="114" t="s">
        <v>6</v>
      </c>
      <c r="B4" s="124" t="s">
        <v>155</v>
      </c>
      <c r="C4" s="125" t="s">
        <v>21</v>
      </c>
      <c r="D4" s="126" t="s">
        <v>310</v>
      </c>
      <c r="E4" s="127" t="s">
        <v>311</v>
      </c>
    </row>
    <row r="5" spans="1:5" s="36" customFormat="1" ht="18.75" customHeight="1" thickBot="1">
      <c r="A5" s="128" t="s">
        <v>105</v>
      </c>
      <c r="B5" s="116" t="s">
        <v>156</v>
      </c>
      <c r="C5" s="117"/>
      <c r="D5" s="116" t="e">
        <f>D6+D7+D10+D21+D22</f>
        <v>#REF!</v>
      </c>
      <c r="E5" s="116">
        <f>E6+E7+E10+E21+E22</f>
        <v>18702699</v>
      </c>
    </row>
    <row r="6" spans="1:5" s="36" customFormat="1" ht="12.75">
      <c r="A6" s="72"/>
      <c r="B6" s="18" t="s">
        <v>22</v>
      </c>
      <c r="C6" s="46"/>
      <c r="D6" s="18"/>
      <c r="E6" s="73"/>
    </row>
    <row r="7" spans="1:5" s="36" customFormat="1" ht="12.75">
      <c r="A7" s="74"/>
      <c r="B7" s="8" t="s">
        <v>23</v>
      </c>
      <c r="C7" s="75"/>
      <c r="D7" s="8">
        <f>D8+D9</f>
        <v>0</v>
      </c>
      <c r="E7" s="8">
        <v>0</v>
      </c>
    </row>
    <row r="8" spans="1:5" s="36" customFormat="1" ht="12.75">
      <c r="A8" s="74"/>
      <c r="B8" s="8" t="s">
        <v>157</v>
      </c>
      <c r="C8" s="75"/>
      <c r="D8" s="8"/>
      <c r="E8" s="76"/>
    </row>
    <row r="9" spans="1:5" s="36" customFormat="1" ht="13.5" thickBot="1">
      <c r="A9" s="78"/>
      <c r="B9" s="61" t="s">
        <v>158</v>
      </c>
      <c r="C9" s="79"/>
      <c r="D9" s="61"/>
      <c r="E9" s="80"/>
    </row>
    <row r="10" spans="1:5" s="36" customFormat="1" ht="13.5" thickBot="1">
      <c r="A10" s="128"/>
      <c r="B10" s="116" t="s">
        <v>24</v>
      </c>
      <c r="C10" s="129" t="s">
        <v>190</v>
      </c>
      <c r="D10" s="116" t="e">
        <f>D11+D12+D13+D14+D15+D16+D17+D18+D19+D20</f>
        <v>#REF!</v>
      </c>
      <c r="E10" s="116">
        <f>E11+E12+E13+E14+E15+E16+E17+E18+E19+E20</f>
        <v>18702699</v>
      </c>
    </row>
    <row r="11" spans="1:5" s="36" customFormat="1" ht="12.75">
      <c r="A11" s="72"/>
      <c r="B11" s="18" t="s">
        <v>127</v>
      </c>
      <c r="C11" s="83" t="s">
        <v>191</v>
      </c>
      <c r="D11" s="18" t="e">
        <f>#REF!</f>
        <v>#REF!</v>
      </c>
      <c r="E11" s="18">
        <v>520000</v>
      </c>
    </row>
    <row r="12" spans="1:5" s="36" customFormat="1" ht="12.75">
      <c r="A12" s="74"/>
      <c r="B12" s="8" t="s">
        <v>128</v>
      </c>
      <c r="C12" s="75" t="s">
        <v>192</v>
      </c>
      <c r="D12" s="77" t="e">
        <f>#REF!</f>
        <v>#REF!</v>
      </c>
      <c r="E12" s="8">
        <v>245000</v>
      </c>
    </row>
    <row r="13" spans="1:5" s="36" customFormat="1" ht="12.75">
      <c r="A13" s="74"/>
      <c r="B13" s="8" t="s">
        <v>129</v>
      </c>
      <c r="C13" s="75" t="s">
        <v>193</v>
      </c>
      <c r="D13" s="8" t="e">
        <f>#REF!</f>
        <v>#REF!</v>
      </c>
      <c r="E13" s="8">
        <v>29092</v>
      </c>
    </row>
    <row r="14" spans="1:5" s="36" customFormat="1" ht="12.75">
      <c r="A14" s="72"/>
      <c r="B14" s="18" t="s">
        <v>130</v>
      </c>
      <c r="C14" s="75" t="s">
        <v>220</v>
      </c>
      <c r="D14" s="18" t="e">
        <f>#REF!</f>
        <v>#REF!</v>
      </c>
      <c r="E14" s="73">
        <v>17908607</v>
      </c>
    </row>
    <row r="15" spans="1:5" s="36" customFormat="1" ht="12.75">
      <c r="A15" s="74"/>
      <c r="B15" s="8" t="s">
        <v>131</v>
      </c>
      <c r="C15" s="75"/>
      <c r="D15" s="77"/>
      <c r="E15" s="76"/>
    </row>
    <row r="16" spans="1:5" s="36" customFormat="1" ht="12.75">
      <c r="A16" s="74"/>
      <c r="B16" s="8"/>
      <c r="C16" s="75"/>
      <c r="D16" s="8"/>
      <c r="E16" s="76"/>
    </row>
    <row r="17" spans="1:5" s="36" customFormat="1" ht="12.75">
      <c r="A17" s="74"/>
      <c r="B17" s="8"/>
      <c r="C17" s="75"/>
      <c r="D17" s="8"/>
      <c r="E17" s="76"/>
    </row>
    <row r="18" spans="1:5" s="36" customFormat="1" ht="12.75">
      <c r="A18" s="74"/>
      <c r="B18" s="8"/>
      <c r="C18" s="75"/>
      <c r="D18" s="8"/>
      <c r="E18" s="76"/>
    </row>
    <row r="19" spans="1:5" s="36" customFormat="1" ht="12.75">
      <c r="A19" s="74"/>
      <c r="B19" s="8"/>
      <c r="C19" s="75"/>
      <c r="D19" s="8"/>
      <c r="E19" s="76"/>
    </row>
    <row r="20" spans="1:5" s="36" customFormat="1" ht="12.75">
      <c r="A20" s="74"/>
      <c r="B20" s="8"/>
      <c r="C20" s="75"/>
      <c r="D20" s="8"/>
      <c r="E20" s="76"/>
    </row>
    <row r="21" spans="1:5" s="36" customFormat="1" ht="12.75">
      <c r="A21" s="74"/>
      <c r="B21" s="8" t="s">
        <v>25</v>
      </c>
      <c r="C21" s="75"/>
      <c r="D21" s="8"/>
      <c r="E21" s="76"/>
    </row>
    <row r="22" spans="1:5" s="36" customFormat="1" ht="13.5" thickBot="1">
      <c r="A22" s="78"/>
      <c r="B22" s="61" t="s">
        <v>304</v>
      </c>
      <c r="C22" s="79"/>
      <c r="D22" s="61"/>
      <c r="E22" s="80"/>
    </row>
    <row r="23" spans="1:5" s="36" customFormat="1" ht="13.5" thickBot="1">
      <c r="A23" s="71"/>
      <c r="B23" s="57" t="s">
        <v>162</v>
      </c>
      <c r="C23" s="81"/>
      <c r="D23" s="57"/>
      <c r="E23" s="82"/>
    </row>
    <row r="24" spans="1:5" s="36" customFormat="1" ht="21" customHeight="1" thickBot="1">
      <c r="A24" s="128" t="s">
        <v>87</v>
      </c>
      <c r="B24" s="130" t="s">
        <v>163</v>
      </c>
      <c r="C24" s="129"/>
      <c r="D24" s="116">
        <f>D25+D28+D29+D30</f>
        <v>0</v>
      </c>
      <c r="E24" s="116">
        <f>E25+E28+E29+E30</f>
        <v>0</v>
      </c>
    </row>
    <row r="25" spans="1:5" s="36" customFormat="1" ht="12.75">
      <c r="A25" s="72"/>
      <c r="B25" s="18" t="s">
        <v>26</v>
      </c>
      <c r="C25" s="83" t="s">
        <v>194</v>
      </c>
      <c r="D25" s="18">
        <f>D26+D27</f>
        <v>0</v>
      </c>
      <c r="E25" s="18">
        <f>E26+E27</f>
        <v>0</v>
      </c>
    </row>
    <row r="26" spans="1:5" s="36" customFormat="1" ht="12.75">
      <c r="A26" s="74"/>
      <c r="B26" s="8" t="s">
        <v>153</v>
      </c>
      <c r="C26" s="75"/>
      <c r="D26" s="8">
        <v>0</v>
      </c>
      <c r="E26" s="76">
        <v>0</v>
      </c>
    </row>
    <row r="27" spans="1:5" s="36" customFormat="1" ht="12.75">
      <c r="A27" s="74"/>
      <c r="B27" s="8" t="s">
        <v>154</v>
      </c>
      <c r="C27" s="75"/>
      <c r="D27" s="77"/>
      <c r="E27" s="76"/>
    </row>
    <row r="28" spans="1:5" s="36" customFormat="1" ht="12.75">
      <c r="A28" s="74"/>
      <c r="B28" s="8" t="s">
        <v>27</v>
      </c>
      <c r="C28" s="75"/>
      <c r="D28" s="8"/>
      <c r="E28" s="76"/>
    </row>
    <row r="29" spans="1:5" s="36" customFormat="1" ht="12.75">
      <c r="A29" s="74"/>
      <c r="B29" s="8" t="s">
        <v>28</v>
      </c>
      <c r="C29" s="75"/>
      <c r="D29" s="8"/>
      <c r="E29" s="76"/>
    </row>
    <row r="30" spans="1:5" s="36" customFormat="1" ht="12.75">
      <c r="A30" s="74"/>
      <c r="B30" s="8" t="s">
        <v>29</v>
      </c>
      <c r="C30" s="75"/>
      <c r="D30" s="8"/>
      <c r="E30" s="76"/>
    </row>
    <row r="31" spans="1:5" s="36" customFormat="1" ht="12.75">
      <c r="A31" s="74"/>
      <c r="B31" s="8" t="s">
        <v>167</v>
      </c>
      <c r="C31" s="75"/>
      <c r="D31" s="8"/>
      <c r="E31" s="76"/>
    </row>
    <row r="32" spans="1:5" s="36" customFormat="1" ht="21" customHeight="1">
      <c r="A32" s="74"/>
      <c r="B32" s="84" t="s">
        <v>164</v>
      </c>
      <c r="C32" s="75"/>
      <c r="D32" s="8" t="e">
        <f>D24+D5</f>
        <v>#REF!</v>
      </c>
      <c r="E32" s="8">
        <f>E24+E5</f>
        <v>18702699</v>
      </c>
    </row>
    <row r="33" spans="1:5" s="36" customFormat="1" ht="13.5" thickBot="1">
      <c r="A33" s="78"/>
      <c r="B33" s="61"/>
      <c r="C33" s="79"/>
      <c r="D33" s="61"/>
      <c r="E33" s="80"/>
    </row>
    <row r="34" spans="1:5" s="36" customFormat="1" ht="17.25" customHeight="1" thickBot="1">
      <c r="A34" s="128" t="s">
        <v>106</v>
      </c>
      <c r="B34" s="116" t="s">
        <v>30</v>
      </c>
      <c r="C34" s="129"/>
      <c r="D34" s="116">
        <f>D35+D36+D37+D38+D39+D40+D41+D42+D43+D44</f>
        <v>-1210904</v>
      </c>
      <c r="E34" s="116">
        <f>E35+E36+E37+E38+E39+E40+E41+E42+E43+E44</f>
        <v>-364139</v>
      </c>
    </row>
    <row r="35" spans="1:5" s="36" customFormat="1" ht="15" customHeight="1">
      <c r="A35" s="72"/>
      <c r="B35" s="18" t="s">
        <v>31</v>
      </c>
      <c r="C35" s="83"/>
      <c r="D35" s="18"/>
      <c r="E35" s="73"/>
    </row>
    <row r="36" spans="1:5" s="36" customFormat="1" ht="15" customHeight="1">
      <c r="A36" s="74"/>
      <c r="B36" s="8" t="s">
        <v>32</v>
      </c>
      <c r="C36" s="75"/>
      <c r="D36" s="8"/>
      <c r="E36" s="76"/>
    </row>
    <row r="37" spans="1:5" s="36" customFormat="1" ht="16.5" customHeight="1">
      <c r="A37" s="74"/>
      <c r="B37" s="8" t="s">
        <v>33</v>
      </c>
      <c r="C37" s="75" t="s">
        <v>195</v>
      </c>
      <c r="D37" s="8">
        <v>100000</v>
      </c>
      <c r="E37" s="76">
        <v>100000</v>
      </c>
    </row>
    <row r="38" spans="1:5" s="36" customFormat="1" ht="15.75" customHeight="1">
      <c r="A38" s="74"/>
      <c r="B38" s="18" t="s">
        <v>34</v>
      </c>
      <c r="C38" s="83"/>
      <c r="D38" s="18"/>
      <c r="E38" s="73"/>
    </row>
    <row r="39" spans="1:5" s="36" customFormat="1" ht="15.75" customHeight="1">
      <c r="A39" s="74"/>
      <c r="B39" s="8" t="s">
        <v>35</v>
      </c>
      <c r="C39" s="75"/>
      <c r="D39" s="8"/>
      <c r="E39" s="76"/>
    </row>
    <row r="40" spans="1:5" s="36" customFormat="1" ht="16.5" customHeight="1">
      <c r="A40" s="74"/>
      <c r="B40" s="8" t="s">
        <v>36</v>
      </c>
      <c r="C40" s="75"/>
      <c r="D40" s="8"/>
      <c r="E40" s="76"/>
    </row>
    <row r="41" spans="1:5" s="36" customFormat="1" ht="16.5" customHeight="1">
      <c r="A41" s="74"/>
      <c r="B41" s="8" t="s">
        <v>37</v>
      </c>
      <c r="C41" s="75"/>
      <c r="D41" s="8"/>
      <c r="E41" s="76"/>
    </row>
    <row r="42" spans="1:5" s="36" customFormat="1" ht="15.75" customHeight="1">
      <c r="A42" s="74"/>
      <c r="B42" s="8" t="s">
        <v>38</v>
      </c>
      <c r="C42" s="75"/>
      <c r="D42" s="8"/>
      <c r="E42" s="76"/>
    </row>
    <row r="43" spans="1:5" s="36" customFormat="1" ht="17.25" customHeight="1">
      <c r="A43" s="74"/>
      <c r="B43" s="8" t="s">
        <v>39</v>
      </c>
      <c r="C43" s="75"/>
      <c r="D43" s="77">
        <v>-464139</v>
      </c>
      <c r="E43" s="76">
        <v>773861</v>
      </c>
    </row>
    <row r="44" spans="1:5" s="36" customFormat="1" ht="15.75" customHeight="1">
      <c r="A44" s="74"/>
      <c r="B44" s="8" t="s">
        <v>40</v>
      </c>
      <c r="C44" s="75" t="s">
        <v>196</v>
      </c>
      <c r="D44" s="8">
        <f>'ardh-shpenz'!E17</f>
        <v>-846765</v>
      </c>
      <c r="E44" s="161">
        <v>-1238000</v>
      </c>
    </row>
    <row r="45" spans="1:5" s="36" customFormat="1" ht="15.75" customHeight="1">
      <c r="A45" s="78"/>
      <c r="B45" s="61" t="s">
        <v>166</v>
      </c>
      <c r="C45" s="79"/>
      <c r="D45" s="61">
        <f>D34</f>
        <v>-1210904</v>
      </c>
      <c r="E45" s="61">
        <f>E34</f>
        <v>-364139</v>
      </c>
    </row>
    <row r="46" spans="1:5" s="36" customFormat="1" ht="18" customHeight="1" thickBot="1">
      <c r="A46" s="131"/>
      <c r="B46" s="120" t="s">
        <v>165</v>
      </c>
      <c r="C46" s="122"/>
      <c r="D46" s="120" t="e">
        <f>D32+D34</f>
        <v>#REF!</v>
      </c>
      <c r="E46" s="120">
        <f>E32+E34</f>
        <v>18338560</v>
      </c>
    </row>
    <row r="47" s="36" customFormat="1" ht="12.75"/>
    <row r="48" s="36" customFormat="1" ht="12.75">
      <c r="B48" s="36">
        <v>2</v>
      </c>
    </row>
    <row r="49" s="36" customFormat="1" ht="12.75"/>
  </sheetData>
  <sheetProtection/>
  <printOptions/>
  <pageMargins left="0.76" right="0.27" top="0.52" bottom="0.5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view="pageBreakPreview" zoomScale="60" zoomScalePageLayoutView="0" workbookViewId="0" topLeftCell="A1">
      <selection activeCell="J24" sqref="J24"/>
    </sheetView>
  </sheetViews>
  <sheetFormatPr defaultColWidth="9.140625" defaultRowHeight="12.75"/>
  <cols>
    <col min="1" max="1" width="3.00390625" style="0" customWidth="1"/>
    <col min="2" max="2" width="3.8515625" style="7" customWidth="1"/>
    <col min="3" max="3" width="50.8515625" style="0" customWidth="1"/>
    <col min="4" max="4" width="10.7109375" style="0" customWidth="1"/>
    <col min="5" max="5" width="11.8515625" style="0" customWidth="1"/>
    <col min="6" max="6" width="11.140625" style="0" customWidth="1"/>
  </cols>
  <sheetData>
    <row r="2" spans="3:8" s="36" customFormat="1" ht="20.25">
      <c r="C2" s="52" t="s">
        <v>321</v>
      </c>
      <c r="D2" s="52"/>
      <c r="E2" s="52"/>
      <c r="F2" s="52"/>
      <c r="G2" s="70"/>
      <c r="H2" s="70"/>
    </row>
    <row r="3" spans="3:6" s="36" customFormat="1" ht="20.25">
      <c r="C3" s="86" t="s">
        <v>113</v>
      </c>
      <c r="D3" s="86"/>
      <c r="E3" s="52"/>
      <c r="F3" s="52"/>
    </row>
    <row r="4" spans="3:4" s="36" customFormat="1" ht="15" thickBot="1">
      <c r="C4" s="87"/>
      <c r="D4" s="87"/>
    </row>
    <row r="5" spans="2:6" s="36" customFormat="1" ht="22.5" customHeight="1">
      <c r="B5" s="88" t="s">
        <v>6</v>
      </c>
      <c r="C5" s="136" t="s">
        <v>42</v>
      </c>
      <c r="D5" s="33" t="s">
        <v>169</v>
      </c>
      <c r="E5" s="149" t="s">
        <v>159</v>
      </c>
      <c r="F5" s="149" t="s">
        <v>159</v>
      </c>
    </row>
    <row r="6" spans="2:6" s="36" customFormat="1" ht="13.5" customHeight="1" thickBot="1">
      <c r="B6" s="85"/>
      <c r="C6" s="49"/>
      <c r="D6" s="49" t="s">
        <v>170</v>
      </c>
      <c r="E6" s="126" t="s">
        <v>168</v>
      </c>
      <c r="F6" s="126" t="s">
        <v>64</v>
      </c>
    </row>
    <row r="7" spans="2:6" s="36" customFormat="1" ht="21.75" customHeight="1">
      <c r="B7" s="132">
        <v>1</v>
      </c>
      <c r="C7" s="133" t="s">
        <v>43</v>
      </c>
      <c r="D7" s="134" t="s">
        <v>171</v>
      </c>
      <c r="E7" s="133">
        <v>14452008</v>
      </c>
      <c r="F7" s="135">
        <v>15745117</v>
      </c>
    </row>
    <row r="8" spans="2:6" s="36" customFormat="1" ht="17.25" customHeight="1">
      <c r="B8" s="74">
        <v>2</v>
      </c>
      <c r="C8" s="8" t="s">
        <v>44</v>
      </c>
      <c r="D8" s="12"/>
      <c r="E8" s="8"/>
      <c r="F8" s="8">
        <v>0</v>
      </c>
    </row>
    <row r="9" spans="2:6" s="36" customFormat="1" ht="18" customHeight="1">
      <c r="B9" s="74">
        <v>3</v>
      </c>
      <c r="C9" s="8" t="s">
        <v>45</v>
      </c>
      <c r="D9" s="12"/>
      <c r="E9" s="77">
        <v>261620</v>
      </c>
      <c r="F9" s="8">
        <v>-1732475</v>
      </c>
    </row>
    <row r="10" spans="2:11" s="36" customFormat="1" ht="17.25" customHeight="1">
      <c r="B10" s="74">
        <v>4</v>
      </c>
      <c r="C10" s="8" t="s">
        <v>46</v>
      </c>
      <c r="D10" s="75" t="s">
        <v>172</v>
      </c>
      <c r="E10" s="77">
        <v>14179824</v>
      </c>
      <c r="F10" s="8">
        <v>14310566</v>
      </c>
      <c r="I10" s="11"/>
      <c r="J10" s="11"/>
      <c r="K10" s="11"/>
    </row>
    <row r="11" spans="2:6" s="36" customFormat="1" ht="15.75" customHeight="1">
      <c r="B11" s="72">
        <v>5</v>
      </c>
      <c r="C11" s="18" t="s">
        <v>47</v>
      </c>
      <c r="D11" s="83" t="s">
        <v>173</v>
      </c>
      <c r="E11" s="18">
        <f>E12+E13</f>
        <v>1220682</v>
      </c>
      <c r="F11" s="18">
        <f>F12+F13</f>
        <v>1444746</v>
      </c>
    </row>
    <row r="12" spans="2:6" s="36" customFormat="1" ht="15" customHeight="1">
      <c r="B12" s="74"/>
      <c r="C12" s="8" t="s">
        <v>49</v>
      </c>
      <c r="D12" s="12"/>
      <c r="E12" s="8">
        <v>1046000</v>
      </c>
      <c r="F12" s="8">
        <v>1238000</v>
      </c>
    </row>
    <row r="13" spans="2:9" s="36" customFormat="1" ht="15.75" customHeight="1">
      <c r="B13" s="74"/>
      <c r="C13" s="8" t="s">
        <v>48</v>
      </c>
      <c r="D13" s="12"/>
      <c r="E13" s="8">
        <v>174682</v>
      </c>
      <c r="F13" s="8">
        <v>206746</v>
      </c>
      <c r="I13" s="11"/>
    </row>
    <row r="14" spans="2:6" s="36" customFormat="1" ht="16.5" customHeight="1">
      <c r="B14" s="74">
        <v>6</v>
      </c>
      <c r="C14" s="8" t="s">
        <v>50</v>
      </c>
      <c r="D14" s="12"/>
      <c r="E14" s="8">
        <v>129887</v>
      </c>
      <c r="F14" s="8">
        <v>136723</v>
      </c>
    </row>
    <row r="15" spans="2:6" s="36" customFormat="1" ht="21" customHeight="1">
      <c r="B15" s="74">
        <v>7</v>
      </c>
      <c r="C15" s="8" t="s">
        <v>51</v>
      </c>
      <c r="D15" s="75" t="s">
        <v>174</v>
      </c>
      <c r="E15" s="8">
        <v>30000</v>
      </c>
      <c r="F15" s="8">
        <v>50000</v>
      </c>
    </row>
    <row r="16" spans="2:6" s="36" customFormat="1" ht="24" customHeight="1">
      <c r="B16" s="137">
        <v>8</v>
      </c>
      <c r="C16" s="138" t="s">
        <v>52</v>
      </c>
      <c r="D16" s="139"/>
      <c r="E16" s="138">
        <f>E10+E11+E14+E15</f>
        <v>15560393</v>
      </c>
      <c r="F16" s="138">
        <f>F10+F11+F14+F15</f>
        <v>15942035</v>
      </c>
    </row>
    <row r="17" spans="2:6" s="36" customFormat="1" ht="25.5" customHeight="1">
      <c r="B17" s="74">
        <v>9</v>
      </c>
      <c r="C17" s="8" t="s">
        <v>53</v>
      </c>
      <c r="D17" s="12"/>
      <c r="E17" s="8">
        <f>E7+E8+E9-E16</f>
        <v>-846765</v>
      </c>
      <c r="F17" s="8">
        <f>F7+F8+F9-F16</f>
        <v>-1929393</v>
      </c>
    </row>
    <row r="18" spans="2:6" s="36" customFormat="1" ht="22.5" customHeight="1">
      <c r="B18" s="74">
        <v>10</v>
      </c>
      <c r="C18" s="8" t="s">
        <v>201</v>
      </c>
      <c r="D18" s="12"/>
      <c r="E18" s="8"/>
      <c r="F18" s="8"/>
    </row>
    <row r="19" spans="2:6" s="36" customFormat="1" ht="16.5" customHeight="1">
      <c r="B19" s="72">
        <v>11</v>
      </c>
      <c r="C19" s="18" t="s">
        <v>54</v>
      </c>
      <c r="D19" s="46"/>
      <c r="E19" s="18"/>
      <c r="F19" s="18"/>
    </row>
    <row r="20" spans="2:6" s="36" customFormat="1" ht="19.5" customHeight="1">
      <c r="B20" s="74">
        <v>12</v>
      </c>
      <c r="C20" s="8" t="s">
        <v>55</v>
      </c>
      <c r="D20" s="12"/>
      <c r="E20" s="8">
        <f>E21+E22+E23+E24</f>
        <v>1046000</v>
      </c>
      <c r="F20" s="8">
        <f>F21+F22+F23+F24</f>
        <v>1238000</v>
      </c>
    </row>
    <row r="21" spans="2:6" s="36" customFormat="1" ht="17.25" customHeight="1">
      <c r="B21" s="74"/>
      <c r="C21" s="8" t="s">
        <v>200</v>
      </c>
      <c r="D21" s="12"/>
      <c r="E21" s="8"/>
      <c r="F21" s="8"/>
    </row>
    <row r="22" spans="2:6" s="36" customFormat="1" ht="18" customHeight="1">
      <c r="B22" s="74"/>
      <c r="C22" s="8" t="s">
        <v>56</v>
      </c>
      <c r="D22" s="75">
        <v>667</v>
      </c>
      <c r="E22" s="77">
        <v>0</v>
      </c>
      <c r="F22" s="8">
        <v>0</v>
      </c>
    </row>
    <row r="23" spans="2:6" s="36" customFormat="1" ht="17.25" customHeight="1">
      <c r="B23" s="74"/>
      <c r="C23" s="8" t="s">
        <v>57</v>
      </c>
      <c r="D23" s="12"/>
      <c r="E23" s="8"/>
      <c r="F23" s="8"/>
    </row>
    <row r="24" spans="2:6" s="36" customFormat="1" ht="18.75" customHeight="1">
      <c r="B24" s="74"/>
      <c r="C24" s="8" t="s">
        <v>308</v>
      </c>
      <c r="D24" s="12"/>
      <c r="E24" s="8">
        <v>1046000</v>
      </c>
      <c r="F24" s="8">
        <v>1238000</v>
      </c>
    </row>
    <row r="25" spans="2:6" s="36" customFormat="1" ht="24" customHeight="1">
      <c r="B25" s="74">
        <v>13</v>
      </c>
      <c r="C25" s="8" t="s">
        <v>58</v>
      </c>
      <c r="D25" s="12"/>
      <c r="E25" s="8">
        <f>E18+E19+E20</f>
        <v>1046000</v>
      </c>
      <c r="F25" s="8">
        <f>F18+F19+F20</f>
        <v>1238000</v>
      </c>
    </row>
    <row r="26" spans="2:6" s="36" customFormat="1" ht="20.25" customHeight="1" thickBot="1">
      <c r="B26" s="131">
        <v>14</v>
      </c>
      <c r="C26" s="120" t="s">
        <v>59</v>
      </c>
      <c r="D26" s="122"/>
      <c r="E26" s="120">
        <f>E17+E25</f>
        <v>199235</v>
      </c>
      <c r="F26" s="120">
        <f>F17+F25</f>
        <v>-691393</v>
      </c>
    </row>
    <row r="27" spans="2:6" s="36" customFormat="1" ht="20.25" customHeight="1">
      <c r="B27" s="72">
        <v>15</v>
      </c>
      <c r="C27" s="18" t="s">
        <v>60</v>
      </c>
      <c r="D27" s="46"/>
      <c r="E27" s="18">
        <v>19924</v>
      </c>
      <c r="F27" s="18">
        <v>0</v>
      </c>
    </row>
    <row r="28" spans="2:6" s="36" customFormat="1" ht="25.5" customHeight="1">
      <c r="B28" s="137">
        <v>16</v>
      </c>
      <c r="C28" s="138" t="s">
        <v>61</v>
      </c>
      <c r="D28" s="139"/>
      <c r="E28" s="138">
        <f>E26-E27</f>
        <v>179311</v>
      </c>
      <c r="F28" s="138">
        <f>F26-F27</f>
        <v>-691393</v>
      </c>
    </row>
    <row r="29" spans="2:6" s="36" customFormat="1" ht="22.5" customHeight="1" thickBot="1">
      <c r="B29" s="85">
        <v>17</v>
      </c>
      <c r="C29" s="64" t="s">
        <v>62</v>
      </c>
      <c r="D29" s="65"/>
      <c r="E29" s="64"/>
      <c r="F29" s="64"/>
    </row>
    <row r="30" s="36" customFormat="1" ht="12.75"/>
    <row r="31" s="36" customFormat="1" ht="12.75"/>
    <row r="32" s="36" customFormat="1" ht="12.75"/>
    <row r="33" s="36" customFormat="1" ht="12.75"/>
    <row r="34" s="36" customFormat="1" ht="12.75">
      <c r="C34" s="36">
        <v>3</v>
      </c>
    </row>
    <row r="35" s="36" customFormat="1" ht="12.75"/>
    <row r="36" s="36" customFormat="1" ht="12.75"/>
    <row r="37" s="36" customFormat="1" ht="12.75"/>
    <row r="38" s="36" customFormat="1" ht="12.75"/>
  </sheetData>
  <sheetProtection/>
  <printOptions/>
  <pageMargins left="0.3" right="0.3" top="0.72" bottom="0.55" header="0.5" footer="0.5"/>
  <pageSetup horizontalDpi="600" verticalDpi="60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6"/>
  <sheetViews>
    <sheetView view="pageBreakPreview" zoomScale="60" zoomScalePageLayoutView="0" workbookViewId="0" topLeftCell="A1">
      <selection activeCell="D32" sqref="D32"/>
    </sheetView>
  </sheetViews>
  <sheetFormatPr defaultColWidth="9.140625" defaultRowHeight="12.75"/>
  <cols>
    <col min="1" max="1" width="5.421875" style="0" customWidth="1"/>
    <col min="2" max="2" width="49.00390625" style="0" customWidth="1"/>
    <col min="3" max="3" width="13.140625" style="0" customWidth="1"/>
    <col min="4" max="4" width="12.421875" style="0" customWidth="1"/>
  </cols>
  <sheetData>
    <row r="4" s="36" customFormat="1" ht="12.75">
      <c r="B4" s="7" t="s">
        <v>322</v>
      </c>
    </row>
    <row r="5" s="36" customFormat="1" ht="16.5" customHeight="1" thickBot="1"/>
    <row r="6" spans="1:4" s="36" customFormat="1" ht="23.25" customHeight="1">
      <c r="A6" s="88" t="s">
        <v>6</v>
      </c>
      <c r="B6" s="54" t="s">
        <v>109</v>
      </c>
      <c r="C6" s="54" t="s">
        <v>41</v>
      </c>
      <c r="D6" s="54" t="s">
        <v>41</v>
      </c>
    </row>
    <row r="7" spans="1:4" s="36" customFormat="1" ht="19.5" customHeight="1" thickBot="1">
      <c r="A7" s="85"/>
      <c r="B7" s="55"/>
      <c r="C7" s="56" t="s">
        <v>63</v>
      </c>
      <c r="D7" s="56" t="s">
        <v>9</v>
      </c>
    </row>
    <row r="8" spans="1:4" s="36" customFormat="1" ht="24" customHeight="1">
      <c r="A8" s="133"/>
      <c r="B8" s="133" t="s">
        <v>65</v>
      </c>
      <c r="C8" s="133">
        <f>C9+C10+C11+C12+C13+C14</f>
        <v>-1299299</v>
      </c>
      <c r="D8" s="133">
        <f>D9+D10+D11+D12+D13+D14</f>
        <v>-5218583</v>
      </c>
    </row>
    <row r="9" spans="1:4" s="36" customFormat="1" ht="20.25" customHeight="1">
      <c r="A9" s="8"/>
      <c r="B9" s="89" t="s">
        <v>107</v>
      </c>
      <c r="C9" s="8">
        <v>18562406</v>
      </c>
      <c r="D9" s="8">
        <v>18784141</v>
      </c>
    </row>
    <row r="10" spans="1:4" s="36" customFormat="1" ht="17.25" customHeight="1">
      <c r="A10" s="8"/>
      <c r="B10" s="89" t="s">
        <v>66</v>
      </c>
      <c r="C10" s="8">
        <v>-19860645</v>
      </c>
      <c r="D10" s="8">
        <v>-23967164</v>
      </c>
    </row>
    <row r="11" spans="1:8" s="36" customFormat="1" ht="15" customHeight="1">
      <c r="A11" s="8"/>
      <c r="B11" s="89" t="s">
        <v>67</v>
      </c>
      <c r="C11" s="8"/>
      <c r="D11" s="8"/>
      <c r="H11" s="143"/>
    </row>
    <row r="12" spans="1:4" s="36" customFormat="1" ht="18.75" customHeight="1">
      <c r="A12" s="8"/>
      <c r="B12" s="89" t="s">
        <v>68</v>
      </c>
      <c r="C12" s="8"/>
      <c r="D12" s="8">
        <v>0</v>
      </c>
    </row>
    <row r="13" spans="1:4" s="36" customFormat="1" ht="17.25" customHeight="1">
      <c r="A13" s="8"/>
      <c r="B13" s="89" t="s">
        <v>69</v>
      </c>
      <c r="C13" s="8">
        <v>-1060</v>
      </c>
      <c r="D13" s="8">
        <v>-35560</v>
      </c>
    </row>
    <row r="14" spans="1:4" s="36" customFormat="1" ht="21.75" customHeight="1">
      <c r="A14" s="18"/>
      <c r="B14" s="90" t="s">
        <v>70</v>
      </c>
      <c r="C14" s="18"/>
      <c r="D14" s="18"/>
    </row>
    <row r="15" spans="1:4" s="36" customFormat="1" ht="21" customHeight="1">
      <c r="A15" s="8"/>
      <c r="B15" s="8" t="s">
        <v>71</v>
      </c>
      <c r="C15" s="8">
        <f>C16+C17+C18+C19+C20</f>
        <v>-2310000</v>
      </c>
      <c r="D15" s="8"/>
    </row>
    <row r="16" spans="1:4" s="36" customFormat="1" ht="16.5" customHeight="1">
      <c r="A16" s="8"/>
      <c r="B16" s="8" t="s">
        <v>72</v>
      </c>
      <c r="C16" s="8"/>
      <c r="D16" s="8"/>
    </row>
    <row r="17" spans="1:4" s="36" customFormat="1" ht="16.5" customHeight="1">
      <c r="A17" s="18"/>
      <c r="B17" s="18" t="s">
        <v>73</v>
      </c>
      <c r="C17" s="18">
        <v>-2310000</v>
      </c>
      <c r="D17" s="18"/>
    </row>
    <row r="18" spans="1:4" s="36" customFormat="1" ht="16.5" customHeight="1">
      <c r="A18" s="8"/>
      <c r="B18" s="8" t="s">
        <v>74</v>
      </c>
      <c r="C18" s="8"/>
      <c r="D18" s="8"/>
    </row>
    <row r="19" spans="1:4" s="36" customFormat="1" ht="16.5" customHeight="1">
      <c r="A19" s="8"/>
      <c r="B19" s="8" t="s">
        <v>75</v>
      </c>
      <c r="C19" s="8"/>
      <c r="D19" s="8"/>
    </row>
    <row r="20" spans="1:4" s="36" customFormat="1" ht="18" customHeight="1">
      <c r="A20" s="8"/>
      <c r="B20" s="8" t="s">
        <v>76</v>
      </c>
      <c r="C20" s="8"/>
      <c r="D20" s="8"/>
    </row>
    <row r="21" spans="1:4" s="36" customFormat="1" ht="21" customHeight="1">
      <c r="A21" s="138"/>
      <c r="B21" s="138" t="s">
        <v>77</v>
      </c>
      <c r="C21" s="138">
        <f>C22+C23+C24+C25+C26</f>
        <v>0</v>
      </c>
      <c r="D21" s="138">
        <f>D22+D23+D24+D25+D26</f>
        <v>4100000</v>
      </c>
    </row>
    <row r="22" spans="1:4" s="36" customFormat="1" ht="20.25" customHeight="1">
      <c r="A22" s="8"/>
      <c r="B22" s="8" t="s">
        <v>78</v>
      </c>
      <c r="C22" s="8"/>
      <c r="D22" s="8"/>
    </row>
    <row r="23" spans="1:4" s="36" customFormat="1" ht="21.75" customHeight="1">
      <c r="A23" s="18"/>
      <c r="B23" s="18" t="s">
        <v>79</v>
      </c>
      <c r="C23" s="91"/>
      <c r="D23" s="18">
        <v>0</v>
      </c>
    </row>
    <row r="24" spans="1:4" s="36" customFormat="1" ht="21" customHeight="1">
      <c r="A24" s="8"/>
      <c r="B24" s="8" t="s">
        <v>221</v>
      </c>
      <c r="C24" s="8"/>
      <c r="D24" s="8">
        <v>4100000</v>
      </c>
    </row>
    <row r="25" spans="1:4" s="36" customFormat="1" ht="22.5" customHeight="1">
      <c r="A25" s="8"/>
      <c r="B25" s="8" t="s">
        <v>80</v>
      </c>
      <c r="C25" s="8"/>
      <c r="D25" s="8"/>
    </row>
    <row r="26" spans="1:4" s="36" customFormat="1" ht="20.25" customHeight="1">
      <c r="A26" s="8"/>
      <c r="B26" s="8" t="s">
        <v>81</v>
      </c>
      <c r="C26" s="8"/>
      <c r="D26" s="8"/>
    </row>
    <row r="27" spans="1:4" s="36" customFormat="1" ht="18.75" customHeight="1">
      <c r="A27" s="8"/>
      <c r="B27" s="8" t="s">
        <v>108</v>
      </c>
      <c r="C27" s="8"/>
      <c r="D27" s="8"/>
    </row>
    <row r="28" spans="1:4" s="36" customFormat="1" ht="18" customHeight="1">
      <c r="A28" s="8"/>
      <c r="B28" s="8" t="s">
        <v>82</v>
      </c>
      <c r="C28" s="8">
        <v>3729686</v>
      </c>
      <c r="D28" s="8">
        <v>4848269</v>
      </c>
    </row>
    <row r="29" spans="1:11" s="36" customFormat="1" ht="23.25" customHeight="1" thickBot="1">
      <c r="A29" s="120"/>
      <c r="B29" s="120" t="s">
        <v>305</v>
      </c>
      <c r="C29" s="120">
        <f>C8+C21+C28+C15</f>
        <v>120387</v>
      </c>
      <c r="D29" s="120">
        <f>D8+D21+D28</f>
        <v>3729686</v>
      </c>
      <c r="F29" s="143"/>
      <c r="G29" s="143"/>
      <c r="H29" s="143"/>
      <c r="I29" s="143"/>
      <c r="J29" s="143"/>
      <c r="K29" s="143"/>
    </row>
    <row r="30" spans="6:11" s="36" customFormat="1" ht="12.75">
      <c r="F30" s="143"/>
      <c r="G30" s="143"/>
      <c r="H30" s="143"/>
      <c r="I30" s="143"/>
      <c r="J30" s="143"/>
      <c r="K30" s="143"/>
    </row>
    <row r="31" spans="6:11" s="36" customFormat="1" ht="12.75">
      <c r="F31" s="143"/>
      <c r="G31" s="143"/>
      <c r="H31" s="143"/>
      <c r="I31" s="143"/>
      <c r="J31" s="143"/>
      <c r="K31" s="143"/>
    </row>
    <row r="32" spans="6:11" s="36" customFormat="1" ht="12.75">
      <c r="F32" s="143"/>
      <c r="G32" s="143"/>
      <c r="H32" s="143"/>
      <c r="I32" s="143"/>
      <c r="J32" s="143"/>
      <c r="K32" s="143"/>
    </row>
    <row r="33" spans="6:11" ht="12.75">
      <c r="F33" s="144"/>
      <c r="G33" s="144"/>
      <c r="H33" s="144"/>
      <c r="I33" s="144"/>
      <c r="J33" s="145"/>
      <c r="K33" s="144"/>
    </row>
    <row r="34" spans="6:11" ht="12.75">
      <c r="F34" s="144"/>
      <c r="G34" s="144"/>
      <c r="H34" s="144"/>
      <c r="I34" s="144"/>
      <c r="J34" s="143"/>
      <c r="K34" s="144"/>
    </row>
    <row r="35" spans="6:11" ht="12.75">
      <c r="F35" s="144"/>
      <c r="G35" s="144"/>
      <c r="H35" s="144"/>
      <c r="I35" s="144"/>
      <c r="J35" s="144"/>
      <c r="K35" s="144"/>
    </row>
    <row r="36" spans="6:11" ht="12.75">
      <c r="F36" s="144"/>
      <c r="G36" s="144"/>
      <c r="H36" s="144"/>
      <c r="I36" s="144"/>
      <c r="J36" s="144"/>
      <c r="K36" s="144"/>
    </row>
  </sheetData>
  <sheetProtection/>
  <printOptions/>
  <pageMargins left="0.75" right="0.52" top="0.72" bottom="0.65" header="0.5" footer="0.5"/>
  <pageSetup horizontalDpi="600" verticalDpi="600" orientation="portrait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21"/>
  <sheetViews>
    <sheetView view="pageBreakPreview" zoomScale="60" zoomScalePageLayoutView="0" workbookViewId="0" topLeftCell="A1">
      <selection activeCell="D34" sqref="D34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5.28125" style="0" customWidth="1"/>
    <col min="4" max="4" width="13.421875" style="0" customWidth="1"/>
    <col min="5" max="5" width="14.57421875" style="0" customWidth="1"/>
    <col min="6" max="6" width="17.8515625" style="0" customWidth="1"/>
    <col min="7" max="7" width="15.28125" style="0" customWidth="1"/>
    <col min="8" max="8" width="12.57421875" style="0" customWidth="1"/>
    <col min="9" max="9" width="12.140625" style="0" customWidth="1"/>
  </cols>
  <sheetData>
    <row r="4" s="36" customFormat="1" ht="15.75">
      <c r="C4" s="123" t="s">
        <v>323</v>
      </c>
    </row>
    <row r="5" s="36" customFormat="1" ht="12.75">
      <c r="B5" s="94" t="s">
        <v>91</v>
      </c>
    </row>
    <row r="6" s="36" customFormat="1" ht="13.5" thickBot="1"/>
    <row r="7" spans="1:9" s="36" customFormat="1" ht="24.75" customHeight="1">
      <c r="A7" s="33"/>
      <c r="B7" s="53"/>
      <c r="C7" s="34" t="s">
        <v>92</v>
      </c>
      <c r="D7" s="53" t="s">
        <v>93</v>
      </c>
      <c r="E7" s="34" t="s">
        <v>94</v>
      </c>
      <c r="F7" s="33" t="s">
        <v>96</v>
      </c>
      <c r="G7" s="33" t="s">
        <v>95</v>
      </c>
      <c r="H7" s="35"/>
      <c r="I7" s="35" t="s">
        <v>83</v>
      </c>
    </row>
    <row r="8" spans="1:9" s="36" customFormat="1" ht="24.75" customHeight="1" thickBot="1">
      <c r="A8" s="49"/>
      <c r="B8" s="55"/>
      <c r="C8" s="50"/>
      <c r="D8" s="55"/>
      <c r="E8" s="50"/>
      <c r="F8" s="49"/>
      <c r="G8" s="49"/>
      <c r="H8" s="51"/>
      <c r="I8" s="51"/>
    </row>
    <row r="9" spans="1:9" s="36" customFormat="1" ht="25.5" customHeight="1">
      <c r="A9" s="140" t="s">
        <v>97</v>
      </c>
      <c r="B9" s="133" t="s">
        <v>306</v>
      </c>
      <c r="C9" s="46"/>
      <c r="D9" s="18"/>
      <c r="E9" s="46"/>
      <c r="F9" s="18"/>
      <c r="G9" s="18"/>
      <c r="H9" s="46"/>
      <c r="I9" s="18"/>
    </row>
    <row r="10" spans="1:9" s="36" customFormat="1" ht="17.25" customHeight="1">
      <c r="A10" s="74" t="s">
        <v>98</v>
      </c>
      <c r="B10" s="8" t="s">
        <v>84</v>
      </c>
      <c r="C10" s="12"/>
      <c r="D10" s="8"/>
      <c r="E10" s="12"/>
      <c r="F10" s="8"/>
      <c r="G10" s="8"/>
      <c r="H10" s="12"/>
      <c r="I10" s="8"/>
    </row>
    <row r="11" spans="1:9" s="36" customFormat="1" ht="17.25" customHeight="1">
      <c r="A11" s="74" t="s">
        <v>99</v>
      </c>
      <c r="B11" s="8" t="s">
        <v>85</v>
      </c>
      <c r="C11" s="12"/>
      <c r="D11" s="8"/>
      <c r="E11" s="12"/>
      <c r="F11" s="8"/>
      <c r="G11" s="8"/>
      <c r="H11" s="42"/>
      <c r="I11" s="8"/>
    </row>
    <row r="12" spans="1:9" s="36" customFormat="1" ht="19.5" customHeight="1">
      <c r="A12" s="74">
        <v>1</v>
      </c>
      <c r="B12" s="8" t="s">
        <v>88</v>
      </c>
      <c r="C12" s="12"/>
      <c r="D12" s="8"/>
      <c r="E12" s="12"/>
      <c r="F12" s="8"/>
      <c r="G12" s="74"/>
      <c r="H12" s="16">
        <f>pasiv!D43</f>
        <v>-464139</v>
      </c>
      <c r="I12" s="8">
        <f>H12</f>
        <v>-464139</v>
      </c>
    </row>
    <row r="13" spans="1:9" s="36" customFormat="1" ht="21" customHeight="1">
      <c r="A13" s="74">
        <v>2</v>
      </c>
      <c r="B13" s="8" t="s">
        <v>86</v>
      </c>
      <c r="C13" s="12"/>
      <c r="D13" s="8"/>
      <c r="E13" s="12"/>
      <c r="F13" s="8"/>
      <c r="G13" s="8"/>
      <c r="H13" s="46"/>
      <c r="I13" s="8"/>
    </row>
    <row r="14" spans="1:9" s="36" customFormat="1" ht="20.25" customHeight="1">
      <c r="A14" s="74">
        <v>3</v>
      </c>
      <c r="B14" s="8" t="s">
        <v>100</v>
      </c>
      <c r="C14" s="12"/>
      <c r="D14" s="8"/>
      <c r="E14" s="12"/>
      <c r="F14" s="8"/>
      <c r="G14" s="8"/>
      <c r="H14" s="12"/>
      <c r="I14" s="8"/>
    </row>
    <row r="15" spans="1:9" s="36" customFormat="1" ht="21" customHeight="1">
      <c r="A15" s="74">
        <v>4</v>
      </c>
      <c r="B15" s="8" t="s">
        <v>101</v>
      </c>
      <c r="C15" s="12">
        <v>100000</v>
      </c>
      <c r="D15" s="8"/>
      <c r="E15" s="12"/>
      <c r="F15" s="8"/>
      <c r="G15" s="8"/>
      <c r="H15" s="12">
        <v>100000</v>
      </c>
      <c r="I15" s="8">
        <v>100000</v>
      </c>
    </row>
    <row r="16" spans="1:9" s="36" customFormat="1" ht="22.5" customHeight="1">
      <c r="A16" s="137" t="s">
        <v>102</v>
      </c>
      <c r="B16" s="138" t="s">
        <v>312</v>
      </c>
      <c r="C16" s="12"/>
      <c r="D16" s="8"/>
      <c r="E16" s="12"/>
      <c r="F16" s="8"/>
      <c r="G16" s="8"/>
      <c r="H16" s="12"/>
      <c r="I16" s="8"/>
    </row>
    <row r="17" spans="1:9" s="36" customFormat="1" ht="22.5" customHeight="1">
      <c r="A17" s="74">
        <v>1</v>
      </c>
      <c r="B17" s="8" t="s">
        <v>88</v>
      </c>
      <c r="C17" s="12"/>
      <c r="D17" s="8"/>
      <c r="E17" s="12"/>
      <c r="F17" s="8"/>
      <c r="G17" s="8"/>
      <c r="H17" s="12">
        <f>pasiv!D44</f>
        <v>-846765</v>
      </c>
      <c r="I17" s="8">
        <f>H17</f>
        <v>-846765</v>
      </c>
    </row>
    <row r="18" spans="1:9" s="36" customFormat="1" ht="18" customHeight="1">
      <c r="A18" s="74">
        <v>2</v>
      </c>
      <c r="B18" s="8" t="s">
        <v>86</v>
      </c>
      <c r="C18" s="12"/>
      <c r="D18" s="8"/>
      <c r="E18" s="12"/>
      <c r="F18" s="8"/>
      <c r="G18" s="8"/>
      <c r="H18" s="12"/>
      <c r="I18" s="8"/>
    </row>
    <row r="19" spans="1:9" s="36" customFormat="1" ht="19.5" customHeight="1">
      <c r="A19" s="74">
        <v>3</v>
      </c>
      <c r="B19" s="8" t="s">
        <v>103</v>
      </c>
      <c r="C19" s="12"/>
      <c r="D19" s="8"/>
      <c r="E19" s="12"/>
      <c r="F19" s="8"/>
      <c r="G19" s="8"/>
      <c r="H19" s="12"/>
      <c r="I19" s="8"/>
    </row>
    <row r="20" spans="1:9" s="36" customFormat="1" ht="21" customHeight="1">
      <c r="A20" s="74">
        <v>4</v>
      </c>
      <c r="B20" s="8" t="s">
        <v>89</v>
      </c>
      <c r="C20" s="12"/>
      <c r="D20" s="8"/>
      <c r="E20" s="12"/>
      <c r="F20" s="8"/>
      <c r="G20" s="8"/>
      <c r="H20" s="12"/>
      <c r="I20" s="8"/>
    </row>
    <row r="21" spans="1:9" s="36" customFormat="1" ht="20.25" customHeight="1" thickBot="1">
      <c r="A21" s="131" t="s">
        <v>90</v>
      </c>
      <c r="B21" s="120" t="s">
        <v>324</v>
      </c>
      <c r="C21" s="122">
        <f>SUM(C17:C20)</f>
        <v>0</v>
      </c>
      <c r="D21" s="120"/>
      <c r="E21" s="122"/>
      <c r="F21" s="120"/>
      <c r="G21" s="120"/>
      <c r="H21" s="122">
        <v>551539</v>
      </c>
      <c r="I21" s="120">
        <f>SUM(I9:I20)</f>
        <v>-1210904</v>
      </c>
    </row>
  </sheetData>
  <sheetProtection/>
  <printOptions/>
  <pageMargins left="0.21" right="0.5" top="1" bottom="0.57" header="0.5" footer="0.5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63"/>
  <sheetViews>
    <sheetView view="pageBreakPreview" zoomScale="60" zoomScalePageLayoutView="0" workbookViewId="0" topLeftCell="B28">
      <selection activeCell="G64" sqref="G64"/>
    </sheetView>
  </sheetViews>
  <sheetFormatPr defaultColWidth="9.140625" defaultRowHeight="12.75"/>
  <cols>
    <col min="1" max="1" width="6.28125" style="0" hidden="1" customWidth="1"/>
    <col min="2" max="2" width="7.57421875" style="0" customWidth="1"/>
    <col min="3" max="3" width="21.8515625" style="0" customWidth="1"/>
    <col min="4" max="4" width="12.421875" style="0" customWidth="1"/>
    <col min="5" max="5" width="12.140625" style="0" customWidth="1"/>
    <col min="6" max="6" width="10.28125" style="0" customWidth="1"/>
    <col min="7" max="7" width="12.28125" style="0" customWidth="1"/>
  </cols>
  <sheetData>
    <row r="1" ht="11.25" customHeight="1"/>
    <row r="2" ht="15.75" customHeight="1"/>
    <row r="3" spans="2:3" ht="12.75" customHeight="1">
      <c r="B3" s="7" t="s">
        <v>344</v>
      </c>
      <c r="C3" s="7" t="s">
        <v>222</v>
      </c>
    </row>
    <row r="4" ht="10.5" customHeight="1">
      <c r="C4" s="6"/>
    </row>
    <row r="5" ht="17.25" customHeight="1">
      <c r="B5" s="19" t="s">
        <v>325</v>
      </c>
    </row>
    <row r="6" ht="11.25" customHeight="1" thickBot="1"/>
    <row r="7" spans="2:6" ht="17.25" customHeight="1" thickBot="1">
      <c r="B7" s="164" t="s">
        <v>6</v>
      </c>
      <c r="C7" s="165" t="s">
        <v>202</v>
      </c>
      <c r="D7" s="165" t="s">
        <v>203</v>
      </c>
      <c r="E7" s="165" t="s">
        <v>204</v>
      </c>
      <c r="F7" s="166" t="s">
        <v>179</v>
      </c>
    </row>
    <row r="8" spans="2:6" ht="15" customHeight="1">
      <c r="B8" s="167">
        <v>1</v>
      </c>
      <c r="C8" s="92" t="s">
        <v>343</v>
      </c>
      <c r="D8" s="92" t="s">
        <v>228</v>
      </c>
      <c r="E8" s="168" t="s">
        <v>315</v>
      </c>
      <c r="F8" s="169">
        <v>507575</v>
      </c>
    </row>
    <row r="9" spans="2:6" ht="17.25" customHeight="1">
      <c r="B9" s="170">
        <v>2</v>
      </c>
      <c r="C9" s="171" t="s">
        <v>338</v>
      </c>
      <c r="D9" s="171" t="s">
        <v>342</v>
      </c>
      <c r="E9" s="172" t="s">
        <v>341</v>
      </c>
      <c r="F9" s="173">
        <v>2310000</v>
      </c>
    </row>
    <row r="10" spans="2:6" ht="13.5" customHeight="1" thickBot="1">
      <c r="B10" s="175" t="s">
        <v>205</v>
      </c>
      <c r="C10" s="176"/>
      <c r="D10" s="107"/>
      <c r="E10" s="107"/>
      <c r="F10" s="108">
        <f>SUM(F8:F9)</f>
        <v>2817575</v>
      </c>
    </row>
    <row r="11" ht="13.5" customHeight="1"/>
    <row r="12" ht="12.75" customHeight="1"/>
    <row r="13" ht="12" customHeight="1">
      <c r="E13" s="109" t="s">
        <v>217</v>
      </c>
    </row>
    <row r="14" ht="13.5" customHeight="1">
      <c r="E14" s="7" t="e">
        <f>E61</f>
        <v>#REF!</v>
      </c>
    </row>
    <row r="15" ht="14.25" customHeight="1"/>
    <row r="16" ht="10.5" customHeight="1"/>
    <row r="17" ht="12" customHeight="1"/>
    <row r="18" ht="12.75" customHeight="1"/>
    <row r="19" spans="3:6" ht="18">
      <c r="C19" s="3" t="s">
        <v>206</v>
      </c>
      <c r="D19" s="4" t="s">
        <v>337</v>
      </c>
      <c r="E19" s="4"/>
      <c r="F19" s="4"/>
    </row>
    <row r="20" ht="12.75">
      <c r="E20" s="19" t="s">
        <v>318</v>
      </c>
    </row>
    <row r="21" spans="2:3" ht="12.75">
      <c r="B21" s="19" t="s">
        <v>207</v>
      </c>
      <c r="C21" s="4" t="s">
        <v>222</v>
      </c>
    </row>
    <row r="22" spans="2:3" ht="12.75">
      <c r="B22" s="19" t="s">
        <v>208</v>
      </c>
      <c r="C22" s="5" t="s">
        <v>133</v>
      </c>
    </row>
    <row r="23" spans="2:3" ht="12.75">
      <c r="B23" s="19" t="s">
        <v>209</v>
      </c>
      <c r="C23" t="s">
        <v>223</v>
      </c>
    </row>
    <row r="24" spans="2:3" ht="12.75">
      <c r="B24" s="19" t="s">
        <v>210</v>
      </c>
      <c r="C24" s="5" t="s">
        <v>224</v>
      </c>
    </row>
    <row r="25" ht="13.5" thickBot="1">
      <c r="B25" s="19" t="s">
        <v>211</v>
      </c>
    </row>
    <row r="26" spans="2:7" ht="12.75">
      <c r="B26" s="24" t="s">
        <v>212</v>
      </c>
      <c r="C26" s="25" t="s">
        <v>213</v>
      </c>
      <c r="D26" s="25" t="s">
        <v>214</v>
      </c>
      <c r="E26" s="25" t="s">
        <v>215</v>
      </c>
      <c r="F26" s="25" t="s">
        <v>216</v>
      </c>
      <c r="G26" s="26" t="s">
        <v>179</v>
      </c>
    </row>
    <row r="27" spans="2:7" ht="12.75">
      <c r="B27" s="21">
        <v>1</v>
      </c>
      <c r="C27" s="27" t="s">
        <v>336</v>
      </c>
      <c r="D27" s="27" t="s">
        <v>138</v>
      </c>
      <c r="E27" s="27">
        <v>10170</v>
      </c>
      <c r="F27" s="27">
        <v>40</v>
      </c>
      <c r="G27" s="95">
        <f>E27*F27</f>
        <v>406800</v>
      </c>
    </row>
    <row r="28" spans="2:7" ht="12.75">
      <c r="B28" s="154">
        <v>2</v>
      </c>
      <c r="C28" s="100" t="s">
        <v>335</v>
      </c>
      <c r="D28" s="100" t="s">
        <v>138</v>
      </c>
      <c r="E28" s="100">
        <v>440</v>
      </c>
      <c r="F28" s="100">
        <v>220</v>
      </c>
      <c r="G28" s="95">
        <f>E28*F28</f>
        <v>96800</v>
      </c>
    </row>
    <row r="29" spans="2:7" ht="13.5" thickBot="1">
      <c r="B29" s="155"/>
      <c r="C29" s="156" t="s">
        <v>117</v>
      </c>
      <c r="D29" s="156"/>
      <c r="E29" s="156"/>
      <c r="F29" s="156"/>
      <c r="G29" s="157">
        <f>SUM(G27:G28)</f>
        <v>503600</v>
      </c>
    </row>
    <row r="30" ht="12.75">
      <c r="G30" s="96"/>
    </row>
    <row r="31" spans="3:7" ht="18">
      <c r="C31" s="3" t="s">
        <v>206</v>
      </c>
      <c r="D31" s="4" t="s">
        <v>180</v>
      </c>
      <c r="E31" s="4"/>
      <c r="F31" s="4"/>
      <c r="G31" s="96"/>
    </row>
    <row r="32" spans="5:7" ht="13.5" thickBot="1">
      <c r="E32" s="19" t="s">
        <v>318</v>
      </c>
      <c r="G32" s="96"/>
    </row>
    <row r="33" spans="2:7" ht="12.75">
      <c r="B33" s="24" t="s">
        <v>212</v>
      </c>
      <c r="C33" s="25" t="s">
        <v>213</v>
      </c>
      <c r="D33" s="25" t="s">
        <v>214</v>
      </c>
      <c r="E33" s="25" t="s">
        <v>215</v>
      </c>
      <c r="F33" s="25" t="s">
        <v>216</v>
      </c>
      <c r="G33" s="97" t="s">
        <v>179</v>
      </c>
    </row>
    <row r="34" spans="2:7" ht="12.75">
      <c r="B34" s="21">
        <v>1</v>
      </c>
      <c r="C34" s="159" t="s">
        <v>136</v>
      </c>
      <c r="D34" s="27" t="s">
        <v>139</v>
      </c>
      <c r="E34" s="13">
        <v>11651</v>
      </c>
      <c r="F34" s="13">
        <v>100</v>
      </c>
      <c r="G34" s="93">
        <f>E34*F34</f>
        <v>1165100</v>
      </c>
    </row>
    <row r="35" spans="2:7" ht="12.75">
      <c r="B35" s="21">
        <v>2</v>
      </c>
      <c r="C35" s="159" t="s">
        <v>144</v>
      </c>
      <c r="D35" s="27" t="s">
        <v>139</v>
      </c>
      <c r="E35" s="13">
        <v>1273</v>
      </c>
      <c r="F35" s="13">
        <v>150</v>
      </c>
      <c r="G35" s="93">
        <f>E35*F35</f>
        <v>190950</v>
      </c>
    </row>
    <row r="36" spans="2:7" ht="12.75">
      <c r="B36" s="21">
        <v>3</v>
      </c>
      <c r="C36" s="159" t="s">
        <v>334</v>
      </c>
      <c r="D36" s="27" t="s">
        <v>139</v>
      </c>
      <c r="E36" s="13">
        <v>728</v>
      </c>
      <c r="F36" s="13">
        <v>150</v>
      </c>
      <c r="G36" s="93">
        <f>E36*F36</f>
        <v>109200</v>
      </c>
    </row>
    <row r="37" spans="2:7" ht="12.75">
      <c r="B37" s="21">
        <v>4</v>
      </c>
      <c r="C37" s="160" t="s">
        <v>137</v>
      </c>
      <c r="D37" s="141" t="s">
        <v>198</v>
      </c>
      <c r="E37" s="141">
        <v>5387</v>
      </c>
      <c r="F37" s="141">
        <v>10</v>
      </c>
      <c r="G37" s="93">
        <f>E37*F37</f>
        <v>53870</v>
      </c>
    </row>
    <row r="38" spans="2:7" ht="13.5" thickBot="1">
      <c r="B38" s="155"/>
      <c r="C38" s="156" t="s">
        <v>117</v>
      </c>
      <c r="D38" s="156"/>
      <c r="E38" s="156"/>
      <c r="F38" s="156"/>
      <c r="G38" s="158">
        <f>SUM(G34:G37)</f>
        <v>1519120</v>
      </c>
    </row>
    <row r="40" spans="3:6" ht="18">
      <c r="C40" s="3" t="s">
        <v>206</v>
      </c>
      <c r="D40" s="4" t="s">
        <v>225</v>
      </c>
      <c r="E40" s="4"/>
      <c r="F40" s="4"/>
    </row>
    <row r="41" ht="13.5" thickBot="1">
      <c r="E41" s="19" t="s">
        <v>318</v>
      </c>
    </row>
    <row r="42" spans="2:7" ht="12.75">
      <c r="B42" s="24" t="s">
        <v>212</v>
      </c>
      <c r="C42" s="25" t="s">
        <v>213</v>
      </c>
      <c r="D42" s="25" t="s">
        <v>214</v>
      </c>
      <c r="E42" s="25" t="s">
        <v>215</v>
      </c>
      <c r="F42" s="25" t="s">
        <v>216</v>
      </c>
      <c r="G42" s="26" t="s">
        <v>179</v>
      </c>
    </row>
    <row r="43" spans="2:7" ht="12.75">
      <c r="B43" s="21"/>
      <c r="C43" s="14" t="s">
        <v>140</v>
      </c>
      <c r="D43" s="14"/>
      <c r="E43" s="14">
        <v>2762.8</v>
      </c>
      <c r="F43" s="14">
        <v>85</v>
      </c>
      <c r="G43" s="93">
        <f>E43*F43</f>
        <v>234838.00000000003</v>
      </c>
    </row>
    <row r="44" spans="2:7" ht="12.75">
      <c r="B44" s="21"/>
      <c r="C44" s="14" t="s">
        <v>141</v>
      </c>
      <c r="D44" s="14"/>
      <c r="E44" s="14">
        <v>672</v>
      </c>
      <c r="F44" s="14">
        <v>90</v>
      </c>
      <c r="G44" s="93">
        <f aca="true" t="shared" si="0" ref="G44:G56">E44*F44</f>
        <v>60480</v>
      </c>
    </row>
    <row r="45" spans="2:7" ht="12.75">
      <c r="B45" s="21"/>
      <c r="C45" s="14" t="s">
        <v>331</v>
      </c>
      <c r="D45" s="14"/>
      <c r="E45" s="14">
        <v>2713</v>
      </c>
      <c r="F45" s="14">
        <v>180</v>
      </c>
      <c r="G45" s="93">
        <f t="shared" si="0"/>
        <v>488340</v>
      </c>
    </row>
    <row r="46" spans="2:7" ht="12.75">
      <c r="B46" s="21"/>
      <c r="C46" s="14" t="s">
        <v>143</v>
      </c>
      <c r="D46" s="14"/>
      <c r="E46" s="14">
        <v>253.5</v>
      </c>
      <c r="F46" s="14">
        <v>80</v>
      </c>
      <c r="G46" s="93">
        <f t="shared" si="0"/>
        <v>20280</v>
      </c>
    </row>
    <row r="47" spans="2:7" ht="12.75">
      <c r="B47" s="21"/>
      <c r="C47" s="14" t="s">
        <v>314</v>
      </c>
      <c r="D47" s="14"/>
      <c r="E47" s="14">
        <v>336.5</v>
      </c>
      <c r="F47" s="14">
        <v>70</v>
      </c>
      <c r="G47" s="93">
        <f t="shared" si="0"/>
        <v>23555</v>
      </c>
    </row>
    <row r="48" spans="2:7" ht="12.75">
      <c r="B48" s="21"/>
      <c r="C48" s="14" t="s">
        <v>313</v>
      </c>
      <c r="D48" s="14"/>
      <c r="E48" s="14">
        <v>3456.5</v>
      </c>
      <c r="F48" s="14">
        <v>100</v>
      </c>
      <c r="G48" s="93">
        <f t="shared" si="0"/>
        <v>345650</v>
      </c>
    </row>
    <row r="49" spans="2:7" ht="12.75">
      <c r="B49" s="21"/>
      <c r="C49" s="14" t="s">
        <v>307</v>
      </c>
      <c r="D49" s="14"/>
      <c r="E49" s="14">
        <v>327.2</v>
      </c>
      <c r="F49" s="14">
        <v>250</v>
      </c>
      <c r="G49" s="93">
        <f t="shared" si="0"/>
        <v>81800</v>
      </c>
    </row>
    <row r="50" spans="2:7" ht="12.75">
      <c r="B50" s="21"/>
      <c r="C50" s="14" t="s">
        <v>197</v>
      </c>
      <c r="D50" s="14"/>
      <c r="E50" s="14">
        <v>109.5</v>
      </c>
      <c r="F50" s="14">
        <v>50</v>
      </c>
      <c r="G50" s="93">
        <f t="shared" si="0"/>
        <v>5475</v>
      </c>
    </row>
    <row r="51" spans="2:7" ht="12.75">
      <c r="B51" s="21"/>
      <c r="C51" s="14" t="s">
        <v>332</v>
      </c>
      <c r="D51" s="14"/>
      <c r="E51" s="14">
        <v>6.7</v>
      </c>
      <c r="F51" s="14">
        <v>300</v>
      </c>
      <c r="G51" s="93">
        <f t="shared" si="0"/>
        <v>2010</v>
      </c>
    </row>
    <row r="52" spans="2:7" ht="12.75">
      <c r="B52" s="21"/>
      <c r="C52" s="14" t="s">
        <v>333</v>
      </c>
      <c r="D52" s="14"/>
      <c r="E52" s="14">
        <v>521.6</v>
      </c>
      <c r="F52" s="14">
        <v>600</v>
      </c>
      <c r="G52" s="93">
        <f t="shared" si="0"/>
        <v>312960</v>
      </c>
    </row>
    <row r="53" spans="2:7" ht="12.75">
      <c r="B53" s="21"/>
      <c r="C53" s="14" t="s">
        <v>142</v>
      </c>
      <c r="D53" s="14"/>
      <c r="E53" s="14">
        <v>5192</v>
      </c>
      <c r="F53" s="14">
        <v>8.75</v>
      </c>
      <c r="G53" s="93">
        <f t="shared" si="0"/>
        <v>45430</v>
      </c>
    </row>
    <row r="54" spans="2:7" ht="12.75">
      <c r="B54" s="21"/>
      <c r="C54" s="14" t="s">
        <v>199</v>
      </c>
      <c r="D54" s="14"/>
      <c r="E54" s="14">
        <v>161</v>
      </c>
      <c r="F54" s="14">
        <v>250</v>
      </c>
      <c r="G54" s="93">
        <f t="shared" si="0"/>
        <v>40250</v>
      </c>
    </row>
    <row r="55" spans="2:7" ht="12.75">
      <c r="B55" s="21"/>
      <c r="C55" s="14" t="s">
        <v>226</v>
      </c>
      <c r="D55" s="14"/>
      <c r="E55" s="14">
        <v>396.1</v>
      </c>
      <c r="F55" s="14">
        <v>500</v>
      </c>
      <c r="G55" s="93">
        <f t="shared" si="0"/>
        <v>198050</v>
      </c>
    </row>
    <row r="56" spans="2:7" ht="12.75">
      <c r="B56" s="21"/>
      <c r="C56" s="14" t="s">
        <v>227</v>
      </c>
      <c r="D56" s="14"/>
      <c r="E56" s="14">
        <v>167.2</v>
      </c>
      <c r="F56" s="14">
        <v>150</v>
      </c>
      <c r="G56" s="93">
        <f t="shared" si="0"/>
        <v>25080</v>
      </c>
    </row>
    <row r="57" spans="2:7" ht="12.75">
      <c r="B57" s="21"/>
      <c r="C57" s="141" t="s">
        <v>339</v>
      </c>
      <c r="D57" s="141"/>
      <c r="E57" s="141"/>
      <c r="F57" s="141"/>
      <c r="G57" s="142">
        <v>166603</v>
      </c>
    </row>
    <row r="58" spans="2:7" ht="13.5" thickBot="1">
      <c r="B58" s="155"/>
      <c r="C58" s="156" t="s">
        <v>117</v>
      </c>
      <c r="D58" s="156"/>
      <c r="E58" s="156"/>
      <c r="F58" s="156"/>
      <c r="G58" s="158">
        <f>SUM(G43:G57)</f>
        <v>2050801</v>
      </c>
    </row>
    <row r="60" ht="12.75">
      <c r="E60" s="19" t="s">
        <v>217</v>
      </c>
    </row>
    <row r="61" ht="12.75">
      <c r="E61" s="7" t="e">
        <f>#REF!</f>
        <v>#REF!</v>
      </c>
    </row>
    <row r="63" ht="12.75">
      <c r="G63" s="174">
        <f>G29+G38+G58</f>
        <v>4073521</v>
      </c>
    </row>
  </sheetData>
  <sheetProtection/>
  <mergeCells count="1">
    <mergeCell ref="B10:C10"/>
  </mergeCells>
  <printOptions/>
  <pageMargins left="0.75" right="0.4" top="0.24" bottom="0.2" header="0.23" footer="0.2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49">
      <selection activeCell="P99" sqref="P9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2014-07-16T14:41:29Z</cp:lastPrinted>
  <dcterms:created xsi:type="dcterms:W3CDTF">2009-01-28T17:50:48Z</dcterms:created>
  <dcterms:modified xsi:type="dcterms:W3CDTF">2014-07-16T15:39:12Z</dcterms:modified>
  <cp:category/>
  <cp:version/>
  <cp:contentType/>
  <cp:contentStatus/>
</cp:coreProperties>
</file>