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3"/>
  </bookViews>
  <sheets>
    <sheet name="Cash" sheetId="1" r:id="rId1"/>
    <sheet name="Kapaku" sheetId="2" r:id="rId2"/>
    <sheet name="Aktivet" sheetId="3" r:id="rId3"/>
    <sheet name="Pasivet" sheetId="4" r:id="rId4"/>
    <sheet name="PASH" sheetId="5" r:id="rId5"/>
    <sheet name="Amortizimi" sheetId="6" r:id="rId6"/>
  </sheets>
  <definedNames>
    <definedName name="_xlnm.Print_Area" localSheetId="2">'Aktivet'!$A$1:$F$29</definedName>
    <definedName name="_xlnm.Print_Area" localSheetId="5">'Amortizimi'!$A$7:$L$25</definedName>
    <definedName name="_xlnm.Print_Area" localSheetId="0">'Cash'!$A$2:$D$35</definedName>
    <definedName name="_xlnm.Print_Area" localSheetId="1">'Kapaku'!$A$1:$C$46</definedName>
    <definedName name="_xlnm.Print_Area" localSheetId="4">'PASH'!$A$4:$E$40</definedName>
    <definedName name="_xlnm.Print_Area" localSheetId="3">'Pasivet'!$A$3:$F$32</definedName>
  </definedNames>
  <calcPr fullCalcOnLoad="1"/>
</workbook>
</file>

<file path=xl/sharedStrings.xml><?xml version="1.0" encoding="utf-8"?>
<sst xmlns="http://schemas.openxmlformats.org/spreadsheetml/2006/main" count="250" uniqueCount="173">
  <si>
    <t>Emertimi Mikronjesise</t>
  </si>
  <si>
    <t>Adresa e Selise</t>
  </si>
  <si>
    <t>Data e krijimit</t>
  </si>
  <si>
    <t>Nr. i  Regjistrit  Tregetar</t>
  </si>
  <si>
    <t>Veprimtaria  Kryesore</t>
  </si>
  <si>
    <t>P A S Q Y R A T     F I N A N C I A R E</t>
  </si>
  <si>
    <t>(  M I K R O N J E S I T E  )</t>
  </si>
  <si>
    <t xml:space="preserve">(  Ne zbarim te Standartit Kombetar te Kontabilitetit Nr.15 ) </t>
  </si>
  <si>
    <t>Pasqyra Financiare jane te shprehura ne</t>
  </si>
  <si>
    <t>Leke</t>
  </si>
  <si>
    <t>Nr</t>
  </si>
  <si>
    <t>A K T I V E T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</si>
  <si>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</si>
  <si>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</si>
  <si>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</si>
  <si>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</si>
  <si>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</si>
  <si>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</si>
  <si>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 </t>
  </si>
  <si>
    <t>Banka</t>
  </si>
  <si>
    <t>Arka</t>
  </si>
  <si>
    <t>Aktive te tjera financiare afatshkurtra</t>
  </si>
  <si>
    <t>Kerkesa te arketushme</t>
  </si>
  <si>
    <t>Te tjera te arketushme   tatim fitim</t>
  </si>
  <si>
    <t>Instrumenta te tjera financiare dhe borxhi</t>
  </si>
  <si>
    <t>Inventari</t>
  </si>
  <si>
    <t>Lendet e para</t>
  </si>
  <si>
    <t>Prodhim ne process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</si>
  <si>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</si>
  <si>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</si>
  <si>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</si>
  <si>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</si>
  <si>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</si>
  <si>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</si>
  <si>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</si>
  <si>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</si>
  <si>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</si>
  <si>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</si>
  <si>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</si>
  <si>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</si>
  <si>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</si>
  <si>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</si>
  <si>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</si>
  <si>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</si>
  <si>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</si>
  <si>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</si>
  <si>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</si>
  <si>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</si>
  <si>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</si>
  <si>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</si>
  <si>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</si>
  <si>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</si>
  <si>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Parapagimet e arketuara</t>
  </si>
  <si>
    <t> Ortaku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</si>
  <si>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</si>
  <si>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</si>
  <si>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</si>
  <si>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</si>
  <si>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</si>
  <si>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</si>
  <si>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Rezervat</t>
  </si>
  <si>
    <t>Fitimi  (Humbja)   e   vitit   financiar</t>
  </si>
  <si>
    <t xml:space="preserve">              Totali   Pasiveve </t>
  </si>
  <si>
    <t>(  Bazuar ne klasifikimin e Shpenzimeve sipas Natyres  )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</si>
  <si>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</si>
  <si>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</si>
  <si>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</si>
  <si>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</si>
  <si>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</si>
  <si>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</si>
  <si>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Shpenzimet per mallrat e blera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</si>
  <si>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</si>
  <si>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</si>
  <si>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</si>
  <si>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</si>
  <si>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</si>
  <si>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</si>
  <si>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</si>
  <si>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</si>
  <si>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</si>
  <si>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</si>
  <si>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>Taksat   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</si>
  <si>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</si>
  <si>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</si>
  <si>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</si>
  <si>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</si>
  <si>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</si>
  <si>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                      10%</t>
  </si>
  <si>
    <t>B</t>
  </si>
  <si>
    <t xml:space="preserve">Fitimi  pas tatimit </t>
  </si>
  <si>
    <t>Grupet e aktiveve</t>
  </si>
  <si>
    <t>Gjendje</t>
  </si>
  <si>
    <t>Shtesa</t>
  </si>
  <si>
    <t>Pake</t>
  </si>
  <si>
    <t>sime</t>
  </si>
  <si>
    <t>Amortizimi</t>
  </si>
  <si>
    <t>Vl.mbetur</t>
  </si>
  <si>
    <t>Amortiz.i</t>
  </si>
  <si>
    <t>Amortiz.Tatim.</t>
  </si>
  <si>
    <t>Makineri e paisje</t>
  </si>
  <si>
    <t>Mjete Transporti</t>
  </si>
  <si>
    <t xml:space="preserve">S h u m a </t>
  </si>
  <si>
    <t>Per Drejtimin e Shoqerise</t>
  </si>
  <si>
    <t>V.O.Per pakesimet ndryshimi i amortizimit dhe vleftes se mbetur te pasqyrohen me storno</t>
  </si>
  <si>
    <t>NIPT-i</t>
  </si>
  <si>
    <t>Viti   2010</t>
  </si>
  <si>
    <t>01.01.2010</t>
  </si>
  <si>
    <t xml:space="preserve">Pasqyra Financiare jane te rumbullakosura ne                                  </t>
  </si>
  <si>
    <t>31.12.2010</t>
  </si>
  <si>
    <t>Periudha  Kontabel e Pasqyrave Financiare                                                      Nga</t>
  </si>
  <si>
    <t>Data  e  mbylljes se Pasqyrave Financiare                                                         Deri</t>
  </si>
  <si>
    <t>Te pagueshme ndaj ortakut</t>
  </si>
  <si>
    <t>Te ardhura sherbimi</t>
  </si>
  <si>
    <t>Pagesa te tjera</t>
  </si>
  <si>
    <t>Siguracion makine</t>
  </si>
  <si>
    <t>Servis makine</t>
  </si>
  <si>
    <t>Mjete transporti</t>
  </si>
  <si>
    <t>01.01.10</t>
  </si>
  <si>
    <t>31.12.10</t>
  </si>
  <si>
    <t>vitit 2010</t>
  </si>
  <si>
    <t>Aktivet Afatgjata Materiale   2010</t>
  </si>
  <si>
    <t>Paisje informatike</t>
  </si>
  <si>
    <t xml:space="preserve">             4. Pasqyra e flukseve te parase per periudhen</t>
  </si>
  <si>
    <t xml:space="preserve">                01 Janar - 31 Dhjetor 2010</t>
  </si>
  <si>
    <t xml:space="preserve">                                </t>
  </si>
  <si>
    <t>Metoda indirekte</t>
  </si>
  <si>
    <t>Fluksi i parave nga veprimtarite e shfrytezimit</t>
  </si>
  <si>
    <t>Viti 2010</t>
  </si>
  <si>
    <t>Viti 2009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</si>
  <si>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</si>
  <si>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</si>
  <si>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</si>
  <si>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</si>
  <si>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</si>
  <si>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</si>
  <si>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</si>
  <si>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</si>
  <si>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</si>
  <si>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</si>
  <si>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</si>
  <si>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</si>
  <si>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Paraja neto nga aktivitetet e shfrytezimit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</si>
  <si>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</si>
  <si>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</si>
  <si>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</si>
  <si>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</si>
  <si>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</si>
  <si>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</si>
  <si>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Paraja neto e perdorur ne aktivitetet investuese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</si>
  <si>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</si>
  <si>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</si>
  <si>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</si>
  <si>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</si>
  <si>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</si>
  <si>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</si>
  <si>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Rritja/renia neto e mjeteve monetare</t>
  </si>
  <si>
    <t>Mjetet monetare ne fillim te periudhes kontabel</t>
  </si>
  <si>
    <t>Mjetet monetare ne fund te periudhes kontabel</t>
  </si>
  <si>
    <t>Paisje Zyre mobilje orendi</t>
  </si>
  <si>
    <t>Pasqyra   e   te   Ardhurave   dhe   Shpenzimeve     2010</t>
  </si>
  <si>
    <t>STUDIO LOAD</t>
  </si>
  <si>
    <t>K31908018P</t>
  </si>
  <si>
    <t>Rr.Muhamet Gjollesha</t>
  </si>
  <si>
    <t>EKSPERT VERESUES</t>
  </si>
  <si>
    <t>Paisje informative</t>
  </si>
  <si>
    <t>Fitim nga kembimi</t>
  </si>
  <si>
    <t>Klientet</t>
  </si>
  <si>
    <t>Geco  2003</t>
  </si>
  <si>
    <t>MS GRUP</t>
  </si>
  <si>
    <t>Beton+</t>
  </si>
  <si>
    <t>TVSH</t>
  </si>
  <si>
    <t>VITI 2010</t>
  </si>
  <si>
    <t>NR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</si>
</sst>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#,##0.0"/>
  </numFmts>
  <fonts count="64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 Narrow"/>
      <family val="2"/>
    </font>
    <font>
      <b/>
      <sz val="20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2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5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1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3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7" fillId="0" borderId="25" xfId="0" applyFont="1" applyBorder="1" applyAlignment="1">
      <alignment horizontal="right"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172" fontId="27" fillId="0" borderId="27" xfId="42" applyNumberFormat="1" applyFont="1" applyBorder="1" applyAlignment="1">
      <alignment/>
    </xf>
    <xf numFmtId="172" fontId="27" fillId="0" borderId="28" xfId="42" applyNumberFormat="1" applyFont="1" applyBorder="1" applyAlignment="1">
      <alignment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horizontal="left" vertical="center" wrapText="1" indent="3"/>
    </xf>
    <xf numFmtId="172" fontId="27" fillId="0" borderId="27" xfId="42" applyNumberFormat="1" applyFont="1" applyBorder="1" applyAlignment="1">
      <alignment vertical="center" wrapText="1"/>
    </xf>
    <xf numFmtId="172" fontId="27" fillId="0" borderId="28" xfId="42" applyNumberFormat="1" applyFont="1" applyBorder="1" applyAlignment="1">
      <alignment vertical="center" wrapText="1"/>
    </xf>
    <xf numFmtId="0" fontId="27" fillId="0" borderId="27" xfId="0" applyFont="1" applyBorder="1" applyAlignment="1">
      <alignment horizontal="left" indent="3"/>
    </xf>
    <xf numFmtId="0" fontId="27" fillId="0" borderId="27" xfId="0" applyFont="1" applyBorder="1" applyAlignment="1">
      <alignment vertical="center" wrapText="1"/>
    </xf>
    <xf numFmtId="0" fontId="25" fillId="0" borderId="27" xfId="0" applyFont="1" applyBorder="1" applyAlignment="1">
      <alignment/>
    </xf>
    <xf numFmtId="172" fontId="25" fillId="0" borderId="27" xfId="42" applyNumberFormat="1" applyFont="1" applyBorder="1" applyAlignment="1">
      <alignment/>
    </xf>
    <xf numFmtId="172" fontId="25" fillId="0" borderId="28" xfId="42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172" fontId="29" fillId="0" borderId="27" xfId="42" applyNumberFormat="1" applyFont="1" applyBorder="1" applyAlignment="1">
      <alignment/>
    </xf>
    <xf numFmtId="172" fontId="29" fillId="0" borderId="28" xfId="42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172" fontId="27" fillId="0" borderId="30" xfId="0" applyNumberFormat="1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172" fontId="25" fillId="0" borderId="30" xfId="42" applyNumberFormat="1" applyFont="1" applyBorder="1" applyAlignment="1">
      <alignment/>
    </xf>
    <xf numFmtId="0" fontId="27" fillId="0" borderId="0" xfId="0" applyFont="1" applyAlignment="1">
      <alignment/>
    </xf>
    <xf numFmtId="3" fontId="17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40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33" xfId="0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23" fillId="0" borderId="1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28125" style="0" customWidth="1"/>
    <col min="2" max="2" width="62.57421875" style="0" customWidth="1"/>
    <col min="3" max="3" width="18.8515625" style="0" customWidth="1"/>
    <col min="4" max="4" width="14.00390625" style="0" customWidth="1"/>
    <col min="5" max="5" width="13.28125" style="0" customWidth="1"/>
    <col min="6" max="6" width="14.57421875" style="0" customWidth="1"/>
  </cols>
  <sheetData>
    <row r="1" spans="1:6" ht="1.5" customHeight="1">
      <c r="A1" s="14"/>
      <c r="B1" s="14"/>
      <c r="C1" s="14"/>
      <c r="D1" s="70"/>
      <c r="E1" s="70"/>
      <c r="F1" s="70"/>
    </row>
    <row r="2" spans="1:6" ht="14.25" customHeight="1">
      <c r="A2" s="76"/>
      <c r="B2" s="77" t="s">
        <v>122</v>
      </c>
      <c r="C2" s="76"/>
      <c r="D2" s="76"/>
      <c r="E2" s="71"/>
      <c r="F2" s="14"/>
    </row>
    <row r="3" spans="1:6" ht="14.25" customHeight="1">
      <c r="A3" s="76"/>
      <c r="B3" s="77" t="s">
        <v>123</v>
      </c>
      <c r="C3" s="76" t="s">
        <v>124</v>
      </c>
      <c r="D3" s="76"/>
      <c r="E3" s="71"/>
      <c r="F3" s="14"/>
    </row>
    <row r="4" spans="3:6" ht="18.75" customHeight="1" thickBot="1">
      <c r="C4" s="78" t="s">
        <v>125</v>
      </c>
      <c r="E4" s="72"/>
      <c r="F4" s="74"/>
    </row>
    <row r="5" spans="1:6" ht="17.25" customHeight="1" thickTop="1">
      <c r="A5" s="79"/>
      <c r="B5" s="80" t="s">
        <v>126</v>
      </c>
      <c r="C5" s="81" t="s">
        <v>127</v>
      </c>
      <c r="D5" s="81" t="s">
        <v>128</v>
      </c>
      <c r="E5" s="72"/>
      <c r="F5" s="70"/>
    </row>
    <row r="6" spans="1:6" ht="18" customHeight="1">
      <c r="A6" s="82"/>
      <c r="B6" s="83" t="s">
        <v>129</v>
      </c>
      <c r="C6" s="84">
        <v>174955</v>
      </c>
      <c r="D6" s="85">
        <v>219407</v>
      </c>
      <c r="E6" s="72"/>
      <c r="F6" s="70"/>
    </row>
    <row r="7" spans="1:6" ht="18.75" customHeight="1">
      <c r="A7" s="82"/>
      <c r="B7" s="83" t="s">
        <v>130</v>
      </c>
      <c r="C7" s="84"/>
      <c r="D7" s="85"/>
      <c r="E7" s="72"/>
      <c r="F7" s="70"/>
    </row>
    <row r="8" spans="1:6" ht="17.25" customHeight="1">
      <c r="A8" s="86"/>
      <c r="B8" s="87" t="s">
        <v>131</v>
      </c>
      <c r="C8" s="88"/>
      <c r="D8" s="89"/>
      <c r="E8" s="72"/>
      <c r="F8" s="70"/>
    </row>
    <row r="9" spans="1:6" ht="17.25" customHeight="1">
      <c r="A9" s="82"/>
      <c r="B9" s="90" t="s">
        <v>132</v>
      </c>
      <c r="C9" s="84"/>
      <c r="D9" s="85"/>
      <c r="E9" s="72"/>
      <c r="F9" s="70"/>
    </row>
    <row r="10" spans="1:6" ht="17.25" customHeight="1">
      <c r="A10" s="82"/>
      <c r="B10" s="90" t="s">
        <v>133</v>
      </c>
      <c r="C10" s="84"/>
      <c r="D10" s="85"/>
      <c r="E10" s="72"/>
      <c r="F10" s="70"/>
    </row>
    <row r="11" spans="1:6" ht="17.25" customHeight="1">
      <c r="A11" s="82"/>
      <c r="B11" s="90" t="s">
        <v>134</v>
      </c>
      <c r="C11" s="84"/>
      <c r="D11" s="85"/>
      <c r="E11" s="72"/>
      <c r="F11" s="70"/>
    </row>
    <row r="12" spans="1:6" ht="18.75" customHeight="1">
      <c r="A12" s="86"/>
      <c r="B12" s="91" t="s">
        <v>135</v>
      </c>
      <c r="C12" s="88">
        <v>-216588</v>
      </c>
      <c r="D12" s="89">
        <v>-3059</v>
      </c>
      <c r="E12" s="72"/>
      <c r="F12" s="70"/>
    </row>
    <row r="13" spans="1:6" ht="17.25" customHeight="1">
      <c r="A13" s="82"/>
      <c r="B13" s="83" t="s">
        <v>136</v>
      </c>
      <c r="C13" s="84"/>
      <c r="D13" s="85"/>
      <c r="E13" s="72"/>
      <c r="F13" s="70"/>
    </row>
    <row r="14" spans="1:6" ht="17.25" customHeight="1">
      <c r="A14" s="82"/>
      <c r="B14" s="83" t="s">
        <v>137</v>
      </c>
      <c r="C14" s="84">
        <v>557609</v>
      </c>
      <c r="D14" s="85">
        <v>5142493</v>
      </c>
      <c r="E14" s="72"/>
      <c r="F14" s="70"/>
    </row>
    <row r="15" spans="1:6" ht="17.25" customHeight="1">
      <c r="A15" s="82"/>
      <c r="B15" s="92" t="s">
        <v>138</v>
      </c>
      <c r="C15" s="93"/>
      <c r="D15" s="94"/>
      <c r="E15" s="72"/>
      <c r="F15" s="70"/>
    </row>
    <row r="16" spans="1:6" ht="17.25" customHeight="1">
      <c r="A16" s="82"/>
      <c r="B16" s="83" t="s">
        <v>139</v>
      </c>
      <c r="C16" s="84"/>
      <c r="D16" s="85"/>
      <c r="E16" s="72"/>
      <c r="F16" s="70"/>
    </row>
    <row r="17" spans="1:6" ht="17.25" customHeight="1">
      <c r="A17" s="82"/>
      <c r="B17" s="83" t="s">
        <v>140</v>
      </c>
      <c r="C17" s="84">
        <v>-17496</v>
      </c>
      <c r="D17" s="85">
        <v>-21940</v>
      </c>
      <c r="E17" s="72"/>
      <c r="F17" s="70"/>
    </row>
    <row r="18" spans="1:6" ht="17.25" customHeight="1">
      <c r="A18" s="95"/>
      <c r="B18" s="96" t="s">
        <v>141</v>
      </c>
      <c r="C18" s="97"/>
      <c r="D18" s="98"/>
      <c r="E18" s="72"/>
      <c r="F18" s="70"/>
    </row>
    <row r="19" spans="1:6" ht="20.25" customHeight="1">
      <c r="A19" s="82"/>
      <c r="B19" s="92" t="s">
        <v>142</v>
      </c>
      <c r="C19" s="84">
        <f>SUM(C6:C18)</f>
        <v>498480</v>
      </c>
      <c r="D19" s="85">
        <f>SUM(D6:D18)</f>
        <v>5336901</v>
      </c>
      <c r="E19" s="72"/>
      <c r="F19" s="70"/>
    </row>
    <row r="20" spans="1:6" ht="18.75" customHeight="1">
      <c r="A20" s="82"/>
      <c r="B20" s="83" t="s">
        <v>143</v>
      </c>
      <c r="C20" s="84"/>
      <c r="D20" s="85"/>
      <c r="E20" s="72"/>
      <c r="F20" s="73"/>
    </row>
    <row r="21" spans="1:6" ht="17.25" customHeight="1">
      <c r="A21" s="82"/>
      <c r="B21" s="83" t="s">
        <v>144</v>
      </c>
      <c r="C21" s="84"/>
      <c r="D21" s="85">
        <v>-5106401</v>
      </c>
      <c r="E21" s="72"/>
      <c r="F21" s="70"/>
    </row>
    <row r="22" spans="1:6" ht="17.25" customHeight="1">
      <c r="A22" s="82"/>
      <c r="B22" s="83" t="s">
        <v>145</v>
      </c>
      <c r="C22" s="84"/>
      <c r="D22" s="85"/>
      <c r="E22" s="72"/>
      <c r="F22" s="70"/>
    </row>
    <row r="23" spans="1:6" ht="17.25" customHeight="1">
      <c r="A23" s="82"/>
      <c r="B23" s="83" t="s">
        <v>146</v>
      </c>
      <c r="C23" s="84"/>
      <c r="D23" s="85"/>
      <c r="E23" s="72"/>
      <c r="F23" s="70"/>
    </row>
    <row r="24" spans="1:6" ht="17.25" customHeight="1">
      <c r="A24" s="82"/>
      <c r="B24" s="83" t="s">
        <v>147</v>
      </c>
      <c r="C24" s="84"/>
      <c r="D24" s="85"/>
      <c r="E24" s="72"/>
      <c r="F24" s="70"/>
    </row>
    <row r="25" spans="1:6" ht="18.75" customHeight="1">
      <c r="A25" s="95"/>
      <c r="B25" s="96" t="s">
        <v>148</v>
      </c>
      <c r="C25" s="84"/>
      <c r="D25" s="85">
        <f>D21</f>
        <v>-5106401</v>
      </c>
      <c r="E25" s="72"/>
      <c r="F25" s="73"/>
    </row>
    <row r="26" spans="1:6" ht="15.75">
      <c r="A26" s="82"/>
      <c r="B26" s="92" t="s">
        <v>149</v>
      </c>
      <c r="C26" s="84"/>
      <c r="D26" s="85"/>
      <c r="E26" s="75"/>
      <c r="F26" s="75"/>
    </row>
    <row r="27" spans="1:6" ht="15">
      <c r="A27" s="82"/>
      <c r="B27" s="83" t="s">
        <v>150</v>
      </c>
      <c r="C27" s="84"/>
      <c r="D27" s="85"/>
      <c r="E27" s="5"/>
      <c r="F27" s="5"/>
    </row>
    <row r="28" spans="1:6" ht="15">
      <c r="A28" s="82"/>
      <c r="B28" s="83" t="s">
        <v>151</v>
      </c>
      <c r="C28" s="84"/>
      <c r="D28" s="85"/>
      <c r="E28" s="5"/>
      <c r="F28" s="5"/>
    </row>
    <row r="29" spans="1:4" ht="15">
      <c r="A29" s="82"/>
      <c r="B29" s="83" t="s">
        <v>152</v>
      </c>
      <c r="C29" s="84"/>
      <c r="D29" s="85"/>
    </row>
    <row r="30" spans="1:4" ht="15">
      <c r="A30" s="82"/>
      <c r="B30" s="83" t="s">
        <v>153</v>
      </c>
      <c r="C30" s="84"/>
      <c r="D30" s="85"/>
    </row>
    <row r="31" spans="1:4" ht="15">
      <c r="A31" s="82"/>
      <c r="B31" s="96" t="s">
        <v>154</v>
      </c>
      <c r="C31" s="84">
        <f>C19</f>
        <v>498480</v>
      </c>
      <c r="D31" s="85">
        <f>D19+D25</f>
        <v>230500</v>
      </c>
    </row>
    <row r="32" spans="1:4" ht="15.75">
      <c r="A32" s="82"/>
      <c r="B32" s="92" t="s">
        <v>155</v>
      </c>
      <c r="C32" s="84">
        <f>C34-C33</f>
        <v>498481</v>
      </c>
      <c r="D32" s="85">
        <f>D34-D33</f>
        <v>230500</v>
      </c>
    </row>
    <row r="33" spans="1:4" ht="15.75">
      <c r="A33" s="82"/>
      <c r="B33" s="92" t="s">
        <v>156</v>
      </c>
      <c r="C33" s="84">
        <v>230500</v>
      </c>
      <c r="D33" s="85">
        <v>0</v>
      </c>
    </row>
    <row r="34" spans="1:4" ht="15.75">
      <c r="A34" s="82"/>
      <c r="B34" s="92" t="s">
        <v>157</v>
      </c>
      <c r="C34" s="84">
        <v>728981</v>
      </c>
      <c r="D34" s="85">
        <v>230500</v>
      </c>
    </row>
    <row r="35" spans="1:4" ht="15.75" thickBot="1">
      <c r="A35" s="99"/>
      <c r="B35" s="100"/>
      <c r="C35" s="101"/>
      <c r="D35" s="102"/>
    </row>
    <row r="36" spans="1:4" ht="15.75" thickTop="1">
      <c r="A36" s="103"/>
      <c r="B36" s="83"/>
      <c r="C36" s="83"/>
      <c r="D36" s="84"/>
    </row>
    <row r="37" spans="1:4" ht="15.75">
      <c r="A37" s="104"/>
      <c r="B37" s="92"/>
      <c r="C37" s="92"/>
      <c r="D37" s="93"/>
    </row>
    <row r="38" spans="1:4" ht="15">
      <c r="A38" s="103"/>
      <c r="B38" s="83"/>
      <c r="C38" s="83"/>
      <c r="D38" s="84"/>
    </row>
    <row r="39" spans="1:4" ht="16.5" thickBot="1">
      <c r="A39" s="105"/>
      <c r="B39" s="106"/>
      <c r="C39" s="106"/>
      <c r="D39" s="107"/>
    </row>
    <row r="40" spans="1:4" ht="15.75" thickTop="1">
      <c r="A40" s="108"/>
      <c r="B40" s="108"/>
      <c r="C40" s="108"/>
      <c r="D40" s="108"/>
    </row>
    <row r="41" spans="1:4" ht="15">
      <c r="A41" s="108"/>
      <c r="B41" s="108"/>
      <c r="C41" s="108"/>
      <c r="D41" s="108"/>
    </row>
    <row r="42" spans="1:4" ht="15">
      <c r="A42" s="108"/>
      <c r="B42" s="108"/>
      <c r="C42" s="108"/>
      <c r="D42" s="108"/>
    </row>
    <row r="43" spans="1:4" ht="15">
      <c r="A43" s="108"/>
      <c r="B43" s="108"/>
      <c r="C43" s="108"/>
      <c r="D43" s="108"/>
    </row>
  </sheetData>
  <sheetProtection/>
  <printOptions/>
  <pageMargins left="0.11" right="0.25" top="0.2" bottom="0.5" header="0.04" footer="0.5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35"/>
  <sheetViews>
    <sheetView zoomScalePageLayoutView="0" workbookViewId="0" topLeftCell="A7">
      <selection activeCell="A1" sqref="A1:C40"/>
    </sheetView>
  </sheetViews>
  <sheetFormatPr defaultColWidth="9.140625" defaultRowHeight="12.75"/>
  <cols>
    <col min="1" max="1" width="27.28125" style="0" customWidth="1"/>
    <col min="2" max="2" width="56.8515625" style="0" customWidth="1"/>
    <col min="3" max="3" width="13.28125" style="0" customWidth="1"/>
  </cols>
  <sheetData>
    <row r="5" spans="1:2" ht="15">
      <c r="A5" s="8" t="s">
        <v>0</v>
      </c>
      <c r="B5" s="4" t="s">
        <v>160</v>
      </c>
    </row>
    <row r="6" spans="1:2" ht="15">
      <c r="A6" s="8" t="s">
        <v>104</v>
      </c>
      <c r="B6" s="4" t="s">
        <v>161</v>
      </c>
    </row>
    <row r="7" spans="1:2" ht="15">
      <c r="A7" s="8" t="s">
        <v>1</v>
      </c>
      <c r="B7" s="4" t="s">
        <v>162</v>
      </c>
    </row>
    <row r="8" ht="15">
      <c r="A8" s="8" t="s">
        <v>2</v>
      </c>
    </row>
    <row r="9" ht="15">
      <c r="A9" s="8" t="s">
        <v>3</v>
      </c>
    </row>
    <row r="10" spans="1:2" ht="15">
      <c r="A10" s="8" t="s">
        <v>4</v>
      </c>
      <c r="B10" s="4" t="s">
        <v>163</v>
      </c>
    </row>
    <row r="11" spans="1:2" ht="113.25" customHeight="1">
      <c r="A11" s="2"/>
      <c r="B11" s="15" t="s">
        <v>5</v>
      </c>
    </row>
    <row r="12" ht="25.5">
      <c r="A12" s="11"/>
    </row>
    <row r="13" spans="1:2" ht="33.75">
      <c r="A13" s="10"/>
      <c r="B13" s="16" t="s">
        <v>6</v>
      </c>
    </row>
    <row r="14" ht="20.25">
      <c r="A14" s="13"/>
    </row>
    <row r="15" ht="25.5">
      <c r="A15" s="11"/>
    </row>
    <row r="16" spans="1:2" ht="14.25">
      <c r="A16" s="14"/>
      <c r="B16" s="18" t="s">
        <v>7</v>
      </c>
    </row>
    <row r="17" ht="12.75">
      <c r="A17" s="7"/>
    </row>
    <row r="18" ht="12.75">
      <c r="A18" s="7"/>
    </row>
    <row r="19" ht="12.75">
      <c r="A19" s="7"/>
    </row>
    <row r="20" spans="1:2" ht="26.25">
      <c r="A20" s="7"/>
      <c r="B20" s="19" t="s">
        <v>105</v>
      </c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6"/>
    </row>
    <row r="28" ht="12.75">
      <c r="A28" s="4"/>
    </row>
    <row r="29" ht="12.75">
      <c r="A29" s="4"/>
    </row>
    <row r="30" ht="12.75">
      <c r="A30" s="2"/>
    </row>
    <row r="31" spans="1:3" ht="15">
      <c r="A31" s="8" t="s">
        <v>8</v>
      </c>
      <c r="C31" t="s">
        <v>9</v>
      </c>
    </row>
    <row r="32" ht="15">
      <c r="A32" s="8" t="s">
        <v>107</v>
      </c>
    </row>
    <row r="33" spans="1:3" ht="15">
      <c r="A33" s="8" t="s">
        <v>109</v>
      </c>
      <c r="C33" t="s">
        <v>106</v>
      </c>
    </row>
    <row r="34" spans="1:3" ht="15">
      <c r="A34" s="12" t="s">
        <v>110</v>
      </c>
      <c r="C34" t="s">
        <v>108</v>
      </c>
    </row>
    <row r="35" ht="12.75">
      <c r="A35" s="5"/>
    </row>
  </sheetData>
  <sheetProtection/>
  <printOptions/>
  <pageMargins left="0.11" right="0.25" top="0.09" bottom="0.5" header="0.04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2">
      <selection activeCell="A1" sqref="A1:F29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3.28125" style="0" customWidth="1"/>
    <col min="4" max="4" width="40.7109375" style="0" customWidth="1"/>
    <col min="5" max="5" width="13.28125" style="0" customWidth="1"/>
    <col min="6" max="6" width="14.57421875" style="0" customWidth="1"/>
  </cols>
  <sheetData>
    <row r="1" ht="24.75" customHeight="1">
      <c r="B1" t="s">
        <v>171</v>
      </c>
    </row>
    <row r="2" spans="1:6" ht="18.75" customHeight="1" thickBot="1">
      <c r="A2" s="18"/>
      <c r="B2" s="18"/>
      <c r="C2" s="18" t="s">
        <v>160</v>
      </c>
      <c r="D2" s="17"/>
      <c r="E2" s="17"/>
      <c r="F2" s="17"/>
    </row>
    <row r="3" spans="1:6" ht="14.25">
      <c r="A3" s="116" t="s">
        <v>10</v>
      </c>
      <c r="B3" s="118" t="s">
        <v>11</v>
      </c>
      <c r="C3" s="119"/>
      <c r="D3" s="119"/>
      <c r="E3" s="31" t="s">
        <v>12</v>
      </c>
      <c r="F3" s="21" t="s">
        <v>12</v>
      </c>
    </row>
    <row r="4" spans="1:6" ht="15" thickBot="1">
      <c r="A4" s="117"/>
      <c r="B4" s="120"/>
      <c r="C4" s="121"/>
      <c r="D4" s="121"/>
      <c r="E4" s="32" t="s">
        <v>13</v>
      </c>
      <c r="F4" s="22" t="s">
        <v>14</v>
      </c>
    </row>
    <row r="5" spans="1:6" ht="16.5" thickBot="1">
      <c r="A5" s="23" t="s">
        <v>15</v>
      </c>
      <c r="B5" s="122" t="s">
        <v>16</v>
      </c>
      <c r="C5" s="123"/>
      <c r="D5" s="124"/>
      <c r="E5" s="64">
        <f>E6+E9</f>
        <v>948628.14</v>
      </c>
      <c r="F5" s="64">
        <f>F8+F9</f>
        <v>233559</v>
      </c>
    </row>
    <row r="6" spans="1:6" ht="18.75" customHeight="1" thickBot="1">
      <c r="A6" s="24"/>
      <c r="B6" s="25">
        <v>1</v>
      </c>
      <c r="C6" s="125" t="s">
        <v>17</v>
      </c>
      <c r="D6" s="126"/>
      <c r="E6" s="64">
        <f>E7</f>
        <v>728981.14</v>
      </c>
      <c r="F6" s="109"/>
    </row>
    <row r="7" spans="1:6" ht="17.25" customHeight="1" thickBot="1">
      <c r="A7" s="24"/>
      <c r="B7" s="25"/>
      <c r="C7" s="26" t="s">
        <v>18</v>
      </c>
      <c r="D7" s="27" t="s">
        <v>19</v>
      </c>
      <c r="E7" s="64">
        <f>362006.14+366975</f>
        <v>728981.14</v>
      </c>
      <c r="F7" s="64"/>
    </row>
    <row r="8" spans="1:6" ht="18" customHeight="1" thickBot="1">
      <c r="A8" s="24"/>
      <c r="B8" s="25"/>
      <c r="C8" s="26" t="s">
        <v>18</v>
      </c>
      <c r="D8" s="27" t="s">
        <v>20</v>
      </c>
      <c r="E8" s="64"/>
      <c r="F8" s="64">
        <v>230500</v>
      </c>
    </row>
    <row r="9" spans="1:6" ht="18.75" customHeight="1" thickBot="1">
      <c r="A9" s="24"/>
      <c r="B9" s="25">
        <v>2</v>
      </c>
      <c r="C9" s="125" t="s">
        <v>21</v>
      </c>
      <c r="D9" s="126"/>
      <c r="E9" s="64">
        <f>E10+E11</f>
        <v>219647</v>
      </c>
      <c r="F9" s="64">
        <f>F11</f>
        <v>3059</v>
      </c>
    </row>
    <row r="10" spans="1:6" ht="17.25" customHeight="1" thickBot="1">
      <c r="A10" s="24"/>
      <c r="B10" s="25"/>
      <c r="C10" s="26" t="s">
        <v>18</v>
      </c>
      <c r="D10" s="27" t="s">
        <v>22</v>
      </c>
      <c r="E10" s="64">
        <v>144142</v>
      </c>
      <c r="F10" s="64"/>
    </row>
    <row r="11" spans="1:8" ht="17.25" customHeight="1" thickBot="1">
      <c r="A11" s="24"/>
      <c r="B11" s="25"/>
      <c r="C11" s="26" t="s">
        <v>18</v>
      </c>
      <c r="D11" s="27" t="s">
        <v>23</v>
      </c>
      <c r="E11" s="64">
        <v>75505</v>
      </c>
      <c r="F11" s="64">
        <v>3059</v>
      </c>
      <c r="H11" s="63">
        <f>F9-E9</f>
        <v>-216588</v>
      </c>
    </row>
    <row r="12" spans="1:6" ht="17.25" customHeight="1" thickBot="1">
      <c r="A12" s="24"/>
      <c r="B12" s="25"/>
      <c r="C12" s="26" t="s">
        <v>18</v>
      </c>
      <c r="D12" s="27" t="s">
        <v>24</v>
      </c>
      <c r="E12" s="64"/>
      <c r="F12" s="64"/>
    </row>
    <row r="13" spans="1:6" ht="17.25" customHeight="1" thickBot="1">
      <c r="A13" s="24"/>
      <c r="B13" s="25"/>
      <c r="C13" s="26" t="s">
        <v>18</v>
      </c>
      <c r="D13" s="27"/>
      <c r="E13" s="64"/>
      <c r="F13" s="64"/>
    </row>
    <row r="14" spans="1:9" ht="18.75" customHeight="1" thickBot="1">
      <c r="A14" s="24"/>
      <c r="B14" s="25">
        <v>3</v>
      </c>
      <c r="C14" s="125" t="s">
        <v>25</v>
      </c>
      <c r="D14" s="126"/>
      <c r="E14" s="64"/>
      <c r="F14" s="64"/>
      <c r="I14" s="4" t="s">
        <v>166</v>
      </c>
    </row>
    <row r="15" spans="1:11" ht="17.25" customHeight="1" thickBot="1">
      <c r="A15" s="24"/>
      <c r="B15" s="25"/>
      <c r="C15" s="26" t="s">
        <v>18</v>
      </c>
      <c r="D15" s="27" t="s">
        <v>26</v>
      </c>
      <c r="E15" s="64"/>
      <c r="F15" s="64"/>
      <c r="I15" s="4" t="s">
        <v>167</v>
      </c>
      <c r="K15">
        <v>33142</v>
      </c>
    </row>
    <row r="16" spans="1:11" ht="17.25" customHeight="1" thickBot="1">
      <c r="A16" s="24"/>
      <c r="B16" s="25"/>
      <c r="C16" s="26" t="s">
        <v>18</v>
      </c>
      <c r="D16" s="27" t="s">
        <v>27</v>
      </c>
      <c r="E16" s="64"/>
      <c r="F16" s="64"/>
      <c r="I16" s="4" t="s">
        <v>168</v>
      </c>
      <c r="K16">
        <v>27548</v>
      </c>
    </row>
    <row r="17" spans="1:11" ht="17.25" customHeight="1" thickBot="1">
      <c r="A17" s="24"/>
      <c r="B17" s="25"/>
      <c r="C17" s="26" t="s">
        <v>18</v>
      </c>
      <c r="D17" s="27" t="s">
        <v>28</v>
      </c>
      <c r="E17" s="64"/>
      <c r="F17" s="64"/>
      <c r="I17" s="4" t="s">
        <v>169</v>
      </c>
      <c r="K17">
        <v>83453</v>
      </c>
    </row>
    <row r="18" spans="1:11" ht="17.25" customHeight="1" thickBot="1">
      <c r="A18" s="24"/>
      <c r="B18" s="25"/>
      <c r="C18" s="26" t="s">
        <v>18</v>
      </c>
      <c r="D18" s="27" t="s">
        <v>29</v>
      </c>
      <c r="E18" s="64"/>
      <c r="F18" s="64"/>
      <c r="K18" s="115">
        <f>SUM(K15:K17)</f>
        <v>144143</v>
      </c>
    </row>
    <row r="19" spans="1:6" ht="17.25" customHeight="1" thickBot="1">
      <c r="A19" s="24"/>
      <c r="B19" s="25"/>
      <c r="C19" s="26" t="s">
        <v>18</v>
      </c>
      <c r="D19" s="27" t="s">
        <v>30</v>
      </c>
      <c r="E19" s="64"/>
      <c r="F19" s="64"/>
    </row>
    <row r="20" spans="1:6" ht="17.25" customHeight="1" thickBot="1">
      <c r="A20" s="24"/>
      <c r="B20" s="25"/>
      <c r="C20" s="26" t="s">
        <v>18</v>
      </c>
      <c r="D20" s="27"/>
      <c r="E20" s="64"/>
      <c r="F20" s="64"/>
    </row>
    <row r="21" spans="1:6" ht="17.25" customHeight="1" thickBot="1">
      <c r="A21" s="24"/>
      <c r="B21" s="25"/>
      <c r="C21" s="26" t="s">
        <v>18</v>
      </c>
      <c r="D21" s="27"/>
      <c r="E21" s="64"/>
      <c r="F21" s="64"/>
    </row>
    <row r="22" spans="1:8" ht="20.25" customHeight="1" thickBot="1">
      <c r="A22" s="23" t="s">
        <v>31</v>
      </c>
      <c r="B22" s="127" t="s">
        <v>32</v>
      </c>
      <c r="C22" s="128"/>
      <c r="D22" s="129"/>
      <c r="E22" s="64">
        <f>E28</f>
        <v>5106401</v>
      </c>
      <c r="F22" s="64">
        <f>F28</f>
        <v>5106401</v>
      </c>
      <c r="H22" s="63"/>
    </row>
    <row r="23" spans="1:6" ht="18.75" customHeight="1" thickBot="1">
      <c r="A23" s="24"/>
      <c r="B23" s="25">
        <v>4</v>
      </c>
      <c r="C23" s="125" t="s">
        <v>33</v>
      </c>
      <c r="D23" s="126"/>
      <c r="E23" s="64"/>
      <c r="F23" s="109"/>
    </row>
    <row r="24" spans="1:6" ht="17.25" customHeight="1" thickBot="1">
      <c r="A24" s="24"/>
      <c r="B24" s="25"/>
      <c r="C24" s="26" t="s">
        <v>18</v>
      </c>
      <c r="D24" s="27" t="s">
        <v>34</v>
      </c>
      <c r="E24" s="64"/>
      <c r="F24" s="64"/>
    </row>
    <row r="25" spans="1:6" ht="17.25" customHeight="1" thickBot="1">
      <c r="A25" s="24"/>
      <c r="B25" s="25"/>
      <c r="C25" s="26" t="s">
        <v>18</v>
      </c>
      <c r="D25" s="27" t="s">
        <v>35</v>
      </c>
      <c r="E25" s="64"/>
      <c r="F25" s="64"/>
    </row>
    <row r="26" spans="1:6" ht="17.25" customHeight="1" thickBot="1">
      <c r="A26" s="24"/>
      <c r="B26" s="25"/>
      <c r="C26" s="26" t="s">
        <v>18</v>
      </c>
      <c r="D26" s="27" t="s">
        <v>164</v>
      </c>
      <c r="E26" s="64">
        <v>481509</v>
      </c>
      <c r="F26" s="64">
        <v>481509</v>
      </c>
    </row>
    <row r="27" spans="1:6" ht="17.25" customHeight="1" thickBot="1">
      <c r="A27" s="24"/>
      <c r="B27" s="25"/>
      <c r="C27" s="26" t="s">
        <v>18</v>
      </c>
      <c r="D27" s="27" t="s">
        <v>116</v>
      </c>
      <c r="E27" s="64">
        <v>4624892</v>
      </c>
      <c r="F27" s="64">
        <v>4624892</v>
      </c>
    </row>
    <row r="28" spans="1:6" ht="18.75" customHeight="1" thickBot="1">
      <c r="A28" s="24"/>
      <c r="B28" s="25">
        <v>5</v>
      </c>
      <c r="C28" s="125" t="s">
        <v>36</v>
      </c>
      <c r="D28" s="126"/>
      <c r="E28" s="64">
        <f>SUM(E24:E27)</f>
        <v>5106401</v>
      </c>
      <c r="F28" s="109">
        <f>SUM(F23:F27)</f>
        <v>5106401</v>
      </c>
    </row>
    <row r="29" spans="1:9" ht="19.5" customHeight="1" thickBot="1">
      <c r="A29" s="28"/>
      <c r="B29" s="127" t="s">
        <v>37</v>
      </c>
      <c r="C29" s="128"/>
      <c r="D29" s="129"/>
      <c r="E29" s="64">
        <f>E5+E22</f>
        <v>6055029.14</v>
      </c>
      <c r="F29" s="109">
        <f>F5+F22</f>
        <v>5339960</v>
      </c>
      <c r="H29" s="63"/>
      <c r="I29" s="63"/>
    </row>
    <row r="30" spans="1:6" ht="12.75">
      <c r="A30" s="2"/>
      <c r="B30" s="3"/>
      <c r="C30" s="3"/>
      <c r="D30" s="3"/>
      <c r="E30" s="2"/>
      <c r="F30" s="2"/>
    </row>
  </sheetData>
  <sheetProtection/>
  <mergeCells count="10">
    <mergeCell ref="A3:A4"/>
    <mergeCell ref="B3:D4"/>
    <mergeCell ref="B5:D5"/>
    <mergeCell ref="C23:D23"/>
    <mergeCell ref="C28:D28"/>
    <mergeCell ref="B29:D29"/>
    <mergeCell ref="C6:D6"/>
    <mergeCell ref="C9:D9"/>
    <mergeCell ref="C14:D14"/>
    <mergeCell ref="B22:D22"/>
  </mergeCells>
  <printOptions/>
  <pageMargins left="0.97" right="0.78" top="0.87" bottom="0.5" header="0.2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PageLayoutView="0" workbookViewId="0" topLeftCell="A15">
      <selection activeCell="A2" sqref="A2:F32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2.8515625" style="0" customWidth="1"/>
    <col min="4" max="4" width="40.7109375" style="0" customWidth="1"/>
    <col min="5" max="5" width="14.140625" style="0" customWidth="1"/>
    <col min="6" max="6" width="15.7109375" style="0" customWidth="1"/>
    <col min="8" max="8" width="10.28125" style="0" customWidth="1"/>
  </cols>
  <sheetData>
    <row r="3" ht="12.75">
      <c r="D3" t="s">
        <v>160</v>
      </c>
    </row>
    <row r="4" spans="1:6" ht="15" thickBot="1">
      <c r="A4" s="18"/>
      <c r="B4" s="18"/>
      <c r="C4" s="18"/>
      <c r="D4" s="17" t="s">
        <v>171</v>
      </c>
      <c r="E4" s="17"/>
      <c r="F4" s="17"/>
    </row>
    <row r="5" spans="1:6" ht="14.25">
      <c r="A5" s="130" t="s">
        <v>10</v>
      </c>
      <c r="B5" s="118" t="s">
        <v>38</v>
      </c>
      <c r="C5" s="119"/>
      <c r="D5" s="132"/>
      <c r="E5" s="21" t="s">
        <v>12</v>
      </c>
      <c r="F5" s="21" t="s">
        <v>12</v>
      </c>
    </row>
    <row r="6" spans="1:6" ht="15" thickBot="1">
      <c r="A6" s="131"/>
      <c r="B6" s="120"/>
      <c r="C6" s="121"/>
      <c r="D6" s="133"/>
      <c r="E6" s="22" t="s">
        <v>13</v>
      </c>
      <c r="F6" s="22" t="s">
        <v>14</v>
      </c>
    </row>
    <row r="7" spans="1:6" ht="17.25" customHeight="1" thickBot="1">
      <c r="A7" s="23" t="s">
        <v>15</v>
      </c>
      <c r="B7" s="122" t="s">
        <v>39</v>
      </c>
      <c r="C7" s="123"/>
      <c r="D7" s="124"/>
      <c r="E7" s="64">
        <f>E11</f>
        <v>5700102</v>
      </c>
      <c r="F7" s="64">
        <f>F11</f>
        <v>2332065</v>
      </c>
    </row>
    <row r="8" spans="1:6" ht="18.75" customHeight="1" thickBot="1">
      <c r="A8" s="24"/>
      <c r="B8" s="25">
        <v>1</v>
      </c>
      <c r="C8" s="125" t="s">
        <v>40</v>
      </c>
      <c r="D8" s="126"/>
      <c r="E8" s="64"/>
      <c r="F8" s="109"/>
    </row>
    <row r="9" spans="1:6" ht="18" customHeight="1" thickBot="1">
      <c r="A9" s="24"/>
      <c r="B9" s="26"/>
      <c r="C9" s="26" t="s">
        <v>18</v>
      </c>
      <c r="D9" s="27" t="s">
        <v>41</v>
      </c>
      <c r="E9" s="64"/>
      <c r="F9" s="64"/>
    </row>
    <row r="10" spans="1:6" ht="18" customHeight="1" thickBot="1">
      <c r="A10" s="24"/>
      <c r="B10" s="26"/>
      <c r="C10" s="26" t="s">
        <v>18</v>
      </c>
      <c r="D10" s="27" t="s">
        <v>42</v>
      </c>
      <c r="E10" s="64"/>
      <c r="F10" s="64"/>
    </row>
    <row r="11" spans="1:6" ht="18.75" customHeight="1" thickBot="1">
      <c r="A11" s="24"/>
      <c r="B11" s="25">
        <v>2</v>
      </c>
      <c r="C11" s="125" t="s">
        <v>43</v>
      </c>
      <c r="D11" s="126"/>
      <c r="E11" s="64">
        <f>E14+E15+E16+E18+E19+E22</f>
        <v>5700102</v>
      </c>
      <c r="F11" s="109">
        <f>F12+F13+F14+F15+F16+F22</f>
        <v>2332065</v>
      </c>
    </row>
    <row r="12" spans="1:6" ht="18" customHeight="1" thickBot="1">
      <c r="A12" s="24"/>
      <c r="B12" s="26"/>
      <c r="C12" s="26" t="s">
        <v>18</v>
      </c>
      <c r="D12" s="27" t="s">
        <v>44</v>
      </c>
      <c r="E12" s="64"/>
      <c r="F12" s="64"/>
    </row>
    <row r="13" spans="1:6" ht="18" customHeight="1" thickBot="1">
      <c r="A13" s="24"/>
      <c r="B13" s="26"/>
      <c r="C13" s="26" t="s">
        <v>18</v>
      </c>
      <c r="D13" s="27" t="s">
        <v>111</v>
      </c>
      <c r="E13" s="64"/>
      <c r="F13" s="64"/>
    </row>
    <row r="14" spans="1:6" ht="18" customHeight="1" thickBot="1">
      <c r="A14" s="24"/>
      <c r="B14" s="26"/>
      <c r="C14" s="26" t="s">
        <v>18</v>
      </c>
      <c r="D14" s="27" t="s">
        <v>45</v>
      </c>
      <c r="E14" s="64">
        <v>1057918</v>
      </c>
      <c r="F14" s="64"/>
    </row>
    <row r="15" spans="1:6" ht="18" customHeight="1" thickBot="1">
      <c r="A15" s="24"/>
      <c r="B15" s="26"/>
      <c r="C15" s="26" t="s">
        <v>18</v>
      </c>
      <c r="D15" s="27" t="s">
        <v>46</v>
      </c>
      <c r="E15" s="64">
        <v>91592</v>
      </c>
      <c r="F15" s="64">
        <v>82074</v>
      </c>
    </row>
    <row r="16" spans="1:9" ht="18" customHeight="1" thickBot="1">
      <c r="A16" s="24"/>
      <c r="B16" s="26"/>
      <c r="C16" s="26" t="s">
        <v>18</v>
      </c>
      <c r="D16" s="27" t="s">
        <v>47</v>
      </c>
      <c r="E16" s="64">
        <v>27930</v>
      </c>
      <c r="F16" s="64">
        <v>28980</v>
      </c>
      <c r="I16" s="4" t="s">
        <v>170</v>
      </c>
    </row>
    <row r="17" spans="1:9" ht="18" customHeight="1" thickBot="1">
      <c r="A17" s="24"/>
      <c r="B17" s="26"/>
      <c r="C17" s="26" t="s">
        <v>18</v>
      </c>
      <c r="D17" s="27" t="s">
        <v>48</v>
      </c>
      <c r="E17" s="64"/>
      <c r="F17" s="64"/>
      <c r="H17">
        <f>306137+202717.95-670994.66</f>
        <v>-162139.71000000002</v>
      </c>
      <c r="I17">
        <v>150723</v>
      </c>
    </row>
    <row r="18" spans="1:6" ht="18" customHeight="1" thickBot="1">
      <c r="A18" s="24"/>
      <c r="B18" s="26"/>
      <c r="C18" s="26" t="s">
        <v>18</v>
      </c>
      <c r="D18" s="27" t="s">
        <v>49</v>
      </c>
      <c r="E18" s="64">
        <v>150723</v>
      </c>
      <c r="F18" s="64"/>
    </row>
    <row r="19" spans="1:6" ht="18" customHeight="1" thickBot="1">
      <c r="A19" s="24"/>
      <c r="B19" s="26"/>
      <c r="C19" s="26" t="s">
        <v>18</v>
      </c>
      <c r="D19" s="27" t="s">
        <v>50</v>
      </c>
      <c r="E19" s="64">
        <v>30000</v>
      </c>
      <c r="F19" s="64"/>
    </row>
    <row r="20" spans="1:8" ht="18" customHeight="1" thickBot="1">
      <c r="A20" s="24"/>
      <c r="B20" s="26"/>
      <c r="C20" s="26" t="s">
        <v>18</v>
      </c>
      <c r="D20" s="27" t="s">
        <v>51</v>
      </c>
      <c r="E20" s="64"/>
      <c r="F20" s="64"/>
      <c r="H20" s="4">
        <f>162140-150723</f>
        <v>11417</v>
      </c>
    </row>
    <row r="21" spans="1:6" ht="18" customHeight="1" thickBot="1">
      <c r="A21" s="24"/>
      <c r="B21" s="26"/>
      <c r="C21" s="26" t="s">
        <v>18</v>
      </c>
      <c r="D21" s="27" t="s">
        <v>52</v>
      </c>
      <c r="E21" s="64"/>
      <c r="F21" s="64"/>
    </row>
    <row r="22" spans="1:11" ht="18" customHeight="1" thickBot="1">
      <c r="A22" s="24"/>
      <c r="B22" s="26"/>
      <c r="C22" s="26" t="s">
        <v>18</v>
      </c>
      <c r="D22" s="27" t="s">
        <v>53</v>
      </c>
      <c r="E22" s="64">
        <v>4341939</v>
      </c>
      <c r="F22" s="64">
        <v>2221011</v>
      </c>
      <c r="H22" s="63">
        <f>E22+2810428</f>
        <v>7152367</v>
      </c>
      <c r="K22" s="63">
        <f>E7+E24-F11-F24</f>
        <v>557609</v>
      </c>
    </row>
    <row r="23" spans="1:6" ht="16.5" thickBot="1">
      <c r="A23" s="23" t="s">
        <v>31</v>
      </c>
      <c r="B23" s="127" t="s">
        <v>54</v>
      </c>
      <c r="C23" s="128"/>
      <c r="D23" s="129"/>
      <c r="E23" s="64">
        <v>0</v>
      </c>
      <c r="F23" s="109">
        <f>F24</f>
        <v>2810428</v>
      </c>
    </row>
    <row r="24" spans="1:8" ht="18.75" customHeight="1" thickBot="1">
      <c r="A24" s="24"/>
      <c r="B24" s="25">
        <v>1</v>
      </c>
      <c r="C24" s="125" t="s">
        <v>55</v>
      </c>
      <c r="D24" s="126"/>
      <c r="E24" s="64">
        <v>0</v>
      </c>
      <c r="F24" s="109">
        <v>2810428</v>
      </c>
      <c r="H24">
        <v>1629709</v>
      </c>
    </row>
    <row r="25" spans="1:8" ht="18" customHeight="1" thickBot="1">
      <c r="A25" s="24"/>
      <c r="B25" s="26"/>
      <c r="C25" s="26" t="s">
        <v>18</v>
      </c>
      <c r="D25" s="27"/>
      <c r="E25" s="64"/>
      <c r="F25" s="64"/>
      <c r="H25">
        <v>1531511</v>
      </c>
    </row>
    <row r="26" spans="1:8" ht="18.75" customHeight="1" thickBot="1">
      <c r="A26" s="24"/>
      <c r="B26" s="25">
        <v>2</v>
      </c>
      <c r="C26" s="125" t="s">
        <v>56</v>
      </c>
      <c r="D26" s="126"/>
      <c r="E26" s="64"/>
      <c r="F26" s="64"/>
      <c r="H26">
        <f>H24-H25</f>
        <v>98198</v>
      </c>
    </row>
    <row r="27" spans="1:6" ht="18" customHeight="1" thickBot="1">
      <c r="A27" s="24"/>
      <c r="B27" s="26"/>
      <c r="C27" s="26" t="s">
        <v>18</v>
      </c>
      <c r="D27" s="27"/>
      <c r="E27" s="64"/>
      <c r="F27" s="64"/>
    </row>
    <row r="28" spans="1:6" ht="16.5" thickBot="1">
      <c r="A28" s="23" t="s">
        <v>57</v>
      </c>
      <c r="B28" s="127" t="s">
        <v>58</v>
      </c>
      <c r="C28" s="128"/>
      <c r="D28" s="129"/>
      <c r="E28" s="64">
        <f>E29+E31</f>
        <v>354927</v>
      </c>
      <c r="F28" s="64">
        <f>F31</f>
        <v>197467</v>
      </c>
    </row>
    <row r="29" spans="1:6" ht="18.75" customHeight="1" thickBot="1">
      <c r="A29" s="24"/>
      <c r="B29" s="25">
        <v>1</v>
      </c>
      <c r="C29" s="125" t="s">
        <v>59</v>
      </c>
      <c r="D29" s="126"/>
      <c r="E29" s="64">
        <v>197467</v>
      </c>
      <c r="F29" s="64"/>
    </row>
    <row r="30" spans="1:6" ht="18.75" customHeight="1" thickBot="1">
      <c r="A30" s="24"/>
      <c r="B30" s="25">
        <v>2</v>
      </c>
      <c r="C30" s="125" t="s">
        <v>60</v>
      </c>
      <c r="D30" s="126"/>
      <c r="E30" s="64"/>
      <c r="F30" s="64"/>
    </row>
    <row r="31" spans="1:8" ht="18.75" customHeight="1" thickBot="1">
      <c r="A31" s="24"/>
      <c r="B31" s="25">
        <v>3</v>
      </c>
      <c r="C31" s="125" t="s">
        <v>61</v>
      </c>
      <c r="D31" s="126"/>
      <c r="E31" s="62">
        <v>157460</v>
      </c>
      <c r="F31" s="109">
        <v>197467</v>
      </c>
      <c r="H31" s="63"/>
    </row>
    <row r="32" spans="1:6" ht="19.5" customHeight="1" thickBot="1">
      <c r="A32" s="24"/>
      <c r="B32" s="134" t="s">
        <v>62</v>
      </c>
      <c r="C32" s="135"/>
      <c r="D32" s="136"/>
      <c r="E32" s="64">
        <f>E7+E23+E28</f>
        <v>6055029</v>
      </c>
      <c r="F32" s="109">
        <f>F7+F23+F28</f>
        <v>5339960</v>
      </c>
    </row>
    <row r="33" ht="15">
      <c r="A33" s="33"/>
    </row>
    <row r="34" ht="15">
      <c r="A34" s="34"/>
    </row>
    <row r="35" spans="1:8" ht="15">
      <c r="A35" s="34"/>
      <c r="E35" s="63">
        <f>E32-Aktivet!E29</f>
        <v>-0.13999999966472387</v>
      </c>
      <c r="H35" s="63"/>
    </row>
    <row r="36" ht="15">
      <c r="A36" s="34"/>
    </row>
    <row r="37" ht="15">
      <c r="A37" s="34"/>
    </row>
    <row r="38" ht="15">
      <c r="A38" s="34"/>
    </row>
    <row r="39" ht="15">
      <c r="A39" s="34"/>
    </row>
    <row r="40" ht="15">
      <c r="A40" s="34"/>
    </row>
    <row r="41" ht="15">
      <c r="A41" s="34"/>
    </row>
    <row r="42" ht="15">
      <c r="A42" s="34"/>
    </row>
  </sheetData>
  <sheetProtection/>
  <mergeCells count="13">
    <mergeCell ref="B32:D32"/>
    <mergeCell ref="C8:D8"/>
    <mergeCell ref="C11:D11"/>
    <mergeCell ref="C24:D24"/>
    <mergeCell ref="B28:D28"/>
    <mergeCell ref="C29:D29"/>
    <mergeCell ref="C30:D30"/>
    <mergeCell ref="A5:A6"/>
    <mergeCell ref="B5:D6"/>
    <mergeCell ref="B7:D7"/>
    <mergeCell ref="B23:D23"/>
    <mergeCell ref="C26:D26"/>
    <mergeCell ref="C31:D31"/>
  </mergeCells>
  <printOptions/>
  <pageMargins left="0.78" right="0.25" top="0.7" bottom="0.5" header="0.04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25">
      <selection activeCell="A4" sqref="A4:E40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50.421875" style="0" customWidth="1"/>
    <col min="4" max="4" width="14.140625" style="0" customWidth="1"/>
    <col min="5" max="5" width="15.140625" style="0" customWidth="1"/>
    <col min="7" max="7" width="11.00390625" style="0" bestFit="1" customWidth="1"/>
  </cols>
  <sheetData>
    <row r="4" spans="1:5" ht="20.25">
      <c r="A4" s="146" t="s">
        <v>159</v>
      </c>
      <c r="B4" s="146"/>
      <c r="C4" s="146"/>
      <c r="D4" s="146"/>
      <c r="E4" s="146"/>
    </row>
    <row r="5" spans="1:5" ht="15">
      <c r="A5" s="147" t="s">
        <v>63</v>
      </c>
      <c r="B5" s="147"/>
      <c r="C5" s="147"/>
      <c r="D5" s="147"/>
      <c r="E5" s="147"/>
    </row>
    <row r="6" spans="1:5" ht="13.5" thickBot="1">
      <c r="A6" s="20"/>
      <c r="B6" s="20"/>
      <c r="C6" s="20"/>
      <c r="D6" s="4"/>
      <c r="E6" s="4"/>
    </row>
    <row r="7" spans="1:5" ht="16.5" customHeight="1">
      <c r="A7" s="148" t="s">
        <v>10</v>
      </c>
      <c r="B7" s="150" t="s">
        <v>64</v>
      </c>
      <c r="C7" s="151"/>
      <c r="D7" s="35" t="s">
        <v>12</v>
      </c>
      <c r="E7" s="48" t="s">
        <v>12</v>
      </c>
    </row>
    <row r="8" spans="1:5" ht="18.75" customHeight="1" thickBot="1">
      <c r="A8" s="149"/>
      <c r="B8" s="152"/>
      <c r="C8" s="153"/>
      <c r="D8" s="23" t="s">
        <v>13</v>
      </c>
      <c r="E8" s="49" t="s">
        <v>14</v>
      </c>
    </row>
    <row r="9" spans="1:5" ht="17.25" customHeight="1" thickBot="1">
      <c r="A9" s="1" t="s">
        <v>15</v>
      </c>
      <c r="B9" s="154" t="s">
        <v>65</v>
      </c>
      <c r="C9" s="155"/>
      <c r="D9" s="59">
        <f>D10+D11</f>
        <v>3361217</v>
      </c>
      <c r="E9" s="110">
        <f>E10</f>
        <v>3205000</v>
      </c>
    </row>
    <row r="10" spans="1:5" ht="13.5" thickBot="1">
      <c r="A10" s="1"/>
      <c r="B10" s="37" t="s">
        <v>66</v>
      </c>
      <c r="C10" s="58" t="s">
        <v>112</v>
      </c>
      <c r="D10" s="59">
        <v>3354973</v>
      </c>
      <c r="E10" s="110">
        <v>3205000</v>
      </c>
    </row>
    <row r="11" spans="1:5" ht="13.5" thickBot="1">
      <c r="A11" s="1"/>
      <c r="B11" s="37" t="s">
        <v>66</v>
      </c>
      <c r="C11" s="58" t="s">
        <v>165</v>
      </c>
      <c r="D11" s="59">
        <v>6244</v>
      </c>
      <c r="E11" s="110"/>
    </row>
    <row r="12" spans="1:5" ht="13.5" thickBot="1">
      <c r="A12" s="1"/>
      <c r="B12" s="37" t="s">
        <v>66</v>
      </c>
      <c r="C12" s="42"/>
      <c r="D12" s="59"/>
      <c r="E12" s="110"/>
    </row>
    <row r="13" spans="1:7" ht="18" customHeight="1" thickBot="1">
      <c r="A13" s="1" t="s">
        <v>31</v>
      </c>
      <c r="B13" s="158" t="s">
        <v>67</v>
      </c>
      <c r="C13" s="159"/>
      <c r="D13" s="59">
        <f>D18+D22</f>
        <v>3186262</v>
      </c>
      <c r="E13" s="110">
        <v>2985593</v>
      </c>
      <c r="G13" s="63"/>
    </row>
    <row r="14" spans="1:5" ht="18" customHeight="1" thickBot="1">
      <c r="A14" s="38">
        <v>1</v>
      </c>
      <c r="B14" s="156" t="s">
        <v>68</v>
      </c>
      <c r="C14" s="157"/>
      <c r="D14" s="60"/>
      <c r="E14" s="111"/>
    </row>
    <row r="15" spans="1:5" ht="18.75" customHeight="1" thickBot="1">
      <c r="A15" s="40"/>
      <c r="B15" s="46" t="s">
        <v>66</v>
      </c>
      <c r="C15" s="47" t="s">
        <v>69</v>
      </c>
      <c r="D15" s="61"/>
      <c r="E15" s="112"/>
    </row>
    <row r="16" spans="1:5" ht="18.75" customHeight="1" thickBot="1">
      <c r="A16" s="40"/>
      <c r="B16" s="46" t="s">
        <v>66</v>
      </c>
      <c r="C16" s="47" t="s">
        <v>70</v>
      </c>
      <c r="D16" s="61"/>
      <c r="E16" s="112"/>
    </row>
    <row r="17" spans="1:7" ht="18.75" customHeight="1" thickBot="1">
      <c r="A17" s="40"/>
      <c r="B17" s="46" t="s">
        <v>66</v>
      </c>
      <c r="C17" s="47" t="s">
        <v>71</v>
      </c>
      <c r="D17" s="62"/>
      <c r="E17" s="113"/>
      <c r="G17" s="63"/>
    </row>
    <row r="18" spans="1:5" ht="18" customHeight="1" thickBot="1">
      <c r="A18" s="38">
        <v>2</v>
      </c>
      <c r="B18" s="156" t="s">
        <v>72</v>
      </c>
      <c r="C18" s="157"/>
      <c r="D18" s="62">
        <f>D19+D20</f>
        <v>1528647</v>
      </c>
      <c r="E18" s="114">
        <f>E19+E20</f>
        <v>1721767</v>
      </c>
    </row>
    <row r="19" spans="1:5" ht="18.75" customHeight="1" thickBot="1">
      <c r="A19" s="40"/>
      <c r="B19" s="46" t="s">
        <v>66</v>
      </c>
      <c r="C19" s="47" t="s">
        <v>73</v>
      </c>
      <c r="D19" s="62">
        <v>1228200</v>
      </c>
      <c r="E19" s="113">
        <v>1385800</v>
      </c>
    </row>
    <row r="20" spans="1:5" ht="18.75" customHeight="1" thickBot="1">
      <c r="A20" s="40"/>
      <c r="B20" s="46" t="s">
        <v>66</v>
      </c>
      <c r="C20" s="47" t="s">
        <v>74</v>
      </c>
      <c r="D20" s="62">
        <v>300447</v>
      </c>
      <c r="E20" s="113">
        <v>335967</v>
      </c>
    </row>
    <row r="21" spans="1:5" ht="18" customHeight="1" thickBot="1">
      <c r="A21" s="38">
        <v>3</v>
      </c>
      <c r="B21" s="156" t="s">
        <v>75</v>
      </c>
      <c r="C21" s="157"/>
      <c r="D21" s="62"/>
      <c r="E21" s="114"/>
    </row>
    <row r="22" spans="1:5" ht="18" customHeight="1" thickBot="1">
      <c r="A22" s="38">
        <v>4</v>
      </c>
      <c r="B22" s="156" t="s">
        <v>76</v>
      </c>
      <c r="C22" s="157"/>
      <c r="D22" s="62">
        <f>D23+D24+D25+D26+D27+D28+D30</f>
        <v>1657615</v>
      </c>
      <c r="E22" s="114">
        <f>E23+E28+E29+E32</f>
        <v>1263826</v>
      </c>
    </row>
    <row r="23" spans="1:5" ht="18.75" customHeight="1" thickBot="1">
      <c r="A23" s="40"/>
      <c r="B23" s="46" t="s">
        <v>66</v>
      </c>
      <c r="C23" s="47" t="s">
        <v>77</v>
      </c>
      <c r="D23" s="61">
        <v>395128</v>
      </c>
      <c r="E23" s="112">
        <v>648971</v>
      </c>
    </row>
    <row r="24" spans="1:5" ht="18.75" customHeight="1" thickBot="1">
      <c r="A24" s="40"/>
      <c r="B24" s="46" t="s">
        <v>66</v>
      </c>
      <c r="C24" s="47" t="s">
        <v>78</v>
      </c>
      <c r="D24" s="61"/>
      <c r="E24" s="112"/>
    </row>
    <row r="25" spans="1:5" ht="18.75" customHeight="1" thickBot="1">
      <c r="A25" s="40"/>
      <c r="B25" s="46" t="s">
        <v>66</v>
      </c>
      <c r="C25" s="47" t="s">
        <v>79</v>
      </c>
      <c r="D25" s="61">
        <v>324600</v>
      </c>
      <c r="E25" s="112"/>
    </row>
    <row r="26" spans="1:7" ht="18.75" customHeight="1" thickBot="1">
      <c r="A26" s="40"/>
      <c r="B26" s="46" t="s">
        <v>66</v>
      </c>
      <c r="C26" s="47" t="s">
        <v>80</v>
      </c>
      <c r="D26" s="61">
        <v>300000</v>
      </c>
      <c r="E26" s="112"/>
      <c r="G26">
        <f>45967+2620</f>
        <v>48587</v>
      </c>
    </row>
    <row r="27" spans="1:5" ht="18.75" customHeight="1" thickBot="1">
      <c r="A27" s="40"/>
      <c r="B27" s="46" t="s">
        <v>66</v>
      </c>
      <c r="C27" s="47" t="s">
        <v>113</v>
      </c>
      <c r="D27" s="61">
        <f>249213+204225+123983</f>
        <v>577421</v>
      </c>
      <c r="E27" s="112"/>
    </row>
    <row r="28" spans="1:5" ht="18.75" customHeight="1" thickBot="1">
      <c r="A28" s="40"/>
      <c r="B28" s="46" t="s">
        <v>66</v>
      </c>
      <c r="C28" s="47" t="s">
        <v>81</v>
      </c>
      <c r="D28" s="61">
        <v>19426</v>
      </c>
      <c r="E28" s="112">
        <v>23000</v>
      </c>
    </row>
    <row r="29" spans="1:5" ht="18.75" customHeight="1" thickBot="1">
      <c r="A29" s="40"/>
      <c r="B29" s="46" t="s">
        <v>66</v>
      </c>
      <c r="C29" s="47" t="s">
        <v>82</v>
      </c>
      <c r="D29" s="61"/>
      <c r="E29" s="112">
        <v>591255</v>
      </c>
    </row>
    <row r="30" spans="1:5" ht="18.75" customHeight="1" thickBot="1">
      <c r="A30" s="40"/>
      <c r="B30" s="46" t="s">
        <v>66</v>
      </c>
      <c r="C30" s="47" t="s">
        <v>114</v>
      </c>
      <c r="D30" s="61">
        <v>41040</v>
      </c>
      <c r="E30" s="112"/>
    </row>
    <row r="31" spans="1:5" ht="18.75" customHeight="1" thickBot="1">
      <c r="A31" s="40"/>
      <c r="B31" s="46" t="s">
        <v>66</v>
      </c>
      <c r="C31" s="47" t="s">
        <v>115</v>
      </c>
      <c r="D31" s="62"/>
      <c r="E31" s="113"/>
    </row>
    <row r="32" spans="1:5" ht="18" customHeight="1" thickBot="1">
      <c r="A32" s="38">
        <v>5</v>
      </c>
      <c r="B32" s="156" t="s">
        <v>83</v>
      </c>
      <c r="C32" s="157"/>
      <c r="D32" s="62"/>
      <c r="E32" s="114">
        <f>E33</f>
        <v>600</v>
      </c>
    </row>
    <row r="33" spans="1:5" ht="18.75" customHeight="1" thickBot="1">
      <c r="A33" s="40"/>
      <c r="B33" s="46" t="s">
        <v>66</v>
      </c>
      <c r="C33" s="47" t="s">
        <v>84</v>
      </c>
      <c r="D33" s="61"/>
      <c r="E33" s="112">
        <v>600</v>
      </c>
    </row>
    <row r="34" spans="1:5" ht="18.75" customHeight="1" thickBot="1">
      <c r="A34" s="40"/>
      <c r="B34" s="46" t="s">
        <v>66</v>
      </c>
      <c r="C34" s="47"/>
      <c r="D34" s="61"/>
      <c r="E34" s="112"/>
    </row>
    <row r="35" spans="1:7" ht="18.75" customHeight="1" thickBot="1">
      <c r="A35" s="40"/>
      <c r="B35" s="46" t="s">
        <v>66</v>
      </c>
      <c r="C35" s="47"/>
      <c r="D35" s="61"/>
      <c r="E35" s="112"/>
      <c r="G35" s="63">
        <f>G17+G36</f>
        <v>469390</v>
      </c>
    </row>
    <row r="36" spans="1:7" ht="12.75">
      <c r="A36" s="138" t="s">
        <v>85</v>
      </c>
      <c r="B36" s="140" t="s">
        <v>86</v>
      </c>
      <c r="C36" s="141"/>
      <c r="D36" s="144">
        <f>D9-D13</f>
        <v>174955</v>
      </c>
      <c r="E36" s="144">
        <f>E10-E13</f>
        <v>219407</v>
      </c>
      <c r="G36">
        <f>324600+1178+23580+27292+19000+50000+23740</f>
        <v>469390</v>
      </c>
    </row>
    <row r="37" spans="1:5" ht="15.75" customHeight="1" thickBot="1">
      <c r="A37" s="139"/>
      <c r="B37" s="142"/>
      <c r="C37" s="143"/>
      <c r="D37" s="145"/>
      <c r="E37" s="145"/>
    </row>
    <row r="38" spans="1:5" ht="13.5" thickBot="1">
      <c r="A38" s="41"/>
      <c r="B38" s="37" t="s">
        <v>66</v>
      </c>
      <c r="C38" s="44"/>
      <c r="D38" s="59"/>
      <c r="E38" s="110"/>
    </row>
    <row r="39" spans="1:7" ht="18" customHeight="1" thickBot="1">
      <c r="A39" s="38">
        <v>6</v>
      </c>
      <c r="B39" s="156" t="s">
        <v>87</v>
      </c>
      <c r="C39" s="157"/>
      <c r="D39" s="62">
        <f>D36*0.1</f>
        <v>17495.5</v>
      </c>
      <c r="E39" s="113">
        <f>E36*0.1</f>
        <v>21940.7</v>
      </c>
      <c r="G39">
        <f>2920823+469390</f>
        <v>3390213</v>
      </c>
    </row>
    <row r="40" spans="1:8" ht="21.75" customHeight="1" thickBot="1">
      <c r="A40" s="30" t="s">
        <v>88</v>
      </c>
      <c r="B40" s="134" t="s">
        <v>89</v>
      </c>
      <c r="C40" s="137"/>
      <c r="D40" s="62">
        <f>D36-D39</f>
        <v>157459.5</v>
      </c>
      <c r="E40" s="113">
        <f>E36-E39</f>
        <v>197466.3</v>
      </c>
      <c r="G40" s="63"/>
      <c r="H40" s="63"/>
    </row>
    <row r="41" ht="12.75">
      <c r="G41" s="63">
        <f>93000-D39</f>
        <v>75504.5</v>
      </c>
    </row>
    <row r="47" ht="12.75">
      <c r="G47">
        <f>93000/4</f>
        <v>23250</v>
      </c>
    </row>
  </sheetData>
  <sheetProtection/>
  <mergeCells count="17">
    <mergeCell ref="B39:C39"/>
    <mergeCell ref="B32:C32"/>
    <mergeCell ref="B22:C22"/>
    <mergeCell ref="B21:C21"/>
    <mergeCell ref="B13:C13"/>
    <mergeCell ref="B14:C14"/>
    <mergeCell ref="B18:C18"/>
    <mergeCell ref="B40:C40"/>
    <mergeCell ref="A36:A37"/>
    <mergeCell ref="B36:C37"/>
    <mergeCell ref="D36:D37"/>
    <mergeCell ref="E36:E37"/>
    <mergeCell ref="A4:E4"/>
    <mergeCell ref="A5:E5"/>
    <mergeCell ref="A7:A8"/>
    <mergeCell ref="B7:C8"/>
    <mergeCell ref="B9:C9"/>
  </mergeCells>
  <printOptions/>
  <pageMargins left="0.61" right="0.25" top="0.71" bottom="0.5" header="0.04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2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6.7109375" style="0" customWidth="1"/>
    <col min="2" max="2" width="19.8515625" style="0" customWidth="1"/>
    <col min="3" max="3" width="10.00390625" style="0" customWidth="1"/>
    <col min="4" max="4" width="6.140625" style="0" customWidth="1"/>
    <col min="5" max="5" width="8.00390625" style="0" customWidth="1"/>
    <col min="6" max="7" width="8.421875" style="0" customWidth="1"/>
    <col min="10" max="10" width="11.28125" style="0" customWidth="1"/>
    <col min="11" max="11" width="11.57421875" style="0" customWidth="1"/>
    <col min="12" max="12" width="10.57421875" style="0" customWidth="1"/>
  </cols>
  <sheetData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0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>
      <c r="A7" s="4"/>
      <c r="B7" s="51"/>
      <c r="C7" s="4"/>
      <c r="D7" s="4"/>
      <c r="E7" s="164" t="s">
        <v>120</v>
      </c>
      <c r="F7" s="164"/>
      <c r="G7" s="164"/>
      <c r="H7" s="164"/>
      <c r="I7" s="4"/>
      <c r="J7" s="4"/>
      <c r="K7" s="4"/>
      <c r="L7" s="4"/>
      <c r="M7" s="4"/>
    </row>
    <row r="8" spans="1:13" ht="13.5" thickBot="1">
      <c r="A8" s="4"/>
      <c r="B8" s="4"/>
      <c r="C8" s="4"/>
      <c r="D8" s="4"/>
      <c r="E8" s="4"/>
      <c r="F8" s="4"/>
      <c r="G8" s="4"/>
      <c r="H8" s="4"/>
      <c r="I8" s="4"/>
      <c r="J8" s="39"/>
      <c r="K8" s="6"/>
      <c r="L8" s="4"/>
      <c r="M8" s="4"/>
    </row>
    <row r="9" spans="1:13" ht="12.75">
      <c r="A9" s="160" t="s">
        <v>172</v>
      </c>
      <c r="B9" s="162" t="s">
        <v>90</v>
      </c>
      <c r="C9" s="52" t="s">
        <v>91</v>
      </c>
      <c r="D9" s="162" t="s">
        <v>92</v>
      </c>
      <c r="E9" s="52" t="s">
        <v>93</v>
      </c>
      <c r="F9" s="52" t="s">
        <v>91</v>
      </c>
      <c r="G9" s="52" t="s">
        <v>95</v>
      </c>
      <c r="H9" s="52" t="s">
        <v>96</v>
      </c>
      <c r="I9" s="52" t="s">
        <v>97</v>
      </c>
      <c r="J9" s="56" t="s">
        <v>96</v>
      </c>
      <c r="K9" s="67" t="s">
        <v>95</v>
      </c>
      <c r="L9" s="68" t="s">
        <v>98</v>
      </c>
      <c r="M9" s="4"/>
    </row>
    <row r="10" spans="1:13" ht="13.5" thickBot="1">
      <c r="A10" s="161"/>
      <c r="B10" s="163"/>
      <c r="C10" s="54" t="s">
        <v>117</v>
      </c>
      <c r="D10" s="163"/>
      <c r="E10" s="53" t="s">
        <v>94</v>
      </c>
      <c r="F10" s="54" t="s">
        <v>118</v>
      </c>
      <c r="G10" s="54" t="s">
        <v>117</v>
      </c>
      <c r="H10" s="54" t="s">
        <v>117</v>
      </c>
      <c r="I10" s="54" t="s">
        <v>119</v>
      </c>
      <c r="J10" s="57" t="s">
        <v>118</v>
      </c>
      <c r="K10" s="67" t="s">
        <v>118</v>
      </c>
      <c r="L10" s="68"/>
      <c r="M10" s="4"/>
    </row>
    <row r="11" spans="1:13" ht="13.5" thickBot="1">
      <c r="A11" s="41">
        <v>1</v>
      </c>
      <c r="B11" s="36" t="s">
        <v>35</v>
      </c>
      <c r="C11" s="36"/>
      <c r="D11" s="36"/>
      <c r="E11" s="36"/>
      <c r="F11" s="36"/>
      <c r="G11" s="36"/>
      <c r="H11" s="36"/>
      <c r="I11" s="36"/>
      <c r="J11" s="43"/>
      <c r="K11" s="65"/>
      <c r="L11" s="65"/>
      <c r="M11" s="4"/>
    </row>
    <row r="12" spans="1:13" ht="13.5" thickBot="1">
      <c r="A12" s="41">
        <v>2</v>
      </c>
      <c r="B12" s="36" t="s">
        <v>99</v>
      </c>
      <c r="C12" s="36"/>
      <c r="D12" s="36"/>
      <c r="E12" s="36"/>
      <c r="F12" s="36"/>
      <c r="G12" s="36"/>
      <c r="H12" s="36"/>
      <c r="I12" s="36"/>
      <c r="J12" s="43"/>
      <c r="K12" s="65"/>
      <c r="L12" s="65"/>
      <c r="M12" s="4"/>
    </row>
    <row r="13" spans="1:13" ht="13.5" thickBot="1">
      <c r="A13" s="41">
        <v>3</v>
      </c>
      <c r="B13" s="36" t="s">
        <v>100</v>
      </c>
      <c r="C13" s="36">
        <v>4624892</v>
      </c>
      <c r="D13" s="36"/>
      <c r="E13" s="36"/>
      <c r="F13" s="36">
        <f>C13</f>
        <v>4624892</v>
      </c>
      <c r="G13" s="36"/>
      <c r="H13" s="36"/>
      <c r="I13" s="36"/>
      <c r="J13" s="43">
        <f>F13</f>
        <v>4624892</v>
      </c>
      <c r="K13" s="65"/>
      <c r="L13" s="65"/>
      <c r="M13" s="4"/>
    </row>
    <row r="14" spans="1:13" ht="13.5" thickBot="1">
      <c r="A14" s="41">
        <v>4</v>
      </c>
      <c r="B14" s="36" t="s">
        <v>121</v>
      </c>
      <c r="C14" s="36">
        <v>481501</v>
      </c>
      <c r="D14" s="36"/>
      <c r="E14" s="36"/>
      <c r="F14" s="36">
        <f>C14</f>
        <v>481501</v>
      </c>
      <c r="G14" s="36"/>
      <c r="H14" s="36"/>
      <c r="I14" s="36"/>
      <c r="J14" s="43">
        <f>F14</f>
        <v>481501</v>
      </c>
      <c r="K14" s="65"/>
      <c r="L14" s="65"/>
      <c r="M14" s="4"/>
    </row>
    <row r="15" spans="1:13" ht="13.5" thickBot="1">
      <c r="A15" s="41">
        <v>5</v>
      </c>
      <c r="B15" s="36" t="s">
        <v>158</v>
      </c>
      <c r="C15" s="36"/>
      <c r="D15" s="36"/>
      <c r="E15" s="36"/>
      <c r="F15" s="36"/>
      <c r="G15" s="36"/>
      <c r="H15" s="36"/>
      <c r="I15" s="36"/>
      <c r="J15" s="43"/>
      <c r="K15" s="65"/>
      <c r="L15" s="65"/>
      <c r="M15" s="4"/>
    </row>
    <row r="16" spans="1:13" ht="13.5" thickBot="1">
      <c r="A16" s="41">
        <v>6</v>
      </c>
      <c r="B16" s="36"/>
      <c r="C16" s="36"/>
      <c r="D16" s="36"/>
      <c r="E16" s="36"/>
      <c r="F16" s="36"/>
      <c r="G16" s="36"/>
      <c r="H16" s="36"/>
      <c r="I16" s="36"/>
      <c r="J16" s="43"/>
      <c r="K16" s="65"/>
      <c r="L16" s="65"/>
      <c r="M16" s="4"/>
    </row>
    <row r="17" spans="1:13" ht="13.5" thickBot="1">
      <c r="A17" s="41">
        <v>7</v>
      </c>
      <c r="B17" s="36"/>
      <c r="C17" s="36"/>
      <c r="D17" s="36"/>
      <c r="E17" s="36"/>
      <c r="F17" s="36"/>
      <c r="G17" s="36"/>
      <c r="H17" s="36"/>
      <c r="I17" s="36"/>
      <c r="J17" s="43"/>
      <c r="K17" s="65"/>
      <c r="L17" s="65"/>
      <c r="M17" s="4"/>
    </row>
    <row r="18" spans="1:13" ht="15.75" thickBot="1">
      <c r="A18" s="45"/>
      <c r="B18" s="29" t="s">
        <v>101</v>
      </c>
      <c r="C18" s="55">
        <f>SUM(C11:C17)</f>
        <v>5106393</v>
      </c>
      <c r="D18" s="55">
        <f aca="true" t="shared" si="0" ref="D18:L18">SUM(D11:D17)</f>
        <v>0</v>
      </c>
      <c r="E18" s="55">
        <f t="shared" si="0"/>
        <v>0</v>
      </c>
      <c r="F18" s="55">
        <f t="shared" si="0"/>
        <v>5106393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66">
        <f t="shared" si="0"/>
        <v>5106393</v>
      </c>
      <c r="K18" s="69">
        <f t="shared" si="0"/>
        <v>0</v>
      </c>
      <c r="L18" s="69">
        <f t="shared" si="0"/>
        <v>0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50"/>
      <c r="K19" s="6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9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166" t="s">
        <v>102</v>
      </c>
      <c r="J22" s="166"/>
      <c r="K22" s="166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165"/>
      <c r="J23" s="165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165"/>
      <c r="J24" s="165"/>
      <c r="K24" s="4"/>
      <c r="L24" s="4"/>
      <c r="M24" s="4"/>
    </row>
    <row r="25" spans="1:13" ht="12.75">
      <c r="A25" s="4"/>
      <c r="B25" s="165" t="s">
        <v>103</v>
      </c>
      <c r="C25" s="165"/>
      <c r="D25" s="165"/>
      <c r="E25" s="165"/>
      <c r="F25" s="165"/>
      <c r="G25" s="165"/>
      <c r="H25" s="165"/>
      <c r="I25" s="165"/>
      <c r="J25" s="165"/>
      <c r="K25" s="4"/>
      <c r="L25" s="4"/>
      <c r="M25" s="4"/>
    </row>
  </sheetData>
  <sheetProtection/>
  <mergeCells count="9">
    <mergeCell ref="A9:A10"/>
    <mergeCell ref="B9:B10"/>
    <mergeCell ref="D9:D10"/>
    <mergeCell ref="E7:H7"/>
    <mergeCell ref="I24:J24"/>
    <mergeCell ref="B25:H25"/>
    <mergeCell ref="I25:J25"/>
    <mergeCell ref="I23:J23"/>
    <mergeCell ref="I22:K22"/>
  </mergeCells>
  <printOptions/>
  <pageMargins left="0.37" right="0.25" top="1.15" bottom="0.5" header="0.2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2011-03-15T20:03:55Z</cp:lastPrinted>
  <dcterms:created xsi:type="dcterms:W3CDTF">2011-02-15T14:20:12Z</dcterms:created>
  <dcterms:modified xsi:type="dcterms:W3CDTF">2011-06-21T11:18:31Z</dcterms:modified>
  <cp:category/>
  <cp:version/>
  <cp:contentType/>
  <cp:contentStatus/>
</cp:coreProperties>
</file>