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CASH" sheetId="1" r:id="rId1"/>
    <sheet name="Aktiv" sheetId="2" r:id="rId2"/>
    <sheet name="Pasq kap" sheetId="3" r:id="rId3"/>
    <sheet name="Pasivi" sheetId="4" r:id="rId4"/>
    <sheet name="Ardh+Shpen " sheetId="5" r:id="rId5"/>
  </sheets>
  <definedNames/>
  <calcPr fullCalcOnLoad="1"/>
</workbook>
</file>

<file path=xl/sharedStrings.xml><?xml version="1.0" encoding="utf-8"?>
<sst xmlns="http://schemas.openxmlformats.org/spreadsheetml/2006/main" count="308" uniqueCount="237">
  <si>
    <t xml:space="preserve">             3. Pasqyra e levizjeve ne kapitalet e veta  per periudhen</t>
  </si>
  <si>
    <t xml:space="preserve">                         Kapitali aksionar qe i perket aksionareve te shoqerise meme</t>
  </si>
  <si>
    <t>Kapitali aksionar</t>
  </si>
  <si>
    <t xml:space="preserve">Primi i aksionit </t>
  </si>
  <si>
    <t>Aksione te thesarit</t>
  </si>
  <si>
    <t>Rezerva statutore dhe ligjore</t>
  </si>
  <si>
    <t>Fitimi i pa- shperndare</t>
  </si>
  <si>
    <t>Rezerva te tjera</t>
  </si>
  <si>
    <t>Shuma te parashik per rreziqe</t>
  </si>
  <si>
    <t>Totali</t>
  </si>
  <si>
    <t>Efekti i ndryshimeve ne politikat kontabel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</si>
  <si>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</si>
  <si>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</si>
  <si>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</si>
  <si>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</si>
  <si>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</si>
  <si>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</si>
  <si>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</si>
  <si>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</si>
  <si>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</si>
  <si>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</si>
  <si>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</si>
  <si>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 xml:space="preserve">             2. Pasqyra e te ardhurave dhe shpenzimeve per periudhen</t>
  </si>
  <si>
    <t>Ne lek</t>
  </si>
  <si>
    <t>Nr</t>
  </si>
  <si>
    <t>Pershkrimi i elementeve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</si>
  <si>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</si>
  <si>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</si>
  <si>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</si>
  <si>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</si>
  <si>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</si>
  <si>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</si>
  <si>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</si>
  <si>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 xml:space="preserve"> - shpenzimet per sigurimet shoqerore dhe   shendetesore</t>
  </si>
  <si>
    <t>Amortizimi dhe zhvleresimet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</si>
  <si>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</si>
  <si>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</si>
  <si>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</si>
  <si>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</si>
  <si>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</si>
  <si>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</si>
  <si>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</si>
  <si>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</si>
  <si>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</si>
  <si>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</si>
  <si>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</si>
  <si>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</si>
  <si>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</si>
  <si>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                        </t>
  </si>
  <si>
    <t>DETYRIMET DHE KAPITALI</t>
  </si>
  <si>
    <t>Shenime</t>
  </si>
  <si>
    <t>l</t>
  </si>
  <si>
    <t>Detyrimet afatshkurta</t>
  </si>
  <si>
    <t>Derivativet</t>
  </si>
  <si>
    <t>Huamarrjet</t>
  </si>
  <si>
    <t>(i)</t>
  </si>
  <si>
    <t>Huat dhe obligacionet afatshkurtra</t>
  </si>
  <si>
    <t>(ii)</t>
  </si>
  <si>
    <t>Kthimet/Ripagesat e huave afatgjata</t>
  </si>
  <si>
    <t>(iii)</t>
  </si>
  <si>
    <t>Bono te konvertueshme</t>
  </si>
  <si>
    <t>Totali 2</t>
  </si>
  <si>
    <t>Huat dhe parapagimet</t>
  </si>
  <si>
    <t>Te pagueshme ndaj furnitoreve</t>
  </si>
  <si>
    <t>Te pagueshme ndaj punonjesve</t>
  </si>
  <si>
    <t>(iv)</t>
  </si>
  <si>
    <t>(v)</t>
  </si>
  <si>
    <t>Totali 3</t>
  </si>
  <si>
    <t>Grantet dhe te ardhurat e shtyra</t>
  </si>
  <si>
    <t>Provizionet afatshkurtra</t>
  </si>
  <si>
    <t>Totali i detyrimeve afatshkurtra (l)</t>
  </si>
  <si>
    <t>ll</t>
  </si>
  <si>
    <t>Detyrime afatgjata</t>
  </si>
  <si>
    <t>Huat afatgjata</t>
  </si>
  <si>
    <t>Hua, bono dhe detyrime nga qiraja financiare</t>
  </si>
  <si>
    <t>Bonot e konvertueshme</t>
  </si>
  <si>
    <t>Totali 1</t>
  </si>
  <si>
    <t>Huamarrje te tjera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</si>
  <si>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</si>
  <si>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</si>
  <si>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</si>
  <si>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</si>
  <si>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</si>
  <si>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</si>
  <si>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Primi i aksionit</t>
  </si>
  <si>
    <t>Njesite ose aksionet e thesarit (negative)</t>
  </si>
  <si>
    <t>Rezerva statusore</t>
  </si>
  <si>
    <t>Rezerva ligjore</t>
  </si>
  <si>
    <t>Fitimet e pashperndara</t>
  </si>
  <si>
    <t>Fitimi (Humbja) e vitit financiar</t>
  </si>
  <si>
    <t>Totali i Kapitalit (lll)</t>
  </si>
  <si>
    <t>TOTALI I DETYRIMEVE E KAPITALIT (l, ll, lll)</t>
  </si>
  <si>
    <t>AKTIVET</t>
  </si>
  <si>
    <t>Aktivet afatshkurtra</t>
  </si>
  <si>
    <t>Aktive monetare</t>
  </si>
  <si>
    <t>Derivative dhe aktive te mbajtura per tregt.</t>
  </si>
  <si>
    <t xml:space="preserve"> - Derivativet</t>
  </si>
  <si>
    <t xml:space="preserve"> - Aktivet e mbajtura per tregetim</t>
  </si>
  <si>
    <t>Aktive te tjera financiare afatshkurtra</t>
  </si>
  <si>
    <t>Llogari/Kerkesa te arketueshme</t>
  </si>
  <si>
    <t>Llogari/Kerkesa te tjera te arketueshme</t>
  </si>
  <si>
    <t>Investime te tjera financiare</t>
  </si>
  <si>
    <t>Inventari</t>
  </si>
  <si>
    <t>Lendet e para</t>
  </si>
  <si>
    <t>Prodhim ne proces</t>
  </si>
  <si>
    <t>Produkte te gatshme</t>
  </si>
  <si>
    <t>Mallra per shitje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</si>
  <si>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</si>
  <si>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</si>
  <si>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</si>
  <si>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</si>
  <si>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</si>
  <si>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</si>
  <si>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</si>
  <si>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</si>
  <si>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</si>
  <si>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</si>
  <si>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</si>
  <si>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</si>
  <si>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</si>
  <si>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</si>
  <si>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</si>
  <si>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</si>
  <si>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</si>
  <si>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</si>
  <si>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</si>
  <si>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</si>
  <si>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</si>
  <si>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</si>
  <si>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</si>
  <si>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</si>
  <si>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</si>
  <si>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 xml:space="preserve">             4. Pasqyra e flukseve te parase per periudhen</t>
  </si>
  <si>
    <t xml:space="preserve">                                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</si>
  <si>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</si>
  <si>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</si>
  <si>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</si>
  <si>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</si>
  <si>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</si>
  <si>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</si>
  <si>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</si>
  <si>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</si>
  <si>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</si>
  <si>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</si>
  <si>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</si>
  <si>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</si>
  <si>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</si>
  <si>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</si>
  <si>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Paraja neto nga aktivitetet e shfrytezimit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</si>
  <si>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</si>
  <si>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</si>
  <si>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</si>
  <si>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</si>
  <si>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</si>
  <si>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</si>
  <si>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Paraja neto e perdorur ne aktivitetet investuese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</si>
  <si>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</si>
  <si>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</si>
  <si>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</si>
  <si>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</si>
  <si>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</si>
  <si>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</si>
  <si>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Rritja/renia neto e mjeteve monetare</t>
  </si>
  <si>
    <t>Mjetet monetare ne fillim te periudhes kontabel</t>
  </si>
  <si>
    <t>Mjetet monetare ne fund te periudhes kontabel</t>
  </si>
  <si>
    <t>Mjete transporti</t>
  </si>
  <si>
    <t>Overdraft</t>
  </si>
  <si>
    <t>a)Para ne banke</t>
  </si>
  <si>
    <t>b)Para ne arke</t>
  </si>
  <si>
    <t>Detyrime ndaj sig shoq dhe shend</t>
  </si>
  <si>
    <t>Detyrime ndaj TAP</t>
  </si>
  <si>
    <t>(VI)</t>
  </si>
  <si>
    <t>Provizionet lehtesi tatimore</t>
  </si>
  <si>
    <t>Shpenzime te tjera promocione</t>
  </si>
  <si>
    <t>Viti 2010</t>
  </si>
  <si>
    <t>Pozicioni me 31 dhjetor 2010</t>
  </si>
  <si>
    <t>Viti 2011</t>
  </si>
  <si>
    <t>Pozicioni me 31 dhjetor 2011</t>
  </si>
  <si>
    <t>Detyrime ndaj TVSH</t>
  </si>
  <si>
    <t>kerkesa per Tatim fitimit</t>
  </si>
  <si>
    <t>Fitimi</t>
  </si>
  <si>
    <t>Shpenzime te panjohura</t>
  </si>
  <si>
    <t>Detyrime ndaj Tatimit fitimit</t>
  </si>
  <si>
    <t>Parapagime</t>
  </si>
  <si>
    <t>Shoqeria STUDIO - LOAD</t>
  </si>
  <si>
    <t>STUDI LOAD</t>
  </si>
  <si>
    <t>Shoqeria STUDIO LOAD</t>
  </si>
  <si>
    <t xml:space="preserve">                                  Tetor  - 31 Dhjetor 2011</t>
  </si>
  <si>
    <t>Paisje informative</t>
  </si>
  <si>
    <t>Detyrime ndaj ortakut</t>
  </si>
  <si>
    <t xml:space="preserve"> Bilanci Kontabel janar - 31.12.2011</t>
  </si>
  <si>
    <t>Bilanci Kontabel i dates Janar   -  31.12.2011</t>
  </si>
  <si>
    <t xml:space="preserve">             Janar   - 31 Dhjetor 2011</t>
  </si>
  <si>
    <t xml:space="preserve">                               Janar - 31 Dhjetor 2011</t>
  </si>
  <si>
    <t>Pasqyra   e   te   Ardhurave   dhe   Shpenzimeve     2011</t>
  </si>
  <si>
    <t>(  Bazuar ne klasifikimin e Shpenzimeve sipas Natyres  )</t>
  </si>
  <si>
    <t>janar - shtator 2011</t>
  </si>
  <si>
    <t>Pershkrimi  i  Elementeve</t>
  </si>
  <si>
    <t>Periudha</t>
  </si>
  <si>
    <t>Raportuese</t>
  </si>
  <si>
    <t>Para ardhese</t>
  </si>
  <si>
    <t>I</t>
  </si>
  <si>
    <t>TE ARDHURAT</t>
  </si>
  <si>
    <t>►</t>
  </si>
  <si>
    <t>Te ardhura sherbimi</t>
  </si>
  <si>
    <t>Fitim nga kembimi</t>
  </si>
  <si>
    <t>II</t>
  </si>
  <si>
    <t>SHPENZIMET  =1+2+3+4+5</t>
  </si>
  <si>
    <t>Shpenzime per materiale</t>
  </si>
  <si>
    <t>Inventar ne celje</t>
  </si>
  <si>
    <t>Shpenzimet per mallrat e blera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</si>
  <si>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</si>
  <si>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</si>
  <si>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</si>
  <si>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</si>
  <si>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</si>
  <si>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</si>
  <si>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</si>
  <si>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 per dieta</t>
  </si>
  <si>
    <t>Benzin/Naft/Gaz</t>
  </si>
  <si>
    <t>Qera ambjenti</t>
  </si>
  <si>
    <t>Pagesa te tjera</t>
  </si>
  <si>
    <t>Taksat    Bashkiake</t>
  </si>
  <si>
    <t>Shpenzime administrative,mirembajtje dhe te tjera</t>
  </si>
  <si>
    <t>Siguracion makine</t>
  </si>
  <si>
    <t>Servis makine</t>
  </si>
  <si>
    <t>Shpenzime financiare</t>
  </si>
  <si>
    <t>Interesa te paguara dhe komisione bankare</t>
  </si>
  <si>
    <t>A</t>
  </si>
  <si>
    <t xml:space="preserve">Fitimi para tatimeve  </t>
  </si>
  <si>
    <t>Tatimi mbi fitimin                      10%</t>
  </si>
  <si>
    <t>B</t>
  </si>
  <si>
    <t xml:space="preserve">Fitimi  pas tatimit </t>
  </si>
  <si>
    <t>01.10 - 31.12.2011</t>
  </si>
  <si>
    <t>Biznes I Madh</t>
  </si>
  <si>
    <t>B. I  Vogel</t>
  </si>
  <si>
    <t>01.01- 30.09.11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</si>
</sst>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.0_);_(* \(#,##0.0\);_(* &quot;-&quot;?_);_(@_)"/>
    <numFmt numFmtId="170" formatCode="_(* #,##0_);_(* \(#,##0\);_(* &quot;-&quot;?_);_(@_)"/>
  </numFmts>
  <fonts count="6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42" applyFont="1" applyAlignment="1">
      <alignment/>
    </xf>
    <xf numFmtId="0" fontId="0" fillId="0" borderId="11" xfId="0" applyBorder="1" applyAlignment="1">
      <alignment horizontal="center"/>
    </xf>
    <xf numFmtId="43" fontId="0" fillId="0" borderId="0" xfId="42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164" fontId="6" fillId="0" borderId="16" xfId="42" applyNumberFormat="1" applyFont="1" applyBorder="1" applyAlignment="1">
      <alignment/>
    </xf>
    <xf numFmtId="164" fontId="6" fillId="0" borderId="17" xfId="42" applyNumberFormat="1" applyFont="1" applyBorder="1" applyAlignment="1">
      <alignment/>
    </xf>
    <xf numFmtId="0" fontId="7" fillId="0" borderId="15" xfId="0" applyFont="1" applyBorder="1" applyAlignment="1">
      <alignment vertical="center" wrapText="1"/>
    </xf>
    <xf numFmtId="164" fontId="7" fillId="0" borderId="16" xfId="42" applyNumberFormat="1" applyFont="1" applyBorder="1" applyAlignment="1">
      <alignment vertical="center" wrapText="1"/>
    </xf>
    <xf numFmtId="164" fontId="7" fillId="0" borderId="17" xfId="42" applyNumberFormat="1" applyFont="1" applyBorder="1" applyAlignment="1">
      <alignment vertical="center" wrapText="1"/>
    </xf>
    <xf numFmtId="0" fontId="7" fillId="0" borderId="15" xfId="0" applyFont="1" applyBorder="1" applyAlignment="1">
      <alignment/>
    </xf>
    <xf numFmtId="164" fontId="7" fillId="0" borderId="16" xfId="42" applyNumberFormat="1" applyFont="1" applyBorder="1" applyAlignment="1">
      <alignment/>
    </xf>
    <xf numFmtId="164" fontId="7" fillId="0" borderId="17" xfId="42" applyNumberFormat="1" applyFont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164" fontId="6" fillId="0" borderId="19" xfId="42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64" fontId="9" fillId="0" borderId="16" xfId="42" applyNumberFormat="1" applyFont="1" applyBorder="1" applyAlignment="1">
      <alignment/>
    </xf>
    <xf numFmtId="164" fontId="9" fillId="0" borderId="17" xfId="42" applyNumberFormat="1" applyFont="1" applyBorder="1" applyAlignment="1">
      <alignment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 indent="3"/>
    </xf>
    <xf numFmtId="164" fontId="9" fillId="0" borderId="16" xfId="42" applyNumberFormat="1" applyFont="1" applyBorder="1" applyAlignment="1">
      <alignment vertical="center" wrapText="1"/>
    </xf>
    <xf numFmtId="164" fontId="9" fillId="0" borderId="17" xfId="42" applyNumberFormat="1" applyFont="1" applyBorder="1" applyAlignment="1">
      <alignment vertical="center" wrapText="1"/>
    </xf>
    <xf numFmtId="0" fontId="9" fillId="0" borderId="16" xfId="0" applyFont="1" applyBorder="1" applyAlignment="1">
      <alignment horizontal="left" indent="3"/>
    </xf>
    <xf numFmtId="0" fontId="9" fillId="0" borderId="16" xfId="0" applyFont="1" applyBorder="1" applyAlignment="1">
      <alignment vertical="center" wrapText="1"/>
    </xf>
    <xf numFmtId="0" fontId="5" fillId="0" borderId="16" xfId="0" applyFont="1" applyBorder="1" applyAlignment="1">
      <alignment/>
    </xf>
    <xf numFmtId="164" fontId="5" fillId="0" borderId="16" xfId="42" applyNumberFormat="1" applyFont="1" applyBorder="1" applyAlignment="1">
      <alignment/>
    </xf>
    <xf numFmtId="164" fontId="5" fillId="0" borderId="17" xfId="42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164" fontId="10" fillId="0" borderId="16" xfId="42" applyNumberFormat="1" applyFont="1" applyBorder="1" applyAlignment="1">
      <alignment/>
    </xf>
    <xf numFmtId="164" fontId="10" fillId="0" borderId="17" xfId="42" applyNumberFormat="1" applyFont="1" applyBorder="1" applyAlignment="1">
      <alignment/>
    </xf>
    <xf numFmtId="164" fontId="11" fillId="0" borderId="16" xfId="42" applyNumberFormat="1" applyFont="1" applyBorder="1" applyAlignment="1">
      <alignment/>
    </xf>
    <xf numFmtId="164" fontId="11" fillId="0" borderId="17" xfId="42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64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64" fontId="5" fillId="0" borderId="19" xfId="42" applyNumberFormat="1" applyFont="1" applyBorder="1" applyAlignment="1">
      <alignment/>
    </xf>
    <xf numFmtId="0" fontId="9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/>
    </xf>
    <xf numFmtId="43" fontId="6" fillId="0" borderId="10" xfId="42" applyFont="1" applyBorder="1" applyAlignment="1">
      <alignment horizontal="center"/>
    </xf>
    <xf numFmtId="43" fontId="6" fillId="0" borderId="21" xfId="42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164" fontId="6" fillId="0" borderId="19" xfId="42" applyNumberFormat="1" applyFont="1" applyBorder="1" applyAlignment="1">
      <alignment/>
    </xf>
    <xf numFmtId="164" fontId="6" fillId="0" borderId="20" xfId="42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vertical="center" wrapText="1" shrinkToFit="1"/>
    </xf>
    <xf numFmtId="164" fontId="7" fillId="0" borderId="16" xfId="42" applyNumberFormat="1" applyFont="1" applyBorder="1" applyAlignment="1">
      <alignment vertical="center" wrapText="1" shrinkToFit="1"/>
    </xf>
    <xf numFmtId="164" fontId="7" fillId="0" borderId="17" xfId="42" applyNumberFormat="1" applyFont="1" applyBorder="1" applyAlignment="1">
      <alignment vertical="center" wrapText="1" shrinkToFit="1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64" fontId="6" fillId="0" borderId="16" xfId="42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164" fontId="7" fillId="0" borderId="19" xfId="42" applyNumberFormat="1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20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0" fontId="22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left"/>
    </xf>
    <xf numFmtId="3" fontId="19" fillId="0" borderId="24" xfId="0" applyNumberFormat="1" applyFont="1" applyBorder="1" applyAlignment="1">
      <alignment horizontal="right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3" fontId="19" fillId="0" borderId="28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19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5" fillId="0" borderId="27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30" xfId="0" applyNumberFormat="1" applyFont="1" applyBorder="1" applyAlignment="1">
      <alignment horizontal="right"/>
    </xf>
    <xf numFmtId="3" fontId="19" fillId="0" borderId="31" xfId="0" applyNumberFormat="1" applyFont="1" applyBorder="1" applyAlignment="1">
      <alignment horizontal="right"/>
    </xf>
    <xf numFmtId="3" fontId="20" fillId="0" borderId="30" xfId="0" applyNumberFormat="1" applyFont="1" applyBorder="1" applyAlignment="1">
      <alignment horizontal="right"/>
    </xf>
    <xf numFmtId="3" fontId="20" fillId="0" borderId="31" xfId="0" applyNumberFormat="1" applyFont="1" applyBorder="1" applyAlignment="1">
      <alignment horizontal="right"/>
    </xf>
    <xf numFmtId="0" fontId="26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64" fontId="6" fillId="0" borderId="16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3" fontId="19" fillId="0" borderId="32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0" fontId="23" fillId="0" borderId="34" xfId="0" applyFont="1" applyBorder="1" applyAlignment="1">
      <alignment/>
    </xf>
    <xf numFmtId="0" fontId="23" fillId="0" borderId="27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26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.8515625" style="0" customWidth="1"/>
    <col min="2" max="2" width="61.421875" style="0" customWidth="1"/>
    <col min="3" max="3" width="17.28125" style="0" customWidth="1"/>
    <col min="4" max="4" width="13.7109375" style="0" customWidth="1"/>
    <col min="6" max="6" width="11.8515625" style="0" bestFit="1" customWidth="1"/>
  </cols>
  <sheetData>
    <row r="2" spans="1:4" ht="13.5" thickBot="1">
      <c r="A2" s="4"/>
      <c r="B2" s="1"/>
      <c r="D2" s="7"/>
    </row>
    <row r="3" spans="1:4" ht="13.5" thickTop="1">
      <c r="A3" s="6"/>
      <c r="B3" s="2"/>
      <c r="C3" s="2"/>
      <c r="D3" s="3"/>
    </row>
    <row r="4" spans="1:4" ht="15.75">
      <c r="A4" s="109" t="s">
        <v>184</v>
      </c>
      <c r="B4" s="27"/>
      <c r="C4" s="1"/>
      <c r="D4" s="1"/>
    </row>
    <row r="6" spans="1:4" ht="15.75">
      <c r="A6" s="1"/>
      <c r="B6" s="27" t="s">
        <v>132</v>
      </c>
      <c r="C6" s="1"/>
      <c r="D6" s="1"/>
    </row>
    <row r="7" spans="1:4" ht="15.75">
      <c r="A7" s="1"/>
      <c r="B7" s="27" t="s">
        <v>192</v>
      </c>
      <c r="C7" s="1" t="s">
        <v>133</v>
      </c>
      <c r="D7" s="1"/>
    </row>
    <row r="8" spans="2:4" ht="15">
      <c r="B8" s="28" t="s">
        <v>134</v>
      </c>
      <c r="C8" s="28"/>
      <c r="D8" s="8"/>
    </row>
    <row r="9" ht="13.5" thickBot="1"/>
    <row r="10" spans="1:4" ht="16.5" thickTop="1">
      <c r="A10" s="29"/>
      <c r="B10" s="30" t="s">
        <v>135</v>
      </c>
      <c r="C10" s="111" t="s">
        <v>176</v>
      </c>
      <c r="D10" s="111" t="s">
        <v>174</v>
      </c>
    </row>
    <row r="11" spans="1:4" ht="15">
      <c r="A11" s="31"/>
      <c r="B11" s="32" t="s">
        <v>136</v>
      </c>
      <c r="C11" s="33">
        <v>5659329</v>
      </c>
      <c r="D11" s="34"/>
    </row>
    <row r="12" spans="1:4" ht="15">
      <c r="A12" s="31"/>
      <c r="B12" s="32" t="s">
        <v>137</v>
      </c>
      <c r="C12" s="33"/>
      <c r="D12" s="34"/>
    </row>
    <row r="13" spans="1:4" ht="15">
      <c r="A13" s="35"/>
      <c r="B13" s="36" t="s">
        <v>138</v>
      </c>
      <c r="C13" s="37">
        <v>582866</v>
      </c>
      <c r="D13" s="38"/>
    </row>
    <row r="14" spans="1:4" ht="15">
      <c r="A14" s="31"/>
      <c r="B14" s="39" t="s">
        <v>139</v>
      </c>
      <c r="C14" s="33"/>
      <c r="D14" s="34"/>
    </row>
    <row r="15" spans="1:4" ht="15">
      <c r="A15" s="31"/>
      <c r="B15" s="39" t="s">
        <v>140</v>
      </c>
      <c r="C15" s="33"/>
      <c r="D15" s="34"/>
    </row>
    <row r="16" spans="1:4" ht="15">
      <c r="A16" s="31"/>
      <c r="B16" s="39" t="s">
        <v>141</v>
      </c>
      <c r="C16" s="33"/>
      <c r="D16" s="34"/>
    </row>
    <row r="17" spans="1:4" ht="30">
      <c r="A17" s="35"/>
      <c r="B17" s="40" t="s">
        <v>142</v>
      </c>
      <c r="C17" s="37">
        <v>-4163482</v>
      </c>
      <c r="D17" s="38"/>
    </row>
    <row r="18" spans="1:4" ht="15">
      <c r="A18" s="31"/>
      <c r="B18" s="32" t="s">
        <v>143</v>
      </c>
      <c r="C18" s="33"/>
      <c r="D18" s="34"/>
    </row>
    <row r="19" spans="1:4" ht="15">
      <c r="A19" s="31"/>
      <c r="B19" s="32" t="s">
        <v>144</v>
      </c>
      <c r="C19" s="33">
        <v>15347799</v>
      </c>
      <c r="D19" s="34"/>
    </row>
    <row r="20" spans="1:4" ht="15.75">
      <c r="A20" s="31"/>
      <c r="B20" s="41" t="s">
        <v>145</v>
      </c>
      <c r="C20" s="42"/>
      <c r="D20" s="43"/>
    </row>
    <row r="21" spans="1:4" ht="15">
      <c r="A21" s="31"/>
      <c r="B21" s="32" t="s">
        <v>146</v>
      </c>
      <c r="C21" s="33"/>
      <c r="D21" s="34"/>
    </row>
    <row r="22" spans="1:4" ht="15">
      <c r="A22" s="31"/>
      <c r="B22" s="32" t="s">
        <v>147</v>
      </c>
      <c r="C22" s="33">
        <v>-570933</v>
      </c>
      <c r="D22" s="34"/>
    </row>
    <row r="23" spans="1:6" ht="15">
      <c r="A23" s="44"/>
      <c r="B23" s="45" t="s">
        <v>148</v>
      </c>
      <c r="C23" s="46">
        <f>SUM(C11:C22)</f>
        <v>16855579</v>
      </c>
      <c r="D23" s="47"/>
      <c r="F23" s="62"/>
    </row>
    <row r="24" spans="1:4" ht="15">
      <c r="A24" s="31"/>
      <c r="B24" s="32"/>
      <c r="C24" s="33"/>
      <c r="D24" s="34"/>
    </row>
    <row r="25" spans="1:4" ht="15.75">
      <c r="A25" s="31"/>
      <c r="B25" s="41" t="s">
        <v>149</v>
      </c>
      <c r="C25" s="33"/>
      <c r="D25" s="34"/>
    </row>
    <row r="26" spans="1:4" ht="15">
      <c r="A26" s="31"/>
      <c r="B26" s="32" t="s">
        <v>150</v>
      </c>
      <c r="C26" s="33"/>
      <c r="D26" s="34"/>
    </row>
    <row r="27" spans="1:4" ht="15">
      <c r="A27" s="31"/>
      <c r="B27" s="32" t="s">
        <v>151</v>
      </c>
      <c r="C27" s="33">
        <v>-5241537</v>
      </c>
      <c r="D27" s="34"/>
    </row>
    <row r="28" spans="1:4" ht="15">
      <c r="A28" s="31"/>
      <c r="B28" s="32" t="s">
        <v>152</v>
      </c>
      <c r="C28" s="33"/>
      <c r="D28" s="34"/>
    </row>
    <row r="29" spans="1:4" ht="15">
      <c r="A29" s="31"/>
      <c r="B29" s="32" t="s">
        <v>153</v>
      </c>
      <c r="C29" s="33"/>
      <c r="D29" s="34"/>
    </row>
    <row r="30" spans="1:4" ht="15">
      <c r="A30" s="31"/>
      <c r="B30" s="32" t="s">
        <v>154</v>
      </c>
      <c r="C30" s="33"/>
      <c r="D30" s="34"/>
    </row>
    <row r="31" spans="1:4" ht="15">
      <c r="A31" s="44"/>
      <c r="B31" s="45" t="s">
        <v>155</v>
      </c>
      <c r="C31" s="33"/>
      <c r="D31" s="34"/>
    </row>
    <row r="32" spans="1:4" ht="15">
      <c r="A32" s="31"/>
      <c r="B32" s="32"/>
      <c r="C32" s="33"/>
      <c r="D32" s="34"/>
    </row>
    <row r="33" spans="1:4" ht="15.75">
      <c r="A33" s="31"/>
      <c r="B33" s="41" t="s">
        <v>156</v>
      </c>
      <c r="C33" s="33"/>
      <c r="D33" s="34"/>
    </row>
    <row r="34" spans="1:4" ht="15">
      <c r="A34" s="31"/>
      <c r="B34" s="32" t="s">
        <v>157</v>
      </c>
      <c r="C34" s="33"/>
      <c r="D34" s="34"/>
    </row>
    <row r="35" spans="1:4" ht="15">
      <c r="A35" s="31"/>
      <c r="B35" s="32" t="s">
        <v>158</v>
      </c>
      <c r="C35" s="33"/>
      <c r="D35" s="34"/>
    </row>
    <row r="36" spans="1:4" ht="15">
      <c r="A36" s="31"/>
      <c r="B36" s="32" t="s">
        <v>159</v>
      </c>
      <c r="C36" s="33"/>
      <c r="D36" s="34"/>
    </row>
    <row r="37" spans="1:4" ht="15">
      <c r="A37" s="31"/>
      <c r="B37" s="32" t="s">
        <v>160</v>
      </c>
      <c r="C37" s="33"/>
      <c r="D37" s="34"/>
    </row>
    <row r="38" spans="1:4" ht="15">
      <c r="A38" s="31"/>
      <c r="B38" s="45" t="s">
        <v>161</v>
      </c>
      <c r="C38" s="33"/>
      <c r="D38" s="34"/>
    </row>
    <row r="39" spans="1:4" ht="15">
      <c r="A39" s="31"/>
      <c r="B39" s="32"/>
      <c r="C39" s="48">
        <f>SUM(C23:C38)</f>
        <v>11614042</v>
      </c>
      <c r="D39" s="49"/>
    </row>
    <row r="40" spans="1:6" ht="15.75">
      <c r="A40" s="31"/>
      <c r="B40" s="41" t="s">
        <v>162</v>
      </c>
      <c r="C40" s="33">
        <f>C42-C41</f>
        <v>11614042</v>
      </c>
      <c r="D40" s="34"/>
      <c r="F40" s="62"/>
    </row>
    <row r="41" spans="1:4" ht="15.75">
      <c r="A41" s="31"/>
      <c r="B41" s="41" t="s">
        <v>163</v>
      </c>
      <c r="C41" s="33">
        <v>0</v>
      </c>
      <c r="D41" s="34"/>
    </row>
    <row r="42" spans="1:4" ht="15.75">
      <c r="A42" s="31"/>
      <c r="B42" s="41" t="s">
        <v>164</v>
      </c>
      <c r="C42" s="33">
        <v>11614042</v>
      </c>
      <c r="D42" s="34"/>
    </row>
    <row r="43" spans="1:4" ht="15.75" thickBot="1">
      <c r="A43" s="50"/>
      <c r="B43" s="51"/>
      <c r="C43" s="52"/>
      <c r="D43" s="53"/>
    </row>
    <row r="44" spans="1:4" ht="15.75" thickTop="1">
      <c r="A44" s="54"/>
      <c r="B44" s="32"/>
      <c r="C44" s="32"/>
      <c r="D44" s="33"/>
    </row>
    <row r="45" spans="1:4" ht="15.75">
      <c r="A45" s="55"/>
      <c r="B45" s="41"/>
      <c r="C45" s="41"/>
      <c r="D45" s="42"/>
    </row>
    <row r="46" spans="1:4" ht="15">
      <c r="A46" s="54"/>
      <c r="B46" s="32"/>
      <c r="C46" s="32"/>
      <c r="D46" s="33"/>
    </row>
    <row r="47" spans="1:4" ht="16.5" thickBot="1">
      <c r="A47" s="56"/>
      <c r="B47" s="57"/>
      <c r="C47" s="57"/>
      <c r="D47" s="58"/>
    </row>
    <row r="48" spans="1:4" ht="15.75" thickTop="1">
      <c r="A48" s="59"/>
      <c r="B48" s="59"/>
      <c r="C48" s="59"/>
      <c r="D48" s="59"/>
    </row>
    <row r="49" spans="1:4" ht="15">
      <c r="A49" s="59"/>
      <c r="B49" s="59"/>
      <c r="C49" s="59"/>
      <c r="D49" s="59"/>
    </row>
    <row r="50" spans="1:4" ht="15">
      <c r="A50" s="59"/>
      <c r="B50" s="59"/>
      <c r="C50" s="59"/>
      <c r="D50" s="59"/>
    </row>
    <row r="51" spans="1:4" ht="15">
      <c r="A51" s="59"/>
      <c r="B51" s="59"/>
      <c r="C51" s="59"/>
      <c r="D51" s="59"/>
    </row>
    <row r="52" spans="1:4" ht="15">
      <c r="A52" s="59"/>
      <c r="B52" s="59"/>
      <c r="C52" s="59"/>
      <c r="D52" s="59"/>
    </row>
    <row r="53" spans="1:4" ht="15">
      <c r="A53" s="59"/>
      <c r="B53" s="59"/>
      <c r="C53" s="59"/>
      <c r="D53" s="59"/>
    </row>
    <row r="54" spans="1:4" ht="15">
      <c r="A54" s="59"/>
      <c r="B54" s="59"/>
      <c r="C54" s="59"/>
      <c r="D54" s="59"/>
    </row>
    <row r="55" spans="1:4" ht="15">
      <c r="A55" s="59"/>
      <c r="B55" s="59"/>
      <c r="C55" s="59"/>
      <c r="D55" s="59"/>
    </row>
    <row r="56" spans="1:4" ht="15">
      <c r="A56" s="59"/>
      <c r="B56" s="59"/>
      <c r="C56" s="59"/>
      <c r="D56" s="59"/>
    </row>
    <row r="57" spans="1:4" ht="15">
      <c r="A57" s="59"/>
      <c r="B57" s="59"/>
      <c r="C57" s="59"/>
      <c r="D57" s="59"/>
    </row>
  </sheetData>
  <sheetProtection/>
  <printOptions/>
  <pageMargins left="0.21" right="0.2" top="0.2" bottom="0.19" header="0.2" footer="0.1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28125" style="0" customWidth="1"/>
    <col min="2" max="2" width="48.140625" style="0" customWidth="1"/>
    <col min="3" max="3" width="9.421875" style="0" customWidth="1"/>
    <col min="4" max="4" width="15.421875" style="0" customWidth="1"/>
    <col min="5" max="5" width="17.28125" style="0" customWidth="1"/>
    <col min="6" max="6" width="11.28125" style="0" bestFit="1" customWidth="1"/>
    <col min="7" max="7" width="12.8515625" style="0" bestFit="1" customWidth="1"/>
    <col min="8" max="8" width="11.28125" style="0" bestFit="1" customWidth="1"/>
    <col min="9" max="9" width="11.28125" style="0" customWidth="1"/>
    <col min="10" max="12" width="10.28125" style="0" bestFit="1" customWidth="1"/>
  </cols>
  <sheetData>
    <row r="1" spans="1:5" s="110" customFormat="1" ht="15.75">
      <c r="A1" s="109"/>
      <c r="B1" s="27" t="s">
        <v>185</v>
      </c>
      <c r="C1" s="27"/>
      <c r="D1" s="60"/>
      <c r="E1" s="60"/>
    </row>
    <row r="2" spans="1:5" ht="15.75">
      <c r="A2" s="4"/>
      <c r="B2" s="27" t="s">
        <v>190</v>
      </c>
      <c r="D2" s="5"/>
      <c r="E2" s="5"/>
    </row>
    <row r="3" spans="1:5" ht="16.5" thickBot="1">
      <c r="A3" s="4"/>
      <c r="B3" s="1"/>
      <c r="D3" s="5"/>
      <c r="E3" s="60" t="s">
        <v>23</v>
      </c>
    </row>
    <row r="4" spans="1:5" ht="15.75" thickTop="1">
      <c r="A4" s="70"/>
      <c r="B4" s="71"/>
      <c r="C4" s="71" t="s">
        <v>50</v>
      </c>
      <c r="D4" s="72" t="s">
        <v>176</v>
      </c>
      <c r="E4" s="73" t="s">
        <v>174</v>
      </c>
    </row>
    <row r="5" spans="1:5" ht="15">
      <c r="A5" s="74"/>
      <c r="B5" s="75" t="s">
        <v>92</v>
      </c>
      <c r="C5" s="75"/>
      <c r="D5" s="16"/>
      <c r="E5" s="17"/>
    </row>
    <row r="6" spans="1:5" ht="15">
      <c r="A6" s="76" t="s">
        <v>51</v>
      </c>
      <c r="B6" s="77" t="s">
        <v>93</v>
      </c>
      <c r="C6" s="75"/>
      <c r="D6" s="16"/>
      <c r="E6" s="17"/>
    </row>
    <row r="7" spans="1:5" ht="14.25">
      <c r="A7" s="78">
        <v>1</v>
      </c>
      <c r="B7" s="77" t="s">
        <v>94</v>
      </c>
      <c r="C7" s="77"/>
      <c r="D7" s="22"/>
      <c r="E7" s="23"/>
    </row>
    <row r="8" spans="1:5" ht="14.25">
      <c r="A8" s="78"/>
      <c r="B8" s="77" t="s">
        <v>167</v>
      </c>
      <c r="C8" s="77"/>
      <c r="D8" s="22">
        <v>11614042.04</v>
      </c>
      <c r="E8" s="23"/>
    </row>
    <row r="9" spans="1:5" ht="14.25">
      <c r="A9" s="78"/>
      <c r="B9" s="77" t="s">
        <v>168</v>
      </c>
      <c r="C9" s="77"/>
      <c r="D9" s="22"/>
      <c r="E9" s="23"/>
    </row>
    <row r="10" spans="1:5" ht="14.25">
      <c r="A10" s="78">
        <v>2</v>
      </c>
      <c r="B10" s="77" t="s">
        <v>95</v>
      </c>
      <c r="C10" s="77"/>
      <c r="D10" s="22"/>
      <c r="E10" s="23"/>
    </row>
    <row r="11" spans="1:5" ht="14.25">
      <c r="A11" s="78" t="s">
        <v>55</v>
      </c>
      <c r="B11" s="79" t="s">
        <v>96</v>
      </c>
      <c r="C11" s="77"/>
      <c r="D11" s="22"/>
      <c r="E11" s="23"/>
    </row>
    <row r="12" spans="1:5" ht="14.25">
      <c r="A12" s="78" t="s">
        <v>57</v>
      </c>
      <c r="B12" s="79" t="s">
        <v>97</v>
      </c>
      <c r="C12" s="77"/>
      <c r="D12" s="22"/>
      <c r="E12" s="23"/>
    </row>
    <row r="13" spans="1:7" ht="15">
      <c r="A13" s="78"/>
      <c r="B13" s="75" t="s">
        <v>61</v>
      </c>
      <c r="C13" s="77"/>
      <c r="D13" s="16">
        <f>SUM(D6:D12)</f>
        <v>11614042.04</v>
      </c>
      <c r="E13" s="16"/>
      <c r="G13" s="62"/>
    </row>
    <row r="14" spans="1:5" ht="14.25">
      <c r="A14" s="78">
        <v>3</v>
      </c>
      <c r="B14" s="77" t="s">
        <v>98</v>
      </c>
      <c r="C14" s="77"/>
      <c r="D14" s="22"/>
      <c r="E14" s="23"/>
    </row>
    <row r="15" spans="1:7" ht="14.25">
      <c r="A15" s="78" t="s">
        <v>55</v>
      </c>
      <c r="B15" s="79" t="s">
        <v>99</v>
      </c>
      <c r="C15" s="77"/>
      <c r="D15" s="22">
        <v>4163482</v>
      </c>
      <c r="E15" s="23"/>
      <c r="G15" s="62"/>
    </row>
    <row r="16" spans="1:7" ht="14.25">
      <c r="A16" s="78" t="s">
        <v>57</v>
      </c>
      <c r="B16" s="79" t="s">
        <v>100</v>
      </c>
      <c r="C16" s="77"/>
      <c r="D16" s="22"/>
      <c r="E16" s="23"/>
      <c r="G16" s="62"/>
    </row>
    <row r="17" spans="1:7" ht="14.25">
      <c r="A17" s="78" t="s">
        <v>59</v>
      </c>
      <c r="B17" s="79" t="s">
        <v>179</v>
      </c>
      <c r="C17" s="77"/>
      <c r="D17" s="22"/>
      <c r="E17" s="23"/>
      <c r="G17" s="62"/>
    </row>
    <row r="18" spans="1:5" ht="14.25">
      <c r="A18" s="78" t="s">
        <v>65</v>
      </c>
      <c r="B18" s="79" t="s">
        <v>101</v>
      </c>
      <c r="C18" s="77"/>
      <c r="D18" s="22"/>
      <c r="E18" s="23"/>
    </row>
    <row r="19" spans="1:6" ht="15">
      <c r="A19" s="78"/>
      <c r="B19" s="75" t="s">
        <v>67</v>
      </c>
      <c r="C19" s="77"/>
      <c r="D19" s="16">
        <f>SUM(D14:D18)</f>
        <v>4163482</v>
      </c>
      <c r="E19" s="17"/>
      <c r="F19" s="61"/>
    </row>
    <row r="20" spans="1:5" ht="14.25">
      <c r="A20" s="78">
        <v>4</v>
      </c>
      <c r="B20" s="77" t="s">
        <v>102</v>
      </c>
      <c r="C20" s="77"/>
      <c r="D20" s="22"/>
      <c r="E20" s="23"/>
    </row>
    <row r="21" spans="1:5" ht="14.25">
      <c r="A21" s="78" t="s">
        <v>55</v>
      </c>
      <c r="B21" s="79" t="s">
        <v>103</v>
      </c>
      <c r="C21" s="77"/>
      <c r="D21" s="22"/>
      <c r="E21" s="23"/>
    </row>
    <row r="22" spans="1:5" ht="14.25">
      <c r="A22" s="78" t="s">
        <v>57</v>
      </c>
      <c r="B22" s="79" t="s">
        <v>104</v>
      </c>
      <c r="C22" s="77"/>
      <c r="D22" s="22"/>
      <c r="E22" s="23"/>
    </row>
    <row r="23" spans="1:5" ht="14.25">
      <c r="A23" s="78" t="s">
        <v>59</v>
      </c>
      <c r="B23" s="79" t="s">
        <v>105</v>
      </c>
      <c r="C23" s="77"/>
      <c r="D23" s="22"/>
      <c r="E23" s="23"/>
    </row>
    <row r="24" spans="1:5" ht="14.25">
      <c r="A24" s="78" t="s">
        <v>65</v>
      </c>
      <c r="B24" s="79" t="s">
        <v>106</v>
      </c>
      <c r="C24" s="77"/>
      <c r="D24" s="22"/>
      <c r="E24" s="23"/>
    </row>
    <row r="25" spans="1:5" ht="14.25">
      <c r="A25" s="78" t="s">
        <v>66</v>
      </c>
      <c r="B25" s="79" t="s">
        <v>107</v>
      </c>
      <c r="C25" s="77"/>
      <c r="D25" s="22"/>
      <c r="E25" s="23"/>
    </row>
    <row r="26" spans="1:5" ht="15">
      <c r="A26" s="78"/>
      <c r="B26" s="75" t="s">
        <v>108</v>
      </c>
      <c r="C26" s="75"/>
      <c r="D26" s="16"/>
      <c r="E26" s="17"/>
    </row>
    <row r="27" spans="1:5" ht="14.25">
      <c r="A27" s="78">
        <v>5</v>
      </c>
      <c r="B27" s="77" t="s">
        <v>109</v>
      </c>
      <c r="C27" s="77"/>
      <c r="D27" s="22"/>
      <c r="E27" s="23"/>
    </row>
    <row r="28" spans="1:5" ht="14.25">
      <c r="A28" s="78">
        <v>6</v>
      </c>
      <c r="B28" s="77" t="s">
        <v>110</v>
      </c>
      <c r="C28" s="77"/>
      <c r="D28" s="22"/>
      <c r="E28" s="23"/>
    </row>
    <row r="29" spans="1:5" ht="14.25">
      <c r="A29" s="78">
        <v>7</v>
      </c>
      <c r="B29" s="77" t="s">
        <v>111</v>
      </c>
      <c r="C29" s="77"/>
      <c r="D29" s="22"/>
      <c r="E29" s="23"/>
    </row>
    <row r="30" spans="1:5" ht="15">
      <c r="A30" s="76"/>
      <c r="B30" s="75" t="s">
        <v>112</v>
      </c>
      <c r="C30" s="75"/>
      <c r="D30" s="16">
        <f>D13+D19</f>
        <v>15777524.04</v>
      </c>
      <c r="E30" s="16"/>
    </row>
    <row r="31" spans="1:5" ht="15">
      <c r="A31" s="76" t="s">
        <v>71</v>
      </c>
      <c r="B31" s="75" t="s">
        <v>113</v>
      </c>
      <c r="C31" s="75"/>
      <c r="D31" s="16"/>
      <c r="E31" s="17"/>
    </row>
    <row r="32" spans="1:5" ht="14.25">
      <c r="A32" s="78">
        <v>1</v>
      </c>
      <c r="B32" s="77" t="s">
        <v>114</v>
      </c>
      <c r="C32" s="77"/>
      <c r="D32" s="22"/>
      <c r="E32" s="23"/>
    </row>
    <row r="33" spans="1:5" ht="14.25">
      <c r="A33" s="78" t="s">
        <v>55</v>
      </c>
      <c r="B33" s="79" t="s">
        <v>115</v>
      </c>
      <c r="C33" s="77"/>
      <c r="D33" s="22"/>
      <c r="E33" s="23"/>
    </row>
    <row r="34" spans="1:5" ht="14.25">
      <c r="A34" s="78" t="s">
        <v>57</v>
      </c>
      <c r="B34" s="79" t="s">
        <v>116</v>
      </c>
      <c r="C34" s="77"/>
      <c r="D34" s="22"/>
      <c r="E34" s="23"/>
    </row>
    <row r="35" spans="1:5" ht="14.25">
      <c r="A35" s="78" t="s">
        <v>59</v>
      </c>
      <c r="B35" s="79" t="s">
        <v>117</v>
      </c>
      <c r="C35" s="77"/>
      <c r="D35" s="22"/>
      <c r="E35" s="23"/>
    </row>
    <row r="36" spans="1:7" ht="14.25">
      <c r="A36" s="78" t="s">
        <v>65</v>
      </c>
      <c r="B36" s="79" t="s">
        <v>118</v>
      </c>
      <c r="C36" s="77"/>
      <c r="D36" s="22"/>
      <c r="E36" s="23"/>
      <c r="G36" s="63"/>
    </row>
    <row r="37" spans="1:5" ht="15">
      <c r="A37" s="78"/>
      <c r="B37" s="75" t="s">
        <v>76</v>
      </c>
      <c r="C37" s="75"/>
      <c r="D37" s="16"/>
      <c r="E37" s="17"/>
    </row>
    <row r="38" spans="1:12" ht="14.25">
      <c r="A38" s="78">
        <v>2</v>
      </c>
      <c r="B38" s="77" t="s">
        <v>119</v>
      </c>
      <c r="C38" s="77"/>
      <c r="D38" s="22"/>
      <c r="E38" s="23"/>
      <c r="G38" s="112"/>
      <c r="H38" s="112"/>
      <c r="I38" s="112"/>
      <c r="J38" s="62"/>
      <c r="K38" s="62"/>
      <c r="L38" s="62"/>
    </row>
    <row r="39" spans="1:12" ht="15">
      <c r="A39" s="78" t="s">
        <v>55</v>
      </c>
      <c r="B39" s="79" t="s">
        <v>120</v>
      </c>
      <c r="C39" s="77"/>
      <c r="D39" s="16"/>
      <c r="E39" s="23"/>
      <c r="G39" s="112"/>
      <c r="H39" s="112"/>
      <c r="I39" s="112"/>
      <c r="J39" s="62"/>
      <c r="L39" s="62"/>
    </row>
    <row r="40" spans="1:12" ht="15">
      <c r="A40" s="78" t="s">
        <v>57</v>
      </c>
      <c r="B40" s="79" t="s">
        <v>121</v>
      </c>
      <c r="C40" s="77"/>
      <c r="D40" s="16"/>
      <c r="E40" s="23"/>
      <c r="G40" s="112"/>
      <c r="H40" s="112"/>
      <c r="I40" s="112"/>
      <c r="J40" s="62"/>
      <c r="K40" s="62"/>
      <c r="L40" s="62"/>
    </row>
    <row r="41" spans="1:6" ht="14.25">
      <c r="A41" s="78" t="s">
        <v>59</v>
      </c>
      <c r="B41" s="79" t="s">
        <v>122</v>
      </c>
      <c r="C41" s="77"/>
      <c r="D41" s="22"/>
      <c r="E41" s="23"/>
      <c r="F41" s="62"/>
    </row>
    <row r="42" spans="1:6" ht="14.25">
      <c r="A42" s="78"/>
      <c r="B42" s="79" t="s">
        <v>165</v>
      </c>
      <c r="C42" s="77"/>
      <c r="D42" s="22">
        <v>4162403</v>
      </c>
      <c r="E42" s="23"/>
      <c r="F42" s="62"/>
    </row>
    <row r="43" spans="1:7" ht="14.25">
      <c r="A43" s="78" t="s">
        <v>65</v>
      </c>
      <c r="B43" s="79" t="s">
        <v>188</v>
      </c>
      <c r="C43" s="77"/>
      <c r="D43" s="22">
        <v>496268</v>
      </c>
      <c r="E43" s="23"/>
      <c r="G43" s="62"/>
    </row>
    <row r="44" spans="1:5" ht="15">
      <c r="A44" s="78"/>
      <c r="B44" s="75" t="s">
        <v>61</v>
      </c>
      <c r="C44" s="75"/>
      <c r="D44" s="16">
        <f>SUM(D39:D43)</f>
        <v>4658671</v>
      </c>
      <c r="E44" s="16"/>
    </row>
    <row r="45" spans="1:5" ht="14.25">
      <c r="A45" s="78">
        <v>3</v>
      </c>
      <c r="B45" s="77" t="s">
        <v>123</v>
      </c>
      <c r="C45" s="77"/>
      <c r="D45" s="22"/>
      <c r="E45" s="23"/>
    </row>
    <row r="46" spans="1:7" ht="14.25">
      <c r="A46" s="78">
        <v>4</v>
      </c>
      <c r="B46" s="77" t="s">
        <v>124</v>
      </c>
      <c r="C46" s="77"/>
      <c r="D46" s="22"/>
      <c r="E46" s="23"/>
      <c r="G46" s="62"/>
    </row>
    <row r="47" spans="1:5" ht="14.25">
      <c r="A47" s="78" t="s">
        <v>55</v>
      </c>
      <c r="B47" s="79" t="s">
        <v>125</v>
      </c>
      <c r="C47" s="77"/>
      <c r="D47" s="22"/>
      <c r="E47" s="23"/>
    </row>
    <row r="48" spans="1:5" ht="14.25">
      <c r="A48" s="78" t="s">
        <v>57</v>
      </c>
      <c r="B48" s="79" t="s">
        <v>126</v>
      </c>
      <c r="C48" s="77"/>
      <c r="D48" s="22"/>
      <c r="E48" s="23"/>
    </row>
    <row r="49" spans="1:5" ht="14.25">
      <c r="A49" s="78" t="s">
        <v>59</v>
      </c>
      <c r="B49" s="79" t="s">
        <v>127</v>
      </c>
      <c r="C49" s="77"/>
      <c r="D49" s="22"/>
      <c r="E49" s="23"/>
    </row>
    <row r="50" spans="1:5" ht="15">
      <c r="A50" s="78"/>
      <c r="B50" s="75" t="s">
        <v>108</v>
      </c>
      <c r="C50" s="75"/>
      <c r="D50" s="16"/>
      <c r="E50" s="17"/>
    </row>
    <row r="51" spans="1:5" ht="14.25">
      <c r="A51" s="78">
        <v>5</v>
      </c>
      <c r="B51" s="77" t="s">
        <v>128</v>
      </c>
      <c r="C51" s="77"/>
      <c r="D51" s="22"/>
      <c r="E51" s="23"/>
    </row>
    <row r="52" spans="1:5" ht="14.25">
      <c r="A52" s="78">
        <v>6</v>
      </c>
      <c r="B52" s="77" t="s">
        <v>129</v>
      </c>
      <c r="C52" s="77"/>
      <c r="D52" s="22"/>
      <c r="E52" s="23"/>
    </row>
    <row r="53" spans="1:5" ht="15">
      <c r="A53" s="76"/>
      <c r="B53" s="75" t="s">
        <v>130</v>
      </c>
      <c r="C53" s="75"/>
      <c r="D53" s="16">
        <f>D44</f>
        <v>4658671</v>
      </c>
      <c r="E53" s="16"/>
    </row>
    <row r="54" spans="1:5" ht="15.75" thickBot="1">
      <c r="A54" s="80"/>
      <c r="B54" s="81" t="s">
        <v>131</v>
      </c>
      <c r="C54" s="81"/>
      <c r="D54" s="82">
        <f>D30+D53</f>
        <v>20436195.04</v>
      </c>
      <c r="E54" s="83"/>
    </row>
    <row r="55" ht="13.5" thickTop="1"/>
    <row r="58" ht="12.75">
      <c r="D58" s="62"/>
    </row>
    <row r="63" ht="12.75">
      <c r="B63" s="64"/>
    </row>
    <row r="66" spans="7:10" ht="12.75">
      <c r="G66" s="63"/>
      <c r="J66" s="63"/>
    </row>
    <row r="67" spans="7:10" ht="12.75">
      <c r="G67" s="63"/>
      <c r="J67" s="63"/>
    </row>
    <row r="68" spans="7:10" ht="12.75">
      <c r="G68" s="63"/>
      <c r="J68" s="63"/>
    </row>
    <row r="69" spans="7:10" ht="12.75">
      <c r="G69" s="63"/>
      <c r="J69" s="63"/>
    </row>
    <row r="70" spans="7:10" ht="12.75">
      <c r="G70" s="63"/>
      <c r="J70" s="63"/>
    </row>
    <row r="71" spans="7:10" ht="12.75">
      <c r="G71" s="63"/>
      <c r="J71" s="63"/>
    </row>
    <row r="72" spans="7:10" ht="12.75">
      <c r="G72" s="1"/>
      <c r="J72" s="63"/>
    </row>
    <row r="73" spans="6:10" ht="12.75">
      <c r="F73" s="171"/>
      <c r="G73" s="172"/>
      <c r="H73" s="171"/>
      <c r="I73" s="171"/>
      <c r="J73" s="173"/>
    </row>
    <row r="74" spans="6:10" ht="12.75">
      <c r="F74" s="171"/>
      <c r="G74" s="171"/>
      <c r="H74" s="171"/>
      <c r="I74" s="171"/>
      <c r="J74" s="173"/>
    </row>
    <row r="75" spans="6:10" ht="12.75">
      <c r="F75" s="171"/>
      <c r="G75" s="171"/>
      <c r="H75" s="171"/>
      <c r="I75" s="171"/>
      <c r="J75" s="172"/>
    </row>
    <row r="76" spans="6:10" ht="12.75">
      <c r="F76" s="171"/>
      <c r="G76" s="171"/>
      <c r="H76" s="171"/>
      <c r="I76" s="171"/>
      <c r="J76" s="171"/>
    </row>
    <row r="77" spans="6:10" ht="12.75">
      <c r="F77" s="171"/>
      <c r="G77" s="171"/>
      <c r="H77" s="171"/>
      <c r="I77" s="171"/>
      <c r="J77" s="171"/>
    </row>
    <row r="78" spans="6:10" ht="12.75">
      <c r="F78" s="172"/>
      <c r="G78" s="171"/>
      <c r="H78" s="171"/>
      <c r="I78" s="171"/>
      <c r="J78" s="171"/>
    </row>
    <row r="79" spans="6:10" ht="12.75">
      <c r="F79" s="174"/>
      <c r="G79" s="171"/>
      <c r="H79" s="171"/>
      <c r="I79" s="171"/>
      <c r="J79" s="171"/>
    </row>
    <row r="80" spans="6:10" ht="12.75">
      <c r="F80" s="171"/>
      <c r="G80" s="171"/>
      <c r="H80" s="171"/>
      <c r="I80" s="171"/>
      <c r="J80" s="171"/>
    </row>
    <row r="81" spans="6:10" ht="12.75">
      <c r="F81" s="171"/>
      <c r="G81" s="171"/>
      <c r="H81" s="171"/>
      <c r="I81" s="171"/>
      <c r="J81" s="171"/>
    </row>
    <row r="86" ht="12.75">
      <c r="G86" s="4"/>
    </row>
    <row r="87" ht="12.75">
      <c r="F87" s="63"/>
    </row>
    <row r="88" ht="12.75">
      <c r="F88" s="63"/>
    </row>
    <row r="89" ht="12.75">
      <c r="F89" s="63"/>
    </row>
    <row r="90" ht="12.75">
      <c r="F90" s="63"/>
    </row>
    <row r="91" ht="12.75">
      <c r="F91" s="1"/>
    </row>
    <row r="92" ht="12.75">
      <c r="G92" s="66"/>
    </row>
    <row r="95" spans="6:7" ht="12.75">
      <c r="F95" s="4"/>
      <c r="G95" s="4"/>
    </row>
    <row r="97" ht="12.75">
      <c r="B97" s="4"/>
    </row>
    <row r="100" spans="2:7" ht="12.75">
      <c r="B100" s="8"/>
      <c r="C100" s="8"/>
      <c r="D100" s="65"/>
      <c r="E100" s="65"/>
      <c r="F100" s="1"/>
      <c r="G100" s="1"/>
    </row>
    <row r="103" spans="6:7" ht="12.75">
      <c r="F103" s="4"/>
      <c r="G103" s="4"/>
    </row>
    <row r="108" spans="3:7" ht="12.75">
      <c r="C108" s="63"/>
      <c r="G108" s="66"/>
    </row>
    <row r="109" spans="3:10" ht="12.75">
      <c r="C109" s="63"/>
      <c r="H109" s="175"/>
      <c r="I109" s="175"/>
      <c r="J109" s="171"/>
    </row>
    <row r="110" ht="12.75">
      <c r="C110" s="63"/>
    </row>
    <row r="111" spans="3:7" ht="12.75">
      <c r="C111" s="63"/>
      <c r="G111" s="4"/>
    </row>
    <row r="112" ht="12.75">
      <c r="C112" s="63"/>
    </row>
    <row r="113" spans="3:7" ht="12.75">
      <c r="C113" s="63"/>
      <c r="G113" s="8"/>
    </row>
    <row r="114" ht="12.75">
      <c r="C114" s="63"/>
    </row>
    <row r="115" spans="3:7" ht="12.75">
      <c r="C115" s="63"/>
      <c r="G115" s="4"/>
    </row>
    <row r="116" spans="3:7" ht="12.75">
      <c r="C116" s="8"/>
      <c r="G116" s="63"/>
    </row>
    <row r="117" spans="5:7" ht="12.75">
      <c r="E117" s="65"/>
      <c r="F117" s="65"/>
      <c r="G117" s="8"/>
    </row>
    <row r="120" spans="8:9" ht="12.75">
      <c r="H120" s="65"/>
      <c r="I120" s="65"/>
    </row>
    <row r="121" ht="12.75">
      <c r="C121" s="67"/>
    </row>
    <row r="122" ht="12.75">
      <c r="C122" s="67"/>
    </row>
    <row r="123" ht="12.75">
      <c r="C123" s="67"/>
    </row>
    <row r="124" ht="12.75">
      <c r="C124" s="67"/>
    </row>
    <row r="125" ht="12.75">
      <c r="C125" s="8"/>
    </row>
    <row r="131" ht="12.75">
      <c r="C131" s="64"/>
    </row>
    <row r="136" ht="12.75">
      <c r="F136" s="65"/>
    </row>
    <row r="160" ht="12.75">
      <c r="E160" s="8"/>
    </row>
    <row r="189" spans="4:5" ht="12.75">
      <c r="D189" s="68"/>
      <c r="E189" s="68"/>
    </row>
    <row r="192" ht="12.75">
      <c r="E192" s="4"/>
    </row>
    <row r="194" ht="12.75">
      <c r="E194" s="63"/>
    </row>
    <row r="195" ht="12.75">
      <c r="E195" s="63"/>
    </row>
    <row r="196" ht="12.75">
      <c r="E196" s="63"/>
    </row>
    <row r="197" spans="3:5" ht="12.75">
      <c r="C197" s="68"/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spans="3:5" ht="12.75">
      <c r="C202" s="69"/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8"/>
    </row>
    <row r="207" spans="5:7" ht="12.75">
      <c r="E207" s="68"/>
      <c r="F207" s="4"/>
      <c r="G207" s="63"/>
    </row>
    <row r="208" spans="6:7" ht="12.75">
      <c r="F208" s="4"/>
      <c r="G208" s="63"/>
    </row>
    <row r="209" spans="6:7" ht="12.75">
      <c r="F209" s="4"/>
      <c r="G209" s="63"/>
    </row>
    <row r="210" spans="6:7" ht="12.75">
      <c r="F210" s="4"/>
      <c r="G210" s="63"/>
    </row>
    <row r="211" spans="6:7" ht="12.75">
      <c r="F211" s="4"/>
      <c r="G211" s="63"/>
    </row>
    <row r="212" spans="6:7" ht="12.75">
      <c r="F212" s="4"/>
      <c r="G212" s="63"/>
    </row>
    <row r="213" spans="6:7" ht="12.75">
      <c r="F213" s="4"/>
      <c r="G213" s="63"/>
    </row>
    <row r="214" spans="5:7" ht="12.75">
      <c r="E214" s="64"/>
      <c r="F214" s="4"/>
      <c r="G214" s="63"/>
    </row>
    <row r="215" spans="6:7" ht="12.75">
      <c r="F215" s="4"/>
      <c r="G215" s="63"/>
    </row>
    <row r="216" spans="6:7" ht="12.75">
      <c r="F216" s="4"/>
      <c r="G216" s="63"/>
    </row>
    <row r="217" spans="6:7" ht="12.75">
      <c r="F217" s="4"/>
      <c r="G217" s="63"/>
    </row>
    <row r="218" spans="6:7" ht="12.75">
      <c r="F218" s="4"/>
      <c r="G218" s="63"/>
    </row>
    <row r="219" spans="7:10" ht="12.75">
      <c r="G219" s="1"/>
      <c r="H219" s="1"/>
      <c r="I219" s="1"/>
      <c r="J219" s="1"/>
    </row>
    <row r="223" spans="8:9" ht="12.75">
      <c r="H223" s="68"/>
      <c r="I223" s="68"/>
    </row>
  </sheetData>
  <sheetProtection/>
  <printOptions/>
  <pageMargins left="0.45" right="0.2" top="0.2" bottom="0.19" header="0.2" footer="0.1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5">
      <selection activeCell="F15" sqref="F15"/>
    </sheetView>
  </sheetViews>
  <sheetFormatPr defaultColWidth="9.140625" defaultRowHeight="12.75"/>
  <cols>
    <col min="1" max="1" width="35.421875" style="0" customWidth="1"/>
    <col min="2" max="2" width="14.28125" style="0" customWidth="1"/>
    <col min="5" max="5" width="12.7109375" style="0" bestFit="1" customWidth="1"/>
    <col min="6" max="6" width="11.57421875" style="0" bestFit="1" customWidth="1"/>
    <col min="7" max="7" width="14.7109375" style="0" customWidth="1"/>
    <col min="8" max="8" width="14.421875" style="0" customWidth="1"/>
    <col min="10" max="10" width="15.421875" style="0" customWidth="1"/>
  </cols>
  <sheetData>
    <row r="3" spans="1:10" ht="15">
      <c r="A3" s="84"/>
      <c r="B3" s="85"/>
      <c r="C3" s="85"/>
      <c r="D3" s="86"/>
      <c r="E3" s="86"/>
      <c r="F3" s="85"/>
      <c r="G3" s="85"/>
      <c r="H3" s="85"/>
      <c r="I3" s="85"/>
      <c r="J3" s="85"/>
    </row>
    <row r="4" spans="1:10" ht="15">
      <c r="A4" s="85" t="s">
        <v>186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>
      <c r="A5" s="85"/>
      <c r="B5" s="85" t="s">
        <v>0</v>
      </c>
      <c r="C5" s="85"/>
      <c r="D5" s="85"/>
      <c r="E5" s="85"/>
      <c r="F5" s="85"/>
      <c r="G5" s="85"/>
      <c r="H5" s="85"/>
      <c r="I5" s="85"/>
      <c r="J5" s="85"/>
    </row>
    <row r="6" spans="1:10" ht="15">
      <c r="A6" s="85"/>
      <c r="B6" s="85" t="s">
        <v>187</v>
      </c>
      <c r="C6" s="85"/>
      <c r="D6" s="85"/>
      <c r="E6" s="85"/>
      <c r="F6" s="85"/>
      <c r="G6" s="85"/>
      <c r="H6" s="85"/>
      <c r="I6" s="85"/>
      <c r="J6" s="85"/>
    </row>
    <row r="7" spans="1:10" ht="15.75" thickBot="1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ht="15.75" thickTop="1">
      <c r="A8" s="100"/>
      <c r="B8" s="9" t="s">
        <v>1</v>
      </c>
      <c r="C8" s="10"/>
      <c r="D8" s="10"/>
      <c r="E8" s="10"/>
      <c r="F8" s="10"/>
      <c r="G8" s="10"/>
      <c r="H8" s="10"/>
      <c r="I8" s="10"/>
      <c r="J8" s="11"/>
    </row>
    <row r="9" spans="1:10" ht="75">
      <c r="A9" s="12"/>
      <c r="B9" s="13" t="s">
        <v>2</v>
      </c>
      <c r="C9" s="13" t="s">
        <v>3</v>
      </c>
      <c r="D9" s="13" t="s">
        <v>4</v>
      </c>
      <c r="E9" s="13" t="s">
        <v>5</v>
      </c>
      <c r="F9" s="13" t="s">
        <v>180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17.25" customHeight="1">
      <c r="A10" s="15" t="s">
        <v>175</v>
      </c>
      <c r="B10" s="16"/>
      <c r="C10" s="16"/>
      <c r="D10" s="16"/>
      <c r="E10" s="16"/>
      <c r="F10" s="16"/>
      <c r="G10" s="16"/>
      <c r="H10" s="16"/>
      <c r="I10" s="16"/>
      <c r="J10" s="17">
        <f>G10</f>
        <v>0</v>
      </c>
    </row>
    <row r="11" spans="1:10" ht="28.5">
      <c r="A11" s="18" t="s">
        <v>10</v>
      </c>
      <c r="B11" s="19"/>
      <c r="C11" s="19"/>
      <c r="D11" s="19"/>
      <c r="E11" s="19"/>
      <c r="F11" s="19"/>
      <c r="G11" s="19"/>
      <c r="H11" s="19"/>
      <c r="I11" s="19"/>
      <c r="J11" s="20"/>
    </row>
    <row r="12" spans="1:10" ht="14.25">
      <c r="A12" s="21" t="s">
        <v>11</v>
      </c>
      <c r="B12" s="22"/>
      <c r="C12" s="22"/>
      <c r="D12" s="22"/>
      <c r="E12" s="22"/>
      <c r="F12" s="22"/>
      <c r="G12" s="22"/>
      <c r="H12" s="22"/>
      <c r="I12" s="22"/>
      <c r="J12" s="23"/>
    </row>
    <row r="13" spans="1:10" ht="14.25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14.25">
      <c r="A14" s="21" t="s">
        <v>12</v>
      </c>
      <c r="B14" s="22"/>
      <c r="C14" s="22"/>
      <c r="D14" s="22"/>
      <c r="E14" s="22"/>
      <c r="F14" s="22">
        <v>5088396</v>
      </c>
      <c r="G14" s="22"/>
      <c r="H14" s="22"/>
      <c r="I14" s="22"/>
      <c r="J14" s="23">
        <f>F14</f>
        <v>5088396</v>
      </c>
    </row>
    <row r="15" spans="1:10" ht="14.25">
      <c r="A15" s="21" t="s">
        <v>13</v>
      </c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28.5">
      <c r="A16" s="24" t="s">
        <v>14</v>
      </c>
      <c r="B16" s="19"/>
      <c r="C16" s="19"/>
      <c r="D16" s="19"/>
      <c r="E16" s="19"/>
      <c r="F16" s="19"/>
      <c r="G16" s="19"/>
      <c r="H16" s="19"/>
      <c r="I16" s="19"/>
      <c r="J16" s="20"/>
    </row>
    <row r="17" spans="1:10" ht="28.5">
      <c r="A17" s="18" t="s">
        <v>15</v>
      </c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.25">
      <c r="A18" s="21" t="s">
        <v>16</v>
      </c>
      <c r="B18" s="19"/>
      <c r="C18" s="19"/>
      <c r="D18" s="19"/>
      <c r="E18" s="19"/>
      <c r="F18" s="19"/>
      <c r="G18" s="19"/>
      <c r="H18" s="19"/>
      <c r="I18" s="19"/>
      <c r="J18" s="20"/>
    </row>
    <row r="19" spans="1:10" ht="14.25">
      <c r="A19" s="21" t="s">
        <v>17</v>
      </c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4.25">
      <c r="A20" s="21" t="s">
        <v>18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4.25">
      <c r="A21" s="21" t="s">
        <v>19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4.25">
      <c r="A22" s="18" t="s">
        <v>20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10" ht="14.25">
      <c r="A23" s="18" t="s">
        <v>21</v>
      </c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5.75" thickBot="1">
      <c r="A24" s="25" t="s">
        <v>177</v>
      </c>
      <c r="B24" s="26"/>
      <c r="C24" s="26"/>
      <c r="D24" s="26"/>
      <c r="E24" s="26"/>
      <c r="F24" s="26">
        <f>SUM(F10:F23)</f>
        <v>5088396</v>
      </c>
      <c r="G24" s="26">
        <f>SUM(G10:G23)</f>
        <v>0</v>
      </c>
      <c r="H24" s="26">
        <f>SUM(H10:H23)</f>
        <v>0</v>
      </c>
      <c r="I24" s="26">
        <f>SUM(I10:I23)</f>
        <v>0</v>
      </c>
      <c r="J24" s="26">
        <f>SUM(J10:J23)</f>
        <v>5088396</v>
      </c>
    </row>
    <row r="25" spans="1:10" ht="15" thickTop="1">
      <c r="A25" s="88"/>
      <c r="B25" s="88"/>
      <c r="C25" s="88"/>
      <c r="D25" s="88"/>
      <c r="E25" s="88"/>
      <c r="F25" s="88"/>
      <c r="G25" s="88"/>
      <c r="H25" s="88"/>
      <c r="I25" s="88"/>
      <c r="J25" s="88"/>
    </row>
  </sheetData>
  <sheetProtection/>
  <printOptions/>
  <pageMargins left="0.2" right="0.2" top="0.2" bottom="0.19" header="0.2" footer="0.19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zoomScalePageLayoutView="0" workbookViewId="0" topLeftCell="A52">
      <selection activeCell="E70" sqref="E70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2.57421875" style="0" customWidth="1"/>
    <col min="4" max="4" width="15.140625" style="0" customWidth="1"/>
    <col min="5" max="5" width="17.28125" style="0" customWidth="1"/>
    <col min="6" max="7" width="11.28125" style="0" bestFit="1" customWidth="1"/>
    <col min="8" max="8" width="11.8515625" style="0" bestFit="1" customWidth="1"/>
  </cols>
  <sheetData>
    <row r="2" spans="1:5" ht="15">
      <c r="A2" s="84" t="s">
        <v>186</v>
      </c>
      <c r="B2" s="85"/>
      <c r="C2" s="85"/>
      <c r="D2" s="86"/>
      <c r="E2" s="86"/>
    </row>
    <row r="3" spans="1:5" ht="15">
      <c r="A3" s="84" t="s">
        <v>48</v>
      </c>
      <c r="B3" s="85"/>
      <c r="C3" s="85"/>
      <c r="D3" s="86"/>
      <c r="E3" s="86"/>
    </row>
    <row r="4" spans="1:5" ht="15">
      <c r="A4" s="87"/>
      <c r="B4" s="85" t="s">
        <v>191</v>
      </c>
      <c r="C4" s="88"/>
      <c r="D4" s="89"/>
      <c r="E4" s="89"/>
    </row>
    <row r="5" spans="1:5" ht="15.75" thickBot="1">
      <c r="A5" s="87"/>
      <c r="B5" s="85"/>
      <c r="C5" s="88"/>
      <c r="D5" s="89"/>
      <c r="E5" s="86" t="s">
        <v>23</v>
      </c>
    </row>
    <row r="6" spans="1:5" ht="15.75" thickTop="1">
      <c r="A6" s="90"/>
      <c r="B6" s="71" t="s">
        <v>49</v>
      </c>
      <c r="C6" s="71" t="s">
        <v>50</v>
      </c>
      <c r="D6" s="91" t="s">
        <v>176</v>
      </c>
      <c r="E6" s="92" t="s">
        <v>174</v>
      </c>
    </row>
    <row r="7" spans="1:5" ht="15">
      <c r="A7" s="78"/>
      <c r="B7" s="75"/>
      <c r="C7" s="75"/>
      <c r="D7" s="75"/>
      <c r="E7" s="93"/>
    </row>
    <row r="8" spans="1:5" ht="15">
      <c r="A8" s="76" t="s">
        <v>51</v>
      </c>
      <c r="B8" s="75" t="s">
        <v>52</v>
      </c>
      <c r="C8" s="75"/>
      <c r="D8" s="16"/>
      <c r="E8" s="17"/>
    </row>
    <row r="9" spans="1:5" ht="14.25">
      <c r="A9" s="78">
        <v>1</v>
      </c>
      <c r="B9" s="77" t="s">
        <v>53</v>
      </c>
      <c r="C9" s="77"/>
      <c r="D9" s="22"/>
      <c r="E9" s="23"/>
    </row>
    <row r="10" spans="1:5" ht="14.25">
      <c r="A10" s="78">
        <v>2</v>
      </c>
      <c r="B10" s="77" t="s">
        <v>54</v>
      </c>
      <c r="C10" s="77"/>
      <c r="D10" s="22"/>
      <c r="E10" s="23"/>
    </row>
    <row r="11" spans="1:5" ht="14.25">
      <c r="A11" s="78"/>
      <c r="B11" s="77" t="s">
        <v>166</v>
      </c>
      <c r="C11" s="77"/>
      <c r="D11" s="22"/>
      <c r="E11" s="23"/>
    </row>
    <row r="12" spans="1:5" ht="14.25">
      <c r="A12" s="78" t="s">
        <v>55</v>
      </c>
      <c r="B12" s="79" t="s">
        <v>56</v>
      </c>
      <c r="C12" s="77"/>
      <c r="D12" s="22"/>
      <c r="E12" s="23"/>
    </row>
    <row r="13" spans="1:5" ht="14.25">
      <c r="A13" s="78" t="s">
        <v>57</v>
      </c>
      <c r="B13" s="79" t="s">
        <v>58</v>
      </c>
      <c r="C13" s="77"/>
      <c r="D13" s="22"/>
      <c r="E13" s="23"/>
    </row>
    <row r="14" spans="1:5" ht="14.25">
      <c r="A14" s="78" t="s">
        <v>59</v>
      </c>
      <c r="B14" s="79" t="s">
        <v>60</v>
      </c>
      <c r="C14" s="77"/>
      <c r="D14" s="22"/>
      <c r="E14" s="23"/>
    </row>
    <row r="15" spans="1:8" ht="15">
      <c r="A15" s="78"/>
      <c r="B15" s="77" t="s">
        <v>61</v>
      </c>
      <c r="C15" s="77"/>
      <c r="D15" s="16">
        <f>SUM(D8:D14)</f>
        <v>0</v>
      </c>
      <c r="E15" s="17"/>
      <c r="F15" s="62"/>
      <c r="H15" s="62"/>
    </row>
    <row r="16" spans="1:8" ht="14.25">
      <c r="A16" s="78">
        <v>3</v>
      </c>
      <c r="B16" s="77" t="s">
        <v>62</v>
      </c>
      <c r="C16" s="77"/>
      <c r="D16" s="22"/>
      <c r="E16" s="23"/>
      <c r="H16" s="62"/>
    </row>
    <row r="17" spans="1:5" ht="14.25">
      <c r="A17" s="78" t="s">
        <v>55</v>
      </c>
      <c r="B17" s="79" t="s">
        <v>63</v>
      </c>
      <c r="C17" s="77"/>
      <c r="D17" s="22"/>
      <c r="E17" s="23"/>
    </row>
    <row r="18" spans="1:8" ht="14.25">
      <c r="A18" s="78" t="s">
        <v>57</v>
      </c>
      <c r="B18" s="79" t="s">
        <v>64</v>
      </c>
      <c r="C18" s="77"/>
      <c r="D18" s="22">
        <v>313434</v>
      </c>
      <c r="E18" s="23"/>
      <c r="H18" s="62"/>
    </row>
    <row r="19" spans="1:5" ht="14.25">
      <c r="A19" s="78" t="s">
        <v>59</v>
      </c>
      <c r="B19" s="79" t="s">
        <v>169</v>
      </c>
      <c r="C19" s="77"/>
      <c r="D19" s="22">
        <v>166082</v>
      </c>
      <c r="E19" s="23"/>
    </row>
    <row r="20" spans="1:5" ht="14.25">
      <c r="A20" s="78" t="s">
        <v>65</v>
      </c>
      <c r="B20" s="79" t="s">
        <v>170</v>
      </c>
      <c r="C20" s="77"/>
      <c r="D20" s="22">
        <v>57630</v>
      </c>
      <c r="E20" s="23"/>
    </row>
    <row r="21" spans="1:5" ht="14.25">
      <c r="A21" s="78" t="s">
        <v>65</v>
      </c>
      <c r="B21" s="79" t="s">
        <v>178</v>
      </c>
      <c r="C21" s="77"/>
      <c r="D21" s="22">
        <v>1461756</v>
      </c>
      <c r="E21" s="23"/>
    </row>
    <row r="22" spans="1:5" ht="14.25">
      <c r="A22" s="78" t="s">
        <v>65</v>
      </c>
      <c r="B22" s="79" t="s">
        <v>182</v>
      </c>
      <c r="C22" s="77"/>
      <c r="D22" s="22">
        <v>425678</v>
      </c>
      <c r="E22" s="23"/>
    </row>
    <row r="23" spans="1:5" ht="14.25">
      <c r="A23" s="78" t="s">
        <v>66</v>
      </c>
      <c r="B23" s="79" t="s">
        <v>183</v>
      </c>
      <c r="C23" s="77"/>
      <c r="D23" s="22"/>
      <c r="E23" s="23"/>
    </row>
    <row r="24" spans="1:7" ht="14.25">
      <c r="A24" s="78" t="s">
        <v>171</v>
      </c>
      <c r="B24" s="79" t="s">
        <v>189</v>
      </c>
      <c r="C24" s="77"/>
      <c r="D24" s="22">
        <v>12923219</v>
      </c>
      <c r="E24" s="23"/>
      <c r="F24" s="62"/>
      <c r="G24" s="62"/>
    </row>
    <row r="25" spans="1:7" ht="15">
      <c r="A25" s="78"/>
      <c r="B25" s="75" t="s">
        <v>67</v>
      </c>
      <c r="C25" s="75"/>
      <c r="D25" s="16">
        <f>SUM(D16:D24)</f>
        <v>15347799</v>
      </c>
      <c r="E25" s="16"/>
      <c r="G25" s="62"/>
    </row>
    <row r="26" spans="1:7" ht="14.25">
      <c r="A26" s="78">
        <v>4</v>
      </c>
      <c r="B26" s="77" t="s">
        <v>68</v>
      </c>
      <c r="C26" s="77"/>
      <c r="D26" s="22"/>
      <c r="E26" s="23"/>
      <c r="G26" s="62"/>
    </row>
    <row r="27" spans="1:5" ht="14.25">
      <c r="A27" s="78">
        <v>5</v>
      </c>
      <c r="B27" s="77" t="s">
        <v>69</v>
      </c>
      <c r="C27" s="77"/>
      <c r="D27" s="22"/>
      <c r="E27" s="23"/>
    </row>
    <row r="28" spans="1:6" ht="15">
      <c r="A28" s="76"/>
      <c r="B28" s="75" t="s">
        <v>70</v>
      </c>
      <c r="C28" s="75"/>
      <c r="D28" s="16">
        <f>D10+D25</f>
        <v>15347799</v>
      </c>
      <c r="E28" s="16"/>
      <c r="F28" s="62"/>
    </row>
    <row r="29" spans="1:5" ht="14.25">
      <c r="A29" s="78"/>
      <c r="B29" s="77"/>
      <c r="C29" s="77"/>
      <c r="D29" s="22"/>
      <c r="E29" s="23"/>
    </row>
    <row r="30" spans="1:5" ht="15">
      <c r="A30" s="76" t="s">
        <v>71</v>
      </c>
      <c r="B30" s="75" t="s">
        <v>72</v>
      </c>
      <c r="C30" s="75"/>
      <c r="D30" s="16"/>
      <c r="E30" s="17"/>
    </row>
    <row r="31" spans="1:5" ht="14.25">
      <c r="A31" s="78">
        <v>1</v>
      </c>
      <c r="B31" s="77" t="s">
        <v>73</v>
      </c>
      <c r="C31" s="77"/>
      <c r="D31" s="22"/>
      <c r="E31" s="23"/>
    </row>
    <row r="32" spans="1:5" ht="14.25">
      <c r="A32" s="78" t="s">
        <v>55</v>
      </c>
      <c r="B32" s="79" t="s">
        <v>74</v>
      </c>
      <c r="C32" s="77"/>
      <c r="D32" s="22"/>
      <c r="E32" s="23"/>
    </row>
    <row r="33" spans="1:5" ht="14.25">
      <c r="A33" s="78" t="s">
        <v>57</v>
      </c>
      <c r="B33" s="79" t="s">
        <v>75</v>
      </c>
      <c r="C33" s="77"/>
      <c r="D33" s="22"/>
      <c r="E33" s="23"/>
    </row>
    <row r="34" spans="1:5" ht="14.25">
      <c r="A34" s="78"/>
      <c r="B34" s="77" t="s">
        <v>76</v>
      </c>
      <c r="C34" s="77"/>
      <c r="D34" s="22"/>
      <c r="E34" s="23"/>
    </row>
    <row r="35" spans="1:5" ht="14.25">
      <c r="A35" s="78">
        <v>2</v>
      </c>
      <c r="B35" s="77" t="s">
        <v>77</v>
      </c>
      <c r="C35" s="77"/>
      <c r="D35" s="22"/>
      <c r="E35" s="23"/>
    </row>
    <row r="36" spans="1:5" ht="14.25">
      <c r="A36" s="78">
        <v>3</v>
      </c>
      <c r="B36" s="77" t="s">
        <v>172</v>
      </c>
      <c r="C36" s="77"/>
      <c r="D36" s="22"/>
      <c r="E36" s="23"/>
    </row>
    <row r="37" spans="1:5" ht="14.25">
      <c r="A37" s="78">
        <v>4</v>
      </c>
      <c r="B37" s="77" t="s">
        <v>68</v>
      </c>
      <c r="C37" s="77"/>
      <c r="D37" s="22"/>
      <c r="E37" s="23"/>
    </row>
    <row r="38" spans="1:5" ht="15">
      <c r="A38" s="78"/>
      <c r="B38" s="75" t="s">
        <v>78</v>
      </c>
      <c r="C38" s="77"/>
      <c r="D38" s="22"/>
      <c r="E38" s="23"/>
    </row>
    <row r="39" spans="1:8" ht="15">
      <c r="A39" s="76"/>
      <c r="B39" s="75" t="s">
        <v>79</v>
      </c>
      <c r="C39" s="75"/>
      <c r="D39" s="16"/>
      <c r="E39" s="16"/>
      <c r="H39" s="62"/>
    </row>
    <row r="40" spans="1:5" ht="14.25">
      <c r="A40" s="78"/>
      <c r="B40" s="77"/>
      <c r="C40" s="77"/>
      <c r="D40" s="22"/>
      <c r="E40" s="23"/>
    </row>
    <row r="41" spans="1:5" ht="15">
      <c r="A41" s="76" t="s">
        <v>80</v>
      </c>
      <c r="B41" s="75" t="s">
        <v>81</v>
      </c>
      <c r="C41" s="75"/>
      <c r="D41" s="16"/>
      <c r="E41" s="17"/>
    </row>
    <row r="42" spans="1:5" ht="28.5">
      <c r="A42" s="94">
        <v>1</v>
      </c>
      <c r="B42" s="95" t="s">
        <v>82</v>
      </c>
      <c r="C42" s="96"/>
      <c r="D42" s="97"/>
      <c r="E42" s="98"/>
    </row>
    <row r="43" spans="1:5" ht="42.75">
      <c r="A43" s="94">
        <v>2</v>
      </c>
      <c r="B43" s="95" t="s">
        <v>83</v>
      </c>
      <c r="C43" s="96"/>
      <c r="D43" s="97"/>
      <c r="E43" s="98"/>
    </row>
    <row r="44" spans="1:5" ht="14.25">
      <c r="A44" s="78">
        <v>3</v>
      </c>
      <c r="B44" s="77" t="s">
        <v>2</v>
      </c>
      <c r="C44" s="77"/>
      <c r="D44" s="22"/>
      <c r="E44" s="23"/>
    </row>
    <row r="45" spans="1:5" ht="14.25">
      <c r="A45" s="78">
        <v>4</v>
      </c>
      <c r="B45" s="77" t="s">
        <v>84</v>
      </c>
      <c r="C45" s="77"/>
      <c r="D45" s="22"/>
      <c r="E45" s="23"/>
    </row>
    <row r="46" spans="1:5" ht="14.25">
      <c r="A46" s="78">
        <v>5</v>
      </c>
      <c r="B46" s="77" t="s">
        <v>85</v>
      </c>
      <c r="C46" s="77"/>
      <c r="D46" s="22"/>
      <c r="E46" s="23"/>
    </row>
    <row r="47" spans="1:5" ht="14.25">
      <c r="A47" s="78">
        <v>6</v>
      </c>
      <c r="B47" s="77" t="s">
        <v>86</v>
      </c>
      <c r="C47" s="77"/>
      <c r="D47" s="22"/>
      <c r="E47" s="23"/>
    </row>
    <row r="48" spans="1:5" ht="14.25">
      <c r="A48" s="78">
        <v>7</v>
      </c>
      <c r="B48" s="77" t="s">
        <v>87</v>
      </c>
      <c r="C48" s="77"/>
      <c r="D48" s="22"/>
      <c r="E48" s="23"/>
    </row>
    <row r="49" spans="1:5" ht="14.25">
      <c r="A49" s="78">
        <v>8</v>
      </c>
      <c r="B49" s="77" t="s">
        <v>7</v>
      </c>
      <c r="C49" s="77"/>
      <c r="D49" s="22"/>
      <c r="E49" s="23"/>
    </row>
    <row r="50" spans="1:5" ht="14.25">
      <c r="A50" s="78">
        <v>9</v>
      </c>
      <c r="B50" s="77" t="s">
        <v>88</v>
      </c>
      <c r="C50" s="77"/>
      <c r="D50" s="22"/>
      <c r="E50" s="23"/>
    </row>
    <row r="51" spans="1:5" ht="14.25">
      <c r="A51" s="78">
        <v>10</v>
      </c>
      <c r="B51" s="77" t="s">
        <v>89</v>
      </c>
      <c r="C51" s="77"/>
      <c r="D51" s="22">
        <v>5088396</v>
      </c>
      <c r="E51" s="23"/>
    </row>
    <row r="52" spans="1:8" ht="15">
      <c r="A52" s="76"/>
      <c r="B52" s="75" t="s">
        <v>90</v>
      </c>
      <c r="C52" s="75"/>
      <c r="D52" s="16">
        <f>SUM(D43:D51)</f>
        <v>5088396</v>
      </c>
      <c r="E52" s="16"/>
      <c r="H52" s="62"/>
    </row>
    <row r="53" spans="1:5" ht="15">
      <c r="A53" s="78"/>
      <c r="B53" s="77"/>
      <c r="C53" s="77"/>
      <c r="D53" s="22"/>
      <c r="E53" s="17"/>
    </row>
    <row r="54" spans="1:5" ht="15.75" thickBot="1">
      <c r="A54" s="99"/>
      <c r="B54" s="81" t="s">
        <v>91</v>
      </c>
      <c r="C54" s="81"/>
      <c r="D54" s="82">
        <f>D28+D52</f>
        <v>20436195</v>
      </c>
      <c r="E54" s="82"/>
    </row>
    <row r="55" spans="1:5" ht="15" thickTop="1">
      <c r="A55" s="88"/>
      <c r="B55" s="88"/>
      <c r="C55" s="88"/>
      <c r="D55" s="88"/>
      <c r="E55" s="88"/>
    </row>
    <row r="57" ht="12.75">
      <c r="D57" s="62">
        <f>Aktiv!D54-Pasivi!D54</f>
        <v>0.03999999910593033</v>
      </c>
    </row>
    <row r="58" ht="12.75">
      <c r="D58" s="62"/>
    </row>
    <row r="60" ht="12.75">
      <c r="D60" s="62"/>
    </row>
  </sheetData>
  <sheetProtection/>
  <printOptions/>
  <pageMargins left="0.99" right="0.2" top="0.2" bottom="0.19" header="0.2" footer="0.19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1">
      <selection activeCell="B55" sqref="B55"/>
    </sheetView>
  </sheetViews>
  <sheetFormatPr defaultColWidth="9.140625" defaultRowHeight="12.75"/>
  <cols>
    <col min="1" max="1" width="4.140625" style="0" customWidth="1"/>
    <col min="2" max="2" width="51.00390625" style="0" customWidth="1"/>
    <col min="3" max="3" width="11.28125" style="0" customWidth="1"/>
    <col min="4" max="4" width="12.8515625" style="0" customWidth="1"/>
    <col min="5" max="5" width="13.28125" style="0" customWidth="1"/>
    <col min="6" max="6" width="2.140625" style="0" customWidth="1"/>
    <col min="7" max="7" width="7.7109375" style="0" customWidth="1"/>
    <col min="8" max="8" width="22.421875" style="0" customWidth="1"/>
    <col min="9" max="9" width="19.28125" style="0" customWidth="1"/>
    <col min="10" max="10" width="14.421875" style="0" customWidth="1"/>
    <col min="11" max="11" width="17.421875" style="0" customWidth="1"/>
  </cols>
  <sheetData>
    <row r="1" spans="1:5" ht="15">
      <c r="A1" s="84" t="s">
        <v>186</v>
      </c>
      <c r="B1" s="85"/>
      <c r="C1" s="85"/>
      <c r="D1" s="85"/>
      <c r="E1" s="86"/>
    </row>
    <row r="2" spans="1:5" ht="14.25">
      <c r="A2" s="88"/>
      <c r="B2" s="88"/>
      <c r="C2" s="88"/>
      <c r="D2" s="88"/>
      <c r="E2" s="88"/>
    </row>
    <row r="3" spans="1:5" ht="15">
      <c r="A3" s="85"/>
      <c r="B3" s="85" t="s">
        <v>22</v>
      </c>
      <c r="C3" s="85"/>
      <c r="D3" s="85"/>
      <c r="E3" s="85"/>
    </row>
    <row r="4" spans="1:5" ht="15">
      <c r="A4" s="85"/>
      <c r="B4" s="85" t="s">
        <v>193</v>
      </c>
      <c r="C4" s="85"/>
      <c r="D4" s="85"/>
      <c r="E4" s="85"/>
    </row>
    <row r="5" spans="1:5" ht="15.75" thickBot="1">
      <c r="A5" s="85"/>
      <c r="B5" s="85"/>
      <c r="C5" s="85" t="s">
        <v>235</v>
      </c>
      <c r="D5" s="85" t="s">
        <v>234</v>
      </c>
      <c r="E5" s="85"/>
    </row>
    <row r="6" spans="1:11" ht="31.5" thickTop="1">
      <c r="A6" s="100" t="s">
        <v>24</v>
      </c>
      <c r="B6" s="71" t="s">
        <v>25</v>
      </c>
      <c r="C6" s="143" t="s">
        <v>236</v>
      </c>
      <c r="D6" s="143" t="s">
        <v>233</v>
      </c>
      <c r="E6" s="91" t="s">
        <v>176</v>
      </c>
      <c r="G6" s="159" t="s">
        <v>194</v>
      </c>
      <c r="H6" s="159"/>
      <c r="I6" s="159"/>
      <c r="J6" s="159"/>
      <c r="K6" s="159"/>
    </row>
    <row r="7" spans="1:11" ht="15">
      <c r="A7" s="78"/>
      <c r="B7" s="77"/>
      <c r="C7" s="77"/>
      <c r="D7" s="22"/>
      <c r="E7" s="22"/>
      <c r="G7" s="160" t="s">
        <v>195</v>
      </c>
      <c r="H7" s="160"/>
      <c r="I7" s="160"/>
      <c r="J7" s="160"/>
      <c r="K7" s="160"/>
    </row>
    <row r="8" spans="1:11" ht="15.75" thickBot="1">
      <c r="A8" s="76">
        <v>1</v>
      </c>
      <c r="B8" s="75" t="s">
        <v>26</v>
      </c>
      <c r="C8" s="16">
        <v>8672085</v>
      </c>
      <c r="D8" s="16">
        <v>9817561</v>
      </c>
      <c r="E8" s="16">
        <v>18489647</v>
      </c>
      <c r="G8" s="115"/>
      <c r="H8" s="115"/>
      <c r="I8" s="115" t="s">
        <v>196</v>
      </c>
      <c r="J8" s="116"/>
      <c r="K8" s="116"/>
    </row>
    <row r="9" spans="1:11" ht="15">
      <c r="A9" s="76">
        <v>2</v>
      </c>
      <c r="B9" s="75" t="s">
        <v>27</v>
      </c>
      <c r="C9" s="75"/>
      <c r="D9" s="16"/>
      <c r="E9" s="16"/>
      <c r="G9" s="161" t="s">
        <v>24</v>
      </c>
      <c r="H9" s="163" t="s">
        <v>197</v>
      </c>
      <c r="I9" s="164"/>
      <c r="J9" s="117" t="s">
        <v>198</v>
      </c>
      <c r="K9" s="118" t="s">
        <v>198</v>
      </c>
    </row>
    <row r="10" spans="1:11" ht="29.25" thickBot="1">
      <c r="A10" s="101">
        <v>3</v>
      </c>
      <c r="B10" s="102" t="s">
        <v>28</v>
      </c>
      <c r="C10" s="102"/>
      <c r="D10" s="19"/>
      <c r="E10" s="19"/>
      <c r="G10" s="162"/>
      <c r="H10" s="165"/>
      <c r="I10" s="166"/>
      <c r="J10" s="119" t="s">
        <v>199</v>
      </c>
      <c r="K10" s="120" t="s">
        <v>200</v>
      </c>
    </row>
    <row r="11" spans="1:11" ht="15" thickBot="1">
      <c r="A11" s="78">
        <v>4</v>
      </c>
      <c r="B11" s="77" t="s">
        <v>29</v>
      </c>
      <c r="C11" s="77"/>
      <c r="D11" s="22"/>
      <c r="E11" s="22"/>
      <c r="G11" s="121" t="s">
        <v>201</v>
      </c>
      <c r="H11" s="167" t="s">
        <v>202</v>
      </c>
      <c r="I11" s="168"/>
      <c r="J11" s="122">
        <f>J12+J13</f>
        <v>8677180.34</v>
      </c>
      <c r="K11" s="123">
        <v>3361217</v>
      </c>
    </row>
    <row r="12" spans="1:11" ht="15" thickBot="1">
      <c r="A12" s="78">
        <v>5</v>
      </c>
      <c r="B12" s="77" t="s">
        <v>30</v>
      </c>
      <c r="C12" s="77"/>
      <c r="D12" s="22"/>
      <c r="E12" s="22"/>
      <c r="G12" s="121"/>
      <c r="H12" s="124" t="s">
        <v>203</v>
      </c>
      <c r="I12" s="125" t="s">
        <v>204</v>
      </c>
      <c r="J12" s="126">
        <v>8672085.45</v>
      </c>
      <c r="K12" s="123">
        <v>3354973</v>
      </c>
    </row>
    <row r="13" spans="1:11" ht="15" thickBot="1">
      <c r="A13" s="78"/>
      <c r="B13" s="77" t="s">
        <v>31</v>
      </c>
      <c r="C13" s="22">
        <v>1693855</v>
      </c>
      <c r="D13" s="22">
        <v>775327</v>
      </c>
      <c r="E13" s="22">
        <v>2469182</v>
      </c>
      <c r="G13" s="121"/>
      <c r="H13" s="124" t="s">
        <v>203</v>
      </c>
      <c r="I13" s="125" t="s">
        <v>205</v>
      </c>
      <c r="J13" s="126">
        <f>1558.49+3536.4</f>
        <v>5094.89</v>
      </c>
      <c r="K13" s="123">
        <v>6244</v>
      </c>
    </row>
    <row r="14" spans="1:11" ht="15" thickBot="1">
      <c r="A14" s="78"/>
      <c r="B14" s="77" t="s">
        <v>32</v>
      </c>
      <c r="C14" s="22"/>
      <c r="D14" s="22"/>
      <c r="E14" s="22"/>
      <c r="G14" s="121"/>
      <c r="H14" s="124" t="s">
        <v>203</v>
      </c>
      <c r="I14" s="127"/>
      <c r="J14" s="126"/>
      <c r="K14" s="123"/>
    </row>
    <row r="15" spans="1:11" ht="29.25" thickBot="1">
      <c r="A15" s="101"/>
      <c r="B15" s="102" t="s">
        <v>33</v>
      </c>
      <c r="C15" s="19">
        <v>324660</v>
      </c>
      <c r="D15" s="19">
        <v>120968</v>
      </c>
      <c r="E15" s="19">
        <v>445628</v>
      </c>
      <c r="G15" s="121" t="s">
        <v>206</v>
      </c>
      <c r="H15" s="169" t="s">
        <v>207</v>
      </c>
      <c r="I15" s="170"/>
      <c r="J15" s="122">
        <f>J16+J20+J23+J24+J34</f>
        <v>7224629.97</v>
      </c>
      <c r="K15" s="123">
        <v>3186262</v>
      </c>
    </row>
    <row r="16" spans="1:11" ht="15" thickBot="1">
      <c r="A16" s="78">
        <v>6</v>
      </c>
      <c r="B16" s="77" t="s">
        <v>34</v>
      </c>
      <c r="C16" s="22">
        <v>437149</v>
      </c>
      <c r="D16" s="22">
        <v>145716</v>
      </c>
      <c r="E16" s="22">
        <v>582866</v>
      </c>
      <c r="G16" s="128">
        <v>1</v>
      </c>
      <c r="H16" s="149" t="s">
        <v>208</v>
      </c>
      <c r="I16" s="150"/>
      <c r="J16" s="129"/>
      <c r="K16" s="130"/>
    </row>
    <row r="17" spans="1:11" ht="15.75" thickBot="1">
      <c r="A17" s="78">
        <v>7</v>
      </c>
      <c r="B17" s="77" t="s">
        <v>173</v>
      </c>
      <c r="C17" s="22">
        <v>4732964</v>
      </c>
      <c r="D17" s="22">
        <f>4438320+50000</f>
        <v>4488320</v>
      </c>
      <c r="E17" s="22">
        <f>8922983+298300</f>
        <v>9221283</v>
      </c>
      <c r="F17" s="112"/>
      <c r="G17" s="131"/>
      <c r="H17" s="132" t="s">
        <v>203</v>
      </c>
      <c r="I17" s="133" t="s">
        <v>209</v>
      </c>
      <c r="J17" s="134"/>
      <c r="K17" s="135"/>
    </row>
    <row r="18" spans="1:11" ht="15.75" thickBot="1">
      <c r="A18" s="78">
        <v>8</v>
      </c>
      <c r="B18" s="77" t="s">
        <v>35</v>
      </c>
      <c r="C18" s="22">
        <f>SUM(C10:C17)</f>
        <v>7188628</v>
      </c>
      <c r="D18" s="22">
        <f>SUM(D9:D17)</f>
        <v>5530331</v>
      </c>
      <c r="E18" s="22">
        <f>SUM(E10:E17)</f>
        <v>12718959</v>
      </c>
      <c r="F18" s="114"/>
      <c r="G18" s="131"/>
      <c r="H18" s="132" t="s">
        <v>203</v>
      </c>
      <c r="I18" s="133" t="s">
        <v>210</v>
      </c>
      <c r="J18" s="134"/>
      <c r="K18" s="135"/>
    </row>
    <row r="19" spans="1:11" ht="30.75" thickBot="1">
      <c r="A19" s="103">
        <v>9</v>
      </c>
      <c r="B19" s="104" t="s">
        <v>36</v>
      </c>
      <c r="C19" s="105">
        <f>C8-C18</f>
        <v>1483457</v>
      </c>
      <c r="D19" s="105">
        <f>D8-D18</f>
        <v>4287230</v>
      </c>
      <c r="E19" s="105">
        <f>E8-E18</f>
        <v>5770688</v>
      </c>
      <c r="F19" s="62"/>
      <c r="G19" s="131"/>
      <c r="H19" s="132" t="s">
        <v>203</v>
      </c>
      <c r="I19" s="133" t="s">
        <v>211</v>
      </c>
      <c r="J19" s="136"/>
      <c r="K19" s="137"/>
    </row>
    <row r="20" spans="1:11" ht="29.25" thickBot="1">
      <c r="A20" s="101">
        <v>10</v>
      </c>
      <c r="B20" s="102" t="s">
        <v>37</v>
      </c>
      <c r="C20" s="19"/>
      <c r="D20" s="19"/>
      <c r="E20" s="19"/>
      <c r="F20" s="62"/>
      <c r="G20" s="128">
        <v>2</v>
      </c>
      <c r="H20" s="149" t="s">
        <v>212</v>
      </c>
      <c r="I20" s="150"/>
      <c r="J20" s="138">
        <f>J21+J22</f>
        <v>2018515</v>
      </c>
      <c r="K20" s="139">
        <f>K21+K22</f>
        <v>1528647</v>
      </c>
    </row>
    <row r="21" spans="1:11" ht="29.25" thickBot="1">
      <c r="A21" s="101">
        <v>11</v>
      </c>
      <c r="B21" s="102" t="s">
        <v>38</v>
      </c>
      <c r="C21" s="102"/>
      <c r="D21" s="19"/>
      <c r="E21" s="19"/>
      <c r="G21" s="131"/>
      <c r="H21" s="132" t="s">
        <v>203</v>
      </c>
      <c r="I21" s="133" t="s">
        <v>213</v>
      </c>
      <c r="J21" s="136">
        <v>1693855</v>
      </c>
      <c r="K21" s="137">
        <v>1228200</v>
      </c>
    </row>
    <row r="22" spans="1:11" ht="15.75" thickBot="1">
      <c r="A22" s="78">
        <v>12</v>
      </c>
      <c r="B22" s="77" t="s">
        <v>39</v>
      </c>
      <c r="C22" s="77"/>
      <c r="D22" s="22">
        <v>-12448.81</v>
      </c>
      <c r="E22" s="22">
        <v>-45963</v>
      </c>
      <c r="F22" s="62"/>
      <c r="G22" s="131"/>
      <c r="H22" s="132" t="s">
        <v>203</v>
      </c>
      <c r="I22" s="133" t="s">
        <v>214</v>
      </c>
      <c r="J22" s="136">
        <v>324660</v>
      </c>
      <c r="K22" s="137">
        <v>300447</v>
      </c>
    </row>
    <row r="23" spans="1:11" ht="29.25" thickBot="1">
      <c r="A23" s="78">
        <v>12.1</v>
      </c>
      <c r="B23" s="102" t="s">
        <v>40</v>
      </c>
      <c r="C23" s="102"/>
      <c r="D23" s="22"/>
      <c r="E23" s="22"/>
      <c r="G23" s="128">
        <v>3</v>
      </c>
      <c r="H23" s="149" t="s">
        <v>215</v>
      </c>
      <c r="I23" s="150"/>
      <c r="J23" s="138">
        <v>437149</v>
      </c>
      <c r="K23" s="139"/>
    </row>
    <row r="24" spans="1:11" ht="15" thickBot="1">
      <c r="A24" s="78">
        <v>12.2</v>
      </c>
      <c r="B24" s="77" t="s">
        <v>41</v>
      </c>
      <c r="C24" s="22">
        <v>5095</v>
      </c>
      <c r="D24" s="22">
        <v>906.35</v>
      </c>
      <c r="E24" s="22">
        <v>2465</v>
      </c>
      <c r="F24" s="62"/>
      <c r="G24" s="128">
        <v>4</v>
      </c>
      <c r="H24" s="149" t="s">
        <v>216</v>
      </c>
      <c r="I24" s="150"/>
      <c r="J24" s="138">
        <f>J25+J26+J27+J28+J29+J30+J31+J32</f>
        <v>4732964.17</v>
      </c>
      <c r="K24" s="139">
        <f>K25+K30+K31+K34</f>
        <v>414554</v>
      </c>
    </row>
    <row r="25" spans="1:11" ht="15.75" thickBot="1">
      <c r="A25" s="78">
        <v>12.3</v>
      </c>
      <c r="B25" s="77" t="s">
        <v>42</v>
      </c>
      <c r="C25" s="77"/>
      <c r="D25" s="22">
        <v>13305.36</v>
      </c>
      <c r="E25" s="22">
        <v>16841</v>
      </c>
      <c r="G25" s="131"/>
      <c r="H25" s="132" t="s">
        <v>203</v>
      </c>
      <c r="I25" s="133" t="s">
        <v>217</v>
      </c>
      <c r="J25" s="134">
        <v>809150</v>
      </c>
      <c r="K25" s="135">
        <v>395128</v>
      </c>
    </row>
    <row r="26" spans="1:11" ht="15.75" thickBot="1">
      <c r="A26" s="78">
        <v>12.4</v>
      </c>
      <c r="B26" s="77" t="s">
        <v>43</v>
      </c>
      <c r="C26" s="22">
        <v>-36002</v>
      </c>
      <c r="D26" s="22">
        <v>-82214.19</v>
      </c>
      <c r="E26" s="22">
        <v>-84702</v>
      </c>
      <c r="G26" s="131"/>
      <c r="H26" s="132" t="s">
        <v>203</v>
      </c>
      <c r="I26" s="133" t="s">
        <v>218</v>
      </c>
      <c r="J26" s="134">
        <v>3266260</v>
      </c>
      <c r="K26" s="135"/>
    </row>
    <row r="27" spans="1:11" ht="30.75" thickBot="1">
      <c r="A27" s="103">
        <v>13</v>
      </c>
      <c r="B27" s="104" t="s">
        <v>44</v>
      </c>
      <c r="C27" s="144">
        <f>SUM(C20:C26)</f>
        <v>-30907</v>
      </c>
      <c r="D27" s="105">
        <f>SUM(D20:D26)</f>
        <v>-80451.29000000001</v>
      </c>
      <c r="E27" s="105">
        <f>SUM(E20:E26)</f>
        <v>-111359</v>
      </c>
      <c r="G27" s="131"/>
      <c r="H27" s="132" t="s">
        <v>203</v>
      </c>
      <c r="I27" s="133" t="s">
        <v>219</v>
      </c>
      <c r="J27" s="134"/>
      <c r="K27" s="135">
        <v>324600</v>
      </c>
    </row>
    <row r="28" spans="1:11" ht="15.75" thickBot="1">
      <c r="A28" s="76">
        <v>14</v>
      </c>
      <c r="B28" s="75" t="s">
        <v>45</v>
      </c>
      <c r="C28" s="145">
        <f>C19+C27</f>
        <v>1452550</v>
      </c>
      <c r="D28" s="16">
        <f>D19+D27</f>
        <v>4206778.71</v>
      </c>
      <c r="E28" s="16">
        <f>E19+E27</f>
        <v>5659329</v>
      </c>
      <c r="F28" s="61"/>
      <c r="G28" s="131"/>
      <c r="H28" s="132" t="s">
        <v>203</v>
      </c>
      <c r="I28" s="133" t="s">
        <v>220</v>
      </c>
      <c r="J28" s="134"/>
      <c r="K28" s="135">
        <v>300000</v>
      </c>
    </row>
    <row r="29" spans="1:11" ht="15.75" thickBot="1">
      <c r="A29" s="76"/>
      <c r="B29" s="77" t="s">
        <v>181</v>
      </c>
      <c r="C29" s="77"/>
      <c r="D29" s="16">
        <v>50000</v>
      </c>
      <c r="E29" s="16">
        <v>50000</v>
      </c>
      <c r="G29" s="131"/>
      <c r="H29" s="132" t="s">
        <v>203</v>
      </c>
      <c r="I29" s="133" t="s">
        <v>221</v>
      </c>
      <c r="J29" s="134">
        <f>137000</f>
        <v>137000</v>
      </c>
      <c r="K29" s="135">
        <v>577421</v>
      </c>
    </row>
    <row r="30" spans="1:11" ht="15.75" thickBot="1">
      <c r="A30" s="76"/>
      <c r="B30" s="75" t="s">
        <v>9</v>
      </c>
      <c r="C30" s="145">
        <f>C28</f>
        <v>1452550</v>
      </c>
      <c r="D30" s="16">
        <f>SUM(D28:D29)</f>
        <v>4256778.71</v>
      </c>
      <c r="E30" s="16">
        <f>SUM(E28:E29)</f>
        <v>5709329</v>
      </c>
      <c r="F30" s="114"/>
      <c r="G30" s="131"/>
      <c r="H30" s="132" t="s">
        <v>203</v>
      </c>
      <c r="I30" s="133" t="s">
        <v>222</v>
      </c>
      <c r="J30" s="134"/>
      <c r="K30" s="135">
        <v>19426</v>
      </c>
    </row>
    <row r="31" spans="1:11" ht="15.75" thickBot="1">
      <c r="A31" s="78">
        <v>15</v>
      </c>
      <c r="B31" s="77" t="s">
        <v>46</v>
      </c>
      <c r="C31" s="146">
        <f>C30*0.1</f>
        <v>145255</v>
      </c>
      <c r="D31" s="22">
        <f>D30*0.1</f>
        <v>425677.87100000004</v>
      </c>
      <c r="E31" s="22">
        <f>E30*0.1</f>
        <v>570932.9</v>
      </c>
      <c r="G31" s="131"/>
      <c r="H31" s="132" t="s">
        <v>203</v>
      </c>
      <c r="I31" s="133" t="s">
        <v>223</v>
      </c>
      <c r="J31" s="134">
        <f>261571.39+258982.78</f>
        <v>520554.17000000004</v>
      </c>
      <c r="K31" s="135"/>
    </row>
    <row r="32" spans="1:11" ht="15.75" thickBot="1">
      <c r="A32" s="76">
        <v>16</v>
      </c>
      <c r="B32" s="75" t="s">
        <v>47</v>
      </c>
      <c r="C32" s="145">
        <f>C28-C31</f>
        <v>1307295</v>
      </c>
      <c r="D32" s="16">
        <f>D28-D31</f>
        <v>3781100.8389999997</v>
      </c>
      <c r="E32" s="16">
        <f>E28-E31</f>
        <v>5088396.1</v>
      </c>
      <c r="G32" s="131"/>
      <c r="H32" s="132" t="s">
        <v>203</v>
      </c>
      <c r="I32" s="133" t="s">
        <v>224</v>
      </c>
      <c r="J32" s="134"/>
      <c r="K32" s="135">
        <v>41040</v>
      </c>
    </row>
    <row r="33" spans="1:11" ht="15.75" thickBot="1">
      <c r="A33" s="106"/>
      <c r="B33" s="107"/>
      <c r="C33" s="107"/>
      <c r="D33" s="108"/>
      <c r="E33" s="108"/>
      <c r="G33" s="131"/>
      <c r="H33" s="132" t="s">
        <v>203</v>
      </c>
      <c r="I33" s="133" t="s">
        <v>225</v>
      </c>
      <c r="J33" s="136"/>
      <c r="K33" s="137"/>
    </row>
    <row r="34" spans="7:11" ht="15.75" thickBot="1" thickTop="1">
      <c r="G34" s="128">
        <v>5</v>
      </c>
      <c r="H34" s="149" t="s">
        <v>226</v>
      </c>
      <c r="I34" s="150"/>
      <c r="J34" s="138">
        <f>J35</f>
        <v>36001.8</v>
      </c>
      <c r="K34" s="139">
        <f>K35</f>
        <v>0</v>
      </c>
    </row>
    <row r="35" spans="7:11" ht="15.75" thickBot="1">
      <c r="G35" s="131"/>
      <c r="H35" s="132" t="s">
        <v>203</v>
      </c>
      <c r="I35" s="133" t="s">
        <v>227</v>
      </c>
      <c r="J35" s="134">
        <f>33514.44+2487.36</f>
        <v>36001.8</v>
      </c>
      <c r="K35" s="135"/>
    </row>
    <row r="36" spans="5:11" ht="15.75" thickBot="1">
      <c r="E36" s="62"/>
      <c r="G36" s="131"/>
      <c r="H36" s="132" t="s">
        <v>203</v>
      </c>
      <c r="I36" s="133"/>
      <c r="J36" s="134"/>
      <c r="K36" s="135"/>
    </row>
    <row r="37" spans="7:11" ht="15.75" thickBot="1">
      <c r="G37" s="131"/>
      <c r="H37" s="132" t="s">
        <v>203</v>
      </c>
      <c r="I37" s="133"/>
      <c r="J37" s="134"/>
      <c r="K37" s="135"/>
    </row>
    <row r="38" spans="7:11" ht="12.75">
      <c r="G38" s="153" t="s">
        <v>228</v>
      </c>
      <c r="H38" s="155" t="s">
        <v>229</v>
      </c>
      <c r="I38" s="156"/>
      <c r="J38" s="147">
        <f>J11-J15</f>
        <v>1452550.37</v>
      </c>
      <c r="K38" s="147">
        <f>K12-K15</f>
        <v>168711</v>
      </c>
    </row>
    <row r="39" spans="7:11" ht="13.5" thickBot="1">
      <c r="G39" s="154"/>
      <c r="H39" s="157"/>
      <c r="I39" s="158"/>
      <c r="J39" s="148"/>
      <c r="K39" s="148"/>
    </row>
    <row r="40" spans="2:11" ht="13.5" thickBot="1">
      <c r="B40" s="113"/>
      <c r="C40" s="113"/>
      <c r="D40" s="63"/>
      <c r="G40" s="141"/>
      <c r="H40" s="124" t="s">
        <v>203</v>
      </c>
      <c r="I40" s="142"/>
      <c r="J40" s="126"/>
      <c r="K40" s="123"/>
    </row>
    <row r="41" spans="2:11" ht="15" thickBot="1">
      <c r="B41" s="113"/>
      <c r="C41" s="113"/>
      <c r="G41" s="128">
        <v>6</v>
      </c>
      <c r="H41" s="149" t="s">
        <v>230</v>
      </c>
      <c r="I41" s="150"/>
      <c r="J41" s="136">
        <f>J38*0.1</f>
        <v>145255.037</v>
      </c>
      <c r="K41" s="137">
        <f>K38*0.1</f>
        <v>16871.100000000002</v>
      </c>
    </row>
    <row r="42" spans="7:11" ht="16.5" thickBot="1">
      <c r="G42" s="140" t="s">
        <v>231</v>
      </c>
      <c r="H42" s="151" t="s">
        <v>232</v>
      </c>
      <c r="I42" s="152"/>
      <c r="J42" s="136">
        <f>J38-J41</f>
        <v>1307295.333</v>
      </c>
      <c r="K42" s="137">
        <f>K38-K41</f>
        <v>151839.9</v>
      </c>
    </row>
  </sheetData>
  <sheetProtection/>
  <mergeCells count="17">
    <mergeCell ref="G38:G39"/>
    <mergeCell ref="H38:I39"/>
    <mergeCell ref="G6:K6"/>
    <mergeCell ref="G7:K7"/>
    <mergeCell ref="G9:G10"/>
    <mergeCell ref="H9:I10"/>
    <mergeCell ref="H11:I11"/>
    <mergeCell ref="H15:I15"/>
    <mergeCell ref="J38:J39"/>
    <mergeCell ref="K38:K39"/>
    <mergeCell ref="H41:I41"/>
    <mergeCell ref="H42:I42"/>
    <mergeCell ref="H16:I16"/>
    <mergeCell ref="H20:I20"/>
    <mergeCell ref="H23:I23"/>
    <mergeCell ref="H24:I24"/>
    <mergeCell ref="H34:I34"/>
  </mergeCells>
  <printOptions/>
  <pageMargins left="0.2" right="0.2" top="0.2" bottom="0.19" header="0.2" footer="0.1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2012-03-23T17:10:19Z</cp:lastPrinted>
  <dcterms:created xsi:type="dcterms:W3CDTF">1996-10-14T23:33:28Z</dcterms:created>
  <dcterms:modified xsi:type="dcterms:W3CDTF">2012-07-10T07:39:57Z</dcterms:modified>
  <cp:category/>
  <cp:version/>
  <cp:contentType/>
  <cp:contentStatus/>
</cp:coreProperties>
</file>