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Faqe 1" sheetId="1" r:id="rId1"/>
    <sheet name="Bilanci" sheetId="2" r:id="rId2"/>
    <sheet name="PASH" sheetId="3" r:id="rId3"/>
    <sheet name="Dekl analitike" sheetId="4" r:id="rId4"/>
    <sheet name="Inventari" sheetId="5" r:id="rId5"/>
    <sheet name="Amm" sheetId="6" r:id="rId6"/>
    <sheet name="Mj Tr" sheetId="7" r:id="rId7"/>
    <sheet name="fluksi" sheetId="8" r:id="rId8"/>
    <sheet name="levizja e kap" sheetId="9" r:id="rId9"/>
  </sheets>
  <definedNames/>
  <calcPr fullCalcOnLoad="1"/>
</workbook>
</file>

<file path=xl/sharedStrings.xml><?xml version="1.0" encoding="utf-8"?>
<sst xmlns="http://schemas.openxmlformats.org/spreadsheetml/2006/main" count="371" uniqueCount="274">
  <si>
    <t>Emertimi Mikronjesise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</si>
  <si>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</si>
  <si>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</si>
  <si>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</si>
  <si>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</si>
  <si>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</si>
  <si>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</si>
  <si>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>Pasqyra Financiare jane te shprehura ne</t>
  </si>
  <si>
    <t>Leke</t>
  </si>
  <si>
    <t xml:space="preserve">  Periudha  Kontabel e Pasqyrave Financiare</t>
  </si>
  <si>
    <t>Nga</t>
  </si>
  <si>
    <t>Deri</t>
  </si>
  <si>
    <t xml:space="preserve">  Data  e  mbylljes se Pasqyrave Financiare</t>
  </si>
  <si>
    <t>TIRANE</t>
  </si>
  <si>
    <t>Ekspertiza kontabel</t>
  </si>
  <si>
    <t>Nr</t>
  </si>
  <si>
    <t>A K T I V E T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</si>
  <si>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</si>
  <si>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</si>
  <si>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</si>
  <si>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</si>
  <si>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</si>
  <si>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</si>
  <si>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</t>
  </si>
  <si>
    <t>Aktive te tjera financiare afatshkurtra</t>
  </si>
  <si>
    <t>Kerkesa te arketushme</t>
  </si>
  <si>
    <t>Te tjera te arketushme</t>
  </si>
  <si>
    <t>Instrumenta te tjera financiare dhe borxhi</t>
  </si>
  <si>
    <t>Inventari</t>
  </si>
  <si>
    <t>Lendet e para</t>
  </si>
  <si>
    <t>Prodhim ne proces</t>
  </si>
  <si>
    <t>Produkte te gatshme</t>
  </si>
  <si>
    <t>Mallra per rishitje</t>
  </si>
  <si>
    <t>Parapagesa per furnizime</t>
  </si>
  <si>
    <t>II</t>
  </si>
  <si>
    <t>A K T I V E T    A F A T G J A T A</t>
  </si>
  <si>
    <t>Aktive afatgjata materiale</t>
  </si>
  <si>
    <t>Toka</t>
  </si>
  <si>
    <t>Ndertesa</t>
  </si>
  <si>
    <t xml:space="preserve">Aktive tjera afat gjata materiale </t>
  </si>
  <si>
    <t>Aktive te tjera afatgjata</t>
  </si>
  <si>
    <t>Totali   Aktiveve</t>
  </si>
  <si>
    <t>PASIVET  DHE  KAPITALI</t>
  </si>
  <si>
    <t>P A S I V E T      A F A T S H K U R T R A</t>
  </si>
  <si>
    <t>Huamarjet</t>
  </si>
  <si>
    <t>Overdraftet bankare</t>
  </si>
  <si>
    <t>Huamarrje afat shkuatra</t>
  </si>
  <si>
    <t>Detyrimet tregetare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</si>
  <si>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</si>
  <si>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</si>
  <si>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</si>
  <si>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</si>
  <si>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Tatimin ne Burim</t>
  </si>
  <si>
    <t>Debitore dhe Kreditore te tjere</t>
  </si>
  <si>
    <t>Parapagimet e arketuara</t>
  </si>
  <si>
    <t>P A S I V E T      A F A T G J A T A</t>
  </si>
  <si>
    <t>Huat  afatgjata</t>
  </si>
  <si>
    <t>Te tjera afatgjata</t>
  </si>
  <si>
    <t>III</t>
  </si>
  <si>
    <t xml:space="preserve">K A P I T A L I </t>
  </si>
  <si>
    <t>Kapitali  i  Pronarit</t>
  </si>
  <si>
    <t>Rezervat</t>
  </si>
  <si>
    <t>Fitimi  (Humbja)   e   vitit   financiar</t>
  </si>
  <si>
    <t xml:space="preserve">Totali   Pasiveve </t>
  </si>
  <si>
    <t>(  Bazuar ne klasifikimin e Shpenzimeve sipas Natyres  )</t>
  </si>
  <si>
    <t>Pershkrimi  i  Elementeve</t>
  </si>
  <si>
    <t>TE ARDHURAT</t>
  </si>
  <si>
    <t>►</t>
  </si>
  <si>
    <t>SHPENZIMET  =1+2+3+4+5</t>
  </si>
  <si>
    <t>Shpenzime per materiale</t>
  </si>
  <si>
    <t>Inventar ne celje</t>
  </si>
  <si>
    <t>Shpenzimet per mallrat e prodhuara</t>
  </si>
  <si>
    <t>Inventari ne fund te vitit</t>
  </si>
  <si>
    <t>Shpenzime personeli</t>
  </si>
  <si>
    <t xml:space="preserve">Pagat </t>
  </si>
  <si>
    <t>Amortizimi i Aktiveve Afatgjata</t>
  </si>
  <si>
    <t>Te tjera</t>
  </si>
  <si>
    <t>Energji uji,fax,telefon,internet</t>
  </si>
  <si>
    <t>Shpenzime financiare</t>
  </si>
  <si>
    <t>Interesa te paguara dhe komisione bankare</t>
  </si>
  <si>
    <t>A</t>
  </si>
  <si>
    <t xml:space="preserve">Fitimi para tatimeve  </t>
  </si>
  <si>
    <t>Tatimi mbi fitimin</t>
  </si>
  <si>
    <t>B</t>
  </si>
  <si>
    <t xml:space="preserve">Fitimi  pas tatimit </t>
  </si>
  <si>
    <t xml:space="preserve">DEKLARATA ANALITIKE PER </t>
  </si>
  <si>
    <t>Numri i Vendosjes se Dokumentit (NVD)</t>
  </si>
  <si>
    <t>TATIMIN MBI TE ARDHURAT</t>
  </si>
  <si>
    <t xml:space="preserve"> </t>
  </si>
  <si>
    <r>
      <t xml:space="preserve">       </t>
    </r>
    <r>
      <rPr>
        <sz val="8"/>
        <rFont val="Arial"/>
        <family val="2"/>
      </rPr>
      <t>( Vetem per perdorim zyrtar )</t>
    </r>
  </si>
  <si>
    <t>NIPT</t>
  </si>
  <si>
    <t>Periudha tatimore</t>
  </si>
  <si>
    <t>Emri tregtar</t>
  </si>
  <si>
    <t>Adresa</t>
  </si>
  <si>
    <t>E M E R T I M I</t>
  </si>
  <si>
    <t xml:space="preserve">   Sipas Bilancit</t>
  </si>
  <si>
    <t xml:space="preserve">     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</si>
  <si>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</si>
  <si>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</si>
  <si>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</si>
  <si>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</si>
  <si>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</si>
  <si>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 xml:space="preserve">c) zmadhim I kapitalit themeltar te shoqerise ose kontributit te secilit person </t>
  </si>
  <si>
    <t>ne ortakeri</t>
  </si>
  <si>
    <t>ç) vlera e sherbimeve ne natyre</t>
  </si>
  <si>
    <t>d) kontributet vullnetare te pensioneve</t>
  </si>
  <si>
    <t>dh) dividentet e deklaruar dhe ndarja e fitimit</t>
  </si>
  <si>
    <t xml:space="preserve">e) interesat e paguara mbi interesin maksimal te kredise se caktuar nga  </t>
  </si>
  <si>
    <t>Banka e Shqiperise</t>
  </si>
  <si>
    <t>ë) gjobat,  kamat-vonesat dhe kushtet e tjera penale</t>
  </si>
  <si>
    <t>f) krijimi ose rritja e rezervave e fondeve te tjera</t>
  </si>
  <si>
    <t xml:space="preserve">g) tatimi mbi te ardhurat personale, akciza, tatimi mbi fitimin dhe tatimi mbi </t>
  </si>
  <si>
    <t>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</si>
  <si>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</si>
  <si>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</si>
  <si>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</si>
  <si>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</si>
  <si>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</si>
  <si>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</t>
  </si>
  <si>
    <t>themelor</t>
  </si>
  <si>
    <t>ll) nese baza e amortizimit eshte nje shume negative</t>
  </si>
  <si>
    <t xml:space="preserve">m) shpenzime per sherbime teknike, konsulence, menaxhim te palikujduar </t>
  </si>
  <si>
    <t>brenda periudhes tatimore</t>
  </si>
  <si>
    <r>
      <t>n) amortizim nga rivlersimi I akteve te qendrueshme</t>
    </r>
    <r>
      <rPr>
        <sz val="8"/>
        <rFont val="Arial"/>
        <family val="2"/>
      </rPr>
      <t xml:space="preserve"> </t>
    </r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</si>
  <si>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</si>
  <si>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</si>
  <si>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</si>
  <si>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</si>
  <si>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</si>
  <si>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</si>
  <si>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</si>
  <si>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</si>
  <si>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Ftimi i tatueshem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</si>
  <si>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</si>
  <si>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</si>
  <si>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</si>
  <si>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</si>
  <si>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</si>
  <si>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</si>
  <si>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</si>
  <si>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</si>
  <si>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</si>
  <si>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</si>
  <si>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</si>
  <si>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</si>
  <si>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</t>
  </si>
  <si>
    <t>Tatimi i mbajtur ne burim ne zbatim te nenit 33</t>
  </si>
  <si>
    <r>
      <t>Data dhe Nenshkrimi i personit te tatueshem</t>
    </r>
    <r>
      <rPr>
        <b/>
        <sz val="8"/>
        <rFont val="Arial"/>
        <family val="2"/>
      </rPr>
      <t>-</t>
    </r>
    <r>
      <rPr>
        <sz val="8"/>
        <rFont val="Arial"/>
        <family val="2"/>
      </rPr>
      <t>Deklaroj nen pergjegjesine time qe informacioni I mesiperm eshte I plote dhe I sakte</t>
    </r>
  </si>
  <si>
    <t>Per Drejtimin e Shoqerise</t>
  </si>
  <si>
    <t>Subjekti</t>
  </si>
  <si>
    <t>NIPT-I</t>
  </si>
  <si>
    <t>Aktiviteti</t>
  </si>
  <si>
    <t>Adresa Vep.</t>
  </si>
  <si>
    <t>Telefoni</t>
  </si>
  <si>
    <t>Nr.</t>
  </si>
  <si>
    <t>Artikulli</t>
  </si>
  <si>
    <t>Nj / M</t>
  </si>
  <si>
    <t>Sasia</t>
  </si>
  <si>
    <t>Kosto</t>
  </si>
  <si>
    <t>Vlera</t>
  </si>
  <si>
    <t>Shuma</t>
  </si>
  <si>
    <t>Grupet e aktiveve</t>
  </si>
  <si>
    <t>Gjendje</t>
  </si>
  <si>
    <t>Shtesa</t>
  </si>
  <si>
    <t>Pake</t>
  </si>
  <si>
    <t>sime</t>
  </si>
  <si>
    <t>Amortizimi</t>
  </si>
  <si>
    <t>Vl.mbetur</t>
  </si>
  <si>
    <t>Makineri e paisje</t>
  </si>
  <si>
    <t>Mjete Transporti</t>
  </si>
  <si>
    <t xml:space="preserve">S h u m a </t>
  </si>
  <si>
    <t>Subjekti  ________________________</t>
  </si>
  <si>
    <t>Lloji automjetit</t>
  </si>
  <si>
    <t>Kapaciteti</t>
  </si>
  <si>
    <t>Targa</t>
  </si>
  <si>
    <t>K31516059K</t>
  </si>
  <si>
    <t xml:space="preserve">Rr.BRIGADA E VIII, Pall. Nr  8/1  </t>
  </si>
  <si>
    <t>SIG.SHOQERORE E SHENDETSORE</t>
  </si>
  <si>
    <t>Detyrime per T. E BIZNESIT TE VOGEL</t>
  </si>
  <si>
    <t>Banka ne leke</t>
  </si>
  <si>
    <t>Banka ne Euro</t>
  </si>
  <si>
    <t>taxa vendore</t>
  </si>
  <si>
    <t>taksa ndaj IEKA</t>
  </si>
  <si>
    <t>Shpenzime per bashkpuntoret</t>
  </si>
  <si>
    <t>gjoba,penalitete</t>
  </si>
  <si>
    <t>shpenzim I panjohur</t>
  </si>
  <si>
    <t xml:space="preserve">udhetim e dieta </t>
  </si>
  <si>
    <t xml:space="preserve">AI&amp;EI AUDITORS </t>
  </si>
  <si>
    <t>Rr.Brigada e VIII</t>
  </si>
  <si>
    <t>Ekspert kontabel I rregjistruar</t>
  </si>
  <si>
    <t xml:space="preserve">I N V E N T A R I   </t>
  </si>
  <si>
    <t>Dt.</t>
  </si>
  <si>
    <t xml:space="preserve"> AI &amp; EI AUDITORS SH.P.K.</t>
  </si>
  <si>
    <t>12.12.2002</t>
  </si>
  <si>
    <t>Pai. Zyre dhe inf.</t>
  </si>
  <si>
    <t>kompj</t>
  </si>
  <si>
    <t>bufe</t>
  </si>
  <si>
    <t>kolltuqe</t>
  </si>
  <si>
    <t>prill</t>
  </si>
  <si>
    <t>amortizimi</t>
  </si>
  <si>
    <t>gusht</t>
  </si>
  <si>
    <t>Arka ne leke</t>
  </si>
  <si>
    <t>makina gusht</t>
  </si>
  <si>
    <t>mjete transporti</t>
  </si>
  <si>
    <t xml:space="preserve">te tjera </t>
  </si>
  <si>
    <t>tvsh</t>
  </si>
  <si>
    <t>TR2232U</t>
  </si>
  <si>
    <t>Inventari automjeteve ne pronesi te subjektit   2010</t>
  </si>
  <si>
    <t>Vlera NE LEKE</t>
  </si>
  <si>
    <t xml:space="preserve"> BENZ ML320</t>
  </si>
  <si>
    <t>PASQYRAT FINANCIARE VITI 2011</t>
  </si>
  <si>
    <t>Pasqyra   e   te   Ardhurave   dhe   Shpenzimeve     2011</t>
  </si>
  <si>
    <t>31.12.2011</t>
  </si>
  <si>
    <t>01.01.2011</t>
  </si>
  <si>
    <t>nr</t>
  </si>
  <si>
    <t>amortizimi vjetor</t>
  </si>
  <si>
    <t>I ak. dt 31.12.2010</t>
  </si>
  <si>
    <t>Viti   2011</t>
  </si>
  <si>
    <t>Mars 2012</t>
  </si>
  <si>
    <t>Aktivet Afatgjata Materiale   2011</t>
  </si>
  <si>
    <t>shp karburanti, dhe riparime</t>
  </si>
  <si>
    <t>Detyrime tatimore per tatim fitim</t>
  </si>
  <si>
    <t>Pasqyrat    Financiare    te    Vitit   2011</t>
  </si>
  <si>
    <t>Pasqyra  e  Ndryshimeve  ne  Kapital  2011</t>
  </si>
  <si>
    <t>Kapitali aksionar</t>
  </si>
  <si>
    <t>rezervat ligj</t>
  </si>
  <si>
    <t xml:space="preserve">Fitimi pashperndare </t>
  </si>
  <si>
    <t xml:space="preserve">Fitimi ushtrimor </t>
  </si>
  <si>
    <t>TOTALI</t>
  </si>
  <si>
    <t>Fitimi neto per periudhen kontabel</t>
  </si>
  <si>
    <t>Dividentet e paguar</t>
  </si>
  <si>
    <t>Emetimi kapitali aksionar</t>
  </si>
  <si>
    <t>Pozicioni me 31 dhjetor 2010</t>
  </si>
  <si>
    <t>Pozicioni me 31 dhjetor 2011</t>
  </si>
  <si>
    <t>Ne   Leke</t>
  </si>
  <si>
    <t>Pasqyra   e   Fluksit   Monetar  -  Metoda  Indirekte   2011</t>
  </si>
  <si>
    <t>Pasqyra e fluksit monetar - Metoda Indirekte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</si>
  <si>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</si>
  <si>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</si>
  <si>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</si>
  <si>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</si>
  <si>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</si>
  <si>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</si>
  <si>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tatim fitim I llogaritur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</si>
  <si>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</si>
  <si>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</si>
  <si>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</si>
  <si>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parapagime dhe shpenzime te shtyra</t>
  </si>
  <si>
    <t>nga aktiviteti</t>
  </si>
  <si>
    <t>Rritje/renie ne huadhenie te tjera</t>
  </si>
  <si>
    <t>Rritje/renie ne tepricen e detyrimeve ,per tu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</si>
  <si>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</si>
  <si>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</si>
  <si>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</si>
  <si>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</si>
  <si>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</si>
  <si>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</si>
  <si>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</si>
  <si>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</si>
  <si>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</si>
  <si>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</si>
  <si>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</si>
  <si>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</si>
  <si>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</si>
  <si>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</si>
  <si>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</si>
  <si>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</si>
  <si>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</si>
  <si>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</si>
  <si>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Rritje rezerva</t>
  </si>
  <si>
    <t>nH EuroConsult(ish AI&amp;EI AUDITORS) shpk</t>
  </si>
  <si>
    <t>nH EuroConsult sh.p.k.</t>
  </si>
  <si>
    <t>nH EuroConsult(ishAI&amp;EI AUDITORS )</t>
  </si>
  <si>
    <t>nH EuroConsult(ish AI&amp;EI AUDITORS)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</si>
</sst>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-* #,##0.0_L_e_k_-;\-* #,##0.0_L_e_k_-;_-* &quot;-&quot;??_L_e_k_-;_-@_-"/>
    <numFmt numFmtId="176" formatCode="_-* #,##0_L_e_k_-;\-* #,##0_L_e_k_-;_-* &quot;-&quot;??_L_e_k_-;_-@_-"/>
    <numFmt numFmtId="177" formatCode="_-* #,##0.000_L_e_k_-;\-* #,##0.000_L_e_k_-;_-* &quot;-&quot;??_L_e_k_-;_-@_-"/>
    <numFmt numFmtId="178" formatCode="_-* #,##0.0000_L_e_k_-;\-* #,##0.0000_L_e_k_-;_-* &quot;-&quot;??_L_e_k_-;_-@_-"/>
    <numFmt numFmtId="179" formatCode="_-* #,##0.00000_L_e_k_-;\-* #,##0.00000_L_e_k_-;_-* &quot;-&quot;??_L_e_k_-;_-@_-"/>
    <numFmt numFmtId="180" formatCode="0.0"/>
  </numFmts>
  <fonts count="68">
    <font>
      <sz val="10"/>
      <name val="Arial"/>
      <family val="0"/>
    </font>
    <font>
      <sz val="11"/>
      <name val="Calibri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0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u val="single"/>
      <sz val="14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0" xfId="0" applyFont="1" applyAlignment="1">
      <alignment/>
    </xf>
    <xf numFmtId="0" fontId="0" fillId="0" borderId="17" xfId="0" applyBorder="1" applyAlignment="1">
      <alignment/>
    </xf>
    <xf numFmtId="0" fontId="12" fillId="0" borderId="17" xfId="0" applyFont="1" applyBorder="1" applyAlignment="1">
      <alignment/>
    </xf>
    <xf numFmtId="0" fontId="9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17" fillId="0" borderId="0" xfId="0" applyFont="1" applyAlignment="1">
      <alignment/>
    </xf>
    <xf numFmtId="0" fontId="11" fillId="0" borderId="13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22" fillId="0" borderId="22" xfId="0" applyFont="1" applyFill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4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 indent="5"/>
    </xf>
    <xf numFmtId="0" fontId="1" fillId="0" borderId="0" xfId="0" applyFont="1" applyAlignment="1">
      <alignment horizontal="left" indent="4"/>
    </xf>
    <xf numFmtId="0" fontId="9" fillId="0" borderId="0" xfId="0" applyFont="1" applyAlignment="1">
      <alignment/>
    </xf>
    <xf numFmtId="0" fontId="17" fillId="0" borderId="12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22" fillId="0" borderId="0" xfId="0" applyFont="1" applyAlignment="1">
      <alignment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176" fontId="0" fillId="0" borderId="17" xfId="42" applyNumberFormat="1" applyFont="1" applyBorder="1" applyAlignment="1">
      <alignment/>
    </xf>
    <xf numFmtId="176" fontId="0" fillId="0" borderId="12" xfId="42" applyNumberFormat="1" applyFont="1" applyBorder="1" applyAlignment="1">
      <alignment horizontal="center"/>
    </xf>
    <xf numFmtId="176" fontId="0" fillId="0" borderId="24" xfId="42" applyNumberFormat="1" applyFont="1" applyBorder="1" applyAlignment="1">
      <alignment/>
    </xf>
    <xf numFmtId="176" fontId="24" fillId="0" borderId="17" xfId="42" applyNumberFormat="1" applyFont="1" applyBorder="1" applyAlignment="1">
      <alignment/>
    </xf>
    <xf numFmtId="176" fontId="2" fillId="0" borderId="17" xfId="42" applyNumberFormat="1" applyFont="1" applyBorder="1" applyAlignment="1">
      <alignment/>
    </xf>
    <xf numFmtId="176" fontId="2" fillId="0" borderId="0" xfId="42" applyNumberFormat="1" applyFont="1" applyBorder="1" applyAlignment="1">
      <alignment/>
    </xf>
    <xf numFmtId="176" fontId="0" fillId="0" borderId="0" xfId="0" applyNumberFormat="1" applyAlignment="1">
      <alignment/>
    </xf>
    <xf numFmtId="176" fontId="11" fillId="0" borderId="17" xfId="42" applyNumberFormat="1" applyFont="1" applyBorder="1" applyAlignment="1">
      <alignment/>
    </xf>
    <xf numFmtId="176" fontId="14" fillId="0" borderId="17" xfId="42" applyNumberFormat="1" applyFont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176" fontId="2" fillId="0" borderId="15" xfId="42" applyNumberFormat="1" applyFont="1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28" xfId="0" applyFont="1" applyBorder="1" applyAlignment="1">
      <alignment/>
    </xf>
    <xf numFmtId="176" fontId="11" fillId="0" borderId="29" xfId="42" applyNumberFormat="1" applyFont="1" applyBorder="1" applyAlignment="1">
      <alignment/>
    </xf>
    <xf numFmtId="171" fontId="0" fillId="0" borderId="17" xfId="42" applyFont="1" applyBorder="1" applyAlignment="1">
      <alignment horizontal="right"/>
    </xf>
    <xf numFmtId="0" fontId="17" fillId="0" borderId="17" xfId="0" applyFont="1" applyBorder="1" applyAlignment="1">
      <alignment/>
    </xf>
    <xf numFmtId="176" fontId="17" fillId="0" borderId="17" xfId="42" applyNumberFormat="1" applyFont="1" applyBorder="1" applyAlignment="1">
      <alignment horizontal="right"/>
    </xf>
    <xf numFmtId="176" fontId="17" fillId="0" borderId="17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1" fontId="20" fillId="0" borderId="17" xfId="42" applyFont="1" applyBorder="1" applyAlignment="1">
      <alignment horizontal="right"/>
    </xf>
    <xf numFmtId="0" fontId="14" fillId="0" borderId="17" xfId="0" applyFont="1" applyBorder="1" applyAlignment="1">
      <alignment/>
    </xf>
    <xf numFmtId="176" fontId="14" fillId="0" borderId="15" xfId="42" applyNumberFormat="1" applyFont="1" applyBorder="1" applyAlignment="1">
      <alignment horizontal="center"/>
    </xf>
    <xf numFmtId="176" fontId="14" fillId="0" borderId="12" xfId="42" applyNumberFormat="1" applyFont="1" applyBorder="1" applyAlignment="1">
      <alignment horizontal="center"/>
    </xf>
    <xf numFmtId="171" fontId="0" fillId="0" borderId="0" xfId="42" applyFont="1" applyAlignment="1">
      <alignment/>
    </xf>
    <xf numFmtId="179" fontId="0" fillId="0" borderId="0" xfId="42" applyNumberFormat="1" applyFont="1" applyAlignment="1">
      <alignment/>
    </xf>
    <xf numFmtId="176" fontId="17" fillId="0" borderId="17" xfId="42" applyNumberFormat="1" applyFont="1" applyBorder="1" applyAlignment="1">
      <alignment/>
    </xf>
    <xf numFmtId="3" fontId="17" fillId="0" borderId="23" xfId="0" applyNumberFormat="1" applyFont="1" applyBorder="1" applyAlignment="1">
      <alignment horizontal="center"/>
    </xf>
    <xf numFmtId="3" fontId="17" fillId="0" borderId="24" xfId="0" applyNumberFormat="1" applyFont="1" applyBorder="1" applyAlignment="1">
      <alignment/>
    </xf>
    <xf numFmtId="3" fontId="17" fillId="0" borderId="22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/>
    </xf>
    <xf numFmtId="3" fontId="17" fillId="0" borderId="10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/>
    </xf>
    <xf numFmtId="3" fontId="17" fillId="0" borderId="14" xfId="0" applyNumberFormat="1" applyFont="1" applyFill="1" applyBorder="1" applyAlignment="1">
      <alignment/>
    </xf>
    <xf numFmtId="3" fontId="17" fillId="0" borderId="16" xfId="0" applyNumberFormat="1" applyFont="1" applyBorder="1" applyAlignment="1">
      <alignment horizontal="center"/>
    </xf>
    <xf numFmtId="3" fontId="17" fillId="0" borderId="17" xfId="0" applyNumberFormat="1" applyFont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0" borderId="13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/>
    </xf>
    <xf numFmtId="3" fontId="17" fillId="0" borderId="0" xfId="0" applyNumberFormat="1" applyFont="1" applyFill="1" applyBorder="1" applyAlignment="1">
      <alignment vertical="center"/>
    </xf>
    <xf numFmtId="3" fontId="17" fillId="0" borderId="22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3" fontId="17" fillId="0" borderId="24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3" fontId="17" fillId="0" borderId="23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/>
    </xf>
    <xf numFmtId="3" fontId="17" fillId="0" borderId="23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24" xfId="0" applyFont="1" applyBorder="1" applyAlignment="1">
      <alignment horizontal="center"/>
    </xf>
    <xf numFmtId="43" fontId="0" fillId="0" borderId="0" xfId="0" applyNumberFormat="1" applyAlignment="1">
      <alignment/>
    </xf>
    <xf numFmtId="1" fontId="17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176" fontId="20" fillId="0" borderId="17" xfId="42" applyNumberFormat="1" applyFont="1" applyBorder="1" applyAlignment="1">
      <alignment/>
    </xf>
    <xf numFmtId="176" fontId="2" fillId="0" borderId="17" xfId="42" applyNumberFormat="1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76" fontId="2" fillId="0" borderId="14" xfId="42" applyNumberFormat="1" applyFont="1" applyBorder="1" applyAlignment="1">
      <alignment/>
    </xf>
    <xf numFmtId="176" fontId="11" fillId="0" borderId="14" xfId="42" applyNumberFormat="1" applyFont="1" applyBorder="1" applyAlignment="1">
      <alignment/>
    </xf>
    <xf numFmtId="176" fontId="2" fillId="0" borderId="14" xfId="42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11" fillId="0" borderId="21" xfId="42" applyNumberFormat="1" applyFont="1" applyBorder="1" applyAlignment="1">
      <alignment/>
    </xf>
    <xf numFmtId="0" fontId="2" fillId="0" borderId="21" xfId="0" applyFont="1" applyFill="1" applyBorder="1" applyAlignment="1">
      <alignment horizontal="center"/>
    </xf>
    <xf numFmtId="3" fontId="17" fillId="0" borderId="21" xfId="0" applyNumberFormat="1" applyFont="1" applyFill="1" applyBorder="1" applyAlignment="1">
      <alignment/>
    </xf>
    <xf numFmtId="3" fontId="17" fillId="0" borderId="21" xfId="0" applyNumberFormat="1" applyFont="1" applyBorder="1" applyAlignment="1">
      <alignment horizontal="center"/>
    </xf>
    <xf numFmtId="3" fontId="17" fillId="0" borderId="21" xfId="0" applyNumberFormat="1" applyFont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3" fontId="17" fillId="0" borderId="21" xfId="0" applyNumberFormat="1" applyFont="1" applyFill="1" applyBorder="1" applyAlignment="1">
      <alignment vertical="center"/>
    </xf>
    <xf numFmtId="3" fontId="17" fillId="0" borderId="21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vertical="center"/>
    </xf>
    <xf numFmtId="176" fontId="20" fillId="0" borderId="17" xfId="42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3" fontId="11" fillId="0" borderId="3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3" fontId="2" fillId="0" borderId="21" xfId="0" applyNumberFormat="1" applyFont="1" applyBorder="1" applyAlignment="1">
      <alignment horizontal="center" vertical="center"/>
    </xf>
    <xf numFmtId="176" fontId="1" fillId="0" borderId="21" xfId="42" applyNumberFormat="1" applyFont="1" applyBorder="1" applyAlignment="1">
      <alignment vertical="center"/>
    </xf>
    <xf numFmtId="176" fontId="2" fillId="0" borderId="21" xfId="42" applyNumberFormat="1" applyFont="1" applyBorder="1" applyAlignment="1">
      <alignment vertical="center"/>
    </xf>
    <xf numFmtId="3" fontId="67" fillId="0" borderId="21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3" fontId="11" fillId="0" borderId="38" xfId="0" applyNumberFormat="1" applyFont="1" applyBorder="1" applyAlignment="1">
      <alignment horizontal="center" vertical="center"/>
    </xf>
    <xf numFmtId="176" fontId="11" fillId="0" borderId="38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24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0" fillId="0" borderId="21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right" vertical="center"/>
    </xf>
    <xf numFmtId="176" fontId="0" fillId="0" borderId="21" xfId="42" applyNumberFormat="1" applyFont="1" applyBorder="1" applyAlignment="1">
      <alignment/>
    </xf>
    <xf numFmtId="176" fontId="0" fillId="0" borderId="17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41" xfId="0" applyFont="1" applyBorder="1" applyAlignment="1">
      <alignment/>
    </xf>
    <xf numFmtId="0" fontId="3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43" xfId="0" applyFont="1" applyBorder="1" applyAlignment="1">
      <alignment/>
    </xf>
    <xf numFmtId="0" fontId="13" fillId="0" borderId="50" xfId="0" applyFont="1" applyBorder="1" applyAlignment="1">
      <alignment horizontal="right"/>
    </xf>
    <xf numFmtId="0" fontId="13" fillId="0" borderId="51" xfId="0" applyFont="1" applyBorder="1" applyAlignment="1">
      <alignment horizontal="right"/>
    </xf>
    <xf numFmtId="0" fontId="13" fillId="0" borderId="52" xfId="0" applyFont="1" applyBorder="1" applyAlignment="1">
      <alignment horizontal="right"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23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13" fillId="0" borderId="41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4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41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7" fillId="0" borderId="20" xfId="0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6"/>
  <sheetViews>
    <sheetView zoomScalePageLayoutView="0" workbookViewId="0" topLeftCell="A13">
      <selection activeCell="F4" sqref="F4"/>
    </sheetView>
  </sheetViews>
  <sheetFormatPr defaultColWidth="9.140625" defaultRowHeight="12.75"/>
  <cols>
    <col min="1" max="1" width="4.7109375" style="0" customWidth="1"/>
    <col min="2" max="2" width="7.28125" style="0" customWidth="1"/>
    <col min="5" max="5" width="2.8515625" style="0" customWidth="1"/>
    <col min="6" max="6" width="12.57421875" style="0" customWidth="1"/>
    <col min="7" max="7" width="7.421875" style="0" customWidth="1"/>
    <col min="11" max="11" width="12.57421875" style="0" customWidth="1"/>
  </cols>
  <sheetData>
    <row r="2" spans="2:11" ht="12.75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ht="15">
      <c r="B3" s="5"/>
      <c r="C3" s="267" t="s">
        <v>0</v>
      </c>
      <c r="D3" s="267"/>
      <c r="E3" s="1"/>
      <c r="F3" s="7" t="s">
        <v>270</v>
      </c>
      <c r="G3" s="8"/>
      <c r="H3" s="9"/>
      <c r="I3" s="7"/>
      <c r="J3" s="1"/>
      <c r="K3" s="10"/>
    </row>
    <row r="4" spans="2:11" ht="15">
      <c r="B4" s="5"/>
      <c r="C4" s="6" t="s">
        <v>1</v>
      </c>
      <c r="D4" s="1"/>
      <c r="E4" s="1"/>
      <c r="F4" s="7" t="s">
        <v>175</v>
      </c>
      <c r="G4" s="11"/>
      <c r="H4" s="13"/>
      <c r="I4" s="6"/>
      <c r="J4" s="14"/>
      <c r="K4" s="10"/>
    </row>
    <row r="5" spans="2:11" ht="15">
      <c r="B5" s="5"/>
      <c r="C5" s="267" t="s">
        <v>2</v>
      </c>
      <c r="D5" s="267"/>
      <c r="E5" s="1"/>
      <c r="F5" s="7" t="s">
        <v>176</v>
      </c>
      <c r="G5" s="7"/>
      <c r="H5" s="7"/>
      <c r="I5" s="7"/>
      <c r="J5" s="7"/>
      <c r="K5" s="10"/>
    </row>
    <row r="6" spans="2:11" ht="15">
      <c r="B6" s="5"/>
      <c r="C6" s="1"/>
      <c r="D6" s="1"/>
      <c r="E6" s="1"/>
      <c r="F6" s="1"/>
      <c r="G6" s="1"/>
      <c r="H6" s="9" t="s">
        <v>13</v>
      </c>
      <c r="I6" s="9"/>
      <c r="J6" s="6"/>
      <c r="K6" s="10"/>
    </row>
    <row r="7" spans="2:11" ht="15">
      <c r="B7" s="5"/>
      <c r="C7" s="267" t="s">
        <v>3</v>
      </c>
      <c r="D7" s="267"/>
      <c r="E7" s="1"/>
      <c r="F7" s="7" t="s">
        <v>193</v>
      </c>
      <c r="G7" s="12"/>
      <c r="H7" s="1"/>
      <c r="I7" s="1"/>
      <c r="J7" s="1"/>
      <c r="K7" s="10"/>
    </row>
    <row r="8" spans="2:11" ht="15">
      <c r="B8" s="5"/>
      <c r="C8" s="267" t="s">
        <v>4</v>
      </c>
      <c r="D8" s="267"/>
      <c r="E8" s="267"/>
      <c r="F8" s="7">
        <v>28.656</v>
      </c>
      <c r="G8" s="12"/>
      <c r="H8" s="1"/>
      <c r="I8" s="1"/>
      <c r="J8" s="1"/>
      <c r="K8" s="10"/>
    </row>
    <row r="9" spans="2:11" ht="15">
      <c r="B9" s="5"/>
      <c r="C9" s="1"/>
      <c r="D9" s="1"/>
      <c r="E9" s="1"/>
      <c r="F9" s="1"/>
      <c r="G9" s="1"/>
      <c r="H9" s="1"/>
      <c r="I9" s="1"/>
      <c r="J9" s="1"/>
      <c r="K9" s="10"/>
    </row>
    <row r="10" spans="2:11" ht="15">
      <c r="B10" s="5"/>
      <c r="C10" s="267" t="s">
        <v>5</v>
      </c>
      <c r="D10" s="267"/>
      <c r="E10" s="1"/>
      <c r="F10" s="7" t="s">
        <v>14</v>
      </c>
      <c r="G10" s="7"/>
      <c r="H10" s="7"/>
      <c r="I10" s="7"/>
      <c r="J10" s="7"/>
      <c r="K10" s="10"/>
    </row>
    <row r="11" spans="2:11" ht="15">
      <c r="B11" s="5"/>
      <c r="C11" s="1"/>
      <c r="D11" s="1"/>
      <c r="E11" s="1"/>
      <c r="F11" s="7"/>
      <c r="G11" s="7"/>
      <c r="H11" s="7"/>
      <c r="I11" s="7"/>
      <c r="J11" s="7"/>
      <c r="K11" s="10"/>
    </row>
    <row r="12" spans="2:11" ht="15">
      <c r="B12" s="5"/>
      <c r="C12" s="1"/>
      <c r="D12" s="1"/>
      <c r="E12" s="1"/>
      <c r="F12" s="7"/>
      <c r="G12" s="7"/>
      <c r="H12" s="7"/>
      <c r="I12" s="7"/>
      <c r="J12" s="7"/>
      <c r="K12" s="10"/>
    </row>
    <row r="13" spans="2:11" ht="33.75">
      <c r="B13" s="275" t="s">
        <v>6</v>
      </c>
      <c r="C13" s="276"/>
      <c r="D13" s="276"/>
      <c r="E13" s="276"/>
      <c r="F13" s="276"/>
      <c r="G13" s="276"/>
      <c r="H13" s="276"/>
      <c r="I13" s="276"/>
      <c r="J13" s="276"/>
      <c r="K13" s="277"/>
    </row>
    <row r="14" spans="2:11" ht="33.75">
      <c r="B14" s="15"/>
      <c r="C14" s="12"/>
      <c r="D14" s="12"/>
      <c r="E14" s="12"/>
      <c r="F14" s="12"/>
      <c r="G14" s="12"/>
      <c r="H14" s="12"/>
      <c r="I14" s="12"/>
      <c r="J14" s="12"/>
      <c r="K14" s="16"/>
    </row>
    <row r="15" spans="2:11" ht="25.5">
      <c r="B15" s="270"/>
      <c r="C15" s="271"/>
      <c r="D15" s="271"/>
      <c r="E15" s="271"/>
      <c r="F15" s="271"/>
      <c r="G15" s="271"/>
      <c r="H15" s="271"/>
      <c r="I15" s="271"/>
      <c r="J15" s="271"/>
      <c r="K15" s="272"/>
    </row>
    <row r="16" spans="2:11" ht="25.5">
      <c r="B16" s="17"/>
      <c r="C16" s="12"/>
      <c r="D16" s="12"/>
      <c r="E16" s="12"/>
      <c r="F16" s="12"/>
      <c r="G16" s="12"/>
      <c r="H16" s="12"/>
      <c r="I16" s="12"/>
      <c r="J16" s="12"/>
      <c r="K16" s="18"/>
    </row>
    <row r="17" spans="2:11" ht="12.75">
      <c r="B17" s="19"/>
      <c r="C17" s="273"/>
      <c r="D17" s="273"/>
      <c r="E17" s="273"/>
      <c r="F17" s="273"/>
      <c r="G17" s="273"/>
      <c r="H17" s="273"/>
      <c r="I17" s="273"/>
      <c r="J17" s="273"/>
      <c r="K17" s="20"/>
    </row>
    <row r="18" spans="2:11" ht="15">
      <c r="B18" s="19"/>
      <c r="C18" s="274"/>
      <c r="D18" s="274"/>
      <c r="E18" s="274"/>
      <c r="F18" s="274"/>
      <c r="G18" s="274"/>
      <c r="H18" s="274"/>
      <c r="I18" s="274"/>
      <c r="J18" s="274"/>
      <c r="K18" s="20"/>
    </row>
    <row r="19" spans="2:11" ht="15">
      <c r="B19" s="19"/>
      <c r="C19" s="1"/>
      <c r="D19" s="1"/>
      <c r="E19" s="1"/>
      <c r="F19" s="1"/>
      <c r="G19" s="1"/>
      <c r="H19" s="1"/>
      <c r="I19" s="1"/>
      <c r="J19" s="1"/>
      <c r="K19" s="20"/>
    </row>
    <row r="20" spans="2:11" ht="15">
      <c r="B20" s="19"/>
      <c r="C20" s="1"/>
      <c r="D20" s="1"/>
      <c r="E20" s="1"/>
      <c r="F20" s="1"/>
      <c r="G20" s="1"/>
      <c r="H20" s="1"/>
      <c r="I20" s="1"/>
      <c r="J20" s="1"/>
      <c r="K20" s="20"/>
    </row>
    <row r="21" spans="2:11" ht="33.75">
      <c r="B21" s="19"/>
      <c r="C21" s="1"/>
      <c r="D21" s="1"/>
      <c r="E21" s="1"/>
      <c r="F21" s="21" t="s">
        <v>217</v>
      </c>
      <c r="G21" s="1"/>
      <c r="H21" s="1"/>
      <c r="I21" s="1"/>
      <c r="J21" s="1"/>
      <c r="K21" s="20"/>
    </row>
    <row r="22" spans="2:11" ht="15">
      <c r="B22" s="19"/>
      <c r="C22" s="1"/>
      <c r="D22" s="1"/>
      <c r="E22" s="1"/>
      <c r="F22" s="1"/>
      <c r="G22" s="1"/>
      <c r="H22" s="1"/>
      <c r="I22" s="1"/>
      <c r="J22" s="1"/>
      <c r="K22" s="20"/>
    </row>
    <row r="23" spans="2:11" ht="15">
      <c r="B23" s="19"/>
      <c r="C23" s="1"/>
      <c r="D23" s="1"/>
      <c r="E23" s="1"/>
      <c r="F23" s="1"/>
      <c r="G23" s="1"/>
      <c r="H23" s="1"/>
      <c r="I23" s="1"/>
      <c r="J23" s="1"/>
      <c r="K23" s="20"/>
    </row>
    <row r="24" spans="2:11" ht="15">
      <c r="B24" s="19"/>
      <c r="C24" s="1"/>
      <c r="D24" s="1"/>
      <c r="E24" s="1"/>
      <c r="F24" s="1"/>
      <c r="G24" s="1"/>
      <c r="H24" s="1"/>
      <c r="I24" s="1"/>
      <c r="J24" s="1"/>
      <c r="K24" s="20"/>
    </row>
    <row r="25" spans="2:11" ht="15">
      <c r="B25" s="19"/>
      <c r="C25" s="1"/>
      <c r="D25" s="1"/>
      <c r="E25" s="1"/>
      <c r="F25" s="1"/>
      <c r="G25" s="1"/>
      <c r="H25" s="1"/>
      <c r="I25" s="1"/>
      <c r="J25" s="1"/>
      <c r="K25" s="20"/>
    </row>
    <row r="26" spans="2:11" ht="15">
      <c r="B26" s="19"/>
      <c r="C26" s="1"/>
      <c r="D26" s="1"/>
      <c r="E26" s="1"/>
      <c r="F26" s="1"/>
      <c r="G26" s="1"/>
      <c r="H26" s="1"/>
      <c r="I26" s="1"/>
      <c r="J26" s="1"/>
      <c r="K26" s="20"/>
    </row>
    <row r="27" spans="2:11" ht="15">
      <c r="B27" s="19"/>
      <c r="C27" s="1"/>
      <c r="D27" s="1"/>
      <c r="E27" s="1"/>
      <c r="F27" s="1"/>
      <c r="G27" s="1"/>
      <c r="H27" s="1"/>
      <c r="I27" s="1"/>
      <c r="J27" s="1"/>
      <c r="K27" s="20"/>
    </row>
    <row r="28" spans="2:11" ht="15">
      <c r="B28" s="19"/>
      <c r="C28" s="1"/>
      <c r="D28" s="1"/>
      <c r="E28" s="1"/>
      <c r="F28" s="1"/>
      <c r="G28" s="1"/>
      <c r="H28" s="1"/>
      <c r="I28" s="1"/>
      <c r="J28" s="1"/>
      <c r="K28" s="20"/>
    </row>
    <row r="29" spans="2:11" ht="15">
      <c r="B29" s="19"/>
      <c r="C29" s="1"/>
      <c r="D29" s="1"/>
      <c r="E29" s="1"/>
      <c r="F29" s="1"/>
      <c r="G29" s="1"/>
      <c r="H29" s="1"/>
      <c r="I29" s="1"/>
      <c r="J29" s="1"/>
      <c r="K29" s="20"/>
    </row>
    <row r="30" spans="2:11" ht="15">
      <c r="B30" s="19"/>
      <c r="C30" s="1"/>
      <c r="D30" s="1"/>
      <c r="E30" s="1"/>
      <c r="F30" s="1"/>
      <c r="G30" s="1"/>
      <c r="H30" s="1"/>
      <c r="I30" s="1"/>
      <c r="J30" s="1"/>
      <c r="K30" s="20"/>
    </row>
    <row r="31" spans="2:11" ht="15">
      <c r="B31" s="19"/>
      <c r="C31" s="1"/>
      <c r="D31" s="1"/>
      <c r="E31" s="1"/>
      <c r="F31" s="1"/>
      <c r="G31" s="1"/>
      <c r="H31" s="1"/>
      <c r="I31" s="1"/>
      <c r="J31" s="1"/>
      <c r="K31" s="20"/>
    </row>
    <row r="32" spans="2:11" ht="15">
      <c r="B32" s="19"/>
      <c r="C32" s="1"/>
      <c r="D32" s="1"/>
      <c r="E32" s="1"/>
      <c r="F32" s="1"/>
      <c r="G32" s="1"/>
      <c r="H32" s="1"/>
      <c r="I32" s="1"/>
      <c r="J32" s="1"/>
      <c r="K32" s="20"/>
    </row>
    <row r="33" spans="2:11" ht="15">
      <c r="B33" s="19"/>
      <c r="C33" s="1"/>
      <c r="D33" s="1"/>
      <c r="E33" s="1"/>
      <c r="F33" s="1"/>
      <c r="G33" s="1"/>
      <c r="H33" s="1"/>
      <c r="I33" s="1"/>
      <c r="J33" s="1"/>
      <c r="K33" s="20"/>
    </row>
    <row r="34" spans="2:11" ht="15">
      <c r="B34" s="19"/>
      <c r="C34" s="1"/>
      <c r="D34" s="1"/>
      <c r="E34" s="1"/>
      <c r="F34" s="1"/>
      <c r="G34" s="1"/>
      <c r="H34" s="1"/>
      <c r="I34" s="1"/>
      <c r="J34" s="1"/>
      <c r="K34" s="20"/>
    </row>
    <row r="35" spans="2:11" ht="15">
      <c r="B35" s="19"/>
      <c r="C35" s="1"/>
      <c r="D35" s="1"/>
      <c r="E35" s="1"/>
      <c r="F35" s="1"/>
      <c r="G35" s="1"/>
      <c r="H35" s="1"/>
      <c r="I35" s="1"/>
      <c r="J35" s="1"/>
      <c r="K35" s="20"/>
    </row>
    <row r="36" spans="2:11" ht="15">
      <c r="B36" s="19"/>
      <c r="C36" s="1"/>
      <c r="D36" s="1"/>
      <c r="E36" s="1"/>
      <c r="F36" s="1"/>
      <c r="G36" s="1"/>
      <c r="H36" s="1"/>
      <c r="I36" s="1"/>
      <c r="J36" s="1"/>
      <c r="K36" s="20"/>
    </row>
    <row r="37" spans="2:11" ht="15">
      <c r="B37" s="5"/>
      <c r="C37" s="1"/>
      <c r="D37" s="1"/>
      <c r="E37" s="1"/>
      <c r="F37" s="1"/>
      <c r="G37" s="1"/>
      <c r="H37" s="274"/>
      <c r="I37" s="274"/>
      <c r="J37" s="1"/>
      <c r="K37" s="10"/>
    </row>
    <row r="38" spans="2:11" ht="15">
      <c r="B38" s="5"/>
      <c r="C38" s="1"/>
      <c r="D38" s="1"/>
      <c r="E38" s="1"/>
      <c r="F38" s="1"/>
      <c r="G38" s="1"/>
      <c r="H38" s="268"/>
      <c r="I38" s="268"/>
      <c r="J38" s="1"/>
      <c r="K38" s="10"/>
    </row>
    <row r="39" spans="2:11" ht="15">
      <c r="B39" s="5"/>
      <c r="C39" s="267" t="s">
        <v>7</v>
      </c>
      <c r="D39" s="267"/>
      <c r="E39" s="267"/>
      <c r="F39" s="267"/>
      <c r="G39" s="1"/>
      <c r="H39" s="269" t="s">
        <v>8</v>
      </c>
      <c r="I39" s="269"/>
      <c r="J39" s="1"/>
      <c r="K39" s="10"/>
    </row>
    <row r="40" spans="2:11" ht="15">
      <c r="B40" s="5"/>
      <c r="C40" s="267"/>
      <c r="D40" s="267"/>
      <c r="E40" s="267"/>
      <c r="F40" s="267"/>
      <c r="G40" s="1"/>
      <c r="H40" s="268"/>
      <c r="I40" s="268"/>
      <c r="J40" s="1"/>
      <c r="K40" s="10"/>
    </row>
    <row r="41" spans="2:11" ht="15">
      <c r="B41" s="19"/>
      <c r="C41" s="1"/>
      <c r="D41" s="1"/>
      <c r="E41" s="1"/>
      <c r="F41" s="1"/>
      <c r="G41" s="1"/>
      <c r="H41" s="1"/>
      <c r="I41" s="1"/>
      <c r="J41" s="1"/>
      <c r="K41" s="20"/>
    </row>
    <row r="42" spans="2:11" ht="15.75">
      <c r="B42" s="22"/>
      <c r="C42" s="267" t="s">
        <v>9</v>
      </c>
      <c r="D42" s="267"/>
      <c r="E42" s="267"/>
      <c r="F42" s="267"/>
      <c r="G42" s="13" t="s">
        <v>10</v>
      </c>
      <c r="H42" s="269" t="s">
        <v>213</v>
      </c>
      <c r="I42" s="269"/>
      <c r="J42" s="1"/>
      <c r="K42" s="23"/>
    </row>
    <row r="43" spans="2:11" ht="15.75">
      <c r="B43" s="22"/>
      <c r="C43" s="1"/>
      <c r="D43" s="1"/>
      <c r="E43" s="1"/>
      <c r="F43" s="1"/>
      <c r="G43" s="13" t="s">
        <v>11</v>
      </c>
      <c r="H43" s="266" t="s">
        <v>212</v>
      </c>
      <c r="I43" s="266"/>
      <c r="J43" s="1"/>
      <c r="K43" s="23"/>
    </row>
    <row r="44" spans="2:11" ht="15.75">
      <c r="B44" s="22"/>
      <c r="C44" s="1"/>
      <c r="D44" s="1"/>
      <c r="E44" s="1"/>
      <c r="F44" s="1"/>
      <c r="G44" s="12"/>
      <c r="H44" s="12"/>
      <c r="I44" s="12"/>
      <c r="J44" s="1"/>
      <c r="K44" s="23"/>
    </row>
    <row r="45" spans="2:11" ht="15.75">
      <c r="B45" s="22"/>
      <c r="C45" s="267" t="s">
        <v>12</v>
      </c>
      <c r="D45" s="267"/>
      <c r="E45" s="267"/>
      <c r="F45" s="267"/>
      <c r="G45" s="1"/>
      <c r="H45" s="7" t="s">
        <v>218</v>
      </c>
      <c r="I45" s="7"/>
      <c r="J45" s="1"/>
      <c r="K45" s="23"/>
    </row>
    <row r="46" spans="2:11" ht="12.75">
      <c r="B46" s="24"/>
      <c r="C46" s="25"/>
      <c r="D46" s="25"/>
      <c r="E46" s="25"/>
      <c r="F46" s="25"/>
      <c r="G46" s="25"/>
      <c r="H46" s="25"/>
      <c r="I46" s="25"/>
      <c r="J46" s="25"/>
      <c r="K46" s="26"/>
    </row>
  </sheetData>
  <sheetProtection/>
  <mergeCells count="19">
    <mergeCell ref="C3:D3"/>
    <mergeCell ref="C5:D5"/>
    <mergeCell ref="C7:D7"/>
    <mergeCell ref="C8:E8"/>
    <mergeCell ref="C10:D10"/>
    <mergeCell ref="B13:K13"/>
    <mergeCell ref="B15:K15"/>
    <mergeCell ref="C17:J17"/>
    <mergeCell ref="C18:J18"/>
    <mergeCell ref="H37:I37"/>
    <mergeCell ref="H38:I38"/>
    <mergeCell ref="C39:F39"/>
    <mergeCell ref="H39:I39"/>
    <mergeCell ref="H43:I43"/>
    <mergeCell ref="C45:F45"/>
    <mergeCell ref="C40:F40"/>
    <mergeCell ref="H40:I40"/>
    <mergeCell ref="C42:F42"/>
    <mergeCell ref="H42:I42"/>
  </mergeCells>
  <printOptions/>
  <pageMargins left="0.34" right="0.39" top="0.67" bottom="0.7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1" max="1" width="4.28125" style="0" customWidth="1"/>
    <col min="2" max="2" width="8.28125" style="0" customWidth="1"/>
    <col min="3" max="3" width="8.7109375" style="0" customWidth="1"/>
    <col min="4" max="4" width="31.57421875" style="0" customWidth="1"/>
    <col min="5" max="5" width="15.57421875" style="0" customWidth="1"/>
    <col min="6" max="6" width="14.57421875" style="0" customWidth="1"/>
    <col min="7" max="7" width="20.7109375" style="0" customWidth="1"/>
    <col min="8" max="8" width="13.421875" style="0" bestFit="1" customWidth="1"/>
    <col min="10" max="10" width="13.421875" style="0" bestFit="1" customWidth="1"/>
  </cols>
  <sheetData>
    <row r="1" spans="1:6" ht="21">
      <c r="A1" s="280" t="s">
        <v>271</v>
      </c>
      <c r="B1" s="280"/>
      <c r="C1" s="280"/>
      <c r="D1" s="280"/>
      <c r="E1" s="281"/>
      <c r="F1" s="281"/>
    </row>
    <row r="2" spans="1:6" ht="15">
      <c r="A2" s="1"/>
      <c r="B2" s="12"/>
      <c r="C2" s="12"/>
      <c r="D2" s="1"/>
      <c r="E2" s="12"/>
      <c r="F2" s="12"/>
    </row>
    <row r="3" spans="1:6" ht="15">
      <c r="A3" s="282" t="s">
        <v>222</v>
      </c>
      <c r="B3" s="282"/>
      <c r="C3" s="282"/>
      <c r="D3" s="282"/>
      <c r="E3" s="282"/>
      <c r="F3" s="282"/>
    </row>
    <row r="4" spans="1:6" ht="15">
      <c r="A4" s="12"/>
      <c r="B4" s="12"/>
      <c r="C4" s="12"/>
      <c r="D4" s="1"/>
      <c r="E4" s="1"/>
      <c r="F4" s="1"/>
    </row>
    <row r="5" spans="1:6" ht="12.75">
      <c r="A5" s="283" t="s">
        <v>15</v>
      </c>
      <c r="B5" s="285" t="s">
        <v>16</v>
      </c>
      <c r="C5" s="286"/>
      <c r="D5" s="287"/>
      <c r="E5" s="31" t="s">
        <v>17</v>
      </c>
      <c r="F5" s="31" t="s">
        <v>17</v>
      </c>
    </row>
    <row r="6" spans="1:6" ht="12.75">
      <c r="A6" s="284"/>
      <c r="B6" s="288"/>
      <c r="C6" s="289"/>
      <c r="D6" s="290"/>
      <c r="E6" s="33" t="s">
        <v>18</v>
      </c>
      <c r="F6" s="33" t="s">
        <v>19</v>
      </c>
    </row>
    <row r="7" spans="1:6" ht="12.75">
      <c r="A7" s="34" t="s">
        <v>20</v>
      </c>
      <c r="B7" s="291" t="s">
        <v>21</v>
      </c>
      <c r="C7" s="292"/>
      <c r="D7" s="293"/>
      <c r="E7" s="115"/>
      <c r="F7" s="115"/>
    </row>
    <row r="8" spans="1:7" ht="12.75">
      <c r="A8" s="38"/>
      <c r="B8" s="35">
        <v>1</v>
      </c>
      <c r="C8" s="278" t="s">
        <v>22</v>
      </c>
      <c r="D8" s="279"/>
      <c r="E8" s="118">
        <f>E9+E10</f>
        <v>393437</v>
      </c>
      <c r="F8" s="118">
        <f>F9+F10+F11</f>
        <v>881.62</v>
      </c>
      <c r="G8" s="117">
        <f>E8-F8</f>
        <v>392555.38</v>
      </c>
    </row>
    <row r="9" spans="1:6" ht="12.75">
      <c r="A9" s="38"/>
      <c r="B9" s="35"/>
      <c r="C9" s="9" t="s">
        <v>23</v>
      </c>
      <c r="D9" s="42" t="s">
        <v>179</v>
      </c>
      <c r="E9" s="115">
        <v>332153</v>
      </c>
      <c r="F9" s="115">
        <v>354.62</v>
      </c>
    </row>
    <row r="10" spans="1:6" ht="12.75">
      <c r="A10" s="38"/>
      <c r="B10" s="35"/>
      <c r="C10" s="9" t="s">
        <v>23</v>
      </c>
      <c r="D10" s="42" t="s">
        <v>180</v>
      </c>
      <c r="E10" s="115">
        <v>61284</v>
      </c>
      <c r="F10" s="115">
        <v>-660</v>
      </c>
    </row>
    <row r="11" spans="1:6" ht="12.75">
      <c r="A11" s="38"/>
      <c r="B11" s="35"/>
      <c r="C11" s="9" t="s">
        <v>23</v>
      </c>
      <c r="D11" s="42" t="s">
        <v>201</v>
      </c>
      <c r="E11" s="115"/>
      <c r="F11" s="115">
        <v>1187</v>
      </c>
    </row>
    <row r="12" spans="1:7" ht="12.75">
      <c r="A12" s="38"/>
      <c r="B12" s="35">
        <v>2</v>
      </c>
      <c r="C12" s="278" t="s">
        <v>24</v>
      </c>
      <c r="D12" s="279"/>
      <c r="E12" s="118">
        <f>E13</f>
        <v>744000</v>
      </c>
      <c r="F12" s="118">
        <f>F13</f>
        <v>1388480</v>
      </c>
      <c r="G12" s="117">
        <f>E12-F12</f>
        <v>-644480</v>
      </c>
    </row>
    <row r="13" spans="1:6" ht="12.75">
      <c r="A13" s="38"/>
      <c r="B13" s="9"/>
      <c r="C13" s="9" t="s">
        <v>23</v>
      </c>
      <c r="D13" s="42" t="s">
        <v>25</v>
      </c>
      <c r="E13" s="115">
        <v>744000</v>
      </c>
      <c r="F13" s="115">
        <v>1388480</v>
      </c>
    </row>
    <row r="14" spans="1:6" ht="12.75">
      <c r="A14" s="38"/>
      <c r="B14" s="9"/>
      <c r="C14" s="9" t="s">
        <v>23</v>
      </c>
      <c r="D14" s="42" t="s">
        <v>26</v>
      </c>
      <c r="E14" s="115"/>
      <c r="F14" s="115"/>
    </row>
    <row r="15" spans="1:6" ht="12.75">
      <c r="A15" s="38"/>
      <c r="B15" s="9"/>
      <c r="C15" s="9" t="s">
        <v>23</v>
      </c>
      <c r="D15" s="42" t="s">
        <v>27</v>
      </c>
      <c r="E15" s="115"/>
      <c r="F15" s="115"/>
    </row>
    <row r="16" spans="1:6" ht="12.75">
      <c r="A16" s="38"/>
      <c r="B16" s="9"/>
      <c r="C16" s="9" t="s">
        <v>23</v>
      </c>
      <c r="D16" s="42"/>
      <c r="E16" s="115"/>
      <c r="F16" s="115"/>
    </row>
    <row r="17" spans="1:6" ht="12.75">
      <c r="A17" s="38"/>
      <c r="B17" s="35">
        <v>3</v>
      </c>
      <c r="C17" s="278" t="s">
        <v>28</v>
      </c>
      <c r="D17" s="279"/>
      <c r="E17" s="115"/>
      <c r="F17" s="115"/>
    </row>
    <row r="18" spans="1:6" ht="12.75">
      <c r="A18" s="38"/>
      <c r="B18" s="9"/>
      <c r="C18" s="9" t="s">
        <v>23</v>
      </c>
      <c r="D18" s="42" t="s">
        <v>29</v>
      </c>
      <c r="E18" s="115"/>
      <c r="F18" s="115"/>
    </row>
    <row r="19" spans="1:6" ht="12.75">
      <c r="A19" s="38"/>
      <c r="B19" s="9"/>
      <c r="C19" s="9" t="s">
        <v>23</v>
      </c>
      <c r="D19" s="42" t="s">
        <v>30</v>
      </c>
      <c r="E19" s="115"/>
      <c r="F19" s="115"/>
    </row>
    <row r="20" spans="1:6" ht="12.75">
      <c r="A20" s="38"/>
      <c r="B20" s="9"/>
      <c r="C20" s="9" t="s">
        <v>23</v>
      </c>
      <c r="D20" s="42" t="s">
        <v>31</v>
      </c>
      <c r="E20" s="115"/>
      <c r="F20" s="115"/>
    </row>
    <row r="21" spans="1:6" ht="12.75">
      <c r="A21" s="38"/>
      <c r="B21" s="9"/>
      <c r="C21" s="9" t="s">
        <v>23</v>
      </c>
      <c r="D21" s="42" t="s">
        <v>32</v>
      </c>
      <c r="E21" s="115"/>
      <c r="F21" s="115"/>
    </row>
    <row r="22" spans="1:6" ht="12.75">
      <c r="A22" s="38"/>
      <c r="B22" s="9"/>
      <c r="C22" s="9" t="s">
        <v>23</v>
      </c>
      <c r="D22" s="42" t="s">
        <v>33</v>
      </c>
      <c r="E22" s="115"/>
      <c r="F22" s="115"/>
    </row>
    <row r="23" spans="1:6" ht="12.75">
      <c r="A23" s="38"/>
      <c r="B23" s="9"/>
      <c r="C23" s="9" t="s">
        <v>23</v>
      </c>
      <c r="D23" s="42"/>
      <c r="E23" s="115"/>
      <c r="F23" s="115"/>
    </row>
    <row r="24" spans="1:6" ht="12.75">
      <c r="A24" s="38"/>
      <c r="B24" s="9"/>
      <c r="C24" s="9" t="s">
        <v>23</v>
      </c>
      <c r="D24" s="42"/>
      <c r="E24" s="115"/>
      <c r="F24" s="115"/>
    </row>
    <row r="25" spans="1:6" ht="12.75">
      <c r="A25" s="34" t="s">
        <v>34</v>
      </c>
      <c r="B25" s="294" t="s">
        <v>35</v>
      </c>
      <c r="C25" s="295"/>
      <c r="D25" s="296"/>
      <c r="E25" s="115"/>
      <c r="F25" s="115"/>
    </row>
    <row r="26" spans="1:7" ht="12.75">
      <c r="A26" s="38"/>
      <c r="B26" s="35">
        <v>4</v>
      </c>
      <c r="C26" s="278" t="s">
        <v>36</v>
      </c>
      <c r="D26" s="279"/>
      <c r="E26" s="115">
        <f>E29+E30</f>
        <v>5213477</v>
      </c>
      <c r="F26" s="115">
        <f>F29+F30</f>
        <v>5383991</v>
      </c>
      <c r="G26" s="117">
        <f>E26-F26</f>
        <v>-170514</v>
      </c>
    </row>
    <row r="27" spans="1:6" ht="12.75">
      <c r="A27" s="38"/>
      <c r="B27" s="9"/>
      <c r="C27" s="9" t="s">
        <v>23</v>
      </c>
      <c r="D27" s="42" t="s">
        <v>37</v>
      </c>
      <c r="E27" s="115"/>
      <c r="F27" s="115"/>
    </row>
    <row r="28" spans="1:6" ht="12.75">
      <c r="A28" s="38"/>
      <c r="B28" s="9"/>
      <c r="C28" s="9" t="s">
        <v>23</v>
      </c>
      <c r="D28" s="42" t="s">
        <v>38</v>
      </c>
      <c r="E28" s="115"/>
      <c r="F28" s="115"/>
    </row>
    <row r="29" spans="1:6" ht="12.75">
      <c r="A29" s="38"/>
      <c r="B29" s="9"/>
      <c r="C29" s="9" t="s">
        <v>23</v>
      </c>
      <c r="D29" s="42" t="s">
        <v>203</v>
      </c>
      <c r="E29" s="115">
        <v>3669068</v>
      </c>
      <c r="F29" s="115">
        <v>4586335</v>
      </c>
    </row>
    <row r="30" spans="1:6" ht="12.75">
      <c r="A30" s="38"/>
      <c r="B30" s="9"/>
      <c r="C30" s="9" t="s">
        <v>23</v>
      </c>
      <c r="D30" s="42" t="s">
        <v>39</v>
      </c>
      <c r="E30" s="115">
        <v>1544409</v>
      </c>
      <c r="F30" s="115">
        <v>797656</v>
      </c>
    </row>
    <row r="31" spans="1:6" ht="13.5" thickBot="1">
      <c r="A31" s="133"/>
      <c r="B31" s="134">
        <v>5</v>
      </c>
      <c r="C31" s="297" t="s">
        <v>40</v>
      </c>
      <c r="D31" s="298"/>
      <c r="E31" s="128"/>
      <c r="F31" s="128"/>
    </row>
    <row r="32" spans="1:19" ht="18.75" thickBot="1">
      <c r="A32" s="135"/>
      <c r="B32" s="299" t="s">
        <v>41</v>
      </c>
      <c r="C32" s="300"/>
      <c r="D32" s="301"/>
      <c r="E32" s="136">
        <f>E26+E12+E8</f>
        <v>6350914</v>
      </c>
      <c r="F32" s="184">
        <f>F26+F17+F12+F8</f>
        <v>6773352.62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s="129" customFormat="1" ht="12.75" customHeight="1">
      <c r="A33" s="314"/>
      <c r="B33" s="268"/>
      <c r="C33" s="314"/>
      <c r="D33" s="55"/>
      <c r="E33" s="314"/>
      <c r="F33" s="30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19" s="129" customFormat="1" ht="12.75" customHeight="1">
      <c r="A34" s="314"/>
      <c r="B34" s="268"/>
      <c r="C34" s="314"/>
      <c r="D34" s="55"/>
      <c r="E34" s="314"/>
      <c r="F34" s="30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s="129" customFormat="1" ht="12.75" customHeight="1">
      <c r="A35" s="314"/>
      <c r="B35" s="268"/>
      <c r="C35" s="314"/>
      <c r="D35" s="55"/>
      <c r="E35" s="314"/>
      <c r="F35" s="30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1:19" s="129" customFormat="1" ht="12.75" customHeight="1">
      <c r="A36" s="314"/>
      <c r="B36" s="268"/>
      <c r="C36" s="314"/>
      <c r="D36" s="55"/>
      <c r="E36" s="314"/>
      <c r="F36" s="30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9" s="129" customFormat="1" ht="12.75" customHeight="1">
      <c r="A37" s="314"/>
      <c r="B37" s="268"/>
      <c r="C37" s="314"/>
      <c r="D37" s="55"/>
      <c r="E37" s="314"/>
      <c r="F37" s="30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s="129" customFormat="1" ht="12.75" customHeight="1">
      <c r="A38" s="314"/>
      <c r="B38" s="268"/>
      <c r="C38" s="314"/>
      <c r="D38" s="55"/>
      <c r="E38" s="314"/>
      <c r="F38" s="30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19" s="129" customFormat="1" ht="12.75" customHeight="1">
      <c r="A39" s="314"/>
      <c r="B39" s="268"/>
      <c r="C39" s="314"/>
      <c r="D39" s="130" t="s">
        <v>148</v>
      </c>
      <c r="E39" s="314"/>
      <c r="F39" s="30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1:19" s="129" customFormat="1" ht="12.75" customHeight="1">
      <c r="A40" s="314"/>
      <c r="B40" s="268"/>
      <c r="C40" s="314"/>
      <c r="D40" s="55"/>
      <c r="E40" s="314"/>
      <c r="F40" s="305"/>
      <c r="G40" s="55"/>
      <c r="H40" s="55"/>
      <c r="I40" s="55"/>
      <c r="J40" s="181"/>
      <c r="K40" s="55"/>
      <c r="L40" s="55"/>
      <c r="M40" s="55"/>
      <c r="N40" s="55"/>
      <c r="O40" s="55"/>
      <c r="P40" s="55"/>
      <c r="Q40" s="55"/>
      <c r="R40" s="55"/>
      <c r="S40" s="55"/>
    </row>
    <row r="41" spans="1:19" s="129" customFormat="1" ht="12.75" customHeight="1">
      <c r="A41" s="314"/>
      <c r="B41" s="268"/>
      <c r="C41" s="314"/>
      <c r="D41" s="55"/>
      <c r="E41" s="314"/>
      <c r="F41" s="30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s="129" customFormat="1" ht="12.75" customHeight="1">
      <c r="A42" s="314"/>
      <c r="B42" s="268"/>
      <c r="C42" s="314"/>
      <c r="D42" s="55"/>
      <c r="E42" s="314"/>
      <c r="F42" s="30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s="129" customFormat="1" ht="12.75" customHeight="1">
      <c r="A43" s="314"/>
      <c r="B43" s="268"/>
      <c r="C43" s="314"/>
      <c r="D43" s="55"/>
      <c r="E43" s="314"/>
      <c r="F43" s="30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1:19" s="129" customFormat="1" ht="12.75" customHeight="1">
      <c r="A44" s="314"/>
      <c r="B44" s="268"/>
      <c r="C44" s="314"/>
      <c r="D44" s="55"/>
      <c r="E44" s="314"/>
      <c r="F44" s="30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</row>
    <row r="45" spans="1:19" s="129" customFormat="1" ht="12.75" customHeight="1">
      <c r="A45" s="314"/>
      <c r="B45" s="268"/>
      <c r="C45" s="314"/>
      <c r="D45" s="55"/>
      <c r="E45" s="314"/>
      <c r="F45" s="30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</row>
    <row r="46" spans="1:19" s="129" customFormat="1" ht="12.75" customHeight="1">
      <c r="A46" s="314"/>
      <c r="B46" s="268"/>
      <c r="C46" s="314"/>
      <c r="D46" s="55"/>
      <c r="E46" s="314"/>
      <c r="F46" s="30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1:19" s="129" customFormat="1" ht="12.75" customHeight="1">
      <c r="A47" s="314"/>
      <c r="B47" s="268"/>
      <c r="C47" s="314"/>
      <c r="D47" s="55"/>
      <c r="E47" s="314"/>
      <c r="F47" s="30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</row>
    <row r="48" spans="1:19" s="129" customFormat="1" ht="12.75" customHeight="1">
      <c r="A48" s="314"/>
      <c r="B48" s="268"/>
      <c r="C48" s="314"/>
      <c r="D48" s="55"/>
      <c r="E48" s="314"/>
      <c r="F48" s="30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</row>
    <row r="49" spans="1:19" s="129" customFormat="1" ht="12.75" customHeight="1">
      <c r="A49" s="314"/>
      <c r="B49" s="268"/>
      <c r="C49" s="314"/>
      <c r="D49" s="55"/>
      <c r="E49" s="314"/>
      <c r="F49" s="30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</row>
    <row r="50" spans="1:19" s="129" customFormat="1" ht="12.75" customHeight="1">
      <c r="A50" s="314"/>
      <c r="B50" s="268"/>
      <c r="C50" s="314"/>
      <c r="D50" s="55"/>
      <c r="E50" s="314"/>
      <c r="F50" s="30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</row>
    <row r="51" spans="1:19" s="129" customFormat="1" ht="12.75" customHeight="1">
      <c r="A51" s="314"/>
      <c r="B51" s="268"/>
      <c r="C51" s="314"/>
      <c r="D51" s="55"/>
      <c r="E51" s="314"/>
      <c r="F51" s="30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</row>
    <row r="52" spans="1:19" s="129" customFormat="1" ht="12.75" customHeight="1">
      <c r="A52" s="314"/>
      <c r="B52" s="268"/>
      <c r="C52" s="314"/>
      <c r="D52" s="55"/>
      <c r="E52" s="314"/>
      <c r="F52" s="30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s="129" customFormat="1" ht="12.75" customHeight="1">
      <c r="A53" s="314"/>
      <c r="B53" s="268"/>
      <c r="C53" s="314"/>
      <c r="D53" s="55"/>
      <c r="E53" s="314"/>
      <c r="F53" s="30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s="129" customFormat="1" ht="12.75" customHeight="1">
      <c r="A54" s="314"/>
      <c r="B54" s="268"/>
      <c r="C54" s="314"/>
      <c r="D54" s="55"/>
      <c r="E54" s="314"/>
      <c r="F54" s="30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s="129" customFormat="1" ht="12.75" customHeight="1">
      <c r="A55" s="314"/>
      <c r="B55" s="268"/>
      <c r="C55" s="314"/>
      <c r="D55" s="55"/>
      <c r="E55" s="314"/>
      <c r="F55" s="30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s="129" customFormat="1" ht="12.75" customHeight="1">
      <c r="A56" s="314"/>
      <c r="B56" s="268"/>
      <c r="C56" s="314"/>
      <c r="D56" s="55"/>
      <c r="E56" s="314"/>
      <c r="F56" s="30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2.75" customHeight="1" thickBot="1">
      <c r="A57" s="314"/>
      <c r="B57" s="268"/>
      <c r="C57" s="314"/>
      <c r="D57" s="169" t="s">
        <v>210</v>
      </c>
      <c r="E57" s="314"/>
      <c r="F57" s="30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2.75">
      <c r="A58" s="306" t="s">
        <v>15</v>
      </c>
      <c r="B58" s="308" t="s">
        <v>42</v>
      </c>
      <c r="C58" s="309"/>
      <c r="D58" s="310"/>
      <c r="E58" s="131" t="s">
        <v>17</v>
      </c>
      <c r="F58" s="176" t="s">
        <v>17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3.5" thickBot="1">
      <c r="A59" s="307"/>
      <c r="B59" s="311"/>
      <c r="C59" s="312"/>
      <c r="D59" s="313"/>
      <c r="E59" s="132" t="s">
        <v>18</v>
      </c>
      <c r="F59" s="177" t="s">
        <v>19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2.75">
      <c r="A60" s="34" t="s">
        <v>20</v>
      </c>
      <c r="B60" s="302" t="s">
        <v>43</v>
      </c>
      <c r="C60" s="303"/>
      <c r="D60" s="304"/>
      <c r="E60" s="115"/>
      <c r="F60" s="178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</row>
    <row r="61" spans="1:19" ht="12.75">
      <c r="A61" s="38"/>
      <c r="B61" s="35">
        <v>1</v>
      </c>
      <c r="C61" s="278" t="s">
        <v>44</v>
      </c>
      <c r="D61" s="279"/>
      <c r="E61" s="115"/>
      <c r="F61" s="178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</row>
    <row r="62" spans="1:19" ht="12.75">
      <c r="A62" s="38"/>
      <c r="B62" s="9"/>
      <c r="C62" s="9" t="s">
        <v>23</v>
      </c>
      <c r="D62" s="42" t="s">
        <v>45</v>
      </c>
      <c r="E62" s="115"/>
      <c r="F62" s="178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2.75">
      <c r="A63" s="38"/>
      <c r="B63" s="9"/>
      <c r="C63" s="9" t="s">
        <v>23</v>
      </c>
      <c r="D63" s="42" t="s">
        <v>46</v>
      </c>
      <c r="E63" s="115"/>
      <c r="F63" s="178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2.75">
      <c r="A64" s="38"/>
      <c r="B64" s="35">
        <v>2</v>
      </c>
      <c r="C64" s="278" t="s">
        <v>47</v>
      </c>
      <c r="D64" s="279"/>
      <c r="E64" s="118">
        <f>SUM(E65:E74)</f>
        <v>1904206.8</v>
      </c>
      <c r="F64" s="179">
        <f>SUM(F65:F74)</f>
        <v>3490727</v>
      </c>
      <c r="G64" s="181">
        <f>E64-F64</f>
        <v>-1586520.2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</row>
    <row r="65" spans="1:19" ht="12.75">
      <c r="A65" s="38"/>
      <c r="B65" s="9"/>
      <c r="C65" s="9" t="s">
        <v>23</v>
      </c>
      <c r="D65" s="42" t="s">
        <v>48</v>
      </c>
      <c r="E65" s="115">
        <v>1066709</v>
      </c>
      <c r="F65" s="178">
        <v>616020</v>
      </c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</row>
    <row r="66" spans="1:19" ht="12.75">
      <c r="A66" s="38"/>
      <c r="B66" s="9"/>
      <c r="C66" s="9" t="s">
        <v>23</v>
      </c>
      <c r="D66" s="42" t="s">
        <v>49</v>
      </c>
      <c r="E66" s="115">
        <v>544546</v>
      </c>
      <c r="F66" s="178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</row>
    <row r="67" spans="1:19" ht="12.75">
      <c r="A67" s="38"/>
      <c r="B67" s="9"/>
      <c r="C67" s="9" t="s">
        <v>23</v>
      </c>
      <c r="D67" s="42" t="s">
        <v>50</v>
      </c>
      <c r="E67" s="115">
        <v>24469</v>
      </c>
      <c r="F67" s="178">
        <v>70392</v>
      </c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</row>
    <row r="68" spans="1:19" ht="12.75">
      <c r="A68" s="38"/>
      <c r="B68" s="9"/>
      <c r="C68" s="9" t="s">
        <v>23</v>
      </c>
      <c r="D68" s="42" t="s">
        <v>51</v>
      </c>
      <c r="E68" s="115">
        <v>100000</v>
      </c>
      <c r="F68" s="178">
        <v>420000</v>
      </c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</row>
    <row r="69" spans="1:19" ht="12.75">
      <c r="A69" s="38"/>
      <c r="B69" s="9"/>
      <c r="C69" s="9" t="s">
        <v>23</v>
      </c>
      <c r="D69" s="42" t="s">
        <v>221</v>
      </c>
      <c r="E69" s="115">
        <f>PASH!I41</f>
        <v>97262.79999999999</v>
      </c>
      <c r="F69" s="178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</row>
    <row r="70" spans="1:19" ht="12.75">
      <c r="A70" s="38"/>
      <c r="B70" s="9"/>
      <c r="C70" s="9" t="s">
        <v>23</v>
      </c>
      <c r="D70" s="42" t="s">
        <v>178</v>
      </c>
      <c r="E70" s="115"/>
      <c r="F70" s="178">
        <v>23250</v>
      </c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</row>
    <row r="71" spans="1:19" ht="12.75">
      <c r="A71" s="38"/>
      <c r="B71" s="9"/>
      <c r="C71" s="9" t="s">
        <v>23</v>
      </c>
      <c r="D71" s="42" t="s">
        <v>52</v>
      </c>
      <c r="E71" s="115"/>
      <c r="F71" s="178">
        <v>260625</v>
      </c>
      <c r="G71" s="55"/>
      <c r="H71" s="182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</row>
    <row r="72" spans="1:19" ht="12.75">
      <c r="A72" s="38"/>
      <c r="B72" s="9"/>
      <c r="C72" s="9" t="s">
        <v>23</v>
      </c>
      <c r="D72" s="42" t="s">
        <v>53</v>
      </c>
      <c r="E72" s="175"/>
      <c r="F72" s="180">
        <v>1930000</v>
      </c>
      <c r="G72" s="55"/>
      <c r="H72" s="183"/>
      <c r="I72" s="55"/>
      <c r="J72" s="181"/>
      <c r="K72" s="55"/>
      <c r="L72" s="55"/>
      <c r="M72" s="55"/>
      <c r="N72" s="55"/>
      <c r="O72" s="55"/>
      <c r="P72" s="55"/>
      <c r="Q72" s="55"/>
      <c r="R72" s="55"/>
      <c r="S72" s="55"/>
    </row>
    <row r="73" spans="1:19" ht="12.75">
      <c r="A73" s="38"/>
      <c r="B73" s="9"/>
      <c r="C73" s="9" t="s">
        <v>23</v>
      </c>
      <c r="D73" s="37" t="s">
        <v>54</v>
      </c>
      <c r="E73" s="115"/>
      <c r="F73" s="178"/>
      <c r="G73" s="55"/>
      <c r="H73" s="182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1:19" ht="12.75">
      <c r="A74" s="38"/>
      <c r="B74" s="9"/>
      <c r="C74" s="9" t="s">
        <v>23</v>
      </c>
      <c r="D74" s="37" t="s">
        <v>205</v>
      </c>
      <c r="E74" s="115">
        <v>71220</v>
      </c>
      <c r="F74" s="178">
        <v>170440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</row>
    <row r="75" spans="1:19" ht="12.75">
      <c r="A75" s="34" t="s">
        <v>34</v>
      </c>
      <c r="B75" s="294" t="s">
        <v>55</v>
      </c>
      <c r="C75" s="295"/>
      <c r="D75" s="296"/>
      <c r="E75" s="115"/>
      <c r="F75" s="178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</row>
    <row r="76" spans="1:19" ht="12.75">
      <c r="A76" s="38"/>
      <c r="B76" s="35">
        <v>1</v>
      </c>
      <c r="C76" s="278" t="s">
        <v>56</v>
      </c>
      <c r="D76" s="279"/>
      <c r="E76" s="115"/>
      <c r="F76" s="178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</row>
    <row r="77" spans="1:19" ht="12.75">
      <c r="A77" s="38"/>
      <c r="B77" s="9"/>
      <c r="C77" s="9" t="s">
        <v>23</v>
      </c>
      <c r="D77" s="42"/>
      <c r="E77" s="115"/>
      <c r="F77" s="178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</row>
    <row r="78" spans="1:19" ht="12.75">
      <c r="A78" s="38"/>
      <c r="B78" s="35">
        <v>2</v>
      </c>
      <c r="C78" s="278" t="s">
        <v>57</v>
      </c>
      <c r="D78" s="279"/>
      <c r="E78" s="115"/>
      <c r="F78" s="178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12.75">
      <c r="A79" s="38"/>
      <c r="B79" s="35"/>
      <c r="C79" s="9" t="s">
        <v>23</v>
      </c>
      <c r="D79" s="42"/>
      <c r="E79" s="115"/>
      <c r="F79" s="178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2.75">
      <c r="A80" s="34" t="s">
        <v>58</v>
      </c>
      <c r="B80" s="294" t="s">
        <v>59</v>
      </c>
      <c r="C80" s="295"/>
      <c r="D80" s="296"/>
      <c r="E80" s="118">
        <f>E81+E82+E83</f>
        <v>4446707.2</v>
      </c>
      <c r="F80" s="179">
        <f>F81+F82+F83</f>
        <v>3282626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1:19" ht="12.75">
      <c r="A81" s="38"/>
      <c r="B81" s="35">
        <v>1</v>
      </c>
      <c r="C81" s="278" t="s">
        <v>60</v>
      </c>
      <c r="D81" s="279"/>
      <c r="E81" s="115">
        <v>100000</v>
      </c>
      <c r="F81" s="178">
        <v>100000</v>
      </c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1:19" ht="12.75">
      <c r="A82" s="38"/>
      <c r="B82" s="35">
        <v>2</v>
      </c>
      <c r="C82" s="278" t="s">
        <v>61</v>
      </c>
      <c r="D82" s="279"/>
      <c r="E82" s="115">
        <v>3182626</v>
      </c>
      <c r="F82" s="178"/>
      <c r="G82" s="55"/>
      <c r="H82" s="181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</row>
    <row r="83" spans="1:19" ht="12.75">
      <c r="A83" s="38"/>
      <c r="B83" s="35">
        <v>3</v>
      </c>
      <c r="C83" s="278" t="s">
        <v>62</v>
      </c>
      <c r="D83" s="279"/>
      <c r="E83" s="115">
        <f>PASH!E36</f>
        <v>1164081.2</v>
      </c>
      <c r="F83" s="178">
        <v>3182626</v>
      </c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1:19" ht="18">
      <c r="A84" s="38"/>
      <c r="B84" s="315" t="s">
        <v>63</v>
      </c>
      <c r="C84" s="316"/>
      <c r="D84" s="317"/>
      <c r="E84" s="118">
        <f>E80+E64</f>
        <v>6350914</v>
      </c>
      <c r="F84" s="179">
        <f>F64+F81+F83</f>
        <v>6773353</v>
      </c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7:19" ht="12.75"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7" spans="4:10" ht="15">
      <c r="D87" s="282" t="s">
        <v>148</v>
      </c>
      <c r="E87" s="282"/>
      <c r="F87" s="282"/>
      <c r="J87" s="117"/>
    </row>
    <row r="88" spans="4:5" ht="12.75">
      <c r="D88" s="117"/>
      <c r="E88" s="116"/>
    </row>
    <row r="89" ht="12.75">
      <c r="E89" s="55"/>
    </row>
    <row r="90" ht="12.75">
      <c r="E90" s="55"/>
    </row>
    <row r="91" ht="12.75">
      <c r="E91" s="116"/>
    </row>
  </sheetData>
  <sheetProtection/>
  <mergeCells count="32">
    <mergeCell ref="C82:D82"/>
    <mergeCell ref="C83:D83"/>
    <mergeCell ref="B84:D84"/>
    <mergeCell ref="C76:D76"/>
    <mergeCell ref="C78:D78"/>
    <mergeCell ref="B80:D80"/>
    <mergeCell ref="C81:D81"/>
    <mergeCell ref="A58:A59"/>
    <mergeCell ref="B58:D59"/>
    <mergeCell ref="A33:A57"/>
    <mergeCell ref="B33:B57"/>
    <mergeCell ref="C33:C57"/>
    <mergeCell ref="E33:E57"/>
    <mergeCell ref="B25:D25"/>
    <mergeCell ref="C26:D26"/>
    <mergeCell ref="C31:D31"/>
    <mergeCell ref="B32:D32"/>
    <mergeCell ref="D87:F87"/>
    <mergeCell ref="B60:D60"/>
    <mergeCell ref="C61:D61"/>
    <mergeCell ref="C64:D64"/>
    <mergeCell ref="B75:D75"/>
    <mergeCell ref="F33:F57"/>
    <mergeCell ref="C8:D8"/>
    <mergeCell ref="C12:D12"/>
    <mergeCell ref="C17:D17"/>
    <mergeCell ref="A1:D1"/>
    <mergeCell ref="E1:F1"/>
    <mergeCell ref="A3:F3"/>
    <mergeCell ref="A5:A6"/>
    <mergeCell ref="B5:D6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6.00390625" style="0" customWidth="1"/>
    <col min="2" max="2" width="8.421875" style="0" customWidth="1"/>
    <col min="3" max="3" width="13.421875" style="0" customWidth="1"/>
    <col min="4" max="4" width="23.7109375" style="0" customWidth="1"/>
    <col min="5" max="5" width="18.00390625" style="0" customWidth="1"/>
    <col min="6" max="6" width="17.140625" style="0" customWidth="1"/>
    <col min="9" max="9" width="13.140625" style="0" customWidth="1"/>
  </cols>
  <sheetData>
    <row r="1" spans="2:3" ht="12.75">
      <c r="B1" s="83" t="s">
        <v>149</v>
      </c>
      <c r="C1" s="61" t="s">
        <v>273</v>
      </c>
    </row>
    <row r="2" spans="1:6" ht="18">
      <c r="A2" s="318" t="s">
        <v>211</v>
      </c>
      <c r="B2" s="318"/>
      <c r="C2" s="318"/>
      <c r="D2" s="318"/>
      <c r="E2" s="318"/>
      <c r="F2" s="318"/>
    </row>
    <row r="3" spans="1:6" ht="15">
      <c r="A3" s="319" t="s">
        <v>64</v>
      </c>
      <c r="B3" s="319"/>
      <c r="C3" s="319"/>
      <c r="D3" s="319"/>
      <c r="E3" s="319"/>
      <c r="F3" s="319"/>
    </row>
    <row r="4" spans="1:6" ht="15">
      <c r="A4" s="12"/>
      <c r="B4" s="12"/>
      <c r="C4" s="12"/>
      <c r="D4" s="1"/>
      <c r="E4" s="1"/>
      <c r="F4" s="1"/>
    </row>
    <row r="5" spans="1:6" ht="12.75">
      <c r="A5" s="320" t="s">
        <v>15</v>
      </c>
      <c r="B5" s="322" t="s">
        <v>65</v>
      </c>
      <c r="C5" s="323"/>
      <c r="D5" s="324"/>
      <c r="E5" s="44" t="s">
        <v>17</v>
      </c>
      <c r="F5" s="44" t="s">
        <v>17</v>
      </c>
    </row>
    <row r="6" spans="1:6" ht="12.75">
      <c r="A6" s="321"/>
      <c r="B6" s="325"/>
      <c r="C6" s="326"/>
      <c r="D6" s="327"/>
      <c r="E6" s="45" t="s">
        <v>18</v>
      </c>
      <c r="F6" s="45" t="s">
        <v>19</v>
      </c>
    </row>
    <row r="7" spans="1:6" ht="12.75">
      <c r="A7" s="46" t="s">
        <v>20</v>
      </c>
      <c r="B7" s="336" t="s">
        <v>66</v>
      </c>
      <c r="C7" s="337"/>
      <c r="D7" s="338"/>
      <c r="E7" s="119">
        <v>19735949</v>
      </c>
      <c r="F7" s="119">
        <f>F8</f>
        <v>13182707</v>
      </c>
    </row>
    <row r="8" spans="1:6" ht="12.75">
      <c r="A8" s="46"/>
      <c r="B8" s="48" t="s">
        <v>67</v>
      </c>
      <c r="C8" s="339"/>
      <c r="D8" s="340"/>
      <c r="E8" s="111"/>
      <c r="F8" s="111">
        <v>13182707</v>
      </c>
    </row>
    <row r="9" spans="1:6" ht="12.75">
      <c r="A9" s="46"/>
      <c r="B9" s="48" t="s">
        <v>67</v>
      </c>
      <c r="C9" s="339"/>
      <c r="D9" s="340"/>
      <c r="E9" s="111"/>
      <c r="F9" s="111"/>
    </row>
    <row r="10" spans="1:6" ht="12.75">
      <c r="A10" s="46"/>
      <c r="B10" s="48" t="s">
        <v>67</v>
      </c>
      <c r="C10" s="339"/>
      <c r="D10" s="340"/>
      <c r="E10" s="111"/>
      <c r="F10" s="111"/>
    </row>
    <row r="11" spans="1:6" ht="12.75">
      <c r="A11" s="46" t="s">
        <v>34</v>
      </c>
      <c r="B11" s="328" t="s">
        <v>68</v>
      </c>
      <c r="C11" s="329"/>
      <c r="D11" s="330"/>
      <c r="E11" s="119">
        <f>E16+E19+E20+E30</f>
        <v>18385818</v>
      </c>
      <c r="F11" s="119">
        <f>SUM(F12+F16+F19+F20+F29)</f>
        <v>9646456</v>
      </c>
    </row>
    <row r="12" spans="1:6" ht="12.75">
      <c r="A12" s="50">
        <v>1</v>
      </c>
      <c r="B12" s="331" t="s">
        <v>69</v>
      </c>
      <c r="C12" s="332"/>
      <c r="D12" s="333"/>
      <c r="E12" s="144"/>
      <c r="F12" s="144">
        <f>SUM(F13:F15)</f>
        <v>0</v>
      </c>
    </row>
    <row r="13" spans="1:6" ht="12.75">
      <c r="A13" s="52"/>
      <c r="B13" s="48" t="s">
        <v>67</v>
      </c>
      <c r="C13" s="334" t="s">
        <v>70</v>
      </c>
      <c r="D13" s="335"/>
      <c r="E13" s="112"/>
      <c r="F13" s="112">
        <v>0</v>
      </c>
    </row>
    <row r="14" spans="1:6" ht="12.75">
      <c r="A14" s="52"/>
      <c r="B14" s="48" t="s">
        <v>67</v>
      </c>
      <c r="C14" s="334" t="s">
        <v>71</v>
      </c>
      <c r="D14" s="335"/>
      <c r="E14" s="112"/>
      <c r="F14" s="112">
        <v>0</v>
      </c>
    </row>
    <row r="15" spans="1:6" ht="12.75">
      <c r="A15" s="52"/>
      <c r="B15" s="48" t="s">
        <v>67</v>
      </c>
      <c r="C15" s="334" t="s">
        <v>72</v>
      </c>
      <c r="D15" s="335"/>
      <c r="E15" s="112"/>
      <c r="F15" s="112">
        <v>0</v>
      </c>
    </row>
    <row r="16" spans="1:6" ht="12.75">
      <c r="A16" s="52">
        <v>2</v>
      </c>
      <c r="B16" s="331" t="s">
        <v>73</v>
      </c>
      <c r="C16" s="332"/>
      <c r="D16" s="333"/>
      <c r="E16" s="145">
        <f>E17+E18</f>
        <v>13372144</v>
      </c>
      <c r="F16" s="145">
        <f>SUM(F17:F18)</f>
        <v>5718789</v>
      </c>
    </row>
    <row r="17" spans="1:6" ht="12.75">
      <c r="A17" s="53"/>
      <c r="B17" s="48" t="s">
        <v>67</v>
      </c>
      <c r="C17" s="334" t="s">
        <v>74</v>
      </c>
      <c r="D17" s="335"/>
      <c r="E17" s="113">
        <v>13200000</v>
      </c>
      <c r="F17" s="113">
        <v>5569090</v>
      </c>
    </row>
    <row r="18" spans="1:6" ht="12.75">
      <c r="A18" s="46"/>
      <c r="B18" s="48" t="s">
        <v>67</v>
      </c>
      <c r="C18" s="334" t="s">
        <v>177</v>
      </c>
      <c r="D18" s="335"/>
      <c r="E18" s="111">
        <v>172144</v>
      </c>
      <c r="F18" s="111">
        <v>149699</v>
      </c>
    </row>
    <row r="19" spans="1:6" ht="12.75">
      <c r="A19" s="54">
        <v>3</v>
      </c>
      <c r="B19" s="331" t="s">
        <v>75</v>
      </c>
      <c r="C19" s="332"/>
      <c r="D19" s="333"/>
      <c r="E19" s="119">
        <v>1159188</v>
      </c>
      <c r="F19" s="119">
        <v>476619</v>
      </c>
    </row>
    <row r="20" spans="1:6" ht="12.75">
      <c r="A20" s="54">
        <v>4</v>
      </c>
      <c r="B20" s="331" t="s">
        <v>76</v>
      </c>
      <c r="C20" s="332"/>
      <c r="D20" s="333"/>
      <c r="E20" s="119">
        <f>E21+E22+E23+E24+E25+E27+E28</f>
        <v>3829976</v>
      </c>
      <c r="F20" s="119">
        <f>SUM(F21:F28)</f>
        <v>3424914</v>
      </c>
    </row>
    <row r="21" spans="1:6" ht="12.75">
      <c r="A21" s="54"/>
      <c r="B21" s="48" t="s">
        <v>67</v>
      </c>
      <c r="C21" s="332" t="s">
        <v>77</v>
      </c>
      <c r="D21" s="333"/>
      <c r="E21" s="111">
        <v>210225</v>
      </c>
      <c r="F21" s="111">
        <v>180567</v>
      </c>
    </row>
    <row r="22" spans="1:6" ht="12.75">
      <c r="A22" s="54"/>
      <c r="B22" s="48" t="s">
        <v>67</v>
      </c>
      <c r="C22" s="332" t="s">
        <v>220</v>
      </c>
      <c r="D22" s="333"/>
      <c r="E22" s="111">
        <f>450064+74500+60480</f>
        <v>585044</v>
      </c>
      <c r="F22" s="111"/>
    </row>
    <row r="23" spans="1:6" ht="12.75">
      <c r="A23" s="54"/>
      <c r="B23" s="48" t="s">
        <v>67</v>
      </c>
      <c r="C23" s="332" t="s">
        <v>181</v>
      </c>
      <c r="D23" s="333"/>
      <c r="E23" s="111">
        <v>30120</v>
      </c>
      <c r="F23" s="111">
        <v>19420</v>
      </c>
    </row>
    <row r="24" spans="1:6" ht="12.75">
      <c r="A24" s="54"/>
      <c r="B24" s="48" t="s">
        <v>67</v>
      </c>
      <c r="C24" s="332" t="s">
        <v>182</v>
      </c>
      <c r="D24" s="333"/>
      <c r="E24" s="111">
        <v>250000</v>
      </c>
      <c r="F24" s="111">
        <v>350000</v>
      </c>
    </row>
    <row r="25" spans="1:6" ht="12.75">
      <c r="A25" s="54"/>
      <c r="B25" s="48" t="s">
        <v>67</v>
      </c>
      <c r="C25" s="332" t="s">
        <v>184</v>
      </c>
      <c r="D25" s="333"/>
      <c r="E25" s="111">
        <v>10367</v>
      </c>
      <c r="F25" s="111"/>
    </row>
    <row r="26" spans="1:6" ht="12.75">
      <c r="A26" s="54"/>
      <c r="B26" s="48" t="s">
        <v>67</v>
      </c>
      <c r="C26" s="332" t="s">
        <v>183</v>
      </c>
      <c r="D26" s="333"/>
      <c r="E26" s="111"/>
      <c r="F26" s="111"/>
    </row>
    <row r="27" spans="1:6" ht="12.75">
      <c r="A27" s="54"/>
      <c r="B27" s="48" t="s">
        <v>67</v>
      </c>
      <c r="C27" s="341" t="s">
        <v>186</v>
      </c>
      <c r="D27" s="342"/>
      <c r="E27" s="111">
        <v>2210000</v>
      </c>
      <c r="F27" s="111">
        <v>2253000</v>
      </c>
    </row>
    <row r="28" spans="1:6" ht="12.75">
      <c r="A28" s="54"/>
      <c r="B28" s="48" t="s">
        <v>67</v>
      </c>
      <c r="C28" s="341" t="s">
        <v>204</v>
      </c>
      <c r="D28" s="342"/>
      <c r="E28" s="111">
        <v>534220</v>
      </c>
      <c r="F28" s="111">
        <v>621927</v>
      </c>
    </row>
    <row r="29" spans="1:6" ht="12.75">
      <c r="A29" s="54">
        <v>5</v>
      </c>
      <c r="B29" s="331" t="s">
        <v>78</v>
      </c>
      <c r="C29" s="332"/>
      <c r="D29" s="333"/>
      <c r="E29" s="119"/>
      <c r="F29" s="119">
        <f>SUM(F30:F32)</f>
        <v>26134</v>
      </c>
    </row>
    <row r="30" spans="1:6" ht="12.75">
      <c r="A30" s="46"/>
      <c r="B30" s="48" t="s">
        <v>67</v>
      </c>
      <c r="C30" s="332" t="s">
        <v>79</v>
      </c>
      <c r="D30" s="333"/>
      <c r="E30" s="111">
        <f>11311.37+12898.63+300</f>
        <v>24510</v>
      </c>
      <c r="F30" s="111">
        <v>26134</v>
      </c>
    </row>
    <row r="31" spans="1:6" ht="12.75">
      <c r="A31" s="46"/>
      <c r="B31" s="48" t="s">
        <v>67</v>
      </c>
      <c r="C31" s="343"/>
      <c r="D31" s="344"/>
      <c r="E31" s="114"/>
      <c r="F31" s="114"/>
    </row>
    <row r="32" spans="1:6" ht="12.75">
      <c r="A32" s="46"/>
      <c r="B32" s="48" t="s">
        <v>67</v>
      </c>
      <c r="C32" s="343"/>
      <c r="D32" s="344"/>
      <c r="E32" s="111"/>
      <c r="F32" s="111"/>
    </row>
    <row r="33" spans="1:9" ht="12.75">
      <c r="A33" s="46" t="s">
        <v>80</v>
      </c>
      <c r="B33" s="328" t="s">
        <v>81</v>
      </c>
      <c r="C33" s="329"/>
      <c r="D33" s="330"/>
      <c r="E33" s="119">
        <f>SUM(E7-E11)</f>
        <v>1350131</v>
      </c>
      <c r="F33" s="119">
        <f>SUM(F7-F11)</f>
        <v>3536251</v>
      </c>
      <c r="I33" s="146"/>
    </row>
    <row r="34" spans="1:9" ht="12.75">
      <c r="A34" s="54"/>
      <c r="B34" s="48" t="s">
        <v>67</v>
      </c>
      <c r="C34" s="343" t="s">
        <v>185</v>
      </c>
      <c r="D34" s="344"/>
      <c r="E34" s="111">
        <v>510367</v>
      </c>
      <c r="F34" s="111"/>
      <c r="I34" s="147"/>
    </row>
    <row r="35" spans="1:6" ht="12.75">
      <c r="A35" s="54">
        <v>6</v>
      </c>
      <c r="B35" s="331" t="s">
        <v>82</v>
      </c>
      <c r="C35" s="332"/>
      <c r="D35" s="333"/>
      <c r="E35" s="111">
        <f>(E33+E34)*10/100</f>
        <v>186049.8</v>
      </c>
      <c r="F35" s="111">
        <f>F33*10/100</f>
        <v>353625.1</v>
      </c>
    </row>
    <row r="36" spans="1:9" ht="12.75">
      <c r="A36" s="46" t="s">
        <v>83</v>
      </c>
      <c r="B36" s="328" t="s">
        <v>84</v>
      </c>
      <c r="C36" s="329"/>
      <c r="D36" s="330"/>
      <c r="E36" s="119">
        <f>E33-E35</f>
        <v>1164081.2</v>
      </c>
      <c r="F36" s="119">
        <f>SUM(F33-F35)</f>
        <v>3182625.9</v>
      </c>
      <c r="I36" s="117"/>
    </row>
    <row r="40" spans="4:6" ht="15">
      <c r="D40" s="28" t="s">
        <v>148</v>
      </c>
      <c r="E40" s="28"/>
      <c r="F40" s="28"/>
    </row>
    <row r="41" ht="12.75">
      <c r="I41" s="117">
        <f>E35-88787</f>
        <v>97262.79999999999</v>
      </c>
    </row>
  </sheetData>
  <sheetProtection/>
  <mergeCells count="34">
    <mergeCell ref="C34:D34"/>
    <mergeCell ref="B35:D35"/>
    <mergeCell ref="B36:D36"/>
    <mergeCell ref="C30:D30"/>
    <mergeCell ref="C31:D31"/>
    <mergeCell ref="C32:D32"/>
    <mergeCell ref="B33:D33"/>
    <mergeCell ref="C26:D26"/>
    <mergeCell ref="C27:D27"/>
    <mergeCell ref="C28:D28"/>
    <mergeCell ref="B29:D29"/>
    <mergeCell ref="C23:D23"/>
    <mergeCell ref="C24:D24"/>
    <mergeCell ref="C25:D25"/>
    <mergeCell ref="B19:D19"/>
    <mergeCell ref="B20:D20"/>
    <mergeCell ref="C21:D21"/>
    <mergeCell ref="C22:D22"/>
    <mergeCell ref="C15:D15"/>
    <mergeCell ref="B16:D16"/>
    <mergeCell ref="C17:D17"/>
    <mergeCell ref="C18:D18"/>
    <mergeCell ref="C13:D13"/>
    <mergeCell ref="C14:D14"/>
    <mergeCell ref="B7:D7"/>
    <mergeCell ref="C8:D8"/>
    <mergeCell ref="C9:D9"/>
    <mergeCell ref="C10:D10"/>
    <mergeCell ref="A2:F2"/>
    <mergeCell ref="A3:F3"/>
    <mergeCell ref="A5:A6"/>
    <mergeCell ref="B5:D6"/>
    <mergeCell ref="B11:D11"/>
    <mergeCell ref="B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68"/>
  <sheetViews>
    <sheetView zoomScalePageLayoutView="0" workbookViewId="0" topLeftCell="A1">
      <selection activeCell="O59" sqref="O59"/>
    </sheetView>
  </sheetViews>
  <sheetFormatPr defaultColWidth="9.140625" defaultRowHeight="12.75"/>
  <cols>
    <col min="1" max="1" width="3.00390625" style="0" customWidth="1"/>
    <col min="2" max="2" width="12.00390625" style="0" customWidth="1"/>
    <col min="3" max="3" width="6.57421875" style="0" customWidth="1"/>
    <col min="4" max="4" width="5.57421875" style="0" customWidth="1"/>
    <col min="5" max="5" width="12.57421875" style="0" customWidth="1"/>
    <col min="6" max="6" width="7.00390625" style="0" customWidth="1"/>
    <col min="7" max="7" width="6.7109375" style="0" customWidth="1"/>
    <col min="8" max="8" width="2.7109375" style="0" customWidth="1"/>
    <col min="9" max="9" width="13.28125" style="0" customWidth="1"/>
    <col min="10" max="10" width="3.140625" style="27" customWidth="1"/>
    <col min="11" max="11" width="14.57421875" style="0" customWidth="1"/>
    <col min="12" max="12" width="2.7109375" style="0" customWidth="1"/>
    <col min="13" max="13" width="3.421875" style="0" customWidth="1"/>
    <col min="14" max="14" width="2.00390625" style="0" customWidth="1"/>
  </cols>
  <sheetData>
    <row r="1" ht="8.25" customHeight="1">
      <c r="G1" s="55"/>
    </row>
    <row r="2" spans="2:13" ht="12.75">
      <c r="B2" s="47" t="s">
        <v>85</v>
      </c>
      <c r="F2" s="55"/>
      <c r="G2" s="56"/>
      <c r="H2" s="29" t="s">
        <v>86</v>
      </c>
      <c r="I2" s="29"/>
      <c r="J2" s="57"/>
      <c r="K2" s="58"/>
      <c r="M2" s="27"/>
    </row>
    <row r="3" spans="2:11" ht="12.75">
      <c r="B3" s="47" t="s">
        <v>87</v>
      </c>
      <c r="F3" s="55"/>
      <c r="G3" s="56"/>
      <c r="H3" s="55" t="s">
        <v>88</v>
      </c>
      <c r="I3" s="55" t="s">
        <v>89</v>
      </c>
      <c r="J3" s="59"/>
      <c r="K3" s="56"/>
    </row>
    <row r="4" spans="6:12" ht="6.75" customHeight="1">
      <c r="F4" s="55"/>
      <c r="G4" s="56"/>
      <c r="H4" s="36"/>
      <c r="I4" s="36"/>
      <c r="J4" s="39"/>
      <c r="K4" s="41"/>
      <c r="L4" s="40"/>
    </row>
    <row r="5" spans="2:7" ht="6" customHeight="1">
      <c r="B5" s="36"/>
      <c r="F5" s="55"/>
      <c r="G5" s="55"/>
    </row>
    <row r="6" spans="2:14" ht="12.75">
      <c r="B6" s="60" t="s">
        <v>90</v>
      </c>
      <c r="C6" s="61"/>
      <c r="D6" s="61" t="s">
        <v>175</v>
      </c>
      <c r="E6" s="61"/>
      <c r="F6" s="58"/>
      <c r="G6" s="55"/>
      <c r="H6" s="62"/>
      <c r="I6" s="57" t="s">
        <v>91</v>
      </c>
      <c r="J6" s="30"/>
      <c r="N6" s="63"/>
    </row>
    <row r="7" spans="2:10" ht="12.75">
      <c r="B7" s="64" t="s">
        <v>92</v>
      </c>
      <c r="C7" s="61"/>
      <c r="D7" s="61"/>
      <c r="E7" s="61" t="s">
        <v>187</v>
      </c>
      <c r="F7" s="56"/>
      <c r="G7" s="55"/>
      <c r="H7" s="64"/>
      <c r="I7" s="49">
        <v>2011</v>
      </c>
      <c r="J7" s="65"/>
    </row>
    <row r="8" spans="2:10" ht="12.75">
      <c r="B8" s="64" t="s">
        <v>93</v>
      </c>
      <c r="C8" s="61"/>
      <c r="D8" s="61"/>
      <c r="E8" s="61" t="s">
        <v>188</v>
      </c>
      <c r="F8" s="56"/>
      <c r="G8" s="55"/>
      <c r="H8" s="66"/>
      <c r="I8" s="36"/>
      <c r="J8" s="32"/>
    </row>
    <row r="9" spans="2:10" ht="6" customHeight="1">
      <c r="B9" s="66"/>
      <c r="C9" s="36"/>
      <c r="D9" s="36"/>
      <c r="E9" s="36"/>
      <c r="F9" s="41"/>
      <c r="G9" s="55"/>
      <c r="H9" s="66"/>
      <c r="I9" s="36"/>
      <c r="J9" s="59"/>
    </row>
    <row r="10" spans="2:7" ht="12.75">
      <c r="B10" s="29"/>
      <c r="C10" s="55"/>
      <c r="D10" s="55"/>
      <c r="E10" s="55"/>
      <c r="F10" s="55"/>
      <c r="G10" s="55"/>
    </row>
    <row r="11" spans="3:11" s="67" customFormat="1" ht="15.75" customHeight="1">
      <c r="C11" s="68" t="s">
        <v>94</v>
      </c>
      <c r="H11" s="69" t="s">
        <v>95</v>
      </c>
      <c r="I11" s="70"/>
      <c r="J11" s="71"/>
      <c r="K11" s="72" t="s">
        <v>96</v>
      </c>
    </row>
    <row r="12" spans="2:11" s="67" customFormat="1" ht="18" customHeight="1">
      <c r="B12" s="68" t="s">
        <v>97</v>
      </c>
      <c r="H12" s="73">
        <v>1</v>
      </c>
      <c r="I12" s="148">
        <v>19735949</v>
      </c>
      <c r="J12" s="166"/>
      <c r="K12" s="148">
        <v>19735949</v>
      </c>
    </row>
    <row r="13" spans="2:11" ht="12.75">
      <c r="B13" t="s">
        <v>98</v>
      </c>
      <c r="H13" s="74">
        <v>3</v>
      </c>
      <c r="I13" s="167">
        <v>18385818</v>
      </c>
      <c r="J13" s="168"/>
      <c r="K13" s="167">
        <v>18385818</v>
      </c>
    </row>
    <row r="14" spans="2:11" ht="12.75">
      <c r="B14" s="6" t="s">
        <v>99</v>
      </c>
      <c r="H14" s="120"/>
      <c r="I14" s="151"/>
      <c r="J14" s="149">
        <v>5</v>
      </c>
      <c r="K14" s="150">
        <v>510367</v>
      </c>
    </row>
    <row r="15" spans="2:13" ht="12.75">
      <c r="B15" s="63" t="s">
        <v>100</v>
      </c>
      <c r="H15" s="120"/>
      <c r="I15" s="151"/>
      <c r="J15" s="149">
        <v>6</v>
      </c>
      <c r="K15" s="150"/>
      <c r="M15" s="55"/>
    </row>
    <row r="16" spans="2:11" ht="12.75">
      <c r="B16" s="63" t="s">
        <v>101</v>
      </c>
      <c r="H16" s="120"/>
      <c r="I16" s="151"/>
      <c r="J16" s="149">
        <v>7</v>
      </c>
      <c r="K16" s="150"/>
    </row>
    <row r="17" spans="2:11" ht="12.75">
      <c r="B17" s="75" t="s">
        <v>102</v>
      </c>
      <c r="H17" s="121"/>
      <c r="I17" s="152"/>
      <c r="J17" s="153">
        <v>8</v>
      </c>
      <c r="K17" s="154"/>
    </row>
    <row r="18" spans="2:14" ht="12.75">
      <c r="B18" s="63" t="s">
        <v>103</v>
      </c>
      <c r="H18" s="122"/>
      <c r="I18" s="155"/>
      <c r="J18" s="156"/>
      <c r="K18" s="157"/>
      <c r="N18" s="55"/>
    </row>
    <row r="19" spans="2:11" ht="12.75">
      <c r="B19" s="63" t="s">
        <v>104</v>
      </c>
      <c r="H19" s="120"/>
      <c r="I19" s="151"/>
      <c r="J19" s="149">
        <v>9</v>
      </c>
      <c r="K19" s="150"/>
    </row>
    <row r="20" spans="2:15" ht="12.75" customHeight="1">
      <c r="B20" s="75" t="s">
        <v>105</v>
      </c>
      <c r="H20" s="120"/>
      <c r="I20" s="151"/>
      <c r="J20" s="149">
        <v>10</v>
      </c>
      <c r="K20" s="150"/>
      <c r="M20" s="55"/>
      <c r="O20" s="55"/>
    </row>
    <row r="21" spans="2:11" ht="12.75">
      <c r="B21" s="63" t="s">
        <v>106</v>
      </c>
      <c r="H21" s="120"/>
      <c r="I21" s="151"/>
      <c r="J21" s="149">
        <v>11</v>
      </c>
      <c r="K21" s="150"/>
    </row>
    <row r="22" spans="2:15" ht="12.75">
      <c r="B22" s="75" t="s">
        <v>107</v>
      </c>
      <c r="H22" s="121"/>
      <c r="I22" s="152"/>
      <c r="J22" s="153">
        <v>12</v>
      </c>
      <c r="K22" s="154"/>
      <c r="O22" s="55"/>
    </row>
    <row r="23" spans="2:11" ht="12.75">
      <c r="B23" s="75" t="s">
        <v>108</v>
      </c>
      <c r="H23" s="122"/>
      <c r="I23" s="155"/>
      <c r="J23" s="156"/>
      <c r="K23" s="157"/>
    </row>
    <row r="24" spans="2:13" ht="12.75">
      <c r="B24" s="75" t="s">
        <v>109</v>
      </c>
      <c r="H24" s="123"/>
      <c r="I24" s="158"/>
      <c r="J24" s="159">
        <v>13</v>
      </c>
      <c r="K24" s="160">
        <v>10367</v>
      </c>
      <c r="M24" s="55"/>
    </row>
    <row r="25" spans="2:11" ht="12.75">
      <c r="B25" s="63" t="s">
        <v>110</v>
      </c>
      <c r="H25" s="120"/>
      <c r="I25" s="151"/>
      <c r="J25" s="149">
        <v>14</v>
      </c>
      <c r="K25" s="150"/>
    </row>
    <row r="26" spans="2:11" ht="12.75">
      <c r="B26" s="63" t="s">
        <v>111</v>
      </c>
      <c r="H26" s="121"/>
      <c r="I26" s="152"/>
      <c r="J26" s="153">
        <v>15</v>
      </c>
      <c r="K26" s="154"/>
    </row>
    <row r="27" spans="2:11" ht="12.75">
      <c r="B27" s="63" t="s">
        <v>112</v>
      </c>
      <c r="H27" s="122"/>
      <c r="I27" s="155"/>
      <c r="J27" s="156"/>
      <c r="K27" s="157"/>
    </row>
    <row r="28" spans="2:11" ht="12.75">
      <c r="B28" s="63" t="s">
        <v>113</v>
      </c>
      <c r="H28" s="120"/>
      <c r="I28" s="151"/>
      <c r="J28" s="149">
        <v>16</v>
      </c>
      <c r="K28" s="150"/>
    </row>
    <row r="29" spans="2:13" ht="12.75">
      <c r="B29" s="63" t="s">
        <v>114</v>
      </c>
      <c r="H29" s="122"/>
      <c r="I29" s="155"/>
      <c r="J29" s="156">
        <v>17</v>
      </c>
      <c r="K29" s="157"/>
      <c r="M29" s="55"/>
    </row>
    <row r="30" spans="2:11" ht="12.75">
      <c r="B30" s="63" t="s">
        <v>115</v>
      </c>
      <c r="H30" s="123"/>
      <c r="I30" s="158"/>
      <c r="J30" s="159">
        <v>18</v>
      </c>
      <c r="K30" s="157"/>
    </row>
    <row r="31" spans="2:11" ht="12.75">
      <c r="B31" s="63" t="s">
        <v>116</v>
      </c>
      <c r="H31" s="120"/>
      <c r="I31" s="151"/>
      <c r="J31" s="156">
        <v>19</v>
      </c>
      <c r="K31" s="157"/>
    </row>
    <row r="32" spans="2:11" ht="12.75">
      <c r="B32" s="63" t="s">
        <v>117</v>
      </c>
      <c r="H32" s="123"/>
      <c r="I32" s="158"/>
      <c r="J32" s="159">
        <v>20</v>
      </c>
      <c r="K32" s="157">
        <v>500000</v>
      </c>
    </row>
    <row r="33" spans="2:11" ht="12.75">
      <c r="B33" s="63" t="s">
        <v>118</v>
      </c>
      <c r="H33" s="121"/>
      <c r="I33" s="152"/>
      <c r="J33" s="153">
        <v>21</v>
      </c>
      <c r="K33" s="154"/>
    </row>
    <row r="34" spans="2:11" ht="12.75">
      <c r="B34" s="63" t="s">
        <v>119</v>
      </c>
      <c r="H34" s="123"/>
      <c r="I34" s="158"/>
      <c r="J34" s="159"/>
      <c r="K34" s="160"/>
    </row>
    <row r="35" spans="2:13" ht="12.75">
      <c r="B35" s="63" t="s">
        <v>120</v>
      </c>
      <c r="H35" s="120"/>
      <c r="I35" s="151"/>
      <c r="J35" s="149">
        <v>22</v>
      </c>
      <c r="K35" s="150"/>
      <c r="M35" s="55"/>
    </row>
    <row r="36" spans="2:11" ht="12.75">
      <c r="B36" s="63" t="s">
        <v>121</v>
      </c>
      <c r="H36" s="185"/>
      <c r="I36" s="186"/>
      <c r="J36" s="187">
        <v>23</v>
      </c>
      <c r="K36" s="188"/>
    </row>
    <row r="37" spans="2:14" ht="12.75">
      <c r="B37" s="63" t="s">
        <v>122</v>
      </c>
      <c r="H37" s="185"/>
      <c r="I37" s="186"/>
      <c r="J37" s="187"/>
      <c r="K37" s="188"/>
      <c r="N37" s="55"/>
    </row>
    <row r="38" spans="2:11" ht="12.75">
      <c r="B38" s="75" t="s">
        <v>123</v>
      </c>
      <c r="H38" s="185"/>
      <c r="I38" s="186"/>
      <c r="J38" s="187">
        <v>24</v>
      </c>
      <c r="K38" s="188"/>
    </row>
    <row r="39" spans="2:11" s="67" customFormat="1" ht="18" customHeight="1">
      <c r="B39" s="76" t="s">
        <v>124</v>
      </c>
      <c r="H39" s="189"/>
      <c r="I39" s="190">
        <f>I12-I13</f>
        <v>1350131</v>
      </c>
      <c r="J39" s="191"/>
      <c r="K39" s="192">
        <f>K12-K13+K14</f>
        <v>1860498</v>
      </c>
    </row>
    <row r="40" spans="2:11" ht="12.75">
      <c r="B40" s="47" t="s">
        <v>125</v>
      </c>
      <c r="H40" s="120">
        <v>25</v>
      </c>
      <c r="I40" s="164"/>
      <c r="J40" s="149">
        <v>26</v>
      </c>
      <c r="K40" s="150"/>
    </row>
    <row r="41" spans="2:11" ht="12.75">
      <c r="B41" s="47" t="s">
        <v>126</v>
      </c>
      <c r="H41" s="120">
        <v>27</v>
      </c>
      <c r="I41" s="151">
        <f>I12-I13</f>
        <v>1350131</v>
      </c>
      <c r="J41" s="149"/>
      <c r="K41" s="150"/>
    </row>
    <row r="42" spans="2:11" ht="12.75">
      <c r="B42" s="63" t="s">
        <v>127</v>
      </c>
      <c r="H42" s="123"/>
      <c r="I42" s="158"/>
      <c r="J42" s="159"/>
      <c r="K42" s="150"/>
    </row>
    <row r="43" spans="2:11" ht="12.75">
      <c r="B43" s="63" t="s">
        <v>128</v>
      </c>
      <c r="G43" s="56"/>
      <c r="H43" s="120"/>
      <c r="I43" s="151"/>
      <c r="J43" s="149"/>
      <c r="K43" s="150"/>
    </row>
    <row r="44" spans="2:11" ht="12.75">
      <c r="B44" s="75" t="s">
        <v>129</v>
      </c>
      <c r="G44" s="56"/>
      <c r="H44" s="125"/>
      <c r="I44" s="165"/>
      <c r="J44" s="159"/>
      <c r="K44" s="150"/>
    </row>
    <row r="45" spans="2:11" ht="12.75">
      <c r="B45" s="47" t="s">
        <v>130</v>
      </c>
      <c r="G45" s="56"/>
      <c r="H45" s="120">
        <v>32</v>
      </c>
      <c r="I45" s="151"/>
      <c r="J45" s="149"/>
      <c r="K45" s="150"/>
    </row>
    <row r="46" spans="2:11" ht="12.75">
      <c r="B46" s="47" t="s">
        <v>131</v>
      </c>
      <c r="G46" s="56"/>
      <c r="H46" s="120"/>
      <c r="I46" s="151"/>
      <c r="J46" s="149"/>
      <c r="K46" s="150"/>
    </row>
    <row r="47" spans="2:11" ht="12.75">
      <c r="B47" s="47" t="s">
        <v>132</v>
      </c>
      <c r="G47" s="56"/>
      <c r="H47" s="125"/>
      <c r="I47" s="165"/>
      <c r="J47" s="159"/>
      <c r="K47" s="160">
        <f>K12-K13+K14</f>
        <v>1860498</v>
      </c>
    </row>
    <row r="48" spans="2:11" ht="12.75">
      <c r="B48" s="47" t="s">
        <v>133</v>
      </c>
      <c r="G48" s="56"/>
      <c r="H48" s="120"/>
      <c r="I48" s="151"/>
      <c r="J48" s="149"/>
      <c r="K48" s="150">
        <v>186050</v>
      </c>
    </row>
    <row r="49" spans="2:11" ht="12.75">
      <c r="B49" s="47" t="s">
        <v>134</v>
      </c>
      <c r="G49" s="56"/>
      <c r="H49" s="125">
        <v>37</v>
      </c>
      <c r="I49" s="165"/>
      <c r="J49" s="159"/>
      <c r="K49" s="150"/>
    </row>
    <row r="50" spans="2:11" ht="12.75">
      <c r="B50" s="47" t="s">
        <v>135</v>
      </c>
      <c r="G50" s="56"/>
      <c r="H50" s="120"/>
      <c r="I50" s="151"/>
      <c r="J50" s="149">
        <v>39</v>
      </c>
      <c r="K50" s="150"/>
    </row>
    <row r="51" spans="2:11" ht="12.75">
      <c r="B51" s="47" t="s">
        <v>136</v>
      </c>
      <c r="G51" s="56"/>
      <c r="H51" s="120"/>
      <c r="I51" s="151"/>
      <c r="J51" s="149">
        <v>40</v>
      </c>
      <c r="K51" s="150"/>
    </row>
    <row r="52" spans="2:11" ht="12.75">
      <c r="B52" s="47" t="s">
        <v>137</v>
      </c>
      <c r="G52" s="56"/>
      <c r="H52" s="120"/>
      <c r="I52" s="151"/>
      <c r="J52" s="149">
        <v>41</v>
      </c>
      <c r="K52" s="150"/>
    </row>
    <row r="53" spans="2:11" ht="12.75">
      <c r="B53" s="47" t="s">
        <v>138</v>
      </c>
      <c r="G53" s="56"/>
      <c r="H53" s="122"/>
      <c r="I53" s="155"/>
      <c r="J53" s="156">
        <v>42</v>
      </c>
      <c r="K53" s="150"/>
    </row>
    <row r="54" spans="2:11" ht="12.75">
      <c r="B54" s="47" t="s">
        <v>139</v>
      </c>
      <c r="G54" s="56"/>
      <c r="H54" s="122"/>
      <c r="I54" s="155"/>
      <c r="J54" s="156">
        <v>43</v>
      </c>
      <c r="K54" s="150"/>
    </row>
    <row r="55" spans="2:11" s="67" customFormat="1" ht="18" customHeight="1">
      <c r="B55" s="77" t="s">
        <v>140</v>
      </c>
      <c r="G55" s="78"/>
      <c r="H55" s="124"/>
      <c r="I55" s="161"/>
      <c r="J55" s="162"/>
      <c r="K55" s="163"/>
    </row>
    <row r="56" spans="2:11" ht="12.75">
      <c r="B56" s="47" t="s">
        <v>141</v>
      </c>
      <c r="G56" s="56"/>
      <c r="H56" s="120">
        <v>44</v>
      </c>
      <c r="I56" s="164">
        <f>I57+I58+I59+I60</f>
        <v>1159188</v>
      </c>
      <c r="J56" s="149">
        <v>45</v>
      </c>
      <c r="K56" s="150">
        <f>K57+K58+K59+K60</f>
        <v>1159188</v>
      </c>
    </row>
    <row r="57" spans="2:15" ht="12.75">
      <c r="B57" s="75" t="s">
        <v>142</v>
      </c>
      <c r="G57" s="56"/>
      <c r="H57" s="120">
        <v>46</v>
      </c>
      <c r="I57" s="151"/>
      <c r="J57" s="149">
        <v>47</v>
      </c>
      <c r="K57" s="150"/>
      <c r="O57" s="55"/>
    </row>
    <row r="58" spans="2:13" ht="12.75">
      <c r="B58" s="63" t="s">
        <v>143</v>
      </c>
      <c r="G58" s="56"/>
      <c r="H58" s="120">
        <v>48</v>
      </c>
      <c r="I58" s="151"/>
      <c r="J58" s="149">
        <v>49</v>
      </c>
      <c r="K58" s="150"/>
      <c r="M58" s="55"/>
    </row>
    <row r="59" spans="2:11" ht="12.75">
      <c r="B59" s="63" t="s">
        <v>144</v>
      </c>
      <c r="G59" s="56"/>
      <c r="H59" s="122">
        <v>50</v>
      </c>
      <c r="I59" s="155"/>
      <c r="J59" s="156">
        <v>51</v>
      </c>
      <c r="K59" s="157"/>
    </row>
    <row r="60" spans="2:11" ht="12.75">
      <c r="B60" s="63" t="s">
        <v>145</v>
      </c>
      <c r="G60" s="56"/>
      <c r="H60" s="120">
        <v>52</v>
      </c>
      <c r="I60" s="151">
        <v>1159188</v>
      </c>
      <c r="J60" s="149">
        <v>53</v>
      </c>
      <c r="K60" s="150">
        <v>1159188</v>
      </c>
    </row>
    <row r="61" spans="2:11" ht="11.25" customHeight="1">
      <c r="B61" s="47" t="s">
        <v>146</v>
      </c>
      <c r="G61" s="56"/>
      <c r="H61" s="122"/>
      <c r="I61" s="155"/>
      <c r="J61" s="156">
        <v>54</v>
      </c>
      <c r="K61" s="157"/>
    </row>
    <row r="62" spans="2:11" ht="12.75" hidden="1">
      <c r="B62" s="47"/>
      <c r="G62" s="55"/>
      <c r="H62" s="79"/>
      <c r="I62" s="80"/>
      <c r="J62" s="79"/>
      <c r="K62" s="55"/>
    </row>
    <row r="63" spans="2:11" ht="12.75">
      <c r="B63" s="81" t="s">
        <v>147</v>
      </c>
      <c r="G63" s="55"/>
      <c r="H63" s="55"/>
      <c r="I63" s="55"/>
      <c r="J63" s="59"/>
      <c r="K63" s="55"/>
    </row>
    <row r="64" spans="2:11" ht="6" customHeight="1">
      <c r="B64" s="81"/>
      <c r="G64" s="55"/>
      <c r="H64" s="55"/>
      <c r="I64" s="55"/>
      <c r="J64" s="59"/>
      <c r="K64" s="55"/>
    </row>
    <row r="65" spans="2:11" ht="12.75">
      <c r="B65" s="81"/>
      <c r="G65" s="55"/>
      <c r="H65" s="55"/>
      <c r="I65" s="82" t="s">
        <v>148</v>
      </c>
      <c r="J65" s="59"/>
      <c r="K65" s="55"/>
    </row>
    <row r="66" spans="2:11" ht="12.75">
      <c r="B66" s="81"/>
      <c r="G66" s="55"/>
      <c r="H66" s="55"/>
      <c r="I66" s="82"/>
      <c r="J66" s="59"/>
      <c r="K66" s="55"/>
    </row>
    <row r="67" spans="2:11" ht="11.25" customHeight="1">
      <c r="B67" s="36"/>
      <c r="C67" s="36"/>
      <c r="D67" s="36"/>
      <c r="E67" s="36"/>
      <c r="F67" s="36"/>
      <c r="G67" s="36"/>
      <c r="H67" s="36"/>
      <c r="I67" s="36"/>
      <c r="J67" s="39"/>
      <c r="K67" s="36"/>
    </row>
    <row r="68" spans="7:11" ht="12.75">
      <c r="G68" s="55"/>
      <c r="H68" s="55"/>
      <c r="I68" s="55"/>
      <c r="J68" s="59"/>
      <c r="K68" s="55"/>
    </row>
  </sheetData>
  <sheetProtection/>
  <printOptions/>
  <pageMargins left="0.75" right="0.75" top="0.44" bottom="0.39" header="0.28" footer="0.2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11.00390625" style="0" customWidth="1"/>
    <col min="2" max="2" width="30.00390625" style="0" customWidth="1"/>
    <col min="3" max="5" width="10.7109375" style="0" customWidth="1"/>
    <col min="6" max="6" width="12.57421875" style="0" customWidth="1"/>
  </cols>
  <sheetData>
    <row r="1" ht="12.75">
      <c r="F1" s="27"/>
    </row>
    <row r="2" spans="2:6" ht="18">
      <c r="B2" s="345" t="s">
        <v>190</v>
      </c>
      <c r="C2" s="345"/>
      <c r="D2" s="345"/>
      <c r="E2" s="345"/>
      <c r="F2" s="345"/>
    </row>
    <row r="3" ht="6.75" customHeight="1">
      <c r="C3" s="43"/>
    </row>
    <row r="4" spans="2:3" ht="15">
      <c r="B4" s="126" t="s">
        <v>191</v>
      </c>
      <c r="C4" s="127" t="s">
        <v>212</v>
      </c>
    </row>
    <row r="6" spans="1:2" ht="12.75">
      <c r="A6" s="83" t="s">
        <v>149</v>
      </c>
      <c r="B6" s="61" t="s">
        <v>187</v>
      </c>
    </row>
    <row r="7" spans="1:2" ht="12.75">
      <c r="A7" s="83" t="s">
        <v>150</v>
      </c>
      <c r="B7" s="61" t="s">
        <v>175</v>
      </c>
    </row>
    <row r="8" spans="1:2" ht="12.75">
      <c r="A8" s="83" t="s">
        <v>151</v>
      </c>
      <c r="B8" s="61" t="s">
        <v>189</v>
      </c>
    </row>
    <row r="9" spans="1:2" ht="12.75">
      <c r="A9" s="83" t="s">
        <v>152</v>
      </c>
      <c r="B9" s="61" t="s">
        <v>188</v>
      </c>
    </row>
    <row r="10" spans="1:2" ht="14.25">
      <c r="A10" s="83" t="s">
        <v>153</v>
      </c>
      <c r="B10" s="84"/>
    </row>
    <row r="11" spans="1:6" s="51" customFormat="1" ht="12.75">
      <c r="A11"/>
      <c r="B11"/>
      <c r="C11"/>
      <c r="D11"/>
      <c r="E11"/>
      <c r="F11"/>
    </row>
    <row r="13" spans="1:6" ht="25.5" customHeight="1">
      <c r="A13" s="85" t="s">
        <v>154</v>
      </c>
      <c r="B13" s="85" t="s">
        <v>155</v>
      </c>
      <c r="C13" s="85" t="s">
        <v>156</v>
      </c>
      <c r="D13" s="85" t="s">
        <v>157</v>
      </c>
      <c r="E13" s="85" t="s">
        <v>158</v>
      </c>
      <c r="F13" s="85" t="s">
        <v>159</v>
      </c>
    </row>
    <row r="14" spans="1:6" s="90" customFormat="1" ht="18" customHeight="1">
      <c r="A14" s="86">
        <v>1</v>
      </c>
      <c r="B14" s="87"/>
      <c r="C14" s="86"/>
      <c r="D14" s="88"/>
      <c r="E14" s="89"/>
      <c r="F14" s="88">
        <f aca="true" t="shared" si="0" ref="F14:F33">D14*E14</f>
        <v>0</v>
      </c>
    </row>
    <row r="15" spans="1:6" s="90" customFormat="1" ht="18" customHeight="1">
      <c r="A15" s="86">
        <v>2</v>
      </c>
      <c r="B15" s="87"/>
      <c r="C15" s="86"/>
      <c r="D15" s="88"/>
      <c r="E15" s="89"/>
      <c r="F15" s="88">
        <f t="shared" si="0"/>
        <v>0</v>
      </c>
    </row>
    <row r="16" spans="1:6" s="90" customFormat="1" ht="18" customHeight="1">
      <c r="A16" s="86">
        <v>3</v>
      </c>
      <c r="B16" s="87"/>
      <c r="C16" s="86"/>
      <c r="D16" s="88"/>
      <c r="E16" s="89"/>
      <c r="F16" s="88">
        <f t="shared" si="0"/>
        <v>0</v>
      </c>
    </row>
    <row r="17" spans="1:6" s="90" customFormat="1" ht="18" customHeight="1">
      <c r="A17" s="86">
        <v>4</v>
      </c>
      <c r="B17" s="87"/>
      <c r="C17" s="86"/>
      <c r="D17" s="88"/>
      <c r="E17" s="89"/>
      <c r="F17" s="88">
        <f t="shared" si="0"/>
        <v>0</v>
      </c>
    </row>
    <row r="18" spans="1:6" s="90" customFormat="1" ht="18" customHeight="1">
      <c r="A18" s="86">
        <v>5</v>
      </c>
      <c r="B18" s="87"/>
      <c r="C18" s="86"/>
      <c r="D18" s="88"/>
      <c r="E18" s="89"/>
      <c r="F18" s="88">
        <f t="shared" si="0"/>
        <v>0</v>
      </c>
    </row>
    <row r="19" spans="1:6" s="90" customFormat="1" ht="18" customHeight="1">
      <c r="A19" s="86">
        <v>6</v>
      </c>
      <c r="B19" s="87"/>
      <c r="C19" s="86"/>
      <c r="D19" s="88"/>
      <c r="E19" s="89"/>
      <c r="F19" s="88">
        <f t="shared" si="0"/>
        <v>0</v>
      </c>
    </row>
    <row r="20" spans="1:6" s="90" customFormat="1" ht="18" customHeight="1">
      <c r="A20" s="86">
        <v>7</v>
      </c>
      <c r="B20" s="87"/>
      <c r="C20" s="86"/>
      <c r="D20" s="88"/>
      <c r="E20" s="89"/>
      <c r="F20" s="88">
        <f t="shared" si="0"/>
        <v>0</v>
      </c>
    </row>
    <row r="21" spans="1:6" s="90" customFormat="1" ht="18" customHeight="1">
      <c r="A21" s="86">
        <v>8</v>
      </c>
      <c r="B21" s="87"/>
      <c r="C21" s="86"/>
      <c r="D21" s="88"/>
      <c r="E21" s="89"/>
      <c r="F21" s="88">
        <f t="shared" si="0"/>
        <v>0</v>
      </c>
    </row>
    <row r="22" spans="1:6" s="90" customFormat="1" ht="18" customHeight="1">
      <c r="A22" s="86">
        <v>9</v>
      </c>
      <c r="B22" s="87"/>
      <c r="C22" s="86"/>
      <c r="D22" s="88"/>
      <c r="E22" s="89"/>
      <c r="F22" s="88">
        <f t="shared" si="0"/>
        <v>0</v>
      </c>
    </row>
    <row r="23" spans="1:6" s="90" customFormat="1" ht="18" customHeight="1">
      <c r="A23" s="86">
        <v>10</v>
      </c>
      <c r="B23" s="87"/>
      <c r="C23" s="86"/>
      <c r="D23" s="88"/>
      <c r="E23" s="89"/>
      <c r="F23" s="88">
        <f t="shared" si="0"/>
        <v>0</v>
      </c>
    </row>
    <row r="24" spans="1:6" s="90" customFormat="1" ht="18" customHeight="1">
      <c r="A24" s="86">
        <v>11</v>
      </c>
      <c r="B24" s="87"/>
      <c r="C24" s="86"/>
      <c r="D24" s="88"/>
      <c r="E24" s="89"/>
      <c r="F24" s="88">
        <f t="shared" si="0"/>
        <v>0</v>
      </c>
    </row>
    <row r="25" spans="1:6" s="90" customFormat="1" ht="18" customHeight="1">
      <c r="A25" s="86">
        <v>12</v>
      </c>
      <c r="B25" s="87"/>
      <c r="C25" s="86"/>
      <c r="D25" s="88"/>
      <c r="E25" s="89"/>
      <c r="F25" s="88">
        <f t="shared" si="0"/>
        <v>0</v>
      </c>
    </row>
    <row r="26" spans="1:6" s="90" customFormat="1" ht="18" customHeight="1">
      <c r="A26" s="86">
        <v>13</v>
      </c>
      <c r="B26" s="87"/>
      <c r="C26" s="86"/>
      <c r="D26" s="88"/>
      <c r="E26" s="89"/>
      <c r="F26" s="88">
        <f t="shared" si="0"/>
        <v>0</v>
      </c>
    </row>
    <row r="27" spans="1:6" s="90" customFormat="1" ht="18" customHeight="1">
      <c r="A27" s="86">
        <v>14</v>
      </c>
      <c r="B27" s="87"/>
      <c r="C27" s="86"/>
      <c r="D27" s="88"/>
      <c r="E27" s="89"/>
      <c r="F27" s="88">
        <f t="shared" si="0"/>
        <v>0</v>
      </c>
    </row>
    <row r="28" spans="1:6" s="90" customFormat="1" ht="18" customHeight="1">
      <c r="A28" s="86">
        <v>15</v>
      </c>
      <c r="B28" s="87"/>
      <c r="C28" s="86"/>
      <c r="D28" s="88"/>
      <c r="E28" s="89"/>
      <c r="F28" s="88">
        <f t="shared" si="0"/>
        <v>0</v>
      </c>
    </row>
    <row r="29" spans="1:6" s="90" customFormat="1" ht="18" customHeight="1">
      <c r="A29" s="86">
        <v>16</v>
      </c>
      <c r="B29" s="87"/>
      <c r="C29" s="86"/>
      <c r="D29" s="88"/>
      <c r="E29" s="89"/>
      <c r="F29" s="88">
        <f t="shared" si="0"/>
        <v>0</v>
      </c>
    </row>
    <row r="30" spans="1:6" s="90" customFormat="1" ht="18" customHeight="1">
      <c r="A30" s="86">
        <v>17</v>
      </c>
      <c r="B30" s="87"/>
      <c r="C30" s="86"/>
      <c r="D30" s="88"/>
      <c r="E30" s="89"/>
      <c r="F30" s="88">
        <f t="shared" si="0"/>
        <v>0</v>
      </c>
    </row>
    <row r="31" spans="1:6" s="90" customFormat="1" ht="18" customHeight="1">
      <c r="A31" s="86">
        <v>18</v>
      </c>
      <c r="B31" s="87"/>
      <c r="C31" s="86"/>
      <c r="D31" s="88"/>
      <c r="E31" s="89"/>
      <c r="F31" s="88">
        <f t="shared" si="0"/>
        <v>0</v>
      </c>
    </row>
    <row r="32" spans="1:6" s="90" customFormat="1" ht="18" customHeight="1">
      <c r="A32" s="86">
        <v>19</v>
      </c>
      <c r="B32" s="87"/>
      <c r="C32" s="86"/>
      <c r="D32" s="88"/>
      <c r="E32" s="89"/>
      <c r="F32" s="88">
        <f t="shared" si="0"/>
        <v>0</v>
      </c>
    </row>
    <row r="33" spans="1:6" s="90" customFormat="1" ht="18" customHeight="1">
      <c r="A33" s="86">
        <v>20</v>
      </c>
      <c r="B33" s="87"/>
      <c r="C33" s="86"/>
      <c r="D33" s="88"/>
      <c r="E33" s="89"/>
      <c r="F33" s="88">
        <f t="shared" si="0"/>
        <v>0</v>
      </c>
    </row>
    <row r="34" spans="1:6" ht="25.5" customHeight="1">
      <c r="A34" s="91"/>
      <c r="B34" s="92" t="s">
        <v>160</v>
      </c>
      <c r="C34" s="93"/>
      <c r="D34" s="94"/>
      <c r="E34" s="95"/>
      <c r="F34" s="96">
        <f>SUM(F14:F33)</f>
        <v>0</v>
      </c>
    </row>
    <row r="37" spans="2:6" ht="15">
      <c r="B37" s="97"/>
      <c r="D37" s="282" t="s">
        <v>148</v>
      </c>
      <c r="E37" s="282"/>
      <c r="F37" s="282"/>
    </row>
    <row r="38" spans="2:6" ht="15">
      <c r="B38" s="97"/>
      <c r="D38" s="98"/>
      <c r="E38" s="28"/>
      <c r="F38" s="98"/>
    </row>
  </sheetData>
  <sheetProtection/>
  <mergeCells count="2">
    <mergeCell ref="B2:F2"/>
    <mergeCell ref="D37:F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61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2.57421875" style="0" customWidth="1"/>
    <col min="2" max="2" width="4.8515625" style="0" customWidth="1"/>
    <col min="3" max="3" width="14.8515625" style="0" customWidth="1"/>
    <col min="4" max="4" width="13.28125" style="0" customWidth="1"/>
    <col min="5" max="5" width="14.00390625" style="0" customWidth="1"/>
    <col min="7" max="7" width="14.140625" style="0" customWidth="1"/>
    <col min="8" max="8" width="13.140625" style="0" customWidth="1"/>
    <col min="9" max="9" width="11.8515625" style="0" customWidth="1"/>
    <col min="10" max="10" width="15.140625" style="0" customWidth="1"/>
  </cols>
  <sheetData>
    <row r="1" spans="2:10" ht="15">
      <c r="B1" s="99"/>
      <c r="C1" s="1"/>
      <c r="D1" s="1"/>
      <c r="E1" s="1"/>
      <c r="F1" s="1"/>
      <c r="G1" s="1"/>
      <c r="H1" s="1"/>
      <c r="I1" s="1"/>
      <c r="J1" s="1"/>
    </row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/>
      <c r="C3" s="1"/>
      <c r="D3" s="1"/>
      <c r="E3" s="1"/>
      <c r="F3" s="1"/>
      <c r="G3" s="1"/>
      <c r="H3" s="1"/>
      <c r="I3" s="1"/>
      <c r="J3" s="1"/>
    </row>
    <row r="4" spans="2:10" ht="18">
      <c r="B4" s="100" t="s">
        <v>149</v>
      </c>
      <c r="D4" s="61" t="s">
        <v>187</v>
      </c>
      <c r="E4" s="1"/>
      <c r="F4" s="347" t="s">
        <v>219</v>
      </c>
      <c r="G4" s="347"/>
      <c r="H4" s="347"/>
      <c r="I4" s="347"/>
      <c r="J4" s="347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348" t="s">
        <v>214</v>
      </c>
      <c r="C6" s="350" t="s">
        <v>161</v>
      </c>
      <c r="D6" s="101" t="s">
        <v>162</v>
      </c>
      <c r="E6" s="350" t="s">
        <v>163</v>
      </c>
      <c r="F6" s="101" t="s">
        <v>164</v>
      </c>
      <c r="G6" s="101" t="s">
        <v>162</v>
      </c>
      <c r="H6" s="101" t="s">
        <v>166</v>
      </c>
      <c r="I6" s="101" t="s">
        <v>215</v>
      </c>
      <c r="J6" s="101" t="s">
        <v>167</v>
      </c>
    </row>
    <row r="7" spans="2:10" ht="12.75">
      <c r="B7" s="349"/>
      <c r="C7" s="351"/>
      <c r="D7" s="103" t="s">
        <v>213</v>
      </c>
      <c r="E7" s="351"/>
      <c r="F7" s="102" t="s">
        <v>165</v>
      </c>
      <c r="G7" s="103" t="s">
        <v>212</v>
      </c>
      <c r="H7" s="103" t="s">
        <v>216</v>
      </c>
      <c r="I7" s="103">
        <v>2011</v>
      </c>
      <c r="J7" s="103" t="s">
        <v>212</v>
      </c>
    </row>
    <row r="8" spans="2:10" ht="12.75">
      <c r="B8" s="54">
        <v>1</v>
      </c>
      <c r="C8" s="26" t="s">
        <v>38</v>
      </c>
      <c r="D8" s="26"/>
      <c r="E8" s="137">
        <v>0</v>
      </c>
      <c r="F8" s="26"/>
      <c r="G8" s="26"/>
      <c r="H8" s="26"/>
      <c r="I8" s="26"/>
      <c r="J8" s="26"/>
    </row>
    <row r="9" spans="2:10" ht="12.75">
      <c r="B9" s="54">
        <v>2</v>
      </c>
      <c r="C9" s="26" t="s">
        <v>168</v>
      </c>
      <c r="D9" s="26"/>
      <c r="E9" s="137">
        <v>0</v>
      </c>
      <c r="F9" s="26"/>
      <c r="G9" s="26"/>
      <c r="H9" s="26"/>
      <c r="I9" s="26"/>
      <c r="J9" s="26"/>
    </row>
    <row r="10" spans="2:10" ht="12.75">
      <c r="B10" s="54">
        <v>3</v>
      </c>
      <c r="C10" s="26" t="s">
        <v>169</v>
      </c>
      <c r="D10" s="139">
        <v>4913930</v>
      </c>
      <c r="E10" s="139"/>
      <c r="F10" s="140"/>
      <c r="G10" s="139">
        <v>4913930</v>
      </c>
      <c r="H10" s="138">
        <v>327595</v>
      </c>
      <c r="I10" s="172">
        <f>(G10-H10)*20%</f>
        <v>917267</v>
      </c>
      <c r="J10" s="141">
        <f>G10-H10-I10</f>
        <v>3669068</v>
      </c>
    </row>
    <row r="11" spans="2:10" ht="12.75">
      <c r="B11" s="54">
        <v>4</v>
      </c>
      <c r="C11" s="26" t="s">
        <v>194</v>
      </c>
      <c r="D11" s="139">
        <v>946680</v>
      </c>
      <c r="E11" s="139">
        <f>549674+439000</f>
        <v>988674</v>
      </c>
      <c r="F11" s="140"/>
      <c r="G11" s="139">
        <f>D11+E11</f>
        <v>1935354</v>
      </c>
      <c r="H11" s="138">
        <v>149024</v>
      </c>
      <c r="I11" s="172">
        <f>(D11-H11)*20%+82390</f>
        <v>241921.2</v>
      </c>
      <c r="J11" s="141">
        <f>G11-H11-I11</f>
        <v>1544408.8</v>
      </c>
    </row>
    <row r="12" spans="2:10" ht="12.75">
      <c r="B12" s="54">
        <v>5</v>
      </c>
      <c r="C12" s="26"/>
      <c r="D12" s="26"/>
      <c r="E12" s="137"/>
      <c r="F12" s="26"/>
      <c r="G12" s="26"/>
      <c r="H12" s="26"/>
      <c r="I12" s="26"/>
      <c r="J12" s="26"/>
    </row>
    <row r="13" spans="2:10" ht="12.75">
      <c r="B13" s="54">
        <v>6</v>
      </c>
      <c r="C13" s="26"/>
      <c r="D13" s="26"/>
      <c r="E13" s="137"/>
      <c r="F13" s="26"/>
      <c r="G13" s="26"/>
      <c r="H13" s="26"/>
      <c r="I13" s="26"/>
      <c r="J13" s="26"/>
    </row>
    <row r="14" spans="2:10" ht="12.75">
      <c r="B14" s="54">
        <v>7</v>
      </c>
      <c r="C14" s="26"/>
      <c r="D14" s="26"/>
      <c r="E14" s="137"/>
      <c r="F14" s="26"/>
      <c r="G14" s="26"/>
      <c r="H14" s="26"/>
      <c r="I14" s="26"/>
      <c r="J14" s="26"/>
    </row>
    <row r="15" spans="2:10" ht="15">
      <c r="B15" s="104"/>
      <c r="C15" s="105" t="s">
        <v>170</v>
      </c>
      <c r="D15" s="259">
        <f>D10+D11</f>
        <v>5860610</v>
      </c>
      <c r="E15" s="142">
        <f>E10+E11</f>
        <v>988674</v>
      </c>
      <c r="F15" s="143"/>
      <c r="G15" s="142">
        <f>G10+G11</f>
        <v>6849284</v>
      </c>
      <c r="H15" s="142">
        <f>H10+H11</f>
        <v>476619</v>
      </c>
      <c r="I15" s="174">
        <f>I10+I11</f>
        <v>1159188.2</v>
      </c>
      <c r="J15" s="193">
        <f>J10+J11</f>
        <v>5213476.8</v>
      </c>
    </row>
    <row r="16" spans="2:10" ht="15">
      <c r="B16" s="1"/>
      <c r="C16" s="1"/>
      <c r="D16" s="1"/>
      <c r="E16" s="1"/>
      <c r="F16" s="1"/>
      <c r="G16" s="1"/>
      <c r="H16" s="1"/>
      <c r="I16" s="1"/>
      <c r="J16" s="1"/>
    </row>
    <row r="17" spans="2:10" ht="15">
      <c r="B17" s="1"/>
      <c r="C17" s="1"/>
      <c r="D17" s="1"/>
      <c r="E17" s="1"/>
      <c r="F17" s="1"/>
      <c r="G17" s="1"/>
      <c r="H17" s="1"/>
      <c r="I17" s="1"/>
      <c r="J17" s="173"/>
    </row>
    <row r="18" spans="2:10" ht="15.75">
      <c r="B18" s="1"/>
      <c r="C18" s="1"/>
      <c r="D18" s="1"/>
      <c r="E18" s="1"/>
      <c r="F18" s="1"/>
      <c r="G18" s="282" t="s">
        <v>148</v>
      </c>
      <c r="H18" s="282"/>
      <c r="I18" s="282"/>
      <c r="J18" s="282"/>
    </row>
    <row r="19" spans="2:10" ht="15">
      <c r="B19" s="1"/>
      <c r="C19" s="1"/>
      <c r="D19" s="1"/>
      <c r="E19" s="1"/>
      <c r="F19" s="1"/>
      <c r="G19" s="1"/>
      <c r="H19" s="1"/>
      <c r="I19" s="1"/>
      <c r="J19" s="1"/>
    </row>
    <row r="20" ht="12.75">
      <c r="E20" s="117"/>
    </row>
    <row r="21" ht="12.75">
      <c r="E21" s="117"/>
    </row>
    <row r="22" ht="12.75">
      <c r="E22" s="171"/>
    </row>
    <row r="49" ht="12.75">
      <c r="D49" t="s">
        <v>198</v>
      </c>
    </row>
    <row r="50" spans="4:5" ht="12.75">
      <c r="D50" t="s">
        <v>195</v>
      </c>
      <c r="E50">
        <v>171350</v>
      </c>
    </row>
    <row r="51" spans="4:5" ht="12.75">
      <c r="D51" t="s">
        <v>196</v>
      </c>
      <c r="E51">
        <v>241664</v>
      </c>
    </row>
    <row r="52" spans="4:5" ht="12.75">
      <c r="D52" t="s">
        <v>197</v>
      </c>
      <c r="E52">
        <v>191666</v>
      </c>
    </row>
    <row r="54" spans="4:5" ht="12.75">
      <c r="D54" t="s">
        <v>199</v>
      </c>
      <c r="E54">
        <f>E11*20%/12*8</f>
        <v>131823.2</v>
      </c>
    </row>
    <row r="56" ht="12.75">
      <c r="D56" t="s">
        <v>200</v>
      </c>
    </row>
    <row r="57" spans="4:5" ht="12.75">
      <c r="D57">
        <v>342000</v>
      </c>
      <c r="E57">
        <f>D57*20/12*4/100</f>
        <v>22800</v>
      </c>
    </row>
    <row r="59" ht="12.75">
      <c r="E59">
        <f>E57+E54</f>
        <v>154623.2</v>
      </c>
    </row>
    <row r="60" ht="12.75">
      <c r="D60" t="s">
        <v>202</v>
      </c>
    </row>
    <row r="61" spans="4:5" ht="12.75">
      <c r="D61">
        <v>4913930</v>
      </c>
      <c r="E61">
        <f>D61*20/12*4/100</f>
        <v>327595.3333333333</v>
      </c>
    </row>
  </sheetData>
  <sheetProtection/>
  <mergeCells count="5">
    <mergeCell ref="G18:J18"/>
    <mergeCell ref="F4:J4"/>
    <mergeCell ref="B6:B7"/>
    <mergeCell ref="C6:C7"/>
    <mergeCell ref="E6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31" sqref="C31:E31"/>
    </sheetView>
  </sheetViews>
  <sheetFormatPr defaultColWidth="9.140625" defaultRowHeight="12.75"/>
  <cols>
    <col min="2" max="2" width="21.28125" style="0" customWidth="1"/>
    <col min="3" max="3" width="13.8515625" style="0" customWidth="1"/>
    <col min="4" max="4" width="11.00390625" style="0" customWidth="1"/>
    <col min="5" max="5" width="16.57421875" style="0" customWidth="1"/>
  </cols>
  <sheetData>
    <row r="1" spans="1:3" ht="15.75">
      <c r="A1" s="90" t="s">
        <v>171</v>
      </c>
      <c r="B1" s="346" t="s">
        <v>192</v>
      </c>
      <c r="C1" s="346"/>
    </row>
    <row r="2" ht="14.25">
      <c r="A2" s="106"/>
    </row>
    <row r="3" ht="14.25">
      <c r="A3" s="106"/>
    </row>
    <row r="4" ht="14.25">
      <c r="A4" s="106" t="s">
        <v>207</v>
      </c>
    </row>
    <row r="6" spans="1:5" ht="15">
      <c r="A6" s="107" t="s">
        <v>154</v>
      </c>
      <c r="B6" s="108" t="s">
        <v>172</v>
      </c>
      <c r="C6" s="108" t="s">
        <v>173</v>
      </c>
      <c r="D6" s="108" t="s">
        <v>174</v>
      </c>
      <c r="E6" s="170" t="s">
        <v>208</v>
      </c>
    </row>
    <row r="7" spans="1:5" ht="12.75">
      <c r="A7" s="54">
        <v>1</v>
      </c>
      <c r="B7" s="26" t="s">
        <v>209</v>
      </c>
      <c r="C7" s="109"/>
      <c r="D7" s="109" t="s">
        <v>206</v>
      </c>
      <c r="E7" s="111">
        <v>4913930</v>
      </c>
    </row>
    <row r="8" spans="1:5" ht="12.75">
      <c r="A8" s="54">
        <v>2</v>
      </c>
      <c r="B8" s="26"/>
      <c r="C8" s="109"/>
      <c r="D8" s="109"/>
      <c r="E8" s="26"/>
    </row>
    <row r="9" spans="1:5" ht="12.75">
      <c r="A9" s="54">
        <v>3</v>
      </c>
      <c r="B9" s="26"/>
      <c r="C9" s="109"/>
      <c r="D9" s="109"/>
      <c r="E9" s="26"/>
    </row>
    <row r="10" spans="1:5" ht="12.75">
      <c r="A10" s="54">
        <v>4</v>
      </c>
      <c r="B10" s="26"/>
      <c r="C10" s="109"/>
      <c r="D10" s="109"/>
      <c r="E10" s="26"/>
    </row>
    <row r="11" spans="1:5" ht="12.75">
      <c r="A11" s="54">
        <v>5</v>
      </c>
      <c r="B11" s="110"/>
      <c r="C11" s="109"/>
      <c r="D11" s="26"/>
      <c r="E11" s="26"/>
    </row>
    <row r="12" spans="1:5" ht="12.75">
      <c r="A12" s="54">
        <v>6</v>
      </c>
      <c r="B12" s="110"/>
      <c r="C12" s="109"/>
      <c r="D12" s="26"/>
      <c r="E12" s="26"/>
    </row>
    <row r="13" spans="1:5" ht="12.75">
      <c r="A13" s="54">
        <v>7</v>
      </c>
      <c r="B13" s="110"/>
      <c r="C13" s="109"/>
      <c r="D13" s="26"/>
      <c r="E13" s="26"/>
    </row>
    <row r="14" spans="1:5" ht="12.75">
      <c r="A14" s="54">
        <v>8</v>
      </c>
      <c r="B14" s="110"/>
      <c r="C14" s="109"/>
      <c r="D14" s="26"/>
      <c r="E14" s="26"/>
    </row>
    <row r="15" spans="1:5" ht="12.75">
      <c r="A15" s="54">
        <v>9</v>
      </c>
      <c r="B15" s="110"/>
      <c r="C15" s="109"/>
      <c r="D15" s="26"/>
      <c r="E15" s="26"/>
    </row>
    <row r="16" spans="1:5" ht="12.75">
      <c r="A16" s="54">
        <v>10</v>
      </c>
      <c r="B16" s="26"/>
      <c r="C16" s="109"/>
      <c r="D16" s="26"/>
      <c r="E16" s="26"/>
    </row>
    <row r="17" spans="1:5" ht="12.75">
      <c r="A17" s="54">
        <v>11</v>
      </c>
      <c r="B17" s="26"/>
      <c r="C17" s="109"/>
      <c r="D17" s="26"/>
      <c r="E17" s="26"/>
    </row>
    <row r="18" spans="1:5" ht="12.75">
      <c r="A18" s="54">
        <v>12</v>
      </c>
      <c r="B18" s="26"/>
      <c r="C18" s="109"/>
      <c r="D18" s="26"/>
      <c r="E18" s="26"/>
    </row>
    <row r="19" spans="1:5" ht="12.75">
      <c r="A19" s="54">
        <v>13</v>
      </c>
      <c r="B19" s="26"/>
      <c r="C19" s="109"/>
      <c r="D19" s="26"/>
      <c r="E19" s="26"/>
    </row>
    <row r="20" spans="1:5" ht="12.75">
      <c r="A20" s="54">
        <v>14</v>
      </c>
      <c r="B20" s="26"/>
      <c r="C20" s="109"/>
      <c r="D20" s="26"/>
      <c r="E20" s="26"/>
    </row>
    <row r="21" spans="1:5" ht="12.75">
      <c r="A21" s="54">
        <v>15</v>
      </c>
      <c r="B21" s="26"/>
      <c r="C21" s="26"/>
      <c r="D21" s="26"/>
      <c r="E21" s="26"/>
    </row>
    <row r="22" spans="1:5" ht="12.75">
      <c r="A22" s="54">
        <v>16</v>
      </c>
      <c r="B22" s="26"/>
      <c r="C22" s="26"/>
      <c r="D22" s="26"/>
      <c r="E22" s="26"/>
    </row>
    <row r="23" spans="1:5" ht="12.75">
      <c r="A23" s="54">
        <v>17</v>
      </c>
      <c r="B23" s="26"/>
      <c r="C23" s="26"/>
      <c r="D23" s="26"/>
      <c r="E23" s="26"/>
    </row>
    <row r="24" spans="1:5" ht="12.75">
      <c r="A24" s="54">
        <v>18</v>
      </c>
      <c r="B24" s="26"/>
      <c r="C24" s="26"/>
      <c r="D24" s="26"/>
      <c r="E24" s="26"/>
    </row>
    <row r="25" spans="1:5" ht="12.75">
      <c r="A25" s="54">
        <v>19</v>
      </c>
      <c r="B25" s="26"/>
      <c r="C25" s="26"/>
      <c r="D25" s="26"/>
      <c r="E25" s="26"/>
    </row>
    <row r="26" spans="1:5" ht="12.75">
      <c r="A26" s="54">
        <v>20</v>
      </c>
      <c r="B26" s="26"/>
      <c r="C26" s="26"/>
      <c r="D26" s="26"/>
      <c r="E26" s="26"/>
    </row>
    <row r="27" spans="1:5" ht="15">
      <c r="A27" s="352" t="s">
        <v>160</v>
      </c>
      <c r="B27" s="353"/>
      <c r="C27" s="26"/>
      <c r="D27" s="26"/>
      <c r="E27" s="111">
        <v>4913930</v>
      </c>
    </row>
    <row r="31" spans="3:5" ht="15">
      <c r="C31" s="282" t="s">
        <v>148</v>
      </c>
      <c r="D31" s="282"/>
      <c r="E31" s="282"/>
    </row>
  </sheetData>
  <sheetProtection/>
  <mergeCells count="3">
    <mergeCell ref="A27:B27"/>
    <mergeCell ref="B1:C1"/>
    <mergeCell ref="C31:E31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7">
      <selection activeCell="C3" sqref="C3"/>
    </sheetView>
  </sheetViews>
  <sheetFormatPr defaultColWidth="9.140625" defaultRowHeight="12.75"/>
  <cols>
    <col min="1" max="1" width="6.57421875" style="0" customWidth="1"/>
    <col min="2" max="2" width="5.00390625" style="0" customWidth="1"/>
    <col min="4" max="4" width="40.7109375" style="0" customWidth="1"/>
    <col min="5" max="5" width="23.421875" style="0" customWidth="1"/>
    <col min="6" max="6" width="17.00390625" style="0" customWidth="1"/>
  </cols>
  <sheetData>
    <row r="2" spans="1:6" ht="18.75">
      <c r="A2" s="262" t="s">
        <v>149</v>
      </c>
      <c r="B2" s="263"/>
      <c r="C2" s="265" t="s">
        <v>272</v>
      </c>
      <c r="D2" s="264"/>
      <c r="E2" s="217" t="s">
        <v>234</v>
      </c>
      <c r="F2" s="217"/>
    </row>
    <row r="3" spans="1:6" ht="18">
      <c r="A3" s="218"/>
      <c r="B3" s="218"/>
      <c r="C3" s="219"/>
      <c r="D3" s="220"/>
      <c r="E3" s="221"/>
      <c r="F3" s="222"/>
    </row>
    <row r="4" spans="1:6" ht="18">
      <c r="A4" s="218"/>
      <c r="B4" s="218"/>
      <c r="C4" s="219"/>
      <c r="D4" s="220"/>
      <c r="E4" s="217"/>
      <c r="F4" s="223"/>
    </row>
    <row r="5" spans="1:6" ht="18">
      <c r="A5" s="360" t="s">
        <v>235</v>
      </c>
      <c r="B5" s="360"/>
      <c r="C5" s="360"/>
      <c r="D5" s="360"/>
      <c r="E5" s="360"/>
      <c r="F5" s="360"/>
    </row>
    <row r="6" spans="1:6" ht="12.75">
      <c r="A6" s="224"/>
      <c r="B6" s="224"/>
      <c r="C6" s="224"/>
      <c r="D6" s="225"/>
      <c r="E6" s="226"/>
      <c r="F6" s="226"/>
    </row>
    <row r="7" spans="1:7" ht="12.75">
      <c r="A7" s="356" t="s">
        <v>15</v>
      </c>
      <c r="B7" s="358" t="s">
        <v>236</v>
      </c>
      <c r="C7" s="361"/>
      <c r="D7" s="362"/>
      <c r="E7" s="256" t="s">
        <v>17</v>
      </c>
      <c r="F7" s="251"/>
      <c r="G7" s="55"/>
    </row>
    <row r="8" spans="1:7" ht="12.75">
      <c r="A8" s="357"/>
      <c r="B8" s="359"/>
      <c r="C8" s="363"/>
      <c r="D8" s="364"/>
      <c r="E8" s="256" t="s">
        <v>18</v>
      </c>
      <c r="F8" s="251"/>
      <c r="G8" s="55"/>
    </row>
    <row r="9" spans="1:7" ht="12.75">
      <c r="A9" s="228"/>
      <c r="B9" s="229" t="s">
        <v>237</v>
      </c>
      <c r="C9" s="230"/>
      <c r="D9" s="231"/>
      <c r="E9" s="232"/>
      <c r="F9" s="252"/>
      <c r="G9" s="55"/>
    </row>
    <row r="10" spans="1:7" ht="12.75">
      <c r="A10" s="228"/>
      <c r="B10" s="229"/>
      <c r="C10" s="233" t="s">
        <v>238</v>
      </c>
      <c r="D10" s="233"/>
      <c r="E10" s="232">
        <v>1350131</v>
      </c>
      <c r="F10" s="252"/>
      <c r="G10" s="55"/>
    </row>
    <row r="11" spans="1:7" ht="12.75">
      <c r="A11" s="228"/>
      <c r="B11" s="234"/>
      <c r="C11" s="235" t="s">
        <v>239</v>
      </c>
      <c r="D11" s="236"/>
      <c r="E11" s="232"/>
      <c r="F11" s="252"/>
      <c r="G11" s="55"/>
    </row>
    <row r="12" spans="1:7" ht="12.75">
      <c r="A12" s="228"/>
      <c r="B12" s="229"/>
      <c r="C12" s="230"/>
      <c r="D12" s="237" t="s">
        <v>240</v>
      </c>
      <c r="E12" s="232">
        <v>1159188</v>
      </c>
      <c r="F12" s="252"/>
      <c r="G12" s="55"/>
    </row>
    <row r="13" spans="1:7" ht="12.75">
      <c r="A13" s="228"/>
      <c r="B13" s="229"/>
      <c r="C13" s="230"/>
      <c r="D13" s="237" t="s">
        <v>241</v>
      </c>
      <c r="E13" s="232"/>
      <c r="F13" s="252"/>
      <c r="G13" s="55"/>
    </row>
    <row r="14" spans="1:7" ht="12.75">
      <c r="A14" s="228"/>
      <c r="B14" s="229"/>
      <c r="C14" s="230"/>
      <c r="D14" s="237" t="s">
        <v>242</v>
      </c>
      <c r="E14" s="232"/>
      <c r="F14" s="252"/>
      <c r="G14" s="55"/>
    </row>
    <row r="15" spans="1:7" ht="12.75">
      <c r="A15" s="228"/>
      <c r="B15" s="229"/>
      <c r="C15" s="230"/>
      <c r="D15" s="238" t="s">
        <v>243</v>
      </c>
      <c r="E15" s="232">
        <v>-186050</v>
      </c>
      <c r="F15" s="252"/>
      <c r="G15" s="55"/>
    </row>
    <row r="16" spans="1:7" ht="12.75">
      <c r="A16" s="365"/>
      <c r="B16" s="358"/>
      <c r="C16" s="239" t="s">
        <v>244</v>
      </c>
      <c r="D16" s="240"/>
      <c r="E16" s="354">
        <v>644480</v>
      </c>
      <c r="F16" s="355"/>
      <c r="G16" s="55"/>
    </row>
    <row r="17" spans="1:7" ht="12.75">
      <c r="A17" s="366"/>
      <c r="B17" s="359"/>
      <c r="C17" s="241" t="s">
        <v>245</v>
      </c>
      <c r="D17" s="240"/>
      <c r="E17" s="354"/>
      <c r="F17" s="355"/>
      <c r="G17" s="55"/>
    </row>
    <row r="18" spans="1:7" ht="12.75">
      <c r="A18" s="227"/>
      <c r="B18" s="229"/>
      <c r="C18" s="233" t="s">
        <v>246</v>
      </c>
      <c r="D18" s="233"/>
      <c r="E18" s="257"/>
      <c r="F18" s="252"/>
      <c r="G18" s="55"/>
    </row>
    <row r="19" spans="1:7" ht="12.75">
      <c r="A19" s="356"/>
      <c r="B19" s="358"/>
      <c r="C19" s="242" t="s">
        <v>247</v>
      </c>
      <c r="D19" s="239"/>
      <c r="E19" s="354"/>
      <c r="F19" s="355"/>
      <c r="G19" s="55"/>
    </row>
    <row r="20" spans="1:7" ht="12.75">
      <c r="A20" s="357"/>
      <c r="B20" s="359"/>
      <c r="C20" s="235" t="s">
        <v>248</v>
      </c>
      <c r="D20" s="235"/>
      <c r="E20" s="354"/>
      <c r="F20" s="355"/>
      <c r="G20" s="55"/>
    </row>
    <row r="21" spans="1:7" ht="12.75">
      <c r="A21" s="228"/>
      <c r="B21" s="229"/>
      <c r="C21" s="242" t="s">
        <v>249</v>
      </c>
      <c r="D21" s="239"/>
      <c r="E21" s="258"/>
      <c r="F21" s="252"/>
      <c r="G21" s="55"/>
    </row>
    <row r="22" spans="1:7" ht="12.75">
      <c r="A22" s="228"/>
      <c r="B22" s="229"/>
      <c r="C22" s="239" t="s">
        <v>250</v>
      </c>
      <c r="D22" s="239"/>
      <c r="E22" s="354">
        <v>-1586520</v>
      </c>
      <c r="F22" s="252"/>
      <c r="G22" s="55"/>
    </row>
    <row r="23" spans="1:7" ht="12.75">
      <c r="A23" s="228"/>
      <c r="B23" s="229"/>
      <c r="C23" s="235" t="s">
        <v>248</v>
      </c>
      <c r="D23" s="235"/>
      <c r="E23" s="354"/>
      <c r="F23" s="252"/>
      <c r="G23" s="55"/>
    </row>
    <row r="24" spans="1:7" ht="12.75">
      <c r="A24" s="228"/>
      <c r="B24" s="229"/>
      <c r="C24" s="233" t="s">
        <v>251</v>
      </c>
      <c r="D24" s="233"/>
      <c r="E24" s="232"/>
      <c r="F24" s="252"/>
      <c r="G24" s="55"/>
    </row>
    <row r="25" spans="1:7" ht="12.75">
      <c r="A25" s="228"/>
      <c r="B25" s="229"/>
      <c r="C25" s="243" t="s">
        <v>252</v>
      </c>
      <c r="D25" s="233"/>
      <c r="E25" s="232">
        <f>SUM(E10:E24)</f>
        <v>1381229</v>
      </c>
      <c r="F25" s="252"/>
      <c r="G25" s="55"/>
    </row>
    <row r="26" spans="1:7" ht="12.75">
      <c r="A26" s="228"/>
      <c r="B26" s="244" t="s">
        <v>253</v>
      </c>
      <c r="C26" s="230"/>
      <c r="D26" s="233"/>
      <c r="E26" s="232"/>
      <c r="F26" s="252"/>
      <c r="G26" s="55"/>
    </row>
    <row r="27" spans="1:7" ht="12.75">
      <c r="A27" s="228"/>
      <c r="B27" s="229"/>
      <c r="C27" s="233" t="s">
        <v>254</v>
      </c>
      <c r="D27" s="233"/>
      <c r="E27" s="232"/>
      <c r="F27" s="252"/>
      <c r="G27" s="55"/>
    </row>
    <row r="28" spans="1:7" ht="12.75">
      <c r="A28" s="228"/>
      <c r="B28" s="229"/>
      <c r="C28" s="233" t="s">
        <v>255</v>
      </c>
      <c r="D28" s="233"/>
      <c r="E28" s="232">
        <v>-988674</v>
      </c>
      <c r="F28" s="252"/>
      <c r="G28" s="261"/>
    </row>
    <row r="29" spans="1:7" ht="12.75">
      <c r="A29" s="228"/>
      <c r="B29" s="245"/>
      <c r="C29" s="233" t="s">
        <v>256</v>
      </c>
      <c r="D29" s="233"/>
      <c r="E29" s="232"/>
      <c r="F29" s="252"/>
      <c r="G29" s="55"/>
    </row>
    <row r="30" spans="1:7" ht="12.75">
      <c r="A30" s="228"/>
      <c r="B30" s="246"/>
      <c r="C30" s="233" t="s">
        <v>257</v>
      </c>
      <c r="D30" s="233"/>
      <c r="E30" s="232"/>
      <c r="F30" s="252"/>
      <c r="G30" s="55"/>
    </row>
    <row r="31" spans="1:7" ht="12.75">
      <c r="A31" s="228"/>
      <c r="B31" s="246"/>
      <c r="C31" s="233" t="s">
        <v>258</v>
      </c>
      <c r="D31" s="233"/>
      <c r="E31" s="232"/>
      <c r="F31" s="252"/>
      <c r="G31" s="55"/>
    </row>
    <row r="32" spans="1:7" ht="12.75">
      <c r="A32" s="228"/>
      <c r="B32" s="246"/>
      <c r="C32" s="243" t="s">
        <v>259</v>
      </c>
      <c r="D32" s="233"/>
      <c r="E32" s="232">
        <f>E28</f>
        <v>-988674</v>
      </c>
      <c r="F32" s="252"/>
      <c r="G32" s="55"/>
    </row>
    <row r="33" spans="1:7" ht="12.75">
      <c r="A33" s="228"/>
      <c r="B33" s="229" t="s">
        <v>260</v>
      </c>
      <c r="C33" s="247"/>
      <c r="D33" s="233"/>
      <c r="E33" s="232"/>
      <c r="F33" s="252"/>
      <c r="G33" s="55"/>
    </row>
    <row r="34" spans="1:7" ht="12.75">
      <c r="A34" s="228"/>
      <c r="B34" s="246"/>
      <c r="C34" s="233" t="s">
        <v>261</v>
      </c>
      <c r="D34" s="233"/>
      <c r="E34" s="232"/>
      <c r="F34" s="252"/>
      <c r="G34" s="55"/>
    </row>
    <row r="35" spans="1:7" ht="12.75">
      <c r="A35" s="228"/>
      <c r="B35" s="246"/>
      <c r="C35" s="233" t="s">
        <v>262</v>
      </c>
      <c r="D35" s="233"/>
      <c r="E35" s="232"/>
      <c r="F35" s="252"/>
      <c r="G35" s="55"/>
    </row>
    <row r="36" spans="1:7" ht="12.75">
      <c r="A36" s="228"/>
      <c r="B36" s="246"/>
      <c r="C36" s="233" t="s">
        <v>263</v>
      </c>
      <c r="D36" s="233"/>
      <c r="E36" s="232"/>
      <c r="F36" s="252"/>
      <c r="G36" s="55"/>
    </row>
    <row r="37" spans="1:7" ht="12.75">
      <c r="A37" s="228"/>
      <c r="B37" s="246"/>
      <c r="C37" s="233" t="s">
        <v>264</v>
      </c>
      <c r="D37" s="233"/>
      <c r="E37" s="232"/>
      <c r="F37" s="252"/>
      <c r="G37" s="55"/>
    </row>
    <row r="38" spans="1:7" ht="12.75">
      <c r="A38" s="228"/>
      <c r="B38" s="246"/>
      <c r="C38" s="243" t="s">
        <v>265</v>
      </c>
      <c r="D38" s="233"/>
      <c r="E38" s="232"/>
      <c r="F38" s="252"/>
      <c r="G38" s="55"/>
    </row>
    <row r="39" spans="1:7" ht="12.75">
      <c r="A39" s="248"/>
      <c r="B39" s="244" t="s">
        <v>266</v>
      </c>
      <c r="C39" s="248"/>
      <c r="D39" s="249"/>
      <c r="E39" s="250">
        <f>E32+E25</f>
        <v>392555</v>
      </c>
      <c r="F39" s="253"/>
      <c r="G39" s="55"/>
    </row>
    <row r="40" spans="1:7" ht="12.75">
      <c r="A40" s="248"/>
      <c r="B40" s="244" t="s">
        <v>267</v>
      </c>
      <c r="C40" s="248"/>
      <c r="D40" s="249"/>
      <c r="E40" s="250">
        <v>882</v>
      </c>
      <c r="F40" s="254"/>
      <c r="G40" s="55"/>
    </row>
    <row r="41" spans="1:7" ht="12.75">
      <c r="A41" s="248"/>
      <c r="B41" s="244" t="s">
        <v>268</v>
      </c>
      <c r="C41" s="248"/>
      <c r="D41" s="249"/>
      <c r="E41" s="250">
        <v>393437</v>
      </c>
      <c r="F41" s="253"/>
      <c r="G41" s="55"/>
    </row>
    <row r="42" spans="1:7" ht="12.75">
      <c r="A42" s="224"/>
      <c r="B42" s="224"/>
      <c r="C42" s="224"/>
      <c r="D42" s="225"/>
      <c r="E42" s="226"/>
      <c r="F42" s="253"/>
      <c r="G42" s="55"/>
    </row>
    <row r="43" spans="1:7" ht="12.75">
      <c r="A43" s="224"/>
      <c r="B43" s="224"/>
      <c r="C43" s="224"/>
      <c r="D43" s="225"/>
      <c r="E43" s="226"/>
      <c r="F43" s="255"/>
      <c r="G43" s="55"/>
    </row>
    <row r="44" spans="1:7" ht="15">
      <c r="A44" s="224"/>
      <c r="B44" s="224"/>
      <c r="C44" s="224"/>
      <c r="D44" s="282" t="s">
        <v>148</v>
      </c>
      <c r="E44" s="282"/>
      <c r="F44" s="282"/>
      <c r="G44" s="55"/>
    </row>
    <row r="45" ht="12.75">
      <c r="E45" s="260"/>
    </row>
  </sheetData>
  <sheetProtection/>
  <mergeCells count="13">
    <mergeCell ref="D44:F44"/>
    <mergeCell ref="E22:E23"/>
    <mergeCell ref="A5:F5"/>
    <mergeCell ref="A7:A8"/>
    <mergeCell ref="B7:D8"/>
    <mergeCell ref="A16:A17"/>
    <mergeCell ref="B16:B17"/>
    <mergeCell ref="E16:E17"/>
    <mergeCell ref="F16:F17"/>
    <mergeCell ref="A19:A20"/>
    <mergeCell ref="B19:B20"/>
    <mergeCell ref="E19:E20"/>
    <mergeCell ref="F19:F2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26.421875" style="0" customWidth="1"/>
    <col min="3" max="3" width="15.7109375" style="0" customWidth="1"/>
    <col min="4" max="4" width="15.57421875" style="0" customWidth="1"/>
    <col min="5" max="5" width="16.140625" style="0" customWidth="1"/>
    <col min="6" max="6" width="17.57421875" style="0" customWidth="1"/>
    <col min="7" max="7" width="21.421875" style="0" customWidth="1"/>
  </cols>
  <sheetData>
    <row r="1" spans="1:8" ht="18.75">
      <c r="A1" s="194"/>
      <c r="B1" s="262" t="s">
        <v>149</v>
      </c>
      <c r="C1" s="263"/>
      <c r="D1" s="265" t="s">
        <v>187</v>
      </c>
      <c r="E1" s="264"/>
      <c r="F1" s="194"/>
      <c r="G1" s="55"/>
      <c r="H1" s="55"/>
    </row>
    <row r="2" spans="1:8" ht="12.75">
      <c r="A2" s="55"/>
      <c r="B2" s="55"/>
      <c r="C2" s="55"/>
      <c r="D2" s="55"/>
      <c r="E2" s="55"/>
      <c r="F2" s="55"/>
      <c r="G2" s="55"/>
      <c r="H2" s="55"/>
    </row>
    <row r="3" spans="1:8" ht="15.75">
      <c r="A3" s="195"/>
      <c r="B3" s="367" t="s">
        <v>223</v>
      </c>
      <c r="C3" s="367"/>
      <c r="D3" s="367"/>
      <c r="E3" s="367"/>
      <c r="F3" s="55"/>
      <c r="G3" s="55"/>
      <c r="H3" s="55"/>
    </row>
    <row r="4" spans="1:8" ht="13.5" thickBot="1">
      <c r="A4" s="55"/>
      <c r="B4" s="55"/>
      <c r="C4" s="55"/>
      <c r="D4" s="55"/>
      <c r="E4" s="55"/>
      <c r="F4" s="55"/>
      <c r="G4" s="55"/>
      <c r="H4" s="55"/>
    </row>
    <row r="5" spans="1:8" ht="12.75">
      <c r="A5" s="196"/>
      <c r="B5" s="197"/>
      <c r="C5" s="198" t="s">
        <v>224</v>
      </c>
      <c r="D5" s="198" t="s">
        <v>225</v>
      </c>
      <c r="E5" s="198" t="s">
        <v>226</v>
      </c>
      <c r="F5" s="198" t="s">
        <v>227</v>
      </c>
      <c r="G5" s="199" t="s">
        <v>228</v>
      </c>
      <c r="H5" s="200"/>
    </row>
    <row r="6" spans="1:8" ht="13.5" thickBot="1">
      <c r="A6" s="211" t="s">
        <v>58</v>
      </c>
      <c r="B6" s="212" t="s">
        <v>232</v>
      </c>
      <c r="C6" s="213">
        <v>100000</v>
      </c>
      <c r="D6" s="214"/>
      <c r="E6" s="215"/>
      <c r="F6" s="213">
        <v>3182626</v>
      </c>
      <c r="G6" s="216">
        <f>C6+D6+E6+F6</f>
        <v>3282626</v>
      </c>
      <c r="H6" s="202"/>
    </row>
    <row r="7" spans="1:8" ht="15">
      <c r="A7" s="203">
        <v>1</v>
      </c>
      <c r="B7" s="204" t="s">
        <v>229</v>
      </c>
      <c r="C7" s="205"/>
      <c r="D7" s="204"/>
      <c r="E7" s="205"/>
      <c r="F7" s="207">
        <v>1164081</v>
      </c>
      <c r="G7" s="201">
        <f>F7</f>
        <v>1164081</v>
      </c>
      <c r="H7" s="55"/>
    </row>
    <row r="8" spans="1:8" ht="15">
      <c r="A8" s="203">
        <v>2</v>
      </c>
      <c r="B8" s="204" t="s">
        <v>269</v>
      </c>
      <c r="C8" s="205"/>
      <c r="D8" s="209">
        <v>3182626</v>
      </c>
      <c r="E8" s="208"/>
      <c r="F8" s="207">
        <v>-3182626</v>
      </c>
      <c r="G8" s="201"/>
      <c r="H8" s="55"/>
    </row>
    <row r="9" spans="1:7" ht="15">
      <c r="A9" s="203">
        <v>3</v>
      </c>
      <c r="B9" s="204" t="s">
        <v>230</v>
      </c>
      <c r="C9" s="205"/>
      <c r="D9" s="204"/>
      <c r="E9" s="205"/>
      <c r="F9" s="205"/>
      <c r="G9" s="206"/>
    </row>
    <row r="10" spans="1:7" ht="12.75">
      <c r="A10" s="203">
        <v>4</v>
      </c>
      <c r="B10" s="204" t="s">
        <v>231</v>
      </c>
      <c r="C10" s="210"/>
      <c r="D10" s="204"/>
      <c r="E10" s="207"/>
      <c r="F10" s="207"/>
      <c r="G10" s="201">
        <f>C10+D10+E10+F10</f>
        <v>0</v>
      </c>
    </row>
    <row r="11" spans="1:7" ht="13.5" thickBot="1">
      <c r="A11" s="211" t="s">
        <v>58</v>
      </c>
      <c r="B11" s="212" t="s">
        <v>233</v>
      </c>
      <c r="C11" s="213">
        <f>C6+C7+C10</f>
        <v>100000</v>
      </c>
      <c r="D11" s="213">
        <f>D8</f>
        <v>3182626</v>
      </c>
      <c r="E11" s="213">
        <f>E8</f>
        <v>0</v>
      </c>
      <c r="F11" s="213">
        <f>F6+F7+F8</f>
        <v>1164081</v>
      </c>
      <c r="G11" s="213">
        <f>SUM(C11:F11)</f>
        <v>4446707</v>
      </c>
    </row>
    <row r="15" spans="5:6" ht="15">
      <c r="E15" s="28" t="s">
        <v>148</v>
      </c>
      <c r="F15" s="28"/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2012-07-26T14:29:57Z</cp:lastPrinted>
  <dcterms:created xsi:type="dcterms:W3CDTF">2010-03-21T18:59:44Z</dcterms:created>
  <dcterms:modified xsi:type="dcterms:W3CDTF">2012-07-27T09:01:11Z</dcterms:modified>
  <cp:category/>
  <cp:version/>
  <cp:contentType/>
  <cp:contentStatus/>
</cp:coreProperties>
</file>