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5"/>
  </bookViews>
  <sheets>
    <sheet name="F. E PARE" sheetId="1" r:id="rId1"/>
    <sheet name="PF" sheetId="2" r:id="rId2"/>
    <sheet name="ARDH-SHP" sheetId="3" r:id="rId3"/>
    <sheet name="F.MONETAR" sheetId="4" r:id="rId4"/>
    <sheet name="L.KAPITALI" sheetId="5" r:id="rId5"/>
    <sheet name="SPJEGIME" sheetId="6" r:id="rId6"/>
  </sheets>
  <definedNames/>
  <calcPr fullCalcOnLoad="1"/>
</workbook>
</file>

<file path=xl/sharedStrings.xml><?xml version="1.0" encoding="utf-8"?>
<sst xmlns="http://schemas.openxmlformats.org/spreadsheetml/2006/main" count="298" uniqueCount="249">
  <si>
    <t>I</t>
  </si>
  <si>
    <t xml:space="preserve">Aktive monetare </t>
  </si>
  <si>
    <t>i</t>
  </si>
  <si>
    <t>ii</t>
  </si>
  <si>
    <t xml:space="preserve">Aktive të tjera financiare afatshkurtra </t>
  </si>
  <si>
    <t>iii</t>
  </si>
  <si>
    <t>iv</t>
  </si>
  <si>
    <t xml:space="preserve"> Inventari </t>
  </si>
  <si>
    <t xml:space="preserve"> Lëndët e para </t>
  </si>
  <si>
    <t xml:space="preserve">Prodhim në proçes </t>
  </si>
  <si>
    <t>Produkte të gatshme</t>
  </si>
  <si>
    <t xml:space="preserve"> Mallra për rishitje </t>
  </si>
  <si>
    <t>v</t>
  </si>
  <si>
    <t xml:space="preserve">Aktive biologjike afatshkurtra </t>
  </si>
  <si>
    <t xml:space="preserve">Parapagimet dhe shpenzimet e shtyra </t>
  </si>
  <si>
    <t>II</t>
  </si>
  <si>
    <t xml:space="preserve">Investimet financiare afatgjata </t>
  </si>
  <si>
    <t>Aktive afatgjata materiale</t>
  </si>
  <si>
    <t xml:space="preserve">Toka </t>
  </si>
  <si>
    <t xml:space="preserve">Ndërtesa </t>
  </si>
  <si>
    <t xml:space="preserve">Makineri dhe pajisje </t>
  </si>
  <si>
    <t xml:space="preserve">Aktive të tjera afatgjata materiale (me vl.kontab.) </t>
  </si>
  <si>
    <t>Aktivet Biologjike afatgjata</t>
  </si>
  <si>
    <t>Aktivet afatgjata jomateriale</t>
  </si>
  <si>
    <t xml:space="preserve"> Kapital aksionar i papaguar</t>
  </si>
  <si>
    <t>Aktive të tjera afatgjata</t>
  </si>
  <si>
    <t>III</t>
  </si>
  <si>
    <t xml:space="preserve">Grantet dhe të ardhurat e shtyra </t>
  </si>
  <si>
    <t xml:space="preserve">Provizionet afatshkurtra </t>
  </si>
  <si>
    <t xml:space="preserve">Derivativët </t>
  </si>
  <si>
    <t>Huamarrjet</t>
  </si>
  <si>
    <t xml:space="preserve">Huatë dhe parapagimet </t>
  </si>
  <si>
    <t xml:space="preserve"> Huatë afatgjata</t>
  </si>
  <si>
    <t xml:space="preserve">Huamarrje të tjera afatgjata </t>
  </si>
  <si>
    <t xml:space="preserve">Provizione afatgjata </t>
  </si>
  <si>
    <t>Grantet dhe të ardhurat e shtyra</t>
  </si>
  <si>
    <t xml:space="preserve">Kapitali aksionar </t>
  </si>
  <si>
    <t>Primi i aksionit</t>
  </si>
  <si>
    <t xml:space="preserve">Njësitë ose aksionet e thesarit (negative) </t>
  </si>
  <si>
    <t xml:space="preserve">Rezerva ligjore </t>
  </si>
  <si>
    <t>Rezerva të tjera</t>
  </si>
  <si>
    <t xml:space="preserve">Fitimet e pashpërndara </t>
  </si>
  <si>
    <t xml:space="preserve">Fitimi (Humbja) e vitit financiar </t>
  </si>
  <si>
    <t xml:space="preserve">Të pagueshme ndaj furnitorëve </t>
  </si>
  <si>
    <t xml:space="preserve">Të pagueshme ndaj punonjësve </t>
  </si>
  <si>
    <t xml:space="preserve">Hua, bono dhe detyrime nga qeraja financiare </t>
  </si>
  <si>
    <t xml:space="preserve">Bonot e konvertueshme </t>
  </si>
  <si>
    <t xml:space="preserve">BANKA </t>
  </si>
  <si>
    <t xml:space="preserve">ARKA  </t>
  </si>
  <si>
    <t xml:space="preserve"> Derivative dhe aktive të mbajtura për tregtim </t>
  </si>
  <si>
    <t>Kliente per mallra produkte e sherbime</t>
  </si>
  <si>
    <t>Debitor,Kreditor te tjere</t>
  </si>
  <si>
    <t>Tatim mbi fitimin</t>
  </si>
  <si>
    <t>Tvsh</t>
  </si>
  <si>
    <t>Te drejta e detyrime mbi ortakeve</t>
  </si>
  <si>
    <t>vi</t>
  </si>
  <si>
    <t>vii</t>
  </si>
  <si>
    <t>Inventar i imet</t>
  </si>
  <si>
    <t>Parapagesa për furnizime</t>
  </si>
  <si>
    <t xml:space="preserve">Aktive afatshkurtra të mbajtura për rishitje </t>
  </si>
  <si>
    <t>Shpenzime te periudhave te ardhshme</t>
  </si>
  <si>
    <t>A  K  T  I  V  E    A  F  A  T  SH  K  U  R  T  E  R  A</t>
  </si>
  <si>
    <t>A  K  T  I  V  E    A  F  A  T  GJ  A  T  A</t>
  </si>
  <si>
    <t>TOTALI I AKTIVIT   ( I+II )</t>
  </si>
  <si>
    <t>PASQYRAT FINANCIARE TE VITIT 2008</t>
  </si>
  <si>
    <t>Nr</t>
  </si>
  <si>
    <t xml:space="preserve">A  K  T  I  V  E  T  </t>
  </si>
  <si>
    <t xml:space="preserve">Periudha Raportues   </t>
  </si>
  <si>
    <t>Periudha Paraardhes</t>
  </si>
  <si>
    <t xml:space="preserve">P A S I V E T   D H E   K A P I T A L I </t>
  </si>
  <si>
    <t>P A S I V E T   A F A T S H K U R T ER A</t>
  </si>
  <si>
    <t>Overdraftet</t>
  </si>
  <si>
    <t>Huamarrje afat shkurtera</t>
  </si>
  <si>
    <t>Detyrime per Sigurimet Shoq. Shend.</t>
  </si>
  <si>
    <t>Detyrime Tatimore per TAP-in</t>
  </si>
  <si>
    <t>Detyrime Tatimore per Tatim Fitimin</t>
  </si>
  <si>
    <t>Detyrime Tatimore per Tvsh-ne</t>
  </si>
  <si>
    <t>Detyrime Tatimore per Tatimin ne Burim</t>
  </si>
  <si>
    <t>Te drejtat e detyrimet ndaj ortakeve</t>
  </si>
  <si>
    <t>Dividenti per tu paguar</t>
  </si>
  <si>
    <t>Debitor dhe Kreditor te tjere</t>
  </si>
  <si>
    <t>viii</t>
  </si>
  <si>
    <t>ix</t>
  </si>
  <si>
    <t>x</t>
  </si>
  <si>
    <t>xi</t>
  </si>
  <si>
    <t>P A S I V E T   A F A T GJ A T A</t>
  </si>
  <si>
    <t>T O T A L I    P A S I V E V E</t>
  </si>
  <si>
    <t>K A P I T A L I</t>
  </si>
  <si>
    <t>Aksionet e pakicës (PF te konsolidura)</t>
  </si>
  <si>
    <t>Kapitali  aksionarëve të shoqërisë mëmë (PF kons.)</t>
  </si>
  <si>
    <t>TOTALI I PASIVIT DHE KAPITALIT  ( I+II+III)</t>
  </si>
  <si>
    <t>(Bazuar ne klasifikimin e Shpenzimeve sipas natyres)</t>
  </si>
  <si>
    <t>Pershkrimi i elmenteve</t>
  </si>
  <si>
    <t>Shitje neto</t>
  </si>
  <si>
    <t>Te ardhura te tjera nga veprimtaria e shfrytezimit</t>
  </si>
  <si>
    <t>Ndrysh. Ne invent.prod.gatshem e prodhimit ne proces</t>
  </si>
  <si>
    <t>Materialet e konsumuara</t>
  </si>
  <si>
    <t>Kosto e punes</t>
  </si>
  <si>
    <t xml:space="preserve">          Pagat e personelit</t>
  </si>
  <si>
    <t>Amortizimet dhe zhvleresimet</t>
  </si>
  <si>
    <t>Shpenzime te tjera</t>
  </si>
  <si>
    <t>Totali i shpenzimeve (shumat 4-7)</t>
  </si>
  <si>
    <t>Fitimi ( humbja) nga veprimtarite kryesore (1+2+/-3-8)</t>
  </si>
  <si>
    <t>Te dhena indentifikuese</t>
  </si>
  <si>
    <t>Te dhena te reja</t>
  </si>
  <si>
    <t>Emri</t>
  </si>
  <si>
    <t>NIPT</t>
  </si>
  <si>
    <t>Adresa</t>
  </si>
  <si>
    <t>Data e krijimit</t>
  </si>
  <si>
    <t>Nr.Rergj.Tregt.</t>
  </si>
  <si>
    <t>Fusha e veprimtarise</t>
  </si>
  <si>
    <t>Pasyra financiare</t>
  </si>
  <si>
    <t>Monedha</t>
  </si>
  <si>
    <t>Rrumbullakimi</t>
  </si>
  <si>
    <t>Periudha Kontabel</t>
  </si>
  <si>
    <t xml:space="preserve">        Nga 01.01.2008 deri 31.12.2008</t>
  </si>
  <si>
    <t>Data e plotesimit te PF</t>
  </si>
  <si>
    <t xml:space="preserve"> Individuale</t>
  </si>
  <si>
    <t xml:space="preserve"> Te konsoliduara</t>
  </si>
  <si>
    <t>PASQYRAT  FINANCIARE</t>
  </si>
  <si>
    <t xml:space="preserve">        ( Mbeshtetur ne Ligjin nr.9228, date 29.04.2004 "Per Kontabilitetin dhe Pasqyrat </t>
  </si>
  <si>
    <t xml:space="preserve">         Financiare",te ndryshuara dhe ne Standartet Kombetare te Kontabilitetit - SKK 2)</t>
  </si>
  <si>
    <t xml:space="preserve">          Sigurime shoqerore dhe shendetesore</t>
  </si>
  <si>
    <t>Te ardhurat dhe shpenzimet financiare nga njesite e kontrollit</t>
  </si>
  <si>
    <t>Te ardhurat dhe shpenzimet financiare nga pjesmarrjet</t>
  </si>
  <si>
    <t>Investime te tjera afatgjata</t>
  </si>
  <si>
    <t>Interesa</t>
  </si>
  <si>
    <t>Fitime /Humbje nga kursi i kembimit</t>
  </si>
  <si>
    <t>Te tjera fginanciare</t>
  </si>
  <si>
    <t>Te ardhurat dhe shpenzimet financiare  nga :</t>
  </si>
  <si>
    <t>Totali i te ardhurave dhe shpenzimeve financiare</t>
  </si>
  <si>
    <t>Te ardhura dhe shpenzime te pacaktuara</t>
  </si>
  <si>
    <t>Fitime / Humbje para tatimit</t>
  </si>
  <si>
    <t>Shpenzimet e tatimit mbi fitimin</t>
  </si>
  <si>
    <t>Fitime / Humbje neto e vitit kalendarik</t>
  </si>
  <si>
    <t>Elemetet e pasqyrave te konsoloduara</t>
  </si>
  <si>
    <t>PASQYRAT  E TE ARDHURAVE DHE SHPENZIMEVE  2008</t>
  </si>
  <si>
    <t>PASQYRAT  E FLUKSIT MONETAR - METODA DIREKTE  2008</t>
  </si>
  <si>
    <t>Fluksi monetar nga veprimtarite e shfrytezimit</t>
  </si>
  <si>
    <t>Mjete mometare (MM) te arketuara nga kliente</t>
  </si>
  <si>
    <t>MM te paguar ndaj furnitoreve dhe punonjesve</t>
  </si>
  <si>
    <t>MM te ardhura nga veprimtarite</t>
  </si>
  <si>
    <t>Inters i paguar</t>
  </si>
  <si>
    <t>Fluksi monetar nga veprimtarite investuese</t>
  </si>
  <si>
    <t>Blerja e njesise se kontrolluar minus parate e arketuara</t>
  </si>
  <si>
    <t>Blerja e aktiveve afatgjata materiale</t>
  </si>
  <si>
    <t>Te ardhura nga shitja e paisjeve</t>
  </si>
  <si>
    <t>Inters i arketuar</t>
  </si>
  <si>
    <t>Dividentet e arketuar</t>
  </si>
  <si>
    <t>MM neto te perdorura ne veprimtarite  investuese</t>
  </si>
  <si>
    <t>Fluksi monetar nga aktivitetet financiare</t>
  </si>
  <si>
    <t>Te ardhura nga emetimi i kapitalit aksionar</t>
  </si>
  <si>
    <t>Te ardhura nga huamarrjet afatgjata</t>
  </si>
  <si>
    <t>Pagesa e detyrimit te qirase financiare</t>
  </si>
  <si>
    <t>Dividente te paguar</t>
  </si>
  <si>
    <t>MM neto te perdorura ne veprimtarite  financiare</t>
  </si>
  <si>
    <t>Rritja/renia neto e mjeteve monetare</t>
  </si>
  <si>
    <t>Mjetet monetare ne fillim te periudhes kontabel</t>
  </si>
  <si>
    <t>Mjetet monetare ne fund te periudhes kontabel</t>
  </si>
  <si>
    <t>Pozicioni me 31.12.2007</t>
  </si>
  <si>
    <t>Efekti i ndryshimit ne politikat kontabele</t>
  </si>
  <si>
    <t>Pozicioni i rregulluar</t>
  </si>
  <si>
    <t>Efekti i ndryshimit te kurseve te kembimit gjate konsolidimit</t>
  </si>
  <si>
    <t>Totali i te ardhura apo shpenzimeve,qe nuk jane njohur ne pasqyren e te ardhurave dhe shpenzimeve</t>
  </si>
  <si>
    <t>Fitimi neto i vitit financiar</t>
  </si>
  <si>
    <t>Dividentet e paguar</t>
  </si>
  <si>
    <t>Transferime ne rezerven e detyrueshme statuore</t>
  </si>
  <si>
    <t>Emetimi i kapitalit aksionar</t>
  </si>
  <si>
    <t>Pozicioni me 31.12.2008</t>
  </si>
  <si>
    <t>Fitimi neto per periudhen</t>
  </si>
  <si>
    <t>Aksione te thesarit te riblera</t>
  </si>
  <si>
    <t>Kapitali aksionar</t>
  </si>
  <si>
    <t>Aksionet e thesarit</t>
  </si>
  <si>
    <t>Rezerva statuore dhe ligjore</t>
  </si>
  <si>
    <t>Rezerva te konvertimit te monedhave te huaja</t>
  </si>
  <si>
    <t>Fitimi i pa shperndare</t>
  </si>
  <si>
    <t>Totali</t>
  </si>
  <si>
    <t>Kapitali aksionar qe i perket aksinereve te shoqerise meme</t>
  </si>
  <si>
    <t>PERMET</t>
  </si>
  <si>
    <t>LEKE</t>
  </si>
  <si>
    <t>Mjete monetare (MM) neto nga veprimtarite e shfrytezimit</t>
  </si>
  <si>
    <t>Pozicioni me 01.01.2008</t>
  </si>
  <si>
    <t>Rimbursim tatimesh nga shteti</t>
  </si>
  <si>
    <t>Taksa e tarifa Vendore</t>
  </si>
  <si>
    <t>Pagesa per shpenzime te tjera</t>
  </si>
  <si>
    <t>Pagesat per tatime,taksa e derdhje te gjashme</t>
  </si>
  <si>
    <t>Arketime te tjera</t>
  </si>
  <si>
    <t>Humbje e viteve</t>
  </si>
  <si>
    <t>Rezerva statutore</t>
  </si>
  <si>
    <t xml:space="preserve">Rezerva </t>
  </si>
  <si>
    <t>PASQYRA E NDRYSHIMEVE NE KAPITAL</t>
  </si>
  <si>
    <t>xii</t>
  </si>
  <si>
    <t>Ortak divident</t>
  </si>
  <si>
    <t>Ortake divident</t>
  </si>
  <si>
    <t>Pozicioni 31.07.2008</t>
  </si>
  <si>
    <t>Caktimi i fitimit</t>
  </si>
  <si>
    <t>TREGETI ETJ</t>
  </si>
  <si>
    <t>TAP-in</t>
  </si>
  <si>
    <t>EDVA SH.P.K</t>
  </si>
  <si>
    <t>K 09424205 F</t>
  </si>
  <si>
    <t>10.11.1999</t>
  </si>
  <si>
    <t>10.03.2009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</si>
  <si>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</si>
  <si>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</si>
  <si>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</si>
  <si>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</si>
  <si>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</si>
  <si>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</si>
  <si>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</si>
  <si>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</si>
  <si>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</si>
  <si>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</si>
  <si>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</si>
  <si>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</si>
  <si>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</si>
  <si>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</si>
  <si>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</si>
  <si>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</si>
  <si>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</si>
  <si>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</si>
  <si>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</si>
  <si>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</si>
  <si>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</si>
  <si>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</si>
  <si>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</si>
  <si>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</si>
  <si>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</si>
  <si>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</si>
  <si>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</si>
  <si>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</si>
  <si>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</si>
  <si>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</si>
  <si>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</si>
  <si>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</si>
  <si>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</si>
  <si>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</si>
  <si>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</si>
  <si>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</si>
  <si>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</si>
  <si>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</si>
  <si>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</si>
  <si>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</si>
  <si>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</si>
  <si>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</si>
  <si>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</si>
  <si>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</si>
  <si>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</si>
  <si>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>Per Drejtimin e Njesie Ekonomike</t>
  </si>
  <si>
    <r>
      <t xml:space="preserve">Vangjel   </t>
    </r>
    <r>
      <rPr>
        <b/>
        <sz val="12"/>
        <rFont val="Arial"/>
        <family val="0"/>
      </rPr>
      <t>KURO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</si>
</sst>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</numFmts>
  <fonts count="25">
    <font>
      <sz val="10"/>
      <name val="Arial"/>
      <family val="0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2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28"/>
      <name val="Arial"/>
      <family val="0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0"/>
    </font>
    <font>
      <b/>
      <u val="single"/>
      <sz val="12"/>
      <name val="Arial"/>
      <family val="2"/>
    </font>
    <font>
      <sz val="13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Fill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43" fontId="4" fillId="0" borderId="1" xfId="15" applyFont="1" applyBorder="1" applyAlignment="1">
      <alignment horizontal="center"/>
    </xf>
    <xf numFmtId="43" fontId="9" fillId="0" borderId="1" xfId="15" applyFont="1" applyBorder="1" applyAlignment="1">
      <alignment/>
    </xf>
    <xf numFmtId="43" fontId="13" fillId="0" borderId="1" xfId="15" applyFont="1" applyBorder="1" applyAlignment="1">
      <alignment/>
    </xf>
    <xf numFmtId="43" fontId="10" fillId="0" borderId="1" xfId="15" applyFont="1" applyBorder="1" applyAlignment="1">
      <alignment/>
    </xf>
    <xf numFmtId="43" fontId="0" fillId="0" borderId="0" xfId="15" applyAlignment="1">
      <alignment/>
    </xf>
    <xf numFmtId="43" fontId="14" fillId="0" borderId="1" xfId="15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1" xfId="15" applyFont="1" applyBorder="1" applyAlignment="1">
      <alignment horizontal="center" vertical="center" wrapText="1"/>
    </xf>
    <xf numFmtId="43" fontId="0" fillId="0" borderId="1" xfId="15" applyFont="1" applyBorder="1" applyAlignment="1">
      <alignment/>
    </xf>
    <xf numFmtId="43" fontId="0" fillId="0" borderId="0" xfId="15" applyFont="1" applyAlignment="1">
      <alignment/>
    </xf>
    <xf numFmtId="2" fontId="7" fillId="0" borderId="1" xfId="0" applyNumberFormat="1" applyFont="1" applyBorder="1" applyAlignment="1">
      <alignment/>
    </xf>
    <xf numFmtId="43" fontId="7" fillId="0" borderId="1" xfId="15" applyFont="1" applyBorder="1" applyAlignment="1">
      <alignment/>
    </xf>
    <xf numFmtId="43" fontId="0" fillId="0" borderId="1" xfId="15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8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workbookViewId="0" topLeftCell="A22">
      <selection activeCell="D32" sqref="D32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18.57421875" style="0" customWidth="1"/>
    <col min="4" max="4" width="2.57421875" style="0" customWidth="1"/>
    <col min="5" max="5" width="19.140625" style="0" customWidth="1"/>
    <col min="6" max="6" width="2.28125" style="0" customWidth="1"/>
    <col min="7" max="7" width="17.8515625" style="0" customWidth="1"/>
    <col min="8" max="8" width="6.7109375" style="0" customWidth="1"/>
  </cols>
  <sheetData>
    <row r="4" spans="1:8" ht="12.75">
      <c r="A4" s="19"/>
      <c r="B4" s="20"/>
      <c r="C4" s="20"/>
      <c r="D4" s="20"/>
      <c r="E4" s="20"/>
      <c r="F4" s="20"/>
      <c r="G4" s="20"/>
      <c r="H4" s="21"/>
    </row>
    <row r="5" spans="1:8" ht="12.75">
      <c r="A5" s="22"/>
      <c r="B5" s="23"/>
      <c r="C5" s="23"/>
      <c r="D5" s="23"/>
      <c r="E5" s="23"/>
      <c r="F5" s="23"/>
      <c r="G5" s="23"/>
      <c r="H5" s="24"/>
    </row>
    <row r="6" spans="1:8" ht="12.75">
      <c r="A6" s="22"/>
      <c r="B6" s="23"/>
      <c r="C6" s="23"/>
      <c r="D6" s="23"/>
      <c r="E6" s="23"/>
      <c r="F6" s="23"/>
      <c r="G6" s="23"/>
      <c r="H6" s="24"/>
    </row>
    <row r="7" spans="1:8" ht="12.75">
      <c r="A7" s="22"/>
      <c r="B7" s="23"/>
      <c r="C7" s="23"/>
      <c r="D7" s="23"/>
      <c r="E7" s="23"/>
      <c r="F7" s="23"/>
      <c r="G7" s="23"/>
      <c r="H7" s="24"/>
    </row>
    <row r="8" spans="1:8" ht="12.75">
      <c r="A8" s="22"/>
      <c r="B8" s="23"/>
      <c r="C8" s="23"/>
      <c r="D8" s="23"/>
      <c r="E8" s="23"/>
      <c r="F8" s="23"/>
      <c r="G8" s="23"/>
      <c r="H8" s="24"/>
    </row>
    <row r="9" spans="1:8" ht="12.75">
      <c r="A9" s="22"/>
      <c r="B9" s="23"/>
      <c r="C9" s="23"/>
      <c r="D9" s="23"/>
      <c r="E9" s="23"/>
      <c r="F9" s="23"/>
      <c r="G9" s="23"/>
      <c r="H9" s="24"/>
    </row>
    <row r="10" spans="1:8" ht="12.75">
      <c r="A10" s="22"/>
      <c r="B10" s="23"/>
      <c r="C10" s="23"/>
      <c r="D10" s="23"/>
      <c r="E10" s="23"/>
      <c r="F10" s="23"/>
      <c r="G10" s="23"/>
      <c r="H10" s="24"/>
    </row>
    <row r="11" spans="1:8" ht="34.5">
      <c r="A11" s="67" t="s">
        <v>119</v>
      </c>
      <c r="B11" s="68"/>
      <c r="C11" s="68"/>
      <c r="D11" s="68"/>
      <c r="E11" s="68"/>
      <c r="F11" s="68"/>
      <c r="G11" s="68"/>
      <c r="H11" s="69"/>
    </row>
    <row r="12" spans="1:8" ht="11.25" customHeight="1">
      <c r="A12" s="30"/>
      <c r="B12" s="31"/>
      <c r="C12" s="31"/>
      <c r="D12" s="31"/>
      <c r="E12" s="31"/>
      <c r="F12" s="31"/>
      <c r="G12" s="31"/>
      <c r="H12" s="32"/>
    </row>
    <row r="13" spans="1:8" ht="15">
      <c r="A13" s="70" t="s">
        <v>120</v>
      </c>
      <c r="B13" s="71"/>
      <c r="C13" s="71"/>
      <c r="D13" s="71"/>
      <c r="E13" s="71"/>
      <c r="F13" s="71"/>
      <c r="G13" s="71"/>
      <c r="H13" s="33"/>
    </row>
    <row r="14" spans="1:8" ht="15">
      <c r="A14" s="70" t="s">
        <v>121</v>
      </c>
      <c r="B14" s="71"/>
      <c r="C14" s="71"/>
      <c r="D14" s="71"/>
      <c r="E14" s="71"/>
      <c r="F14" s="71"/>
      <c r="G14" s="71"/>
      <c r="H14" s="33"/>
    </row>
    <row r="15" spans="1:8" ht="12.75">
      <c r="A15" s="22"/>
      <c r="B15" s="23"/>
      <c r="C15" s="23"/>
      <c r="D15" s="23"/>
      <c r="E15" s="23"/>
      <c r="F15" s="23"/>
      <c r="G15" s="23"/>
      <c r="H15" s="24"/>
    </row>
    <row r="16" spans="1:8" ht="12.75">
      <c r="A16" s="22"/>
      <c r="B16" s="23"/>
      <c r="C16" s="23"/>
      <c r="D16" s="23"/>
      <c r="E16" s="23"/>
      <c r="F16" s="23"/>
      <c r="G16" s="23"/>
      <c r="H16" s="24"/>
    </row>
    <row r="17" spans="1:8" ht="12.75">
      <c r="A17" s="22"/>
      <c r="B17" s="23"/>
      <c r="C17" s="23"/>
      <c r="D17" s="23"/>
      <c r="E17" s="23"/>
      <c r="F17" s="23"/>
      <c r="G17" s="23"/>
      <c r="H17" s="24"/>
    </row>
    <row r="18" spans="1:8" ht="12.75">
      <c r="A18" s="22"/>
      <c r="B18" s="23"/>
      <c r="C18" s="23"/>
      <c r="D18" s="23"/>
      <c r="E18" s="23"/>
      <c r="F18" s="23"/>
      <c r="G18" s="23"/>
      <c r="H18" s="24"/>
    </row>
    <row r="19" spans="1:8" ht="12.75">
      <c r="A19" s="22"/>
      <c r="B19" s="23"/>
      <c r="C19" s="23"/>
      <c r="D19" s="23"/>
      <c r="E19" s="23"/>
      <c r="F19" s="23"/>
      <c r="G19" s="23"/>
      <c r="H19" s="24"/>
    </row>
    <row r="20" spans="1:8" ht="12.75">
      <c r="A20" s="22"/>
      <c r="B20" s="23"/>
      <c r="C20" s="23"/>
      <c r="D20" s="23"/>
      <c r="E20" s="23"/>
      <c r="F20" s="23"/>
      <c r="G20" s="23"/>
      <c r="H20" s="24"/>
    </row>
    <row r="21" spans="1:8" ht="12.75">
      <c r="A21" s="22"/>
      <c r="B21" s="23"/>
      <c r="C21" s="23"/>
      <c r="D21" s="23"/>
      <c r="E21" s="23"/>
      <c r="F21" s="23"/>
      <c r="G21" s="23"/>
      <c r="H21" s="24"/>
    </row>
    <row r="22" spans="1:8" ht="12.75">
      <c r="A22" s="22"/>
      <c r="B22" s="23"/>
      <c r="C22" s="23"/>
      <c r="D22" s="23"/>
      <c r="E22" s="23"/>
      <c r="F22" s="23"/>
      <c r="G22" s="23"/>
      <c r="H22" s="24"/>
    </row>
    <row r="23" spans="1:8" ht="12.75">
      <c r="A23" s="22"/>
      <c r="B23" s="23"/>
      <c r="C23" s="23"/>
      <c r="D23" s="23"/>
      <c r="E23" s="23"/>
      <c r="F23" s="23"/>
      <c r="G23" s="23"/>
      <c r="H23" s="24"/>
    </row>
    <row r="24" spans="1:8" ht="12.75">
      <c r="A24" s="22"/>
      <c r="B24" s="23"/>
      <c r="C24" s="23"/>
      <c r="D24" s="23"/>
      <c r="E24" s="23"/>
      <c r="F24" s="23"/>
      <c r="G24" s="23"/>
      <c r="H24" s="24"/>
    </row>
    <row r="25" spans="1:8" ht="12.75">
      <c r="A25" s="22"/>
      <c r="B25" s="23"/>
      <c r="C25" s="23"/>
      <c r="D25" s="23"/>
      <c r="E25" s="23"/>
      <c r="F25" s="23"/>
      <c r="G25" s="23"/>
      <c r="H25" s="24"/>
    </row>
    <row r="26" spans="1:8" ht="12.75">
      <c r="A26" s="22"/>
      <c r="B26" s="23"/>
      <c r="C26" s="23"/>
      <c r="D26" s="23"/>
      <c r="E26" s="23"/>
      <c r="F26" s="23"/>
      <c r="G26" s="23"/>
      <c r="H26" s="24"/>
    </row>
    <row r="27" spans="1:8" ht="12.75">
      <c r="A27" s="22"/>
      <c r="B27" s="23"/>
      <c r="C27" s="23"/>
      <c r="D27" s="23"/>
      <c r="E27" s="23"/>
      <c r="F27" s="23"/>
      <c r="G27" s="23"/>
      <c r="H27" s="24"/>
    </row>
    <row r="28" spans="1:8" ht="12.75">
      <c r="A28" s="22"/>
      <c r="B28" s="23"/>
      <c r="C28" s="23"/>
      <c r="D28" s="23"/>
      <c r="E28" s="23"/>
      <c r="F28" s="23"/>
      <c r="G28" s="23"/>
      <c r="H28" s="24"/>
    </row>
    <row r="29" spans="1:8" ht="12.75">
      <c r="A29" s="22"/>
      <c r="B29" s="23"/>
      <c r="C29" s="23"/>
      <c r="D29" s="23"/>
      <c r="E29" s="23"/>
      <c r="F29" s="23"/>
      <c r="G29" s="23"/>
      <c r="H29" s="24"/>
    </row>
    <row r="30" spans="1:8" ht="12.75">
      <c r="A30" s="22"/>
      <c r="B30" s="23"/>
      <c r="C30" s="23"/>
      <c r="D30" s="23"/>
      <c r="E30" s="23"/>
      <c r="F30" s="23"/>
      <c r="G30" s="23"/>
      <c r="H30" s="24"/>
    </row>
    <row r="31" spans="1:8" ht="12.75">
      <c r="A31" s="22"/>
      <c r="B31" s="65" t="s">
        <v>103</v>
      </c>
      <c r="C31" s="66"/>
      <c r="D31" s="23"/>
      <c r="E31" s="65" t="s">
        <v>104</v>
      </c>
      <c r="F31" s="72"/>
      <c r="G31" s="66"/>
      <c r="H31" s="24"/>
    </row>
    <row r="32" spans="1:8" ht="12.75">
      <c r="A32" s="22"/>
      <c r="B32" s="22"/>
      <c r="C32" s="46"/>
      <c r="D32" s="23"/>
      <c r="E32" s="22"/>
      <c r="F32" s="28"/>
      <c r="G32" s="24" t="s">
        <v>117</v>
      </c>
      <c r="H32" s="24"/>
    </row>
    <row r="33" spans="1:8" ht="12.75">
      <c r="A33" s="22"/>
      <c r="B33" s="22" t="s">
        <v>105</v>
      </c>
      <c r="C33" s="47" t="s">
        <v>198</v>
      </c>
      <c r="D33" s="23"/>
      <c r="E33" s="22" t="s">
        <v>111</v>
      </c>
      <c r="F33" s="23"/>
      <c r="G33" s="24"/>
      <c r="H33" s="24"/>
    </row>
    <row r="34" spans="1:8" ht="12.75">
      <c r="A34" s="22"/>
      <c r="B34" s="22"/>
      <c r="C34" s="46"/>
      <c r="D34" s="23"/>
      <c r="E34" s="22"/>
      <c r="F34" s="45"/>
      <c r="G34" s="24" t="s">
        <v>118</v>
      </c>
      <c r="H34" s="24"/>
    </row>
    <row r="35" spans="1:8" ht="12.75">
      <c r="A35" s="22"/>
      <c r="B35" s="22" t="s">
        <v>106</v>
      </c>
      <c r="C35" s="46" t="s">
        <v>199</v>
      </c>
      <c r="D35" s="23"/>
      <c r="E35" s="22"/>
      <c r="F35" s="23"/>
      <c r="G35" s="24"/>
      <c r="H35" s="24"/>
    </row>
    <row r="36" spans="1:8" ht="12.75">
      <c r="A36" s="22"/>
      <c r="B36" s="22"/>
      <c r="C36" s="46"/>
      <c r="D36" s="23"/>
      <c r="E36" s="22" t="s">
        <v>112</v>
      </c>
      <c r="F36" s="23"/>
      <c r="G36" s="46" t="s">
        <v>179</v>
      </c>
      <c r="H36" s="24"/>
    </row>
    <row r="37" spans="1:8" ht="12.75">
      <c r="A37" s="22"/>
      <c r="B37" s="22" t="s">
        <v>107</v>
      </c>
      <c r="C37" s="46" t="s">
        <v>178</v>
      </c>
      <c r="D37" s="23"/>
      <c r="E37" s="22"/>
      <c r="F37" s="23"/>
      <c r="G37" s="46"/>
      <c r="H37" s="24"/>
    </row>
    <row r="38" spans="1:8" ht="12.75">
      <c r="A38" s="22"/>
      <c r="B38" s="22"/>
      <c r="C38" s="46"/>
      <c r="D38" s="23"/>
      <c r="E38" s="22" t="s">
        <v>113</v>
      </c>
      <c r="F38" s="23"/>
      <c r="G38" s="46" t="s">
        <v>179</v>
      </c>
      <c r="H38" s="24"/>
    </row>
    <row r="39" spans="1:8" ht="12.75">
      <c r="A39" s="22"/>
      <c r="B39" s="22" t="s">
        <v>108</v>
      </c>
      <c r="C39" s="46" t="s">
        <v>200</v>
      </c>
      <c r="D39" s="23"/>
      <c r="E39" s="22"/>
      <c r="F39" s="23"/>
      <c r="G39" s="46"/>
      <c r="H39" s="24"/>
    </row>
    <row r="40" spans="1:8" ht="12.75">
      <c r="A40" s="22"/>
      <c r="B40" s="22"/>
      <c r="C40" s="46"/>
      <c r="D40" s="23"/>
      <c r="E40" s="22" t="s">
        <v>114</v>
      </c>
      <c r="F40" s="23"/>
      <c r="G40" s="46"/>
      <c r="H40" s="24"/>
    </row>
    <row r="41" spans="1:8" ht="12.75">
      <c r="A41" s="22"/>
      <c r="B41" s="22" t="s">
        <v>109</v>
      </c>
      <c r="C41" s="46">
        <v>22244</v>
      </c>
      <c r="D41" s="23"/>
      <c r="E41" s="29" t="s">
        <v>115</v>
      </c>
      <c r="F41" s="23"/>
      <c r="G41" s="46"/>
      <c r="H41" s="24"/>
    </row>
    <row r="42" spans="1:8" ht="12.75">
      <c r="A42" s="22"/>
      <c r="B42" s="22"/>
      <c r="C42" s="46"/>
      <c r="D42" s="23"/>
      <c r="E42" s="22"/>
      <c r="F42" s="23"/>
      <c r="G42" s="46"/>
      <c r="H42" s="24"/>
    </row>
    <row r="43" spans="1:8" ht="12.75">
      <c r="A43" s="22"/>
      <c r="B43" s="22" t="s">
        <v>110</v>
      </c>
      <c r="C43" s="46" t="s">
        <v>196</v>
      </c>
      <c r="D43" s="23"/>
      <c r="E43" s="22" t="s">
        <v>116</v>
      </c>
      <c r="F43" s="23"/>
      <c r="G43" s="46" t="s">
        <v>201</v>
      </c>
      <c r="H43" s="24"/>
    </row>
    <row r="44" spans="1:8" ht="12.75">
      <c r="A44" s="22"/>
      <c r="B44" s="25"/>
      <c r="C44" s="27"/>
      <c r="D44" s="23"/>
      <c r="E44" s="25"/>
      <c r="F44" s="26"/>
      <c r="G44" s="27"/>
      <c r="H44" s="24"/>
    </row>
    <row r="45" spans="1:8" ht="12.75">
      <c r="A45" s="22"/>
      <c r="B45" s="23"/>
      <c r="C45" s="23"/>
      <c r="D45" s="23"/>
      <c r="E45" s="23"/>
      <c r="F45" s="23"/>
      <c r="G45" s="23"/>
      <c r="H45" s="24"/>
    </row>
    <row r="46" spans="1:8" ht="12.75">
      <c r="A46" s="22"/>
      <c r="B46" s="23"/>
      <c r="C46" s="23"/>
      <c r="D46" s="23"/>
      <c r="E46" s="23"/>
      <c r="F46" s="23"/>
      <c r="G46" s="23"/>
      <c r="H46" s="24"/>
    </row>
    <row r="47" spans="1:8" ht="12.75">
      <c r="A47" s="25"/>
      <c r="B47" s="26"/>
      <c r="C47" s="26"/>
      <c r="D47" s="26"/>
      <c r="E47" s="26"/>
      <c r="F47" s="26"/>
      <c r="G47" s="26"/>
      <c r="H47" s="27"/>
    </row>
  </sheetData>
  <mergeCells count="5">
    <mergeCell ref="B31:C31"/>
    <mergeCell ref="A11:H11"/>
    <mergeCell ref="A13:G13"/>
    <mergeCell ref="A14:G14"/>
    <mergeCell ref="E31:G31"/>
  </mergeCells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73">
      <selection activeCell="D95" sqref="D95"/>
    </sheetView>
  </sheetViews>
  <sheetFormatPr defaultColWidth="9.140625" defaultRowHeight="16.5" customHeight="1"/>
  <cols>
    <col min="1" max="3" width="3.7109375" style="0" customWidth="1"/>
    <col min="4" max="4" width="46.00390625" style="0" customWidth="1"/>
    <col min="5" max="6" width="16.7109375" style="52" customWidth="1"/>
  </cols>
  <sheetData>
    <row r="1" spans="1:6" ht="16.5" customHeight="1">
      <c r="A1" s="73" t="s">
        <v>64</v>
      </c>
      <c r="B1" s="73"/>
      <c r="C1" s="73"/>
      <c r="D1" s="73"/>
      <c r="E1" s="73"/>
      <c r="F1" s="73"/>
    </row>
    <row r="3" spans="1:6" ht="16.5" customHeight="1">
      <c r="A3" s="15" t="s">
        <v>65</v>
      </c>
      <c r="B3" s="16"/>
      <c r="C3" s="16"/>
      <c r="D3" s="17" t="s">
        <v>66</v>
      </c>
      <c r="E3" s="48" t="s">
        <v>67</v>
      </c>
      <c r="F3" s="48" t="s">
        <v>68</v>
      </c>
    </row>
    <row r="4" spans="1:10" ht="16.5" customHeight="1">
      <c r="A4" s="9" t="s">
        <v>0</v>
      </c>
      <c r="B4" s="9"/>
      <c r="C4" s="10"/>
      <c r="D4" s="8" t="s">
        <v>61</v>
      </c>
      <c r="E4" s="49">
        <f>E5+E8+E9+E17+E25+E26+E27</f>
        <v>17573834.18</v>
      </c>
      <c r="F4" s="49">
        <f>F5+F8+F9+F17+F25+F26+F27</f>
        <v>14090386.760000002</v>
      </c>
      <c r="J4" s="2"/>
    </row>
    <row r="5" spans="1:11" ht="16.5" customHeight="1">
      <c r="A5" s="9"/>
      <c r="B5" s="9">
        <v>1</v>
      </c>
      <c r="C5" s="10"/>
      <c r="D5" s="8" t="s">
        <v>1</v>
      </c>
      <c r="E5" s="49">
        <f>E6+E7</f>
        <v>725079.01</v>
      </c>
      <c r="F5" s="49">
        <f>F6+F7</f>
        <v>314807.66000000003</v>
      </c>
      <c r="K5" s="2"/>
    </row>
    <row r="6" spans="1:9" ht="16.5" customHeight="1">
      <c r="A6" s="9"/>
      <c r="B6" s="9"/>
      <c r="C6" s="10"/>
      <c r="D6" s="13" t="s">
        <v>47</v>
      </c>
      <c r="E6" s="51">
        <v>531289.52</v>
      </c>
      <c r="F6" s="51">
        <v>142024.17</v>
      </c>
      <c r="I6" s="3"/>
    </row>
    <row r="7" spans="1:10" ht="16.5" customHeight="1">
      <c r="A7" s="9"/>
      <c r="B7" s="9"/>
      <c r="C7" s="10"/>
      <c r="D7" s="13" t="s">
        <v>48</v>
      </c>
      <c r="E7" s="51">
        <v>193789.49</v>
      </c>
      <c r="F7" s="51">
        <v>172783.49</v>
      </c>
      <c r="J7" s="3"/>
    </row>
    <row r="8" spans="1:8" ht="16.5" customHeight="1">
      <c r="A8" s="9"/>
      <c r="B8" s="9">
        <v>2</v>
      </c>
      <c r="C8" s="10"/>
      <c r="D8" s="8" t="s">
        <v>49</v>
      </c>
      <c r="E8" s="49"/>
      <c r="F8" s="49"/>
      <c r="H8" s="1"/>
    </row>
    <row r="9" spans="1:8" ht="16.5" customHeight="1">
      <c r="A9" s="9"/>
      <c r="B9" s="9">
        <v>3</v>
      </c>
      <c r="C9" s="10"/>
      <c r="D9" s="8" t="s">
        <v>4</v>
      </c>
      <c r="E9" s="49">
        <f>SUM(E10:E16)</f>
        <v>8928073.47</v>
      </c>
      <c r="F9" s="49">
        <f>SUM(F10:F16)</f>
        <v>7221775.4</v>
      </c>
      <c r="H9" s="2"/>
    </row>
    <row r="10" spans="1:9" ht="16.5" customHeight="1">
      <c r="A10" s="9"/>
      <c r="B10" s="9"/>
      <c r="C10" s="10" t="s">
        <v>2</v>
      </c>
      <c r="D10" s="12" t="s">
        <v>50</v>
      </c>
      <c r="E10" s="51">
        <v>8000491</v>
      </c>
      <c r="F10" s="51">
        <v>6702935</v>
      </c>
      <c r="I10" s="5"/>
    </row>
    <row r="11" spans="1:8" ht="16.5" customHeight="1">
      <c r="A11" s="9"/>
      <c r="B11" s="9"/>
      <c r="C11" s="10" t="s">
        <v>3</v>
      </c>
      <c r="D11" s="12" t="s">
        <v>51</v>
      </c>
      <c r="E11" s="51">
        <v>91083.07</v>
      </c>
      <c r="F11" s="51"/>
      <c r="H11" s="4"/>
    </row>
    <row r="12" spans="1:10" ht="16.5" customHeight="1">
      <c r="A12" s="9"/>
      <c r="B12" s="9"/>
      <c r="C12" s="10" t="s">
        <v>5</v>
      </c>
      <c r="D12" s="12" t="s">
        <v>52</v>
      </c>
      <c r="E12" s="51">
        <v>652462.4</v>
      </c>
      <c r="F12" s="51">
        <v>518840.4</v>
      </c>
      <c r="J12" s="4"/>
    </row>
    <row r="13" spans="1:9" ht="16.5" customHeight="1">
      <c r="A13" s="9"/>
      <c r="B13" s="9"/>
      <c r="C13" s="10" t="s">
        <v>6</v>
      </c>
      <c r="D13" s="12" t="s">
        <v>53</v>
      </c>
      <c r="E13" s="51">
        <v>175416</v>
      </c>
      <c r="F13" s="51"/>
      <c r="I13" s="4"/>
    </row>
    <row r="14" spans="1:9" ht="16.5" customHeight="1">
      <c r="A14" s="9"/>
      <c r="B14" s="9"/>
      <c r="C14" s="10" t="s">
        <v>12</v>
      </c>
      <c r="D14" s="12" t="s">
        <v>54</v>
      </c>
      <c r="E14" s="51"/>
      <c r="F14" s="51"/>
      <c r="I14" s="4"/>
    </row>
    <row r="15" spans="1:9" ht="16.5" customHeight="1">
      <c r="A15" s="9"/>
      <c r="B15" s="9"/>
      <c r="C15" s="10" t="s">
        <v>55</v>
      </c>
      <c r="D15" s="12" t="s">
        <v>197</v>
      </c>
      <c r="E15" s="51">
        <v>8621</v>
      </c>
      <c r="F15" s="51"/>
      <c r="I15" s="4"/>
    </row>
    <row r="16" spans="1:9" ht="16.5" customHeight="1">
      <c r="A16" s="9"/>
      <c r="B16" s="9"/>
      <c r="C16" s="10" t="s">
        <v>56</v>
      </c>
      <c r="D16" s="12"/>
      <c r="E16" s="51"/>
      <c r="F16" s="51"/>
      <c r="I16" s="4"/>
    </row>
    <row r="17" spans="1:11" ht="16.5" customHeight="1">
      <c r="A17" s="9"/>
      <c r="B17" s="9">
        <v>4</v>
      </c>
      <c r="C17" s="10"/>
      <c r="D17" s="8" t="s">
        <v>7</v>
      </c>
      <c r="E17" s="49">
        <f>SUM(E18:E24)</f>
        <v>3559878</v>
      </c>
      <c r="F17" s="49">
        <f>SUM(F18:F24)</f>
        <v>3993000</v>
      </c>
      <c r="K17" s="2"/>
    </row>
    <row r="18" spans="1:11" ht="16.5" customHeight="1">
      <c r="A18" s="9"/>
      <c r="B18" s="9"/>
      <c r="C18" s="10" t="s">
        <v>2</v>
      </c>
      <c r="D18" s="12" t="s">
        <v>8</v>
      </c>
      <c r="E18" s="51">
        <v>3559878</v>
      </c>
      <c r="F18" s="51">
        <v>3993000</v>
      </c>
      <c r="K18" s="5"/>
    </row>
    <row r="19" spans="1:10" ht="16.5" customHeight="1">
      <c r="A19" s="9"/>
      <c r="B19" s="9"/>
      <c r="C19" s="10" t="s">
        <v>3</v>
      </c>
      <c r="D19" s="12" t="s">
        <v>57</v>
      </c>
      <c r="E19" s="51"/>
      <c r="F19" s="51"/>
      <c r="J19" s="3"/>
    </row>
    <row r="20" spans="1:10" ht="16.5" customHeight="1">
      <c r="A20" s="9"/>
      <c r="B20" s="9"/>
      <c r="C20" s="10" t="s">
        <v>5</v>
      </c>
      <c r="D20" s="12" t="s">
        <v>9</v>
      </c>
      <c r="E20" s="51"/>
      <c r="F20" s="51"/>
      <c r="J20" s="4"/>
    </row>
    <row r="21" spans="1:10" ht="16.5" customHeight="1">
      <c r="A21" s="9"/>
      <c r="B21" s="9"/>
      <c r="C21" s="10" t="s">
        <v>6</v>
      </c>
      <c r="D21" s="12" t="s">
        <v>10</v>
      </c>
      <c r="E21" s="51"/>
      <c r="F21" s="51"/>
      <c r="J21" s="4"/>
    </row>
    <row r="22" spans="1:11" ht="16.5" customHeight="1">
      <c r="A22" s="9"/>
      <c r="B22" s="9"/>
      <c r="C22" s="10" t="s">
        <v>12</v>
      </c>
      <c r="D22" s="12" t="s">
        <v>11</v>
      </c>
      <c r="E22" s="50"/>
      <c r="F22" s="50"/>
      <c r="K22" s="5"/>
    </row>
    <row r="23" spans="1:11" ht="16.5" customHeight="1">
      <c r="A23" s="9"/>
      <c r="B23" s="9"/>
      <c r="C23" s="10" t="s">
        <v>55</v>
      </c>
      <c r="D23" s="12" t="s">
        <v>58</v>
      </c>
      <c r="E23" s="51"/>
      <c r="F23" s="51"/>
      <c r="K23" s="3"/>
    </row>
    <row r="24" spans="1:10" ht="16.5" customHeight="1">
      <c r="A24" s="9"/>
      <c r="B24" s="9"/>
      <c r="C24" s="10" t="s">
        <v>56</v>
      </c>
      <c r="E24" s="51"/>
      <c r="F24" s="51"/>
      <c r="J24" s="4"/>
    </row>
    <row r="25" spans="1:9" ht="16.5" customHeight="1">
      <c r="A25" s="9"/>
      <c r="B25" s="9">
        <v>5</v>
      </c>
      <c r="C25" s="10"/>
      <c r="D25" s="8" t="s">
        <v>13</v>
      </c>
      <c r="E25" s="49"/>
      <c r="F25" s="49"/>
      <c r="I25" s="1"/>
    </row>
    <row r="26" spans="1:8" ht="16.5" customHeight="1">
      <c r="A26" s="9"/>
      <c r="B26" s="9">
        <v>6</v>
      </c>
      <c r="C26" s="10"/>
      <c r="D26" s="8" t="s">
        <v>59</v>
      </c>
      <c r="E26" s="49"/>
      <c r="F26" s="49"/>
      <c r="H26" s="1"/>
    </row>
    <row r="27" spans="1:8" ht="16.5" customHeight="1">
      <c r="A27" s="9"/>
      <c r="B27" s="9">
        <v>7</v>
      </c>
      <c r="C27" s="10"/>
      <c r="D27" s="8" t="s">
        <v>14</v>
      </c>
      <c r="E27" s="49">
        <f>E28+E29</f>
        <v>4360803.7</v>
      </c>
      <c r="F27" s="49">
        <f>F28+F29</f>
        <v>2560803.7</v>
      </c>
      <c r="H27" s="1"/>
    </row>
    <row r="28" spans="1:8" ht="16.5" customHeight="1">
      <c r="A28" s="9"/>
      <c r="B28" s="9"/>
      <c r="C28" s="10" t="s">
        <v>2</v>
      </c>
      <c r="D28" s="12" t="s">
        <v>60</v>
      </c>
      <c r="E28" s="49">
        <v>4360803.7</v>
      </c>
      <c r="F28" s="49">
        <v>2560803.7</v>
      </c>
      <c r="H28" s="1"/>
    </row>
    <row r="29" spans="1:8" ht="16.5" customHeight="1">
      <c r="A29" s="9"/>
      <c r="B29" s="9"/>
      <c r="C29" s="10" t="s">
        <v>3</v>
      </c>
      <c r="D29" s="8"/>
      <c r="E29" s="49"/>
      <c r="F29" s="49"/>
      <c r="H29" s="1"/>
    </row>
    <row r="30" spans="1:11" ht="16.5" customHeight="1">
      <c r="A30" s="9" t="s">
        <v>15</v>
      </c>
      <c r="B30" s="9"/>
      <c r="C30" s="10"/>
      <c r="D30" s="8" t="s">
        <v>62</v>
      </c>
      <c r="E30" s="49">
        <f>E31+E32+E37+E38+E39+E40</f>
        <v>921600</v>
      </c>
      <c r="F30" s="49">
        <f>F31+F32+F37+F38+F39+F40</f>
        <v>921600</v>
      </c>
      <c r="K30" s="2"/>
    </row>
    <row r="31" spans="1:9" ht="16.5" customHeight="1">
      <c r="A31" s="9"/>
      <c r="B31" s="9">
        <v>1</v>
      </c>
      <c r="C31" s="10"/>
      <c r="D31" s="8" t="s">
        <v>16</v>
      </c>
      <c r="E31" s="49"/>
      <c r="F31" s="49"/>
      <c r="I31" s="1"/>
    </row>
    <row r="32" spans="1:10" ht="16.5" customHeight="1">
      <c r="A32" s="9"/>
      <c r="B32" s="9">
        <v>2</v>
      </c>
      <c r="C32" s="10"/>
      <c r="D32" s="8" t="s">
        <v>17</v>
      </c>
      <c r="E32" s="49">
        <f>SUM(E33:E36)</f>
        <v>921600</v>
      </c>
      <c r="F32" s="49">
        <f>SUM(F33:F36)</f>
        <v>921600</v>
      </c>
      <c r="J32" s="2"/>
    </row>
    <row r="33" spans="1:12" ht="16.5" customHeight="1">
      <c r="A33" s="9"/>
      <c r="B33" s="9"/>
      <c r="C33" s="10" t="s">
        <v>2</v>
      </c>
      <c r="D33" s="12" t="s">
        <v>18</v>
      </c>
      <c r="E33" s="51"/>
      <c r="F33" s="51"/>
      <c r="L33" s="4"/>
    </row>
    <row r="34" spans="1:11" ht="16.5" customHeight="1">
      <c r="A34" s="9"/>
      <c r="B34" s="9"/>
      <c r="C34" s="10" t="s">
        <v>3</v>
      </c>
      <c r="D34" s="12" t="s">
        <v>19</v>
      </c>
      <c r="E34" s="51"/>
      <c r="F34" s="51"/>
      <c r="K34" s="4"/>
    </row>
    <row r="35" spans="1:10" ht="16.5" customHeight="1">
      <c r="A35" s="9"/>
      <c r="B35" s="9"/>
      <c r="C35" s="10" t="s">
        <v>3</v>
      </c>
      <c r="D35" s="12" t="s">
        <v>20</v>
      </c>
      <c r="E35" s="51"/>
      <c r="F35" s="51"/>
      <c r="J35" s="5"/>
    </row>
    <row r="36" spans="1:7" ht="16.5" customHeight="1">
      <c r="A36" s="9"/>
      <c r="B36" s="9"/>
      <c r="C36" s="10" t="s">
        <v>6</v>
      </c>
      <c r="D36" s="12" t="s">
        <v>21</v>
      </c>
      <c r="E36" s="51">
        <v>921600</v>
      </c>
      <c r="F36" s="51">
        <v>921600</v>
      </c>
      <c r="G36" s="4"/>
    </row>
    <row r="37" spans="1:9" ht="16.5" customHeight="1">
      <c r="A37" s="9"/>
      <c r="B37" s="9">
        <v>3</v>
      </c>
      <c r="C37" s="10"/>
      <c r="D37" s="8" t="s">
        <v>22</v>
      </c>
      <c r="E37" s="49"/>
      <c r="F37" s="49"/>
      <c r="I37" s="1"/>
    </row>
    <row r="38" spans="1:9" ht="16.5" customHeight="1">
      <c r="A38" s="9"/>
      <c r="B38" s="9">
        <v>4</v>
      </c>
      <c r="C38" s="10"/>
      <c r="D38" s="8" t="s">
        <v>23</v>
      </c>
      <c r="E38" s="49"/>
      <c r="F38" s="49"/>
      <c r="I38" s="1"/>
    </row>
    <row r="39" spans="1:9" ht="16.5" customHeight="1">
      <c r="A39" s="9"/>
      <c r="B39" s="9">
        <v>5</v>
      </c>
      <c r="C39" s="10"/>
      <c r="D39" s="8" t="s">
        <v>24</v>
      </c>
      <c r="E39" s="49"/>
      <c r="F39" s="49"/>
      <c r="I39" s="1"/>
    </row>
    <row r="40" spans="1:10" ht="16.5" customHeight="1">
      <c r="A40" s="9"/>
      <c r="B40" s="9">
        <v>6</v>
      </c>
      <c r="C40" s="10"/>
      <c r="D40" s="8" t="s">
        <v>25</v>
      </c>
      <c r="E40" s="49"/>
      <c r="F40" s="49"/>
      <c r="J40" s="1"/>
    </row>
    <row r="41" spans="1:10" ht="16.5" customHeight="1">
      <c r="A41" s="10"/>
      <c r="B41" s="10"/>
      <c r="C41" s="10"/>
      <c r="D41" s="8" t="s">
        <v>63</v>
      </c>
      <c r="E41" s="49">
        <f>E30+E4</f>
        <v>18495434.18</v>
      </c>
      <c r="F41" s="49">
        <f>F30+F4</f>
        <v>15011986.760000002</v>
      </c>
      <c r="J41" s="7"/>
    </row>
    <row r="47" spans="1:6" ht="16.5" customHeight="1">
      <c r="A47" s="15" t="s">
        <v>65</v>
      </c>
      <c r="B47" s="16"/>
      <c r="C47" s="16"/>
      <c r="D47" s="17" t="s">
        <v>69</v>
      </c>
      <c r="E47" s="48" t="s">
        <v>67</v>
      </c>
      <c r="F47" s="48" t="s">
        <v>68</v>
      </c>
    </row>
    <row r="48" spans="1:9" ht="16.5" customHeight="1">
      <c r="A48" s="9" t="s">
        <v>0</v>
      </c>
      <c r="B48" s="9"/>
      <c r="C48" s="10"/>
      <c r="D48" s="8" t="s">
        <v>70</v>
      </c>
      <c r="E48" s="49">
        <f>E49+E50+E53+E65+E66</f>
        <v>4071181.26</v>
      </c>
      <c r="F48" s="49">
        <f>F49+F50+F53+F65+F66</f>
        <v>982590.8</v>
      </c>
      <c r="I48" s="2"/>
    </row>
    <row r="49" spans="1:11" ht="16.5" customHeight="1">
      <c r="A49" s="9"/>
      <c r="B49" s="9">
        <v>1</v>
      </c>
      <c r="C49" s="10"/>
      <c r="D49" s="8" t="s">
        <v>29</v>
      </c>
      <c r="E49" s="51"/>
      <c r="F49" s="51"/>
      <c r="K49" s="1"/>
    </row>
    <row r="50" spans="1:11" ht="16.5" customHeight="1">
      <c r="A50" s="9"/>
      <c r="B50" s="9">
        <v>2</v>
      </c>
      <c r="C50" s="10"/>
      <c r="D50" s="8" t="s">
        <v>30</v>
      </c>
      <c r="E50" s="49">
        <f>E51+E52</f>
        <v>0</v>
      </c>
      <c r="F50" s="49">
        <f>F51+F52</f>
        <v>0</v>
      </c>
      <c r="K50" s="1"/>
    </row>
    <row r="51" spans="1:9" ht="16.5" customHeight="1">
      <c r="A51" s="9"/>
      <c r="B51" s="9"/>
      <c r="C51" s="10" t="s">
        <v>2</v>
      </c>
      <c r="D51" s="12" t="s">
        <v>71</v>
      </c>
      <c r="E51" s="51"/>
      <c r="F51" s="51"/>
      <c r="I51" s="4"/>
    </row>
    <row r="52" spans="1:9" ht="16.5" customHeight="1">
      <c r="A52" s="9"/>
      <c r="B52" s="9"/>
      <c r="C52" s="10" t="s">
        <v>3</v>
      </c>
      <c r="D52" s="12" t="s">
        <v>72</v>
      </c>
      <c r="E52" s="51"/>
      <c r="F52" s="51"/>
      <c r="I52" s="4"/>
    </row>
    <row r="53" spans="1:9" ht="16.5" customHeight="1">
      <c r="A53" s="9"/>
      <c r="B53" s="9">
        <v>3</v>
      </c>
      <c r="C53" s="10"/>
      <c r="D53" s="8" t="s">
        <v>31</v>
      </c>
      <c r="E53" s="49">
        <f>SUM(E54:E64)</f>
        <v>4071181.26</v>
      </c>
      <c r="F53" s="49">
        <f>SUM(F54:F64)</f>
        <v>982590.8</v>
      </c>
      <c r="I53" s="2"/>
    </row>
    <row r="54" spans="1:8" ht="16.5" customHeight="1">
      <c r="A54" s="9"/>
      <c r="B54" s="9"/>
      <c r="C54" s="10" t="s">
        <v>2</v>
      </c>
      <c r="D54" s="12" t="s">
        <v>43</v>
      </c>
      <c r="E54" s="51">
        <v>3867660</v>
      </c>
      <c r="F54" s="51">
        <v>553076</v>
      </c>
      <c r="H54" s="5"/>
    </row>
    <row r="55" spans="1:8" ht="16.5" customHeight="1">
      <c r="A55" s="9"/>
      <c r="B55" s="9"/>
      <c r="C55" s="10" t="s">
        <v>3</v>
      </c>
      <c r="D55" s="12" t="s">
        <v>44</v>
      </c>
      <c r="E55" s="51"/>
      <c r="F55" s="51">
        <v>280937</v>
      </c>
      <c r="H55" s="5"/>
    </row>
    <row r="56" spans="1:9" ht="16.5" customHeight="1">
      <c r="A56" s="9"/>
      <c r="B56" s="9"/>
      <c r="C56" s="10" t="s">
        <v>5</v>
      </c>
      <c r="D56" s="12" t="s">
        <v>73</v>
      </c>
      <c r="E56" s="51">
        <v>31818</v>
      </c>
      <c r="F56" s="51">
        <v>31781</v>
      </c>
      <c r="I56" s="5"/>
    </row>
    <row r="57" spans="1:7" ht="16.5" customHeight="1">
      <c r="A57" s="9"/>
      <c r="B57" s="9"/>
      <c r="C57" s="10" t="s">
        <v>6</v>
      </c>
      <c r="D57" s="12" t="s">
        <v>74</v>
      </c>
      <c r="E57" s="51"/>
      <c r="F57" s="51">
        <v>15326</v>
      </c>
      <c r="G57" s="3"/>
    </row>
    <row r="58" spans="1:9" ht="16.5" customHeight="1">
      <c r="A58" s="9"/>
      <c r="B58" s="9"/>
      <c r="C58" s="10" t="s">
        <v>12</v>
      </c>
      <c r="D58" s="12" t="s">
        <v>75</v>
      </c>
      <c r="E58" s="51"/>
      <c r="F58" s="51"/>
      <c r="I58" s="3"/>
    </row>
    <row r="59" spans="1:9" ht="16.5" customHeight="1">
      <c r="A59" s="9"/>
      <c r="B59" s="9"/>
      <c r="C59" s="10" t="s">
        <v>56</v>
      </c>
      <c r="D59" s="12" t="s">
        <v>76</v>
      </c>
      <c r="E59" s="51"/>
      <c r="F59" s="51">
        <v>14858</v>
      </c>
      <c r="I59" s="3"/>
    </row>
    <row r="60" spans="1:8" ht="16.5" customHeight="1">
      <c r="A60" s="9"/>
      <c r="B60" s="9"/>
      <c r="C60" s="10" t="s">
        <v>81</v>
      </c>
      <c r="D60" s="12" t="s">
        <v>77</v>
      </c>
      <c r="E60" s="51"/>
      <c r="F60" s="51"/>
      <c r="H60" s="3"/>
    </row>
    <row r="61" spans="1:8" ht="16.5" customHeight="1">
      <c r="A61" s="9"/>
      <c r="B61" s="9"/>
      <c r="C61" s="10" t="s">
        <v>82</v>
      </c>
      <c r="D61" s="12" t="s">
        <v>78</v>
      </c>
      <c r="E61" s="51"/>
      <c r="F61" s="51"/>
      <c r="H61" s="3"/>
    </row>
    <row r="62" spans="1:8" ht="16.5" customHeight="1">
      <c r="A62" s="9"/>
      <c r="B62" s="9"/>
      <c r="C62" s="10" t="s">
        <v>83</v>
      </c>
      <c r="D62" s="12" t="s">
        <v>79</v>
      </c>
      <c r="E62" s="51"/>
      <c r="F62" s="51"/>
      <c r="H62" s="3"/>
    </row>
    <row r="63" spans="1:6" ht="16.5" customHeight="1">
      <c r="A63" s="9"/>
      <c r="B63" s="9"/>
      <c r="C63" s="10" t="s">
        <v>84</v>
      </c>
      <c r="D63" s="12" t="s">
        <v>80</v>
      </c>
      <c r="E63" s="51"/>
      <c r="F63" s="51"/>
    </row>
    <row r="64" spans="1:6" ht="16.5" customHeight="1">
      <c r="A64" s="9"/>
      <c r="B64" s="9"/>
      <c r="C64" s="10" t="s">
        <v>191</v>
      </c>
      <c r="D64" s="12" t="s">
        <v>192</v>
      </c>
      <c r="E64" s="51">
        <v>171703.26</v>
      </c>
      <c r="F64" s="51">
        <v>86612.8</v>
      </c>
    </row>
    <row r="65" spans="1:8" ht="16.5" customHeight="1">
      <c r="A65" s="9"/>
      <c r="B65" s="9">
        <v>4</v>
      </c>
      <c r="C65" s="10"/>
      <c r="D65" s="8" t="s">
        <v>27</v>
      </c>
      <c r="E65" s="49"/>
      <c r="F65" s="49"/>
      <c r="H65" s="1"/>
    </row>
    <row r="66" spans="1:9" ht="16.5" customHeight="1">
      <c r="A66" s="9"/>
      <c r="B66" s="9">
        <v>5</v>
      </c>
      <c r="C66" s="10"/>
      <c r="D66" s="8" t="s">
        <v>28</v>
      </c>
      <c r="E66" s="49"/>
      <c r="F66" s="49"/>
      <c r="I66" s="1"/>
    </row>
    <row r="67" spans="1:9" ht="16.5" customHeight="1">
      <c r="A67" s="9" t="s">
        <v>15</v>
      </c>
      <c r="B67" s="9"/>
      <c r="C67" s="10"/>
      <c r="D67" s="8" t="s">
        <v>85</v>
      </c>
      <c r="E67" s="49">
        <f>E68+E71+E73+E72</f>
        <v>0</v>
      </c>
      <c r="F67" s="49">
        <f>F68+F71+F73+F72</f>
        <v>0</v>
      </c>
      <c r="I67" s="1"/>
    </row>
    <row r="68" spans="1:10" ht="16.5" customHeight="1">
      <c r="A68" s="9"/>
      <c r="B68" s="9">
        <v>1</v>
      </c>
      <c r="C68" s="10"/>
      <c r="D68" s="8" t="s">
        <v>32</v>
      </c>
      <c r="E68" s="49">
        <f>E69+E70</f>
        <v>0</v>
      </c>
      <c r="F68" s="49">
        <f>F69+F70</f>
        <v>0</v>
      </c>
      <c r="J68" s="1"/>
    </row>
    <row r="69" spans="1:7" ht="16.5" customHeight="1">
      <c r="A69" s="9"/>
      <c r="B69" s="9"/>
      <c r="C69" s="10" t="s">
        <v>2</v>
      </c>
      <c r="D69" s="12" t="s">
        <v>45</v>
      </c>
      <c r="E69" s="51"/>
      <c r="F69" s="51"/>
      <c r="G69" s="4"/>
    </row>
    <row r="70" spans="1:9" ht="16.5" customHeight="1">
      <c r="A70" s="9"/>
      <c r="B70" s="9"/>
      <c r="C70" s="10" t="s">
        <v>3</v>
      </c>
      <c r="D70" s="12" t="s">
        <v>46</v>
      </c>
      <c r="E70" s="51"/>
      <c r="F70" s="51"/>
      <c r="I70" s="4"/>
    </row>
    <row r="71" spans="1:8" ht="16.5" customHeight="1">
      <c r="A71" s="9"/>
      <c r="B71" s="9">
        <v>2</v>
      </c>
      <c r="C71" s="10"/>
      <c r="D71" s="8" t="s">
        <v>33</v>
      </c>
      <c r="E71" s="51"/>
      <c r="F71" s="51"/>
      <c r="H71" s="1"/>
    </row>
    <row r="72" spans="1:8" ht="16.5" customHeight="1">
      <c r="A72" s="9"/>
      <c r="B72" s="9">
        <v>3</v>
      </c>
      <c r="C72" s="10"/>
      <c r="D72" s="8" t="s">
        <v>35</v>
      </c>
      <c r="E72" s="51"/>
      <c r="F72" s="51"/>
      <c r="H72" s="1"/>
    </row>
    <row r="73" spans="1:9" ht="16.5" customHeight="1">
      <c r="A73" s="9"/>
      <c r="B73" s="9">
        <v>4</v>
      </c>
      <c r="C73" s="10"/>
      <c r="D73" s="8" t="s">
        <v>34</v>
      </c>
      <c r="E73" s="51"/>
      <c r="F73" s="51"/>
      <c r="I73" s="1"/>
    </row>
    <row r="74" spans="1:9" ht="16.5" customHeight="1">
      <c r="A74" s="9"/>
      <c r="B74" s="9"/>
      <c r="C74" s="10"/>
      <c r="D74" s="8" t="s">
        <v>86</v>
      </c>
      <c r="E74" s="49">
        <f>E48+E67</f>
        <v>4071181.26</v>
      </c>
      <c r="F74" s="49">
        <f>F48+F67</f>
        <v>982590.8</v>
      </c>
      <c r="I74" s="1"/>
    </row>
    <row r="75" spans="1:10" ht="16.5" customHeight="1">
      <c r="A75" s="9" t="s">
        <v>26</v>
      </c>
      <c r="B75" s="9"/>
      <c r="C75" s="10"/>
      <c r="D75" s="8" t="s">
        <v>87</v>
      </c>
      <c r="E75" s="49">
        <f>E76+E77+E78+E79+E80+E81+E85+E86</f>
        <v>14424252.92</v>
      </c>
      <c r="F75" s="49">
        <f>F76+F77+F78+F79+F80+F81+F85+F86</f>
        <v>14029395.96</v>
      </c>
      <c r="J75" s="2"/>
    </row>
    <row r="76" spans="1:9" ht="16.5" customHeight="1">
      <c r="A76" s="9"/>
      <c r="B76" s="9">
        <v>1</v>
      </c>
      <c r="C76" s="10"/>
      <c r="D76" s="8" t="s">
        <v>88</v>
      </c>
      <c r="E76" s="51"/>
      <c r="F76" s="51"/>
      <c r="I76" s="1"/>
    </row>
    <row r="77" spans="1:6" ht="16.5" customHeight="1">
      <c r="A77" s="9"/>
      <c r="B77" s="9">
        <v>2</v>
      </c>
      <c r="C77" s="10"/>
      <c r="D77" s="8" t="s">
        <v>89</v>
      </c>
      <c r="E77" s="51"/>
      <c r="F77" s="51"/>
    </row>
    <row r="78" spans="1:9" ht="16.5" customHeight="1">
      <c r="A78" s="9"/>
      <c r="B78" s="9">
        <v>3</v>
      </c>
      <c r="C78" s="10"/>
      <c r="D78" s="8" t="s">
        <v>36</v>
      </c>
      <c r="E78" s="51">
        <v>11800000</v>
      </c>
      <c r="F78" s="51">
        <v>11800000</v>
      </c>
      <c r="I78" s="2"/>
    </row>
    <row r="79" spans="1:10" ht="16.5" customHeight="1">
      <c r="A79" s="9"/>
      <c r="B79" s="9">
        <v>4</v>
      </c>
      <c r="C79" s="10"/>
      <c r="D79" s="8" t="s">
        <v>37</v>
      </c>
      <c r="E79" s="51"/>
      <c r="F79" s="51"/>
      <c r="J79" s="1"/>
    </row>
    <row r="80" spans="1:7" ht="16.5" customHeight="1">
      <c r="A80" s="9"/>
      <c r="B80" s="9">
        <v>5</v>
      </c>
      <c r="C80" s="10"/>
      <c r="D80" s="8" t="s">
        <v>38</v>
      </c>
      <c r="E80" s="51"/>
      <c r="F80" s="51"/>
      <c r="G80" s="1"/>
    </row>
    <row r="81" spans="1:7" ht="16.5" customHeight="1">
      <c r="A81" s="9"/>
      <c r="B81" s="9">
        <v>6</v>
      </c>
      <c r="C81" s="10"/>
      <c r="D81" s="8" t="s">
        <v>189</v>
      </c>
      <c r="E81" s="49">
        <f>E82+E83+E84</f>
        <v>88463</v>
      </c>
      <c r="F81" s="49">
        <f>F82+F83+F84</f>
        <v>67697</v>
      </c>
      <c r="G81" s="1"/>
    </row>
    <row r="82" spans="1:9" ht="16.5" customHeight="1">
      <c r="A82" s="9"/>
      <c r="B82" s="9"/>
      <c r="C82" s="10" t="s">
        <v>2</v>
      </c>
      <c r="D82" s="12" t="s">
        <v>188</v>
      </c>
      <c r="E82" s="51"/>
      <c r="F82" s="51"/>
      <c r="I82" s="1"/>
    </row>
    <row r="83" spans="1:10" ht="16.5" customHeight="1">
      <c r="A83" s="9"/>
      <c r="B83" s="9"/>
      <c r="C83" s="10" t="s">
        <v>3</v>
      </c>
      <c r="D83" s="12" t="s">
        <v>39</v>
      </c>
      <c r="E83" s="51">
        <v>88463</v>
      </c>
      <c r="F83" s="51">
        <v>67697</v>
      </c>
      <c r="J83" s="1"/>
    </row>
    <row r="84" spans="1:10" ht="16.5" customHeight="1">
      <c r="A84" s="9"/>
      <c r="B84" s="9"/>
      <c r="C84" s="10" t="s">
        <v>5</v>
      </c>
      <c r="D84" s="12" t="s">
        <v>40</v>
      </c>
      <c r="E84" s="51"/>
      <c r="F84" s="51"/>
      <c r="J84" s="1"/>
    </row>
    <row r="85" spans="1:9" ht="16.5" customHeight="1">
      <c r="A85" s="9"/>
      <c r="B85" s="9">
        <v>9</v>
      </c>
      <c r="C85" s="10"/>
      <c r="D85" s="8" t="s">
        <v>41</v>
      </c>
      <c r="E85" s="51">
        <v>2046388.5</v>
      </c>
      <c r="F85" s="51">
        <v>1746388.5</v>
      </c>
      <c r="I85" s="1"/>
    </row>
    <row r="86" spans="1:8" ht="16.5" customHeight="1">
      <c r="A86" s="9"/>
      <c r="B86" s="9">
        <v>10</v>
      </c>
      <c r="C86" s="10"/>
      <c r="D86" s="8" t="s">
        <v>42</v>
      </c>
      <c r="E86" s="51">
        <v>489401.42</v>
      </c>
      <c r="F86" s="51">
        <v>415310.46</v>
      </c>
      <c r="H86" s="2"/>
    </row>
    <row r="87" spans="1:9" ht="16.5" customHeight="1">
      <c r="A87" s="11"/>
      <c r="B87" s="11"/>
      <c r="C87" s="11"/>
      <c r="D87" s="8" t="s">
        <v>90</v>
      </c>
      <c r="E87" s="49">
        <f>E74+E75</f>
        <v>18495434.18</v>
      </c>
      <c r="F87" s="49">
        <f>F74+F75</f>
        <v>15011986.760000002</v>
      </c>
      <c r="I87" s="7"/>
    </row>
    <row r="88" ht="16.5" customHeight="1">
      <c r="D88" s="6"/>
    </row>
  </sheetData>
  <mergeCells count="1">
    <mergeCell ref="A1:F1"/>
  </mergeCells>
  <printOptions/>
  <pageMargins left="1" right="0" top="0.2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9">
      <selection activeCell="E34" sqref="E34"/>
    </sheetView>
  </sheetViews>
  <sheetFormatPr defaultColWidth="9.140625" defaultRowHeight="16.5" customHeight="1"/>
  <cols>
    <col min="1" max="2" width="3.7109375" style="18" customWidth="1"/>
    <col min="3" max="3" width="51.140625" style="0" customWidth="1"/>
    <col min="4" max="4" width="16.00390625" style="52" bestFit="1" customWidth="1"/>
    <col min="5" max="5" width="15.57421875" style="52" bestFit="1" customWidth="1"/>
  </cols>
  <sheetData>
    <row r="1" spans="1:5" ht="16.5" customHeight="1">
      <c r="A1" s="74" t="s">
        <v>136</v>
      </c>
      <c r="B1" s="74"/>
      <c r="C1" s="74"/>
      <c r="D1" s="74"/>
      <c r="E1" s="74"/>
    </row>
    <row r="2" spans="1:5" ht="16.5" customHeight="1">
      <c r="A2"/>
      <c r="B2"/>
      <c r="D2"/>
      <c r="E2"/>
    </row>
    <row r="3" spans="1:5" ht="16.5" customHeight="1">
      <c r="A3" s="75" t="s">
        <v>91</v>
      </c>
      <c r="B3" s="75"/>
      <c r="C3" s="75"/>
      <c r="D3" s="75"/>
      <c r="E3" s="75"/>
    </row>
    <row r="4" spans="1:5" ht="16.5" customHeight="1">
      <c r="A4"/>
      <c r="B4"/>
      <c r="D4"/>
      <c r="E4"/>
    </row>
    <row r="5" spans="1:5" ht="16.5" customHeight="1">
      <c r="A5" s="15" t="s">
        <v>65</v>
      </c>
      <c r="B5" s="16"/>
      <c r="C5" s="17" t="s">
        <v>92</v>
      </c>
      <c r="D5" s="48" t="s">
        <v>67</v>
      </c>
      <c r="E5" s="48" t="s">
        <v>68</v>
      </c>
    </row>
    <row r="6" spans="1:9" ht="16.5" customHeight="1">
      <c r="A6" s="10">
        <v>1</v>
      </c>
      <c r="B6" s="10"/>
      <c r="C6" s="12" t="s">
        <v>93</v>
      </c>
      <c r="D6" s="51">
        <v>29529041</v>
      </c>
      <c r="E6" s="51">
        <v>30949590</v>
      </c>
      <c r="I6" s="2"/>
    </row>
    <row r="7" spans="1:10" ht="16.5" customHeight="1">
      <c r="A7" s="10">
        <v>2</v>
      </c>
      <c r="B7" s="10"/>
      <c r="C7" s="12" t="s">
        <v>94</v>
      </c>
      <c r="D7" s="51"/>
      <c r="E7" s="51"/>
      <c r="J7" s="2"/>
    </row>
    <row r="8" spans="1:7" ht="16.5" customHeight="1">
      <c r="A8" s="10">
        <v>3</v>
      </c>
      <c r="B8" s="10"/>
      <c r="C8" s="12" t="s">
        <v>95</v>
      </c>
      <c r="D8" s="51">
        <v>433122</v>
      </c>
      <c r="E8" s="51">
        <v>-73100</v>
      </c>
      <c r="G8" s="1"/>
    </row>
    <row r="9" spans="1:7" ht="16.5" customHeight="1">
      <c r="A9" s="10">
        <v>4</v>
      </c>
      <c r="B9" s="10"/>
      <c r="C9" s="12" t="s">
        <v>96</v>
      </c>
      <c r="D9" s="51">
        <v>-26382362</v>
      </c>
      <c r="E9" s="51">
        <v>-27776768</v>
      </c>
      <c r="G9" s="2"/>
    </row>
    <row r="10" spans="1:8" ht="16.5" customHeight="1">
      <c r="A10" s="9">
        <v>5</v>
      </c>
      <c r="B10" s="10"/>
      <c r="C10" s="8" t="s">
        <v>97</v>
      </c>
      <c r="D10" s="49">
        <f>D11+D12</f>
        <v>-990638</v>
      </c>
      <c r="E10" s="49">
        <f>E11+E12</f>
        <v>-919277</v>
      </c>
      <c r="H10" s="5"/>
    </row>
    <row r="11" spans="1:7" ht="16.5" customHeight="1">
      <c r="A11" s="10"/>
      <c r="B11" s="10"/>
      <c r="C11" s="12" t="s">
        <v>98</v>
      </c>
      <c r="D11" s="51">
        <v>-814000</v>
      </c>
      <c r="E11" s="51">
        <v>-752890</v>
      </c>
      <c r="G11" s="4"/>
    </row>
    <row r="12" spans="1:9" ht="16.5" customHeight="1">
      <c r="A12" s="10"/>
      <c r="B12" s="10"/>
      <c r="C12" s="12" t="s">
        <v>122</v>
      </c>
      <c r="D12" s="51">
        <v>-176638</v>
      </c>
      <c r="E12" s="51">
        <v>-166387</v>
      </c>
      <c r="I12" s="4"/>
    </row>
    <row r="13" spans="1:8" ht="16.5" customHeight="1">
      <c r="A13" s="10">
        <v>6</v>
      </c>
      <c r="B13" s="10"/>
      <c r="C13" s="12" t="s">
        <v>99</v>
      </c>
      <c r="D13" s="51"/>
      <c r="E13" s="51"/>
      <c r="H13" s="4"/>
    </row>
    <row r="14" spans="1:8" ht="16.5" customHeight="1">
      <c r="A14" s="10">
        <v>7</v>
      </c>
      <c r="B14" s="10"/>
      <c r="C14" s="12" t="s">
        <v>100</v>
      </c>
      <c r="D14" s="51">
        <v>-1179634.9</v>
      </c>
      <c r="E14" s="51">
        <v>-1807907.3</v>
      </c>
      <c r="H14" s="4"/>
    </row>
    <row r="15" spans="1:8" ht="16.5" customHeight="1">
      <c r="A15" s="9">
        <v>8</v>
      </c>
      <c r="B15" s="10"/>
      <c r="C15" s="8" t="s">
        <v>101</v>
      </c>
      <c r="D15" s="49">
        <f>D9+D10+D13+D14</f>
        <v>-28552634.9</v>
      </c>
      <c r="E15" s="49">
        <f>E9+E10+E13+E14</f>
        <v>-30503952.3</v>
      </c>
      <c r="H15" s="4"/>
    </row>
    <row r="16" spans="1:8" ht="16.5" customHeight="1">
      <c r="A16" s="10">
        <v>9</v>
      </c>
      <c r="B16" s="10"/>
      <c r="C16" s="12" t="s">
        <v>102</v>
      </c>
      <c r="D16" s="51">
        <f>(D6+D7-D8)+D15</f>
        <v>543284.1000000015</v>
      </c>
      <c r="E16" s="51">
        <f>(E6+E7-E8)+E15</f>
        <v>518737.69999999925</v>
      </c>
      <c r="H16" s="4"/>
    </row>
    <row r="17" spans="1:10" ht="16.5" customHeight="1">
      <c r="A17" s="10">
        <v>10</v>
      </c>
      <c r="B17" s="10"/>
      <c r="C17" s="12" t="s">
        <v>123</v>
      </c>
      <c r="D17" s="51"/>
      <c r="E17" s="51"/>
      <c r="J17" s="2"/>
    </row>
    <row r="18" spans="1:10" ht="16.5" customHeight="1">
      <c r="A18" s="10">
        <v>11</v>
      </c>
      <c r="B18" s="10"/>
      <c r="C18" s="12" t="s">
        <v>124</v>
      </c>
      <c r="D18" s="50"/>
      <c r="E18" s="50"/>
      <c r="J18" s="5"/>
    </row>
    <row r="19" spans="1:9" ht="16.5" customHeight="1">
      <c r="A19" s="9">
        <v>12</v>
      </c>
      <c r="B19" s="9"/>
      <c r="C19" s="8" t="s">
        <v>129</v>
      </c>
      <c r="D19" s="49">
        <f>D20+D21+D22+D23</f>
        <v>495.32</v>
      </c>
      <c r="E19" s="49">
        <f>E20+E21+E22+E23</f>
        <v>400.4</v>
      </c>
      <c r="I19" s="3"/>
    </row>
    <row r="20" spans="1:9" ht="16.5" customHeight="1">
      <c r="A20" s="10"/>
      <c r="B20" s="10" t="s">
        <v>2</v>
      </c>
      <c r="C20" s="12" t="s">
        <v>125</v>
      </c>
      <c r="D20" s="51"/>
      <c r="E20" s="51"/>
      <c r="I20" s="4"/>
    </row>
    <row r="21" spans="1:9" ht="16.5" customHeight="1">
      <c r="A21" s="10"/>
      <c r="B21" s="10" t="s">
        <v>3</v>
      </c>
      <c r="C21" s="12" t="s">
        <v>126</v>
      </c>
      <c r="D21" s="51">
        <v>495.32</v>
      </c>
      <c r="E21" s="51">
        <v>400.4</v>
      </c>
      <c r="I21" s="4"/>
    </row>
    <row r="22" spans="1:10" ht="16.5" customHeight="1">
      <c r="A22" s="10"/>
      <c r="B22" s="10" t="s">
        <v>5</v>
      </c>
      <c r="C22" s="12" t="s">
        <v>127</v>
      </c>
      <c r="D22" s="50"/>
      <c r="E22" s="50"/>
      <c r="J22" s="5"/>
    </row>
    <row r="23" spans="1:10" ht="16.5" customHeight="1">
      <c r="A23" s="10"/>
      <c r="B23" s="10" t="s">
        <v>6</v>
      </c>
      <c r="C23" s="12" t="s">
        <v>128</v>
      </c>
      <c r="D23" s="51"/>
      <c r="E23" s="51"/>
      <c r="J23" s="3"/>
    </row>
    <row r="24" spans="1:9" ht="16.5" customHeight="1">
      <c r="A24" s="9">
        <v>13</v>
      </c>
      <c r="B24" s="35"/>
      <c r="C24" s="34" t="s">
        <v>130</v>
      </c>
      <c r="D24" s="49">
        <f>D19</f>
        <v>495.32</v>
      </c>
      <c r="E24" s="49">
        <f>E19</f>
        <v>400.4</v>
      </c>
      <c r="I24" s="4"/>
    </row>
    <row r="25" spans="1:8" ht="16.5" customHeight="1">
      <c r="A25" s="10">
        <v>14</v>
      </c>
      <c r="B25" s="10"/>
      <c r="C25" s="12" t="s">
        <v>131</v>
      </c>
      <c r="D25" s="49"/>
      <c r="E25" s="49"/>
      <c r="H25" s="1"/>
    </row>
    <row r="26" spans="1:7" ht="16.5" customHeight="1">
      <c r="A26" s="10">
        <v>15</v>
      </c>
      <c r="B26" s="10"/>
      <c r="C26" s="12" t="s">
        <v>132</v>
      </c>
      <c r="D26" s="49">
        <f>D16+D24+D25</f>
        <v>543779.4200000014</v>
      </c>
      <c r="E26" s="49">
        <f>E16+E24</f>
        <v>519138.0999999993</v>
      </c>
      <c r="G26" s="1"/>
    </row>
    <row r="27" spans="1:7" ht="16.5" customHeight="1">
      <c r="A27" s="10">
        <v>16</v>
      </c>
      <c r="B27" s="10"/>
      <c r="C27" s="12" t="s">
        <v>133</v>
      </c>
      <c r="D27" s="49">
        <f>D26*10/100</f>
        <v>54377.94200000014</v>
      </c>
      <c r="E27" s="49">
        <f>E26*20/100</f>
        <v>103827.61999999985</v>
      </c>
      <c r="G27" s="1"/>
    </row>
    <row r="28" spans="1:7" ht="16.5" customHeight="1">
      <c r="A28" s="10">
        <v>17</v>
      </c>
      <c r="B28" s="10"/>
      <c r="C28" s="12" t="s">
        <v>134</v>
      </c>
      <c r="D28" s="49">
        <f>D26-D27</f>
        <v>489401.4780000013</v>
      </c>
      <c r="E28" s="49">
        <f>E26-E27</f>
        <v>415310.4799999994</v>
      </c>
      <c r="G28" s="1"/>
    </row>
    <row r="29" spans="1:7" ht="16.5" customHeight="1">
      <c r="A29" s="10">
        <v>18</v>
      </c>
      <c r="B29" s="10"/>
      <c r="C29" s="12" t="s">
        <v>135</v>
      </c>
      <c r="D29" s="49"/>
      <c r="E29" s="49"/>
      <c r="G29" s="1"/>
    </row>
  </sheetData>
  <mergeCells count="2">
    <mergeCell ref="A1:E1"/>
    <mergeCell ref="A3:E3"/>
  </mergeCells>
  <printOptions/>
  <pageMargins left="1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6">
      <selection activeCell="C14" sqref="C14"/>
    </sheetView>
  </sheetViews>
  <sheetFormatPr defaultColWidth="9.140625" defaultRowHeight="16.5" customHeight="1"/>
  <cols>
    <col min="1" max="1" width="3.7109375" style="18" customWidth="1"/>
    <col min="2" max="2" width="51.140625" style="0" customWidth="1"/>
    <col min="3" max="3" width="16.00390625" style="52" bestFit="1" customWidth="1"/>
    <col min="4" max="4" width="15.57421875" style="52" bestFit="1" customWidth="1"/>
  </cols>
  <sheetData>
    <row r="1" spans="1:4" ht="16.5" customHeight="1">
      <c r="A1" s="74" t="s">
        <v>137</v>
      </c>
      <c r="B1" s="74"/>
      <c r="C1" s="74"/>
      <c r="D1" s="74"/>
    </row>
    <row r="2" spans="1:4" ht="16.5" customHeight="1">
      <c r="A2" s="76"/>
      <c r="B2" s="76"/>
      <c r="C2" s="76"/>
      <c r="D2" s="76"/>
    </row>
    <row r="3" spans="1:4" ht="16.5" customHeight="1">
      <c r="A3" s="44"/>
      <c r="B3" s="14"/>
      <c r="C3" s="48" t="s">
        <v>67</v>
      </c>
      <c r="D3" s="48" t="s">
        <v>68</v>
      </c>
    </row>
    <row r="4" spans="1:8" ht="16.5" customHeight="1">
      <c r="A4" s="55" t="s">
        <v>0</v>
      </c>
      <c r="B4" s="8" t="s">
        <v>138</v>
      </c>
      <c r="C4" s="49"/>
      <c r="D4" s="49"/>
      <c r="H4" s="2"/>
    </row>
    <row r="5" spans="1:9" ht="16.5" customHeight="1">
      <c r="A5" s="10">
        <v>1</v>
      </c>
      <c r="B5" s="12" t="s">
        <v>139</v>
      </c>
      <c r="C5" s="51">
        <v>34130275</v>
      </c>
      <c r="D5" s="51">
        <v>33479734</v>
      </c>
      <c r="I5" s="2"/>
    </row>
    <row r="6" spans="1:9" ht="16.5" customHeight="1">
      <c r="A6" s="10">
        <v>2</v>
      </c>
      <c r="B6" s="12" t="s">
        <v>186</v>
      </c>
      <c r="C6" s="51"/>
      <c r="D6" s="51"/>
      <c r="I6" s="2"/>
    </row>
    <row r="7" spans="1:6" ht="16.5" customHeight="1">
      <c r="A7" s="10">
        <v>3</v>
      </c>
      <c r="B7" s="12" t="s">
        <v>140</v>
      </c>
      <c r="C7" s="51">
        <v>-32834678</v>
      </c>
      <c r="D7" s="51">
        <v>-36159370.21</v>
      </c>
      <c r="F7" s="1"/>
    </row>
    <row r="8" spans="1:6" ht="16.5" customHeight="1">
      <c r="A8" s="10">
        <v>4</v>
      </c>
      <c r="B8" s="12" t="s">
        <v>141</v>
      </c>
      <c r="C8" s="51"/>
      <c r="D8" s="51"/>
      <c r="F8" s="2"/>
    </row>
    <row r="9" spans="1:6" ht="16.5" customHeight="1">
      <c r="A9" s="10">
        <v>5</v>
      </c>
      <c r="B9" s="12" t="s">
        <v>182</v>
      </c>
      <c r="C9" s="51"/>
      <c r="D9" s="51"/>
      <c r="F9" s="2"/>
    </row>
    <row r="10" spans="1:6" ht="16.5" customHeight="1">
      <c r="A10" s="10">
        <v>6</v>
      </c>
      <c r="B10" s="12" t="s">
        <v>142</v>
      </c>
      <c r="C10" s="51"/>
      <c r="D10" s="51"/>
      <c r="F10" s="2"/>
    </row>
    <row r="11" spans="1:6" ht="16.5" customHeight="1">
      <c r="A11" s="10">
        <v>7</v>
      </c>
      <c r="B11" s="12" t="s">
        <v>185</v>
      </c>
      <c r="C11" s="51">
        <v>-502478</v>
      </c>
      <c r="D11" s="51">
        <v>-725056</v>
      </c>
      <c r="F11" s="2"/>
    </row>
    <row r="12" spans="1:6" ht="16.5" customHeight="1">
      <c r="A12" s="10">
        <v>8</v>
      </c>
      <c r="B12" s="12" t="s">
        <v>183</v>
      </c>
      <c r="C12" s="51">
        <v>-73680</v>
      </c>
      <c r="D12" s="51"/>
      <c r="F12" s="2"/>
    </row>
    <row r="13" spans="1:6" ht="16.5" customHeight="1">
      <c r="A13" s="10">
        <v>9</v>
      </c>
      <c r="B13" s="12" t="s">
        <v>184</v>
      </c>
      <c r="C13" s="51">
        <v>-309662.97</v>
      </c>
      <c r="D13" s="51">
        <v>-24059.81</v>
      </c>
      <c r="F13" s="2"/>
    </row>
    <row r="14" spans="1:6" ht="16.5" customHeight="1">
      <c r="A14" s="10"/>
      <c r="B14" s="8" t="s">
        <v>180</v>
      </c>
      <c r="C14" s="49">
        <f>SUM(C5:C13)</f>
        <v>409776.03</v>
      </c>
      <c r="D14" s="49">
        <f>SUM(D5:D13)</f>
        <v>-3428752.020000001</v>
      </c>
      <c r="F14" s="2"/>
    </row>
    <row r="15" spans="1:7" ht="16.5" customHeight="1">
      <c r="A15" s="9" t="s">
        <v>15</v>
      </c>
      <c r="B15" s="8" t="s">
        <v>143</v>
      </c>
      <c r="C15" s="53"/>
      <c r="D15" s="53"/>
      <c r="G15" s="5"/>
    </row>
    <row r="16" spans="1:6" ht="16.5" customHeight="1">
      <c r="A16" s="10">
        <v>1</v>
      </c>
      <c r="B16" s="12" t="s">
        <v>144</v>
      </c>
      <c r="C16" s="49"/>
      <c r="D16" s="49"/>
      <c r="F16" s="4"/>
    </row>
    <row r="17" spans="1:8" ht="16.5" customHeight="1">
      <c r="A17" s="10">
        <v>2</v>
      </c>
      <c r="B17" s="12" t="s">
        <v>145</v>
      </c>
      <c r="C17" s="49"/>
      <c r="D17" s="49"/>
      <c r="H17" s="4"/>
    </row>
    <row r="18" spans="1:7" ht="16.5" customHeight="1">
      <c r="A18" s="10">
        <v>3</v>
      </c>
      <c r="B18" s="12" t="s">
        <v>146</v>
      </c>
      <c r="C18" s="49"/>
      <c r="D18" s="49"/>
      <c r="G18" s="4"/>
    </row>
    <row r="19" spans="1:7" ht="16.5" customHeight="1">
      <c r="A19" s="10">
        <v>4</v>
      </c>
      <c r="B19" s="12" t="s">
        <v>147</v>
      </c>
      <c r="C19" s="51">
        <v>495.32</v>
      </c>
      <c r="D19" s="51">
        <v>400.38</v>
      </c>
      <c r="G19" s="4"/>
    </row>
    <row r="20" spans="1:7" ht="16.5" customHeight="1">
      <c r="A20" s="10">
        <v>5</v>
      </c>
      <c r="B20" s="12" t="s">
        <v>148</v>
      </c>
      <c r="C20" s="49"/>
      <c r="D20" s="49"/>
      <c r="G20" s="4"/>
    </row>
    <row r="21" spans="1:7" ht="16.5" customHeight="1">
      <c r="A21" s="10"/>
      <c r="B21" s="8" t="s">
        <v>149</v>
      </c>
      <c r="C21" s="49">
        <f>C16+C17+C18+C19+C20</f>
        <v>495.32</v>
      </c>
      <c r="D21" s="49">
        <f>D16+D17+D18+D19+D20</f>
        <v>400.38</v>
      </c>
      <c r="G21" s="4"/>
    </row>
    <row r="22" spans="1:7" ht="16.5" customHeight="1">
      <c r="A22" s="9" t="s">
        <v>26</v>
      </c>
      <c r="B22" s="8" t="s">
        <v>150</v>
      </c>
      <c r="C22" s="49"/>
      <c r="D22" s="49"/>
      <c r="G22" s="4"/>
    </row>
    <row r="23" spans="1:9" ht="16.5" customHeight="1">
      <c r="A23" s="10">
        <v>1</v>
      </c>
      <c r="B23" s="12" t="s">
        <v>151</v>
      </c>
      <c r="C23" s="49"/>
      <c r="D23" s="49"/>
      <c r="I23" s="2"/>
    </row>
    <row r="24" spans="1:9" ht="16.5" customHeight="1">
      <c r="A24" s="10">
        <v>2</v>
      </c>
      <c r="B24" s="12" t="s">
        <v>152</v>
      </c>
      <c r="C24" s="53"/>
      <c r="D24" s="51"/>
      <c r="I24" s="5"/>
    </row>
    <row r="25" spans="1:8" ht="16.5" customHeight="1">
      <c r="A25" s="10">
        <v>3</v>
      </c>
      <c r="B25" s="12" t="s">
        <v>153</v>
      </c>
      <c r="C25" s="49"/>
      <c r="D25" s="49"/>
      <c r="H25" s="3"/>
    </row>
    <row r="26" spans="1:8" ht="16.5" customHeight="1">
      <c r="A26" s="10">
        <v>4</v>
      </c>
      <c r="B26" s="12" t="s">
        <v>154</v>
      </c>
      <c r="C26" s="49"/>
      <c r="D26" s="49"/>
      <c r="H26" s="4"/>
    </row>
    <row r="27" spans="1:9" ht="16.5" customHeight="1">
      <c r="A27" s="10"/>
      <c r="B27" s="8" t="s">
        <v>155</v>
      </c>
      <c r="C27" s="49">
        <f>C23+C24+C25+C26</f>
        <v>0</v>
      </c>
      <c r="D27" s="49">
        <f>D23+D24+D25+D26</f>
        <v>0</v>
      </c>
      <c r="I27" s="5"/>
    </row>
    <row r="28" spans="1:9" ht="16.5" customHeight="1">
      <c r="A28" s="10"/>
      <c r="B28" s="12"/>
      <c r="C28" s="49"/>
      <c r="D28" s="49"/>
      <c r="I28" s="3"/>
    </row>
    <row r="29" spans="1:8" ht="16.5" customHeight="1">
      <c r="A29" s="9"/>
      <c r="B29" s="56" t="s">
        <v>156</v>
      </c>
      <c r="C29" s="49">
        <f>C14+C21+C27</f>
        <v>410271.35000000003</v>
      </c>
      <c r="D29" s="49">
        <f>D14+D21+D27</f>
        <v>-3428351.640000001</v>
      </c>
      <c r="H29" s="4"/>
    </row>
    <row r="30" spans="1:7" ht="16.5" customHeight="1">
      <c r="A30" s="10"/>
      <c r="B30" s="12" t="s">
        <v>157</v>
      </c>
      <c r="C30" s="49">
        <f>D31</f>
        <v>314807.65999999875</v>
      </c>
      <c r="D30" s="49">
        <v>3743159.3</v>
      </c>
      <c r="G30" s="1"/>
    </row>
    <row r="31" spans="1:6" ht="16.5" customHeight="1">
      <c r="A31" s="10"/>
      <c r="B31" s="12" t="s">
        <v>158</v>
      </c>
      <c r="C31" s="49">
        <f>C29+C30</f>
        <v>725079.0099999988</v>
      </c>
      <c r="D31" s="49">
        <f>D29+D30</f>
        <v>314807.65999999875</v>
      </c>
      <c r="F31" s="1"/>
    </row>
  </sheetData>
  <mergeCells count="2">
    <mergeCell ref="A2:D2"/>
    <mergeCell ref="A1:D1"/>
  </mergeCells>
  <printOptions/>
  <pageMargins left="1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7"/>
  <sheetViews>
    <sheetView workbookViewId="0" topLeftCell="A16">
      <selection activeCell="G23" sqref="G23"/>
    </sheetView>
  </sheetViews>
  <sheetFormatPr defaultColWidth="9.140625" defaultRowHeight="12.75"/>
  <cols>
    <col min="1" max="1" width="34.8515625" style="38" bestFit="1" customWidth="1"/>
    <col min="2" max="2" width="14.00390625" style="61" bestFit="1" customWidth="1"/>
    <col min="3" max="3" width="6.00390625" style="38" customWidth="1"/>
    <col min="4" max="4" width="8.140625" style="38" customWidth="1"/>
    <col min="5" max="5" width="11.421875" style="61" bestFit="1" customWidth="1"/>
    <col min="6" max="6" width="12.28125" style="38" customWidth="1"/>
    <col min="7" max="7" width="13.140625" style="61" customWidth="1"/>
    <col min="8" max="8" width="10.421875" style="61" customWidth="1"/>
    <col min="9" max="9" width="8.8515625" style="38" customWidth="1"/>
    <col min="10" max="10" width="14.00390625" style="61" bestFit="1" customWidth="1"/>
    <col min="11" max="16384" width="9.140625" style="38" customWidth="1"/>
  </cols>
  <sheetData>
    <row r="4" spans="1:10" ht="12.75">
      <c r="A4" s="78" t="s">
        <v>190</v>
      </c>
      <c r="B4" s="78"/>
      <c r="C4" s="78"/>
      <c r="D4" s="78"/>
      <c r="E4" s="78"/>
      <c r="F4" s="78"/>
      <c r="G4" s="78"/>
      <c r="H4" s="78"/>
      <c r="I4" s="78"/>
      <c r="J4" s="78"/>
    </row>
    <row r="5" spans="2:10" s="36" customFormat="1" ht="12.75">
      <c r="B5" s="58"/>
      <c r="E5" s="58"/>
      <c r="G5" s="58"/>
      <c r="H5" s="58"/>
      <c r="J5" s="58"/>
    </row>
    <row r="6" spans="1:10" s="36" customFormat="1" ht="17.25" customHeight="1">
      <c r="A6" s="39"/>
      <c r="B6" s="77" t="s">
        <v>177</v>
      </c>
      <c r="C6" s="77"/>
      <c r="D6" s="77"/>
      <c r="E6" s="77"/>
      <c r="F6" s="77"/>
      <c r="G6" s="77"/>
      <c r="H6" s="77"/>
      <c r="I6" s="39"/>
      <c r="J6" s="64"/>
    </row>
    <row r="7" spans="1:11" s="36" customFormat="1" ht="57" customHeight="1">
      <c r="A7" s="39"/>
      <c r="B7" s="59" t="s">
        <v>171</v>
      </c>
      <c r="C7" s="40" t="s">
        <v>37</v>
      </c>
      <c r="D7" s="40" t="s">
        <v>172</v>
      </c>
      <c r="E7" s="59" t="s">
        <v>173</v>
      </c>
      <c r="F7" s="40" t="s">
        <v>174</v>
      </c>
      <c r="G7" s="59" t="s">
        <v>175</v>
      </c>
      <c r="H7" s="59" t="s">
        <v>193</v>
      </c>
      <c r="I7" s="40" t="s">
        <v>187</v>
      </c>
      <c r="J7" s="59" t="s">
        <v>176</v>
      </c>
      <c r="K7" s="37"/>
    </row>
    <row r="8" spans="1:10" ht="18" customHeight="1">
      <c r="A8" s="41" t="s">
        <v>159</v>
      </c>
      <c r="B8" s="63">
        <f>PF!F78</f>
        <v>11800000</v>
      </c>
      <c r="C8" s="55"/>
      <c r="D8" s="55"/>
      <c r="E8" s="63">
        <f>PF!F81</f>
        <v>67697</v>
      </c>
      <c r="F8" s="55"/>
      <c r="G8" s="63">
        <f>PF!F85</f>
        <v>1746388.5</v>
      </c>
      <c r="H8" s="63"/>
      <c r="I8" s="55"/>
      <c r="J8" s="63">
        <f>SUM(B8:I8)</f>
        <v>13614085.5</v>
      </c>
    </row>
    <row r="9" spans="1:10" ht="12.75">
      <c r="A9" s="42"/>
      <c r="B9" s="60"/>
      <c r="C9" s="42"/>
      <c r="D9" s="42"/>
      <c r="E9" s="60"/>
      <c r="F9" s="42"/>
      <c r="G9" s="60"/>
      <c r="H9" s="60"/>
      <c r="I9" s="42"/>
      <c r="J9" s="60">
        <f aca="true" t="shared" si="0" ref="J9:J26">SUM(B9:I9)</f>
        <v>0</v>
      </c>
    </row>
    <row r="10" spans="1:10" ht="18" customHeight="1">
      <c r="A10" s="42" t="s">
        <v>160</v>
      </c>
      <c r="B10" s="60"/>
      <c r="C10" s="42"/>
      <c r="D10" s="42"/>
      <c r="E10" s="60"/>
      <c r="F10" s="42"/>
      <c r="G10" s="60"/>
      <c r="H10" s="60"/>
      <c r="I10" s="42"/>
      <c r="J10" s="60">
        <f t="shared" si="0"/>
        <v>0</v>
      </c>
    </row>
    <row r="11" spans="1:10" ht="18" customHeight="1">
      <c r="A11" s="42" t="s">
        <v>161</v>
      </c>
      <c r="B11" s="60"/>
      <c r="C11" s="42"/>
      <c r="D11" s="42"/>
      <c r="E11" s="60"/>
      <c r="F11" s="42"/>
      <c r="G11" s="60"/>
      <c r="H11" s="60"/>
      <c r="I11" s="42"/>
      <c r="J11" s="60">
        <f t="shared" si="0"/>
        <v>0</v>
      </c>
    </row>
    <row r="12" spans="1:10" ht="25.5">
      <c r="A12" s="43" t="s">
        <v>162</v>
      </c>
      <c r="B12" s="60"/>
      <c r="C12" s="42"/>
      <c r="D12" s="42"/>
      <c r="E12" s="60"/>
      <c r="F12" s="42"/>
      <c r="G12" s="60"/>
      <c r="H12" s="60"/>
      <c r="I12" s="42"/>
      <c r="J12" s="60">
        <f t="shared" si="0"/>
        <v>0</v>
      </c>
    </row>
    <row r="13" spans="1:10" ht="38.25">
      <c r="A13" s="43" t="s">
        <v>163</v>
      </c>
      <c r="B13" s="60"/>
      <c r="C13" s="42"/>
      <c r="D13" s="42"/>
      <c r="E13" s="60"/>
      <c r="F13" s="42"/>
      <c r="G13" s="60"/>
      <c r="H13" s="60"/>
      <c r="I13" s="42"/>
      <c r="J13" s="60">
        <f t="shared" si="0"/>
        <v>0</v>
      </c>
    </row>
    <row r="14" spans="1:10" ht="18" customHeight="1">
      <c r="A14" s="43" t="s">
        <v>164</v>
      </c>
      <c r="B14" s="60"/>
      <c r="C14" s="42"/>
      <c r="D14" s="42"/>
      <c r="E14" s="60"/>
      <c r="F14" s="42"/>
      <c r="G14" s="60">
        <f>PF!F86</f>
        <v>415310.46</v>
      </c>
      <c r="H14" s="60"/>
      <c r="I14" s="42"/>
      <c r="J14" s="60">
        <f t="shared" si="0"/>
        <v>415310.46</v>
      </c>
    </row>
    <row r="15" spans="1:10" ht="18" customHeight="1">
      <c r="A15" s="42" t="s">
        <v>165</v>
      </c>
      <c r="B15" s="60"/>
      <c r="C15" s="42"/>
      <c r="D15" s="42"/>
      <c r="E15" s="60"/>
      <c r="F15" s="42"/>
      <c r="G15" s="60"/>
      <c r="H15" s="60"/>
      <c r="I15" s="42"/>
      <c r="J15" s="60">
        <f t="shared" si="0"/>
        <v>0</v>
      </c>
    </row>
    <row r="16" spans="1:10" ht="25.5">
      <c r="A16" s="43" t="s">
        <v>166</v>
      </c>
      <c r="B16" s="60"/>
      <c r="C16" s="42"/>
      <c r="D16" s="42"/>
      <c r="E16" s="60"/>
      <c r="F16" s="42"/>
      <c r="G16" s="60"/>
      <c r="H16" s="60"/>
      <c r="I16" s="42"/>
      <c r="J16" s="60">
        <f t="shared" si="0"/>
        <v>0</v>
      </c>
    </row>
    <row r="17" spans="1:10" ht="18" customHeight="1">
      <c r="A17" s="42" t="s">
        <v>167</v>
      </c>
      <c r="B17" s="60"/>
      <c r="C17" s="42"/>
      <c r="D17" s="42"/>
      <c r="E17" s="60"/>
      <c r="F17" s="42"/>
      <c r="G17" s="60"/>
      <c r="H17" s="60"/>
      <c r="I17" s="42"/>
      <c r="J17" s="60">
        <f t="shared" si="0"/>
        <v>0</v>
      </c>
    </row>
    <row r="18" spans="1:10" ht="18" customHeight="1">
      <c r="A18" s="41" t="s">
        <v>181</v>
      </c>
      <c r="B18" s="63">
        <f>SUM(B8:B17)</f>
        <v>11800000</v>
      </c>
      <c r="C18" s="62">
        <f aca="true" t="shared" si="1" ref="C18:I18">SUM(C8:C17)</f>
        <v>0</v>
      </c>
      <c r="D18" s="62">
        <f t="shared" si="1"/>
        <v>0</v>
      </c>
      <c r="E18" s="63">
        <f t="shared" si="1"/>
        <v>67697</v>
      </c>
      <c r="F18" s="62">
        <f t="shared" si="1"/>
        <v>0</v>
      </c>
      <c r="G18" s="63">
        <f t="shared" si="1"/>
        <v>2161698.96</v>
      </c>
      <c r="H18" s="63"/>
      <c r="I18" s="62">
        <f t="shared" si="1"/>
        <v>0</v>
      </c>
      <c r="J18" s="63">
        <f t="shared" si="0"/>
        <v>14029395.96</v>
      </c>
    </row>
    <row r="19" spans="1:10" ht="18" customHeight="1">
      <c r="A19" s="54" t="s">
        <v>195</v>
      </c>
      <c r="B19" s="60"/>
      <c r="C19" s="57"/>
      <c r="D19" s="57"/>
      <c r="E19" s="60">
        <v>20766</v>
      </c>
      <c r="F19" s="57"/>
      <c r="G19" s="60">
        <v>300000</v>
      </c>
      <c r="H19" s="60">
        <v>94544.45</v>
      </c>
      <c r="I19" s="57"/>
      <c r="J19" s="60">
        <f t="shared" si="0"/>
        <v>415310.45</v>
      </c>
    </row>
    <row r="20" spans="1:10" ht="18" customHeight="1">
      <c r="A20" s="41" t="s">
        <v>194</v>
      </c>
      <c r="B20" s="63">
        <f>SUM(B18:B19)</f>
        <v>11800000</v>
      </c>
      <c r="C20" s="62">
        <f>SUM(C18:C19)</f>
        <v>0</v>
      </c>
      <c r="D20" s="62">
        <f>SUM(D18:D19)</f>
        <v>0</v>
      </c>
      <c r="E20" s="63">
        <f>SUM(E18:E19)</f>
        <v>88463</v>
      </c>
      <c r="F20" s="62">
        <f>SUM(F18:F19)</f>
        <v>0</v>
      </c>
      <c r="G20" s="63">
        <f>G18-G14+G19</f>
        <v>2046388.5</v>
      </c>
      <c r="H20" s="63">
        <f>SUM(H18:H19)</f>
        <v>94544.45</v>
      </c>
      <c r="I20" s="62">
        <f>SUM(I18:I19)</f>
        <v>0</v>
      </c>
      <c r="J20" s="63">
        <f>J18-J14+J19</f>
        <v>14029395.95</v>
      </c>
    </row>
    <row r="21" spans="1:10" ht="25.5">
      <c r="A21" s="43" t="s">
        <v>162</v>
      </c>
      <c r="B21" s="60"/>
      <c r="C21" s="42"/>
      <c r="D21" s="42"/>
      <c r="E21" s="60"/>
      <c r="F21" s="42"/>
      <c r="G21" s="60"/>
      <c r="H21" s="60"/>
      <c r="I21" s="42"/>
      <c r="J21" s="60"/>
    </row>
    <row r="22" spans="1:10" ht="38.25">
      <c r="A22" s="43" t="s">
        <v>163</v>
      </c>
      <c r="B22" s="60"/>
      <c r="C22" s="42"/>
      <c r="D22" s="42"/>
      <c r="E22" s="60"/>
      <c r="F22" s="42"/>
      <c r="G22" s="60"/>
      <c r="H22" s="60"/>
      <c r="I22" s="42"/>
      <c r="J22" s="60">
        <f t="shared" si="0"/>
        <v>0</v>
      </c>
    </row>
    <row r="23" spans="1:10" ht="18" customHeight="1">
      <c r="A23" s="43" t="s">
        <v>169</v>
      </c>
      <c r="B23" s="60"/>
      <c r="C23" s="42"/>
      <c r="D23" s="42"/>
      <c r="E23" s="60"/>
      <c r="F23" s="42"/>
      <c r="G23" s="60">
        <f>PF!E86</f>
        <v>489401.42</v>
      </c>
      <c r="H23" s="60"/>
      <c r="I23" s="42"/>
      <c r="J23" s="60">
        <f t="shared" si="0"/>
        <v>489401.42</v>
      </c>
    </row>
    <row r="24" spans="1:10" ht="18" customHeight="1">
      <c r="A24" s="42" t="s">
        <v>165</v>
      </c>
      <c r="B24" s="60"/>
      <c r="C24" s="42"/>
      <c r="D24" s="42"/>
      <c r="E24" s="60"/>
      <c r="F24" s="42"/>
      <c r="G24" s="60"/>
      <c r="H24" s="60"/>
      <c r="I24" s="42"/>
      <c r="J24" s="60">
        <f t="shared" si="0"/>
        <v>0</v>
      </c>
    </row>
    <row r="25" spans="1:10" ht="18" customHeight="1">
      <c r="A25" s="42" t="s">
        <v>167</v>
      </c>
      <c r="B25" s="60"/>
      <c r="C25" s="42"/>
      <c r="D25" s="42"/>
      <c r="E25" s="60"/>
      <c r="F25" s="42"/>
      <c r="G25" s="60"/>
      <c r="H25" s="60"/>
      <c r="I25" s="42"/>
      <c r="J25" s="60">
        <f t="shared" si="0"/>
        <v>0</v>
      </c>
    </row>
    <row r="26" spans="1:10" ht="18" customHeight="1">
      <c r="A26" s="42" t="s">
        <v>170</v>
      </c>
      <c r="B26" s="60"/>
      <c r="C26" s="42"/>
      <c r="D26" s="42"/>
      <c r="E26" s="60"/>
      <c r="F26" s="42"/>
      <c r="G26" s="60"/>
      <c r="H26" s="60"/>
      <c r="I26" s="42"/>
      <c r="J26" s="60">
        <f t="shared" si="0"/>
        <v>0</v>
      </c>
    </row>
    <row r="27" spans="1:10" ht="18" customHeight="1">
      <c r="A27" s="41" t="s">
        <v>168</v>
      </c>
      <c r="B27" s="63">
        <f>SUM(B20:B26)</f>
        <v>11800000</v>
      </c>
      <c r="C27" s="63">
        <f aca="true" t="shared" si="2" ref="C27:I27">SUM(C20:C26)</f>
        <v>0</v>
      </c>
      <c r="D27" s="63">
        <f t="shared" si="2"/>
        <v>0</v>
      </c>
      <c r="E27" s="63">
        <f t="shared" si="2"/>
        <v>88463</v>
      </c>
      <c r="F27" s="63">
        <f t="shared" si="2"/>
        <v>0</v>
      </c>
      <c r="G27" s="63">
        <f t="shared" si="2"/>
        <v>2535789.92</v>
      </c>
      <c r="H27" s="63"/>
      <c r="I27" s="63">
        <f t="shared" si="2"/>
        <v>0</v>
      </c>
      <c r="J27" s="63">
        <f>B27+E27+G27</f>
        <v>14424252.92</v>
      </c>
    </row>
  </sheetData>
  <mergeCells count="2">
    <mergeCell ref="B6:H6"/>
    <mergeCell ref="A4:J4"/>
  </mergeCells>
  <printOptions/>
  <pageMargins left="0.5" right="0" top="0.5" bottom="0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0"/>
  <sheetViews>
    <sheetView tabSelected="1" workbookViewId="0" topLeftCell="A1">
      <selection activeCell="D7" sqref="D7"/>
    </sheetView>
  </sheetViews>
  <sheetFormatPr defaultColWidth="4.7109375" defaultRowHeight="12.75"/>
  <cols>
    <col min="1" max="1" width="4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s="82" customFormat="1" ht="33" customHeight="1">
      <c r="B2" s="79" t="s">
        <v>202</v>
      </c>
      <c r="C2" s="80"/>
      <c r="D2" s="80"/>
      <c r="E2" s="81"/>
    </row>
    <row r="3" spans="2:5" s="87" customFormat="1" ht="12.75">
      <c r="B3" s="83"/>
      <c r="C3" s="84" t="s">
        <v>203</v>
      </c>
      <c r="D3" s="85"/>
      <c r="E3" s="86"/>
    </row>
    <row r="4" spans="2:5" s="87" customFormat="1" ht="11.25">
      <c r="B4" s="83"/>
      <c r="C4" s="88"/>
      <c r="D4" s="89" t="s">
        <v>204</v>
      </c>
      <c r="E4" s="86"/>
    </row>
    <row r="5" spans="2:5" s="87" customFormat="1" ht="11.25">
      <c r="B5" s="83"/>
      <c r="C5" s="88"/>
      <c r="D5" s="89" t="s">
        <v>205</v>
      </c>
      <c r="E5" s="86"/>
    </row>
    <row r="6" spans="2:5" s="87" customFormat="1" ht="12.75">
      <c r="B6" s="83"/>
      <c r="C6" s="90" t="s">
        <v>206</v>
      </c>
      <c r="D6" s="91"/>
      <c r="E6" s="86"/>
    </row>
    <row r="7" spans="2:5" s="87" customFormat="1" ht="11.25">
      <c r="B7" s="83"/>
      <c r="C7" s="88"/>
      <c r="D7" s="89" t="s">
        <v>207</v>
      </c>
      <c r="E7" s="86"/>
    </row>
    <row r="8" spans="2:5" s="87" customFormat="1" ht="11.25">
      <c r="B8" s="83"/>
      <c r="C8" s="92"/>
      <c r="D8" s="89" t="s">
        <v>208</v>
      </c>
      <c r="E8" s="86"/>
    </row>
    <row r="9" spans="2:5" s="87" customFormat="1" ht="11.25">
      <c r="B9" s="83"/>
      <c r="C9" s="93"/>
      <c r="D9" s="94" t="s">
        <v>209</v>
      </c>
      <c r="E9" s="86"/>
    </row>
    <row r="10" spans="2:5" ht="5.25" customHeight="1">
      <c r="B10" s="22"/>
      <c r="C10" s="23"/>
      <c r="D10" s="23"/>
      <c r="E10" s="24"/>
    </row>
    <row r="11" spans="2:5" ht="15.75">
      <c r="B11" s="22"/>
      <c r="C11" s="95" t="s">
        <v>210</v>
      </c>
      <c r="D11" s="96" t="s">
        <v>211</v>
      </c>
      <c r="E11" s="24"/>
    </row>
    <row r="12" spans="2:5" ht="6" customHeight="1">
      <c r="B12" s="22"/>
      <c r="C12" s="97"/>
      <c r="E12" s="24"/>
    </row>
    <row r="13" spans="2:5" ht="12.75">
      <c r="B13" s="22"/>
      <c r="C13" s="98">
        <v>1</v>
      </c>
      <c r="D13" s="99" t="s">
        <v>212</v>
      </c>
      <c r="E13" s="24"/>
    </row>
    <row r="14" spans="2:5" ht="12.75">
      <c r="B14" s="22"/>
      <c r="C14" s="98">
        <v>2</v>
      </c>
      <c r="D14" s="36" t="s">
        <v>213</v>
      </c>
      <c r="E14" s="24"/>
    </row>
    <row r="15" spans="2:5" ht="12.75">
      <c r="B15" s="22"/>
      <c r="C15" s="100">
        <v>3</v>
      </c>
      <c r="D15" s="36" t="s">
        <v>214</v>
      </c>
      <c r="E15" s="24"/>
    </row>
    <row r="16" spans="2:5" s="36" customFormat="1" ht="12.75">
      <c r="B16" s="101"/>
      <c r="C16" s="100">
        <v>4</v>
      </c>
      <c r="D16" s="100" t="s">
        <v>215</v>
      </c>
      <c r="E16" s="102"/>
    </row>
    <row r="17" spans="2:5" s="36" customFormat="1" ht="12.75">
      <c r="B17" s="101"/>
      <c r="C17" s="100"/>
      <c r="D17" s="99" t="s">
        <v>216</v>
      </c>
      <c r="E17" s="102"/>
    </row>
    <row r="18" spans="2:5" s="36" customFormat="1" ht="12.75">
      <c r="B18" s="101"/>
      <c r="C18" s="100" t="s">
        <v>217</v>
      </c>
      <c r="D18" s="100"/>
      <c r="E18" s="102"/>
    </row>
    <row r="19" spans="2:5" s="36" customFormat="1" ht="12.75">
      <c r="B19" s="101"/>
      <c r="C19" s="100"/>
      <c r="D19" s="99" t="s">
        <v>218</v>
      </c>
      <c r="E19" s="102"/>
    </row>
    <row r="20" spans="2:5" s="36" customFormat="1" ht="12.75">
      <c r="B20" s="101"/>
      <c r="C20" s="100" t="s">
        <v>219</v>
      </c>
      <c r="D20" s="100"/>
      <c r="E20" s="102"/>
    </row>
    <row r="21" spans="2:5" s="36" customFormat="1" ht="12.75">
      <c r="B21" s="101"/>
      <c r="C21" s="100"/>
      <c r="D21" s="99" t="s">
        <v>220</v>
      </c>
      <c r="E21" s="102"/>
    </row>
    <row r="22" spans="2:5" s="36" customFormat="1" ht="12.75">
      <c r="B22" s="101"/>
      <c r="C22" s="100" t="s">
        <v>221</v>
      </c>
      <c r="D22" s="100"/>
      <c r="E22" s="102"/>
    </row>
    <row r="23" spans="2:5" s="36" customFormat="1" ht="12.75">
      <c r="B23" s="101"/>
      <c r="C23" s="100"/>
      <c r="D23" s="100" t="s">
        <v>222</v>
      </c>
      <c r="E23" s="102"/>
    </row>
    <row r="24" spans="2:5" s="36" customFormat="1" ht="12.75">
      <c r="B24" s="101"/>
      <c r="C24" s="100" t="s">
        <v>223</v>
      </c>
      <c r="D24" s="100"/>
      <c r="E24" s="102"/>
    </row>
    <row r="25" spans="2:5" s="36" customFormat="1" ht="12.75">
      <c r="B25" s="101"/>
      <c r="C25" s="99" t="s">
        <v>224</v>
      </c>
      <c r="D25" s="100"/>
      <c r="E25" s="102"/>
    </row>
    <row r="26" spans="2:5" s="36" customFormat="1" ht="12.75">
      <c r="B26" s="101"/>
      <c r="C26" s="100"/>
      <c r="D26" s="100" t="s">
        <v>225</v>
      </c>
      <c r="E26" s="102"/>
    </row>
    <row r="27" spans="2:5" s="36" customFormat="1" ht="12.75">
      <c r="B27" s="101"/>
      <c r="C27" s="99" t="s">
        <v>226</v>
      </c>
      <c r="D27" s="100"/>
      <c r="E27" s="102"/>
    </row>
    <row r="28" spans="2:5" s="36" customFormat="1" ht="12.75">
      <c r="B28" s="101"/>
      <c r="C28" s="100"/>
      <c r="D28" s="100" t="s">
        <v>227</v>
      </c>
      <c r="E28" s="102"/>
    </row>
    <row r="29" spans="2:5" s="36" customFormat="1" ht="12.75">
      <c r="B29" s="101"/>
      <c r="C29" s="99" t="s">
        <v>228</v>
      </c>
      <c r="D29" s="100"/>
      <c r="E29" s="102"/>
    </row>
    <row r="30" spans="2:5" s="36" customFormat="1" ht="12.75">
      <c r="B30" s="101"/>
      <c r="C30" s="100" t="s">
        <v>229</v>
      </c>
      <c r="D30" s="100" t="s">
        <v>230</v>
      </c>
      <c r="E30" s="102"/>
    </row>
    <row r="31" spans="2:5" s="36" customFormat="1" ht="12.75">
      <c r="B31" s="101"/>
      <c r="C31" s="100"/>
      <c r="D31" s="99" t="s">
        <v>231</v>
      </c>
      <c r="E31" s="102"/>
    </row>
    <row r="32" spans="2:5" s="36" customFormat="1" ht="12.75">
      <c r="B32" s="101"/>
      <c r="C32" s="100"/>
      <c r="D32" s="99" t="s">
        <v>232</v>
      </c>
      <c r="E32" s="102"/>
    </row>
    <row r="33" spans="2:5" s="36" customFormat="1" ht="12.75">
      <c r="B33" s="101"/>
      <c r="C33" s="100"/>
      <c r="D33" s="99" t="s">
        <v>233</v>
      </c>
      <c r="E33" s="102"/>
    </row>
    <row r="34" spans="2:5" s="36" customFormat="1" ht="12.75">
      <c r="B34" s="101"/>
      <c r="C34" s="100"/>
      <c r="D34" s="99" t="s">
        <v>234</v>
      </c>
      <c r="E34" s="102"/>
    </row>
    <row r="35" spans="2:5" s="36" customFormat="1" ht="12.75">
      <c r="B35" s="101"/>
      <c r="C35" s="100"/>
      <c r="D35" s="99" t="s">
        <v>235</v>
      </c>
      <c r="E35" s="102"/>
    </row>
    <row r="36" spans="2:5" s="36" customFormat="1" ht="12.75">
      <c r="B36" s="101"/>
      <c r="C36" s="100"/>
      <c r="D36" s="99" t="s">
        <v>236</v>
      </c>
      <c r="E36" s="102"/>
    </row>
    <row r="37" spans="2:5" s="36" customFormat="1" ht="15.75">
      <c r="B37" s="101"/>
      <c r="C37" s="95" t="s">
        <v>237</v>
      </c>
      <c r="D37" s="96" t="s">
        <v>238</v>
      </c>
      <c r="E37" s="102"/>
    </row>
    <row r="38" spans="2:5" s="36" customFormat="1" ht="4.5" customHeight="1">
      <c r="B38" s="101"/>
      <c r="C38" s="100"/>
      <c r="D38" s="100"/>
      <c r="E38" s="102"/>
    </row>
    <row r="39" spans="2:5" s="36" customFormat="1" ht="12.75">
      <c r="B39" s="101"/>
      <c r="C39" s="100"/>
      <c r="D39" s="99" t="s">
        <v>239</v>
      </c>
      <c r="E39" s="102"/>
    </row>
    <row r="40" spans="2:5" s="36" customFormat="1" ht="12.75">
      <c r="B40" s="101"/>
      <c r="C40" s="100" t="s">
        <v>240</v>
      </c>
      <c r="D40" s="100"/>
      <c r="E40" s="102"/>
    </row>
    <row r="41" spans="2:5" s="36" customFormat="1" ht="12.75">
      <c r="B41" s="101"/>
      <c r="C41" s="100"/>
      <c r="D41" s="100" t="s">
        <v>241</v>
      </c>
      <c r="E41" s="102"/>
    </row>
    <row r="42" spans="2:5" s="36" customFormat="1" ht="12.75">
      <c r="B42" s="101"/>
      <c r="C42" s="100" t="s">
        <v>242</v>
      </c>
      <c r="D42" s="100"/>
      <c r="E42" s="102"/>
    </row>
    <row r="43" spans="2:5" s="36" customFormat="1" ht="12.75">
      <c r="B43" s="101"/>
      <c r="C43" s="100"/>
      <c r="D43" s="100" t="s">
        <v>243</v>
      </c>
      <c r="E43" s="102"/>
    </row>
    <row r="44" spans="2:5" s="36" customFormat="1" ht="12.75">
      <c r="B44" s="101"/>
      <c r="C44" s="100" t="s">
        <v>244</v>
      </c>
      <c r="D44" s="100"/>
      <c r="E44" s="102"/>
    </row>
    <row r="45" spans="2:5" s="36" customFormat="1" ht="12.75">
      <c r="B45" s="101"/>
      <c r="C45" s="100"/>
      <c r="D45" s="100" t="s">
        <v>245</v>
      </c>
      <c r="E45" s="102"/>
    </row>
    <row r="46" spans="2:5" s="36" customFormat="1" ht="12.75">
      <c r="B46" s="101"/>
      <c r="C46" s="100" t="s">
        <v>246</v>
      </c>
      <c r="D46" s="100"/>
      <c r="E46" s="102"/>
    </row>
    <row r="47" spans="2:5" s="36" customFormat="1" ht="12.75">
      <c r="B47" s="101"/>
      <c r="E47" s="102"/>
    </row>
    <row r="48" spans="2:5" s="36" customFormat="1" ht="12.75">
      <c r="B48" s="101"/>
      <c r="E48" s="102"/>
    </row>
    <row r="49" spans="2:5" s="36" customFormat="1" ht="12.75">
      <c r="B49" s="101"/>
      <c r="E49" s="102"/>
    </row>
    <row r="50" spans="2:5" s="36" customFormat="1" ht="12.75">
      <c r="B50" s="101"/>
      <c r="D50" s="100"/>
      <c r="E50" s="102"/>
    </row>
    <row r="51" spans="2:5" s="36" customFormat="1" ht="12.75">
      <c r="B51" s="101"/>
      <c r="C51" s="100"/>
      <c r="E51" s="102"/>
    </row>
    <row r="52" spans="2:5" s="36" customFormat="1" ht="12.75">
      <c r="B52" s="101"/>
      <c r="C52" s="100"/>
      <c r="D52" s="100"/>
      <c r="E52" s="102"/>
    </row>
    <row r="53" spans="2:5" s="18" customFormat="1" ht="12.75">
      <c r="B53" s="103"/>
      <c r="C53" s="104"/>
      <c r="D53" s="104"/>
      <c r="E53" s="105"/>
    </row>
    <row r="54" spans="2:5" ht="12.75">
      <c r="B54" s="22"/>
      <c r="C54" s="36"/>
      <c r="D54" s="36"/>
      <c r="E54" s="24"/>
    </row>
    <row r="55" spans="2:5" ht="12.75">
      <c r="B55" s="22"/>
      <c r="C55" s="36"/>
      <c r="D55" s="36"/>
      <c r="E55" s="24"/>
    </row>
    <row r="56" spans="2:5" ht="12.75">
      <c r="B56" s="22"/>
      <c r="C56" s="36"/>
      <c r="D56" s="36"/>
      <c r="E56" s="24"/>
    </row>
    <row r="57" spans="2:5" ht="17.25" customHeight="1">
      <c r="B57" s="22"/>
      <c r="C57" s="106" t="s">
        <v>247</v>
      </c>
      <c r="D57" s="106"/>
      <c r="E57" s="24"/>
    </row>
    <row r="58" spans="2:5" ht="18" customHeight="1">
      <c r="B58" s="22"/>
      <c r="C58" s="107" t="s">
        <v>248</v>
      </c>
      <c r="D58" s="107"/>
      <c r="E58" s="24"/>
    </row>
    <row r="59" spans="2:5" ht="12.75">
      <c r="B59" s="22"/>
      <c r="C59" s="36"/>
      <c r="D59" s="23"/>
      <c r="E59" s="46"/>
    </row>
    <row r="60" spans="2:5" ht="12.75">
      <c r="B60" s="25"/>
      <c r="C60" s="26"/>
      <c r="D60" s="26"/>
      <c r="E60" s="27"/>
    </row>
  </sheetData>
  <mergeCells count="4">
    <mergeCell ref="B2:E2"/>
    <mergeCell ref="C6:D6"/>
    <mergeCell ref="C57:D57"/>
    <mergeCell ref="C58:D5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Kompjuter7</dc:creator>
  <cp:keywords/>
  <dc:description/>
  <cp:lastModifiedBy>user</cp:lastModifiedBy>
  <cp:lastPrinted>2009-04-03T10:35:13Z</cp:lastPrinted>
  <dcterms:created xsi:type="dcterms:W3CDTF">2008-12-24T18:44:20Z</dcterms:created>
  <dcterms:modified xsi:type="dcterms:W3CDTF">2006-07-29T22:53:59Z</dcterms:modified>
  <cp:category/>
  <cp:version/>
  <cp:contentType/>
  <cp:contentStatus/>
</cp:coreProperties>
</file>