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7"/>
  </bookViews>
  <sheets>
    <sheet name="Faqja 1" sheetId="1" r:id="rId1"/>
    <sheet name="Aktivi" sheetId="2" r:id="rId2"/>
    <sheet name="Pasivi" sheetId="3" r:id="rId3"/>
    <sheet name="PASH" sheetId="4" r:id="rId4"/>
    <sheet name="FM direkt" sheetId="5" r:id="rId5"/>
    <sheet name="P kapit" sheetId="6" r:id="rId6"/>
    <sheet name="Amortizimi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<sst xmlns="http://schemas.openxmlformats.org/spreadsheetml/2006/main" count="317" uniqueCount="269">
  <si>
    <t>Shenime</t>
  </si>
  <si>
    <t>I</t>
  </si>
  <si>
    <t>Aktive monetare</t>
  </si>
  <si>
    <t>Derivative dhe aktive te mbajtura per tregtim</t>
  </si>
  <si>
    <t>Derivativet</t>
  </si>
  <si>
    <t>Aktive te tjera financiare afatshkurtra</t>
  </si>
  <si>
    <t>TOTALI 3</t>
  </si>
  <si>
    <t>Inventari</t>
  </si>
  <si>
    <t>Aktivet biologjike afatshkurtra</t>
  </si>
  <si>
    <t>Aktivet afatshkurtra te mbajtura per shitje</t>
  </si>
  <si>
    <t>Parapagimet dhe shpenzimet e shtyra</t>
  </si>
  <si>
    <t>II</t>
  </si>
  <si>
    <t>Investimet financiare afatgjata</t>
  </si>
  <si>
    <t>Aktive afatgjata materiale</t>
  </si>
  <si>
    <t>Aktivet Biologjike afatgjata</t>
  </si>
  <si>
    <t>Aktivet afatgjata jomateriale</t>
  </si>
  <si>
    <t>Kapital aksionar i papaguar</t>
  </si>
  <si>
    <t>Aktive te tjera afatgjata</t>
  </si>
  <si>
    <t>TOTALI I AKTIVEVE (I+II)</t>
  </si>
  <si>
    <t>Huamarrjet</t>
  </si>
  <si>
    <t>Huat dhe parapagimet</t>
  </si>
  <si>
    <t>Grantet dhe te ardhurat e shtyra</t>
  </si>
  <si>
    <t>Provizionet afatshkurtera</t>
  </si>
  <si>
    <t>Huat afatgjata</t>
  </si>
  <si>
    <t>Huamarrje te tjera afatgjata</t>
  </si>
  <si>
    <t>Provizionet afatgjata</t>
  </si>
  <si>
    <t>TOTALI i detyrimeve afatshkurtra (I)</t>
  </si>
  <si>
    <t>III</t>
  </si>
  <si>
    <t>KAPITALI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</si>
  <si>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</si>
  <si>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</si>
  <si>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</si>
  <si>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</si>
  <si>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</si>
  <si>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</si>
  <si>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</si>
  <si>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</si>
  <si>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DETYRIMEVE DHE KAPITALIT (I,II,III)</t>
  </si>
  <si>
    <t>Pershkrimi i Elementeve</t>
  </si>
  <si>
    <t>Shitjet neto</t>
  </si>
  <si>
    <t>Te ardhura te tjera nga veprimtarite e shfrytezimit</t>
  </si>
  <si>
    <t>Kosto e punes</t>
  </si>
  <si>
    <t>Amortizimi dhe zhvleresimet</t>
  </si>
  <si>
    <t>Shpenzime te tjera.</t>
  </si>
  <si>
    <t>TOTALI i Shpenzimeve (shuma 4-7)</t>
  </si>
  <si>
    <t>Te ardhurat dhe shpenzimet financiare nga pjesmarrjet</t>
  </si>
  <si>
    <t>Te ardhurat dhe shpenzimet financiare</t>
  </si>
  <si>
    <t>Te ardhurat dhe shpenzimet nga interesi.</t>
  </si>
  <si>
    <t>Fitimet (humbjet) nga kursi i kembimit.</t>
  </si>
  <si>
    <t>Te ardhura dhe shpenzime te tjera financiare.</t>
  </si>
  <si>
    <t>Fitimi (humbja) para tatimit (9+/-13)</t>
  </si>
  <si>
    <t>Fitimi (humbja) neto e vitit financiar (14-15)</t>
  </si>
  <si>
    <t xml:space="preserve">Ndryshimet ne inventarin e produkteve te gateshme </t>
  </si>
  <si>
    <t>dhe prodhimit ne proces</t>
  </si>
  <si>
    <t xml:space="preserve">Te ardhurat dhe shpenzimet financiare nga investime </t>
  </si>
  <si>
    <t>te  tjera financiare afatgjata</t>
  </si>
  <si>
    <t>TOTALI i te ardhurave dhe shpenzimeve financiare</t>
  </si>
  <si>
    <t xml:space="preserve"> (12.1+/-12.2+/-12.3+/-12.4)</t>
  </si>
  <si>
    <t>Shpenzimet e tatimit mbi fitimin.(Te parapaguara)</t>
  </si>
  <si>
    <t>Pasqyra e fluksit te parasë - Metoda direkt</t>
  </si>
  <si>
    <t>Fluksi i parave nga veprimtaritë e shfrytezimit</t>
  </si>
  <si>
    <t>Fluksi i parave nga veprimtaritë investuese</t>
  </si>
  <si>
    <t>Fluksi i parave nga aktivitetet financiare</t>
  </si>
  <si>
    <t>Rritja/Rënia neto e mjeteve monetare</t>
  </si>
  <si>
    <t>Mjetet monetare në fillim të periudhes kontabël</t>
  </si>
  <si>
    <t>Mjetet monetare ne fund te periudhes kontabël</t>
  </si>
  <si>
    <t>Aksionet e thesarit</t>
  </si>
  <si>
    <t>Rezerva statusore dhe ligjore</t>
  </si>
  <si>
    <t>Rezerva të konvertimit të monedhave të huaja</t>
  </si>
  <si>
    <t>Fitimi i pashpërndarë</t>
  </si>
  <si>
    <t>Totali</t>
  </si>
  <si>
    <t>X</t>
  </si>
  <si>
    <t>(X)</t>
  </si>
  <si>
    <t>Dividentët e paguar</t>
  </si>
  <si>
    <t>Fitimi neto për periudhën kontabël</t>
  </si>
  <si>
    <t>Emëtim i kapitalit aksionar</t>
  </si>
  <si>
    <t>Aksione të thesarit te riblera</t>
  </si>
  <si>
    <t>Nr.</t>
  </si>
  <si>
    <t xml:space="preserve">Viti </t>
  </si>
  <si>
    <t>Ushtrimor</t>
  </si>
  <si>
    <t>Paraardhes</t>
  </si>
  <si>
    <t>Fitimi apo humbja nga veprimtaria kryesore (1+2+/-3-8)</t>
  </si>
  <si>
    <t xml:space="preserve">Te ardhurat dhe shpenzimet financiare </t>
  </si>
  <si>
    <t>nga njesite e kontrolluara</t>
  </si>
  <si>
    <t>EMERTIMI</t>
  </si>
  <si>
    <t>P/A/I/f</t>
  </si>
  <si>
    <t>P/A/I/a)</t>
  </si>
  <si>
    <t>P/B/II/f)</t>
  </si>
  <si>
    <t>P/B/II/f-i)</t>
  </si>
  <si>
    <t>P/B/I/b)</t>
  </si>
  <si>
    <t>A/B/II/a)</t>
  </si>
  <si>
    <t>A/B/II/b)</t>
  </si>
  <si>
    <t>A/B/II/c)</t>
  </si>
  <si>
    <t>A/B/I/b-c)</t>
  </si>
  <si>
    <t>A/C/I/b)</t>
  </si>
  <si>
    <t>A/C/I/a)</t>
  </si>
  <si>
    <t>A/C/II/a)</t>
  </si>
  <si>
    <t>A/C/IV/a-b)</t>
  </si>
  <si>
    <t>A/C/II/d)</t>
  </si>
  <si>
    <t>A/C/I/c)</t>
  </si>
  <si>
    <t>P/A/I/e)</t>
  </si>
  <si>
    <t>Data e krijimit:</t>
  </si>
  <si>
    <t>3.a.Pasqyra e fluksit te parasë sipas metodes direkt</t>
  </si>
  <si>
    <t>Mallrat,lendet e para dhe sherbimet</t>
  </si>
  <si>
    <t>Emri dhe forma ligjore:</t>
  </si>
  <si>
    <t>Adresa e selise:</t>
  </si>
  <si>
    <t>NIPT-i:</t>
  </si>
  <si>
    <t>VEPRIMTARIA KRYESORE:</t>
  </si>
  <si>
    <t>P A S Q Y R A T    F I N A N C I A R E</t>
  </si>
  <si>
    <t>(Ne zbatim te Standartit Kombetar te Kontabilitetit Nr. 2 dhe Ligjit Nr. 9228</t>
  </si>
  <si>
    <t>Pasqyrat Financiare jane te shprehura ne:</t>
  </si>
  <si>
    <t>Pasqyrat Financiare jane te konsoliduara:</t>
  </si>
  <si>
    <t>Pasqyrat Financiare jane individuale:</t>
  </si>
  <si>
    <t>Pasqyrat Financiare jane te rrumbullakosura:</t>
  </si>
  <si>
    <t>Periudha Kontabel e Pasqyrave Financiare:</t>
  </si>
  <si>
    <t>Data e mbylljes se Pasqyrave Financiare:</t>
  </si>
  <si>
    <t>AKTIVET AFATSHKURTRA</t>
  </si>
  <si>
    <t>&gt; Banka</t>
  </si>
  <si>
    <t>&gt; Arka</t>
  </si>
  <si>
    <t>&gt; Debitore, Kreditore te tjere</t>
  </si>
  <si>
    <t>&gt; Tatim mbi Fitimin</t>
  </si>
  <si>
    <t>&gt; TVSH</t>
  </si>
  <si>
    <t>&gt; Te drejta e detyrime ndaj ORTAKEVE</t>
  </si>
  <si>
    <t>&gt;</t>
  </si>
  <si>
    <t>&gt; Lendet e para</t>
  </si>
  <si>
    <t>&gt; Inventar I imet</t>
  </si>
  <si>
    <t>&gt; Prodhim ne proces</t>
  </si>
  <si>
    <t>&gt; Produkete te gatshme</t>
  </si>
  <si>
    <t>&gt; Mallra per rishitje</t>
  </si>
  <si>
    <t>&gt; Parapagesat per furnizime</t>
  </si>
  <si>
    <t>TOTALI I AKTIVEVE AFATSHKURTRA (I)</t>
  </si>
  <si>
    <t>AKTIVET AFATGJATA</t>
  </si>
  <si>
    <t xml:space="preserve">&gt; Toka </t>
  </si>
  <si>
    <t>&gt; Ndertesa</t>
  </si>
  <si>
    <t>&gt; Makineri dhe pajisje</t>
  </si>
  <si>
    <t>&gt; Aktive te tjera afatgjata materiale (me vl. Kontab.)</t>
  </si>
  <si>
    <t>TOTALI I AKTIVEVE AFATSHGJATA (II)</t>
  </si>
  <si>
    <t>&gt; Te pagueshme ndaj furnitoreve</t>
  </si>
  <si>
    <t>&gt; Te pagueshme ndaj punonjesve</t>
  </si>
  <si>
    <t>&gt; Detyrime per Sigurime Shoq. Shend.</t>
  </si>
  <si>
    <t>&gt; Detyrime per TAP-in</t>
  </si>
  <si>
    <t>&gt; Detyrime Tatimore per Tatim Fitimin</t>
  </si>
  <si>
    <t>&gt; Detyrime Tatimore per TVSH-ne</t>
  </si>
  <si>
    <t>&gt; Detyrime per Tatimin ne Burim</t>
  </si>
  <si>
    <t>&gt; Dividente per tu paguar</t>
  </si>
  <si>
    <t>&gt; Debitore e keditore te tjere</t>
  </si>
  <si>
    <t>PASIVET AFATGJATA</t>
  </si>
  <si>
    <t>&gt; Hua, bono dhe detyrime nga qiraja financiare</t>
  </si>
  <si>
    <t>&gt; Bonot e konvertueshme</t>
  </si>
  <si>
    <t>TOTALI I PASIVEVE AFATGJATA (II)</t>
  </si>
  <si>
    <t>TOTALI I PASIVEVE (I+II)</t>
  </si>
  <si>
    <t>Aksionet e pakices (PF te konsoliduara)</t>
  </si>
  <si>
    <t>TOTALI i Kapitalit (III)</t>
  </si>
  <si>
    <t>&gt; Pagat e personelit</t>
  </si>
  <si>
    <t>&gt; Te tjera personeli</t>
  </si>
  <si>
    <t>&gt; Shpenzime per sigurime shoqerore dhe shendetsore</t>
  </si>
  <si>
    <t xml:space="preserve">   MM te arkëtuara nga klientet</t>
  </si>
  <si>
    <t xml:space="preserve">   Paratë e paguara ndaj furnitorëve dhe punonjësve</t>
  </si>
  <si>
    <t xml:space="preserve">   Paratë e ardhura nga veprimtaritë</t>
  </si>
  <si>
    <t xml:space="preserve">   Ineresi i paguar</t>
  </si>
  <si>
    <t xml:space="preserve">   Tatim fitimi i paguar</t>
  </si>
  <si>
    <t xml:space="preserve">    MM neto nga veprimtaritë e shfrytëzimit</t>
  </si>
  <si>
    <t xml:space="preserve">   Blerja e kompanisë së kontrolluar X minus paratë e Arkëtuara</t>
  </si>
  <si>
    <t xml:space="preserve">   Blerja e aktiveve afatgjata materiale</t>
  </si>
  <si>
    <t xml:space="preserve">   Të ardhurat nga shitja e pajisjeve</t>
  </si>
  <si>
    <t xml:space="preserve">   Interesi i arkëtuar</t>
  </si>
  <si>
    <t xml:space="preserve">   Dividentet e arkëtuar</t>
  </si>
  <si>
    <t xml:space="preserve">   MM neto e perdorura ne veprimtarite investuese</t>
  </si>
  <si>
    <t xml:space="preserve">   Të ardhura nga emëtimi i kapitalit aksionar</t>
  </si>
  <si>
    <t xml:space="preserve">   Të ardhura nga huamarrje afatgjata</t>
  </si>
  <si>
    <t xml:space="preserve">   Pagesat e detyrimeve të qirase financiare</t>
  </si>
  <si>
    <t xml:space="preserve">   Dividentë të paguar</t>
  </si>
  <si>
    <t xml:space="preserve">   MM  neto e përdorur në veprimtaritë financiare</t>
  </si>
  <si>
    <t>Fitimi neto per periudhen kontabel</t>
  </si>
  <si>
    <t>Rritja e rezerves se kapitalit</t>
  </si>
  <si>
    <t>Emetimi i aksioneve</t>
  </si>
  <si>
    <t>Nr</t>
  </si>
  <si>
    <t>AKTIVIT</t>
  </si>
  <si>
    <t>VLERA</t>
  </si>
  <si>
    <t>FILLESTARE</t>
  </si>
  <si>
    <t>E AKTIVIT</t>
  </si>
  <si>
    <t>Ndyshime gjate vitit</t>
  </si>
  <si>
    <t>HYRJE</t>
  </si>
  <si>
    <t>Aktivesh</t>
  </si>
  <si>
    <t>DALJE</t>
  </si>
  <si>
    <t>TOTALI</t>
  </si>
  <si>
    <t>31 Dhjetor</t>
  </si>
  <si>
    <t>Koeficenti</t>
  </si>
  <si>
    <t>Amortizimit</t>
  </si>
  <si>
    <t>ne %</t>
  </si>
  <si>
    <t>AMORTIZIMI</t>
  </si>
  <si>
    <t>deri 1 Janar</t>
  </si>
  <si>
    <t>Llogaritur</t>
  </si>
  <si>
    <t>GJITHSEJ</t>
  </si>
  <si>
    <t>Amortizimi</t>
  </si>
  <si>
    <t>ne leke</t>
  </si>
  <si>
    <t>a</t>
  </si>
  <si>
    <t>b</t>
  </si>
  <si>
    <t>c</t>
  </si>
  <si>
    <t>d=a+b+c</t>
  </si>
  <si>
    <t>e</t>
  </si>
  <si>
    <t>f</t>
  </si>
  <si>
    <t>g=d x e</t>
  </si>
  <si>
    <t>h= f + g</t>
  </si>
  <si>
    <t>Administratori</t>
  </si>
  <si>
    <t>Po</t>
  </si>
  <si>
    <t>Jo</t>
  </si>
  <si>
    <t>Leke</t>
  </si>
  <si>
    <t>Nr.i Regjistrit Tregtar:</t>
  </si>
  <si>
    <t>Date 29.04.2004 "Per Kontabilitetin dhe Pasqyrat Financiare)</t>
  </si>
  <si>
    <t>Nga:</t>
  </si>
  <si>
    <t>Deri:</t>
  </si>
  <si>
    <t>AKTIVET</t>
  </si>
  <si>
    <t>PASIVET DHE KAPITALI</t>
  </si>
  <si>
    <t>2. Pasqyra e te Ardhurave e Shpenzimeve per periudhen</t>
  </si>
  <si>
    <t>4. Pasqyra e levizjeve ne kapitalet e veta per periudhen</t>
  </si>
  <si>
    <t>*   Aktive konsiderohen ambjenti i aktivitetit, makineri , paisjet dhe cdo mjet apo pasuri e paluajtshme qe eshte regjistruar sipas ligjit te tatimit mbi te ardhurat</t>
  </si>
  <si>
    <r>
      <t xml:space="preserve">Kapitali i  aksionareve te shoq. meme ( </t>
    </r>
    <r>
      <rPr>
        <b/>
        <sz val="9"/>
        <rFont val="Arial"/>
        <family val="2"/>
      </rPr>
      <t>PF te kons</t>
    </r>
    <r>
      <rPr>
        <b/>
        <sz val="11"/>
        <rFont val="Arial"/>
        <family val="2"/>
      </rPr>
      <t>.)</t>
    </r>
  </si>
  <si>
    <t>"CANI 2005"sh.p.k.</t>
  </si>
  <si>
    <t>K53001201A</t>
  </si>
  <si>
    <t>Lagja "Qemal STAFA"</t>
  </si>
  <si>
    <t>Rruga "RINIA"</t>
  </si>
  <si>
    <t>Elbasan</t>
  </si>
  <si>
    <t>04.04.2005</t>
  </si>
  <si>
    <t>Autoshkolle, Transport Udhetare</t>
  </si>
  <si>
    <t>dhe Kembim Valutor</t>
  </si>
  <si>
    <t>Te ardhurat</t>
  </si>
  <si>
    <t>Shpenzimet</t>
  </si>
  <si>
    <t>Sh.pa zbriteshme</t>
  </si>
  <si>
    <t>Fitimi</t>
  </si>
  <si>
    <t>Zbresim humbjet</t>
  </si>
  <si>
    <t>(Gani CANI)</t>
  </si>
  <si>
    <t>Mjete transporti</t>
  </si>
  <si>
    <t>F.Para Tatimit</t>
  </si>
  <si>
    <t>Tatimpaguesi "CANI 2005" sh.p.k.</t>
  </si>
  <si>
    <t>NIPT-i: K53001201A</t>
  </si>
  <si>
    <t>Furnitore</t>
  </si>
  <si>
    <t>Paga</t>
  </si>
  <si>
    <t>Sig. shoq</t>
  </si>
  <si>
    <t>TAP</t>
  </si>
  <si>
    <t>TVSH</t>
  </si>
  <si>
    <t>Komisione</t>
  </si>
  <si>
    <t>Taksa</t>
  </si>
  <si>
    <t>Shuma</t>
  </si>
  <si>
    <t>Pozicioni më 31 Dhjetor 2009</t>
  </si>
  <si>
    <t xml:space="preserve">Vlera </t>
  </si>
  <si>
    <t>mbetur</t>
  </si>
  <si>
    <t xml:space="preserve">Akumuluar </t>
  </si>
  <si>
    <t>Viti 2010</t>
  </si>
  <si>
    <t>Aktiviteti: Autoshkolle,transport udhetare, kembim valutor.</t>
  </si>
  <si>
    <t>PASIVET AFATSHKURTRA</t>
  </si>
  <si>
    <t>Haua</t>
  </si>
  <si>
    <t>Ortake</t>
  </si>
  <si>
    <t>Pozicioni më 31 Dhjetor 2010</t>
  </si>
  <si>
    <t>Emertimi</t>
  </si>
  <si>
    <t>Pasqyra e llogaritjes se amortizimit te aktiveve per vitin 2011</t>
  </si>
  <si>
    <t>8 %</t>
  </si>
  <si>
    <t>Kasa fiskale</t>
  </si>
  <si>
    <t>25%</t>
  </si>
  <si>
    <t>01.01.2011</t>
  </si>
  <si>
    <t>31.12.2011</t>
  </si>
  <si>
    <t>20.03.2012</t>
  </si>
  <si>
    <t>V I T I   2 0 1 1</t>
  </si>
  <si>
    <t>Viti 2011</t>
  </si>
  <si>
    <t>1. Bilanci Kontabel i date 31.12.2011</t>
  </si>
  <si>
    <t>01  Janar - 31 Dhjetor 2011</t>
  </si>
  <si>
    <t>Gjoba</t>
  </si>
  <si>
    <t>Pozicioni më 31 Dhjetor 2011</t>
  </si>
  <si>
    <t>&gt; Kliente per mallra, produkte e sherbime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</si>
</sst>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2"/>
      <name val="Librarian"/>
      <family val="0"/>
    </font>
    <font>
      <sz val="12"/>
      <name val="Librarian"/>
      <family val="0"/>
    </font>
    <font>
      <sz val="12"/>
      <name val="Arial Narrow"/>
      <family val="2"/>
    </font>
    <font>
      <b/>
      <sz val="12"/>
      <name val="Arial"/>
      <family val="2"/>
    </font>
    <font>
      <u val="single"/>
      <sz val="12"/>
      <name val="Arial Narrow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9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u val="single"/>
      <sz val="11"/>
      <name val="Arial Narrow"/>
      <family val="2"/>
    </font>
    <font>
      <sz val="12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0" fillId="0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9" fontId="16" fillId="0" borderId="10" xfId="0" applyNumberFormat="1" applyFont="1" applyBorder="1" applyAlignment="1">
      <alignment horizontal="right" vertical="center"/>
    </xf>
    <xf numFmtId="169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 vertical="center"/>
    </xf>
    <xf numFmtId="169" fontId="6" fillId="33" borderId="1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169" fontId="4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9" fontId="6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/>
    </xf>
    <xf numFmtId="3" fontId="0" fillId="0" borderId="0" xfId="0" applyNumberFormat="1" applyAlignment="1">
      <alignment vertical="center"/>
    </xf>
    <xf numFmtId="0" fontId="6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169" fontId="0" fillId="0" borderId="10" xfId="0" applyNumberFormat="1" applyFont="1" applyBorder="1" applyAlignment="1">
      <alignment vertical="center"/>
    </xf>
    <xf numFmtId="14" fontId="18" fillId="0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/>
    </xf>
    <xf numFmtId="14" fontId="5" fillId="0" borderId="17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20" fillId="0" borderId="0" xfId="0" applyNumberFormat="1" applyFont="1" applyBorder="1" applyAlignment="1">
      <alignment horizontal="left"/>
    </xf>
    <xf numFmtId="0" fontId="10" fillId="0" borderId="17" xfId="0" applyFont="1" applyBorder="1" applyAlignment="1">
      <alignment/>
    </xf>
    <xf numFmtId="0" fontId="21" fillId="0" borderId="0" xfId="0" applyFont="1" applyBorder="1" applyAlignment="1">
      <alignment/>
    </xf>
    <xf numFmtId="14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2"/>
  <sheetViews>
    <sheetView zoomScalePageLayoutView="0" workbookViewId="0" topLeftCell="A22">
      <selection activeCell="B33" sqref="B33:D33"/>
    </sheetView>
  </sheetViews>
  <sheetFormatPr defaultColWidth="9.140625" defaultRowHeight="12.75"/>
  <cols>
    <col min="1" max="1" width="7.7109375" style="21" customWidth="1"/>
    <col min="2" max="2" width="11.421875" style="21" customWidth="1"/>
    <col min="3" max="3" width="16.140625" style="21" customWidth="1"/>
    <col min="4" max="4" width="13.421875" style="21" customWidth="1"/>
    <col min="5" max="5" width="12.8515625" style="21" customWidth="1"/>
    <col min="6" max="7" width="8.140625" style="21" customWidth="1"/>
    <col min="8" max="8" width="9.7109375" style="21" customWidth="1"/>
    <col min="9" max="16384" width="9.140625" style="21" customWidth="1"/>
  </cols>
  <sheetData>
    <row r="2" ht="6" customHeight="1" thickBot="1"/>
    <row r="3" spans="1:8" ht="15.75" thickTop="1">
      <c r="A3" s="30"/>
      <c r="B3" s="31"/>
      <c r="C3" s="31"/>
      <c r="D3" s="31"/>
      <c r="E3" s="31"/>
      <c r="F3" s="31"/>
      <c r="G3" s="31"/>
      <c r="H3" s="32"/>
    </row>
    <row r="4" spans="1:8" ht="15">
      <c r="A4" s="33"/>
      <c r="H4" s="34"/>
    </row>
    <row r="5" spans="1:8" ht="15">
      <c r="A5" s="33"/>
      <c r="H5" s="34"/>
    </row>
    <row r="6" spans="1:8" ht="15.75">
      <c r="A6" s="33"/>
      <c r="B6" s="21" t="s">
        <v>104</v>
      </c>
      <c r="C6" s="42"/>
      <c r="D6" s="104" t="s">
        <v>218</v>
      </c>
      <c r="E6" s="104"/>
      <c r="F6" s="104"/>
      <c r="G6" s="22"/>
      <c r="H6" s="35"/>
    </row>
    <row r="7" spans="1:8" ht="21" customHeight="1">
      <c r="A7" s="33"/>
      <c r="B7" s="21" t="s">
        <v>106</v>
      </c>
      <c r="C7" s="42"/>
      <c r="D7" s="87" t="s">
        <v>219</v>
      </c>
      <c r="E7" s="87"/>
      <c r="F7" s="87"/>
      <c r="G7" s="22"/>
      <c r="H7" s="35"/>
    </row>
    <row r="8" spans="1:8" ht="21" customHeight="1">
      <c r="A8" s="33"/>
      <c r="B8" s="21" t="s">
        <v>105</v>
      </c>
      <c r="C8" s="42"/>
      <c r="D8" s="87" t="s">
        <v>220</v>
      </c>
      <c r="E8" s="87"/>
      <c r="F8" s="87" t="s">
        <v>221</v>
      </c>
      <c r="G8" s="22"/>
      <c r="H8" s="35"/>
    </row>
    <row r="9" spans="1:8" ht="21" customHeight="1">
      <c r="A9" s="33"/>
      <c r="B9" s="23"/>
      <c r="C9" s="23"/>
      <c r="D9" s="87" t="s">
        <v>222</v>
      </c>
      <c r="E9" s="87"/>
      <c r="F9" s="87"/>
      <c r="G9" s="88"/>
      <c r="H9" s="89"/>
    </row>
    <row r="10" spans="1:8" ht="21" customHeight="1">
      <c r="A10" s="33"/>
      <c r="B10" s="23"/>
      <c r="C10" s="23"/>
      <c r="D10" s="87"/>
      <c r="E10" s="87"/>
      <c r="F10" s="87"/>
      <c r="G10" s="88"/>
      <c r="H10" s="89"/>
    </row>
    <row r="11" spans="1:8" ht="21" customHeight="1">
      <c r="A11" s="33"/>
      <c r="B11" s="21" t="s">
        <v>101</v>
      </c>
      <c r="C11" s="42"/>
      <c r="D11" s="90" t="s">
        <v>223</v>
      </c>
      <c r="E11" s="88"/>
      <c r="F11" s="88"/>
      <c r="G11" s="88"/>
      <c r="H11" s="89"/>
    </row>
    <row r="12" spans="1:8" ht="21" customHeight="1">
      <c r="A12" s="33"/>
      <c r="B12" s="42" t="s">
        <v>208</v>
      </c>
      <c r="C12" s="42"/>
      <c r="D12" s="73">
        <v>33121</v>
      </c>
      <c r="E12" s="88"/>
      <c r="F12" s="88"/>
      <c r="G12" s="23"/>
      <c r="H12" s="34"/>
    </row>
    <row r="13" spans="1:8" ht="21" customHeight="1">
      <c r="A13" s="33"/>
      <c r="B13" s="23"/>
      <c r="C13" s="23"/>
      <c r="D13" s="91"/>
      <c r="E13" s="23"/>
      <c r="F13" s="23"/>
      <c r="G13" s="23"/>
      <c r="H13" s="34"/>
    </row>
    <row r="14" spans="1:8" ht="20.25" customHeight="1">
      <c r="A14" s="33"/>
      <c r="H14" s="34"/>
    </row>
    <row r="15" spans="1:8" ht="21" customHeight="1">
      <c r="A15" s="33"/>
      <c r="B15" s="42" t="s">
        <v>107</v>
      </c>
      <c r="C15" s="23"/>
      <c r="D15" s="108" t="s">
        <v>224</v>
      </c>
      <c r="E15" s="108"/>
      <c r="F15" s="108"/>
      <c r="G15" s="108"/>
      <c r="H15" s="34"/>
    </row>
    <row r="16" spans="1:8" ht="21" customHeight="1">
      <c r="A16" s="33"/>
      <c r="B16" s="23"/>
      <c r="C16" s="23"/>
      <c r="D16" s="101" t="s">
        <v>225</v>
      </c>
      <c r="E16" s="101"/>
      <c r="F16" s="101"/>
      <c r="G16" s="101"/>
      <c r="H16" s="34"/>
    </row>
    <row r="17" spans="1:8" ht="15.75">
      <c r="A17" s="33"/>
      <c r="E17" s="26"/>
      <c r="F17" s="23"/>
      <c r="G17" s="23"/>
      <c r="H17" s="34"/>
    </row>
    <row r="18" spans="1:8" ht="15.75">
      <c r="A18" s="33"/>
      <c r="E18" s="23"/>
      <c r="F18" s="23"/>
      <c r="G18" s="23"/>
      <c r="H18" s="34"/>
    </row>
    <row r="19" spans="1:8" ht="15">
      <c r="A19" s="33"/>
      <c r="B19" s="105"/>
      <c r="C19" s="105"/>
      <c r="D19" s="105"/>
      <c r="E19" s="105"/>
      <c r="F19" s="105"/>
      <c r="G19" s="105"/>
      <c r="H19" s="34"/>
    </row>
    <row r="20" spans="1:8" ht="20.25">
      <c r="A20" s="33"/>
      <c r="B20" s="106" t="s">
        <v>108</v>
      </c>
      <c r="C20" s="106"/>
      <c r="D20" s="106"/>
      <c r="E20" s="106"/>
      <c r="F20" s="106"/>
      <c r="G20" s="106"/>
      <c r="H20" s="34"/>
    </row>
    <row r="21" spans="1:8" ht="15.75">
      <c r="A21" s="33"/>
      <c r="B21" s="100"/>
      <c r="C21" s="100"/>
      <c r="D21" s="100"/>
      <c r="E21" s="100"/>
      <c r="F21" s="100"/>
      <c r="G21" s="100"/>
      <c r="H21" s="34"/>
    </row>
    <row r="22" spans="1:8" ht="14.25" customHeight="1">
      <c r="A22" s="33"/>
      <c r="B22" s="126" t="s">
        <v>109</v>
      </c>
      <c r="C22" s="126"/>
      <c r="D22" s="126"/>
      <c r="E22" s="126"/>
      <c r="F22" s="126"/>
      <c r="G22" s="126"/>
      <c r="H22" s="34"/>
    </row>
    <row r="23" spans="1:8" ht="14.25" customHeight="1">
      <c r="A23" s="33"/>
      <c r="B23" s="126" t="s">
        <v>209</v>
      </c>
      <c r="C23" s="126"/>
      <c r="D23" s="126"/>
      <c r="E23" s="126"/>
      <c r="F23" s="126"/>
      <c r="G23" s="126"/>
      <c r="H23" s="34"/>
    </row>
    <row r="24" spans="1:8" ht="21" customHeight="1">
      <c r="A24" s="33"/>
      <c r="D24" s="24"/>
      <c r="E24" s="24"/>
      <c r="F24" s="24"/>
      <c r="G24" s="92"/>
      <c r="H24" s="93"/>
    </row>
    <row r="25" spans="1:8" ht="21" customHeight="1">
      <c r="A25" s="33"/>
      <c r="B25" s="106" t="s">
        <v>262</v>
      </c>
      <c r="C25" s="106"/>
      <c r="D25" s="106"/>
      <c r="E25" s="106"/>
      <c r="F25" s="106"/>
      <c r="G25" s="106"/>
      <c r="H25" s="93"/>
    </row>
    <row r="26" spans="1:9" ht="15.75">
      <c r="A26" s="33"/>
      <c r="B26" s="23"/>
      <c r="C26" s="23"/>
      <c r="H26" s="93"/>
      <c r="I26" s="94"/>
    </row>
    <row r="27" spans="1:9" ht="15.75">
      <c r="A27" s="33"/>
      <c r="B27" s="23"/>
      <c r="F27" s="95"/>
      <c r="G27" s="95"/>
      <c r="H27" s="93"/>
      <c r="I27" s="94"/>
    </row>
    <row r="28" spans="1:9" ht="15.75">
      <c r="A28" s="33"/>
      <c r="B28" s="23"/>
      <c r="F28" s="95"/>
      <c r="G28" s="95"/>
      <c r="H28" s="93"/>
      <c r="I28" s="94"/>
    </row>
    <row r="29" spans="1:9" ht="15.75">
      <c r="A29" s="33"/>
      <c r="B29" s="23"/>
      <c r="C29" s="23"/>
      <c r="D29" s="95"/>
      <c r="E29" s="95"/>
      <c r="F29" s="95"/>
      <c r="G29" s="12"/>
      <c r="H29" s="36"/>
      <c r="I29" s="94"/>
    </row>
    <row r="30" spans="1:9" ht="15.75">
      <c r="A30" s="33"/>
      <c r="B30" s="23"/>
      <c r="C30" s="23"/>
      <c r="D30" s="12"/>
      <c r="E30" s="12"/>
      <c r="F30" s="12"/>
      <c r="G30" s="23"/>
      <c r="H30" s="34"/>
      <c r="I30" s="13"/>
    </row>
    <row r="31" spans="1:8" ht="15.75">
      <c r="A31" s="33"/>
      <c r="B31" s="102" t="s">
        <v>112</v>
      </c>
      <c r="C31" s="102"/>
      <c r="D31" s="102"/>
      <c r="E31" s="23"/>
      <c r="F31" s="103" t="s">
        <v>205</v>
      </c>
      <c r="G31" s="103"/>
      <c r="H31" s="34"/>
    </row>
    <row r="32" spans="1:8" ht="15.75">
      <c r="A32" s="33"/>
      <c r="B32" s="102" t="s">
        <v>111</v>
      </c>
      <c r="C32" s="102"/>
      <c r="D32" s="102"/>
      <c r="E32" s="23"/>
      <c r="F32" s="110" t="s">
        <v>206</v>
      </c>
      <c r="G32" s="110"/>
      <c r="H32" s="34"/>
    </row>
    <row r="33" spans="1:8" ht="15.75">
      <c r="A33" s="33"/>
      <c r="B33" s="102" t="s">
        <v>110</v>
      </c>
      <c r="C33" s="102"/>
      <c r="D33" s="102"/>
      <c r="F33" s="110" t="s">
        <v>207</v>
      </c>
      <c r="G33" s="110"/>
      <c r="H33" s="34"/>
    </row>
    <row r="34" spans="1:8" ht="15.75">
      <c r="A34" s="33"/>
      <c r="B34" s="102" t="s">
        <v>113</v>
      </c>
      <c r="C34" s="102"/>
      <c r="D34" s="102"/>
      <c r="F34" s="110" t="s">
        <v>205</v>
      </c>
      <c r="G34" s="110"/>
      <c r="H34" s="34"/>
    </row>
    <row r="35" spans="1:8" ht="17.25" customHeight="1">
      <c r="A35" s="33"/>
      <c r="B35" s="23"/>
      <c r="G35" s="23"/>
      <c r="H35" s="34"/>
    </row>
    <row r="36" spans="1:8" ht="17.25" customHeight="1">
      <c r="A36" s="33"/>
      <c r="B36" s="42" t="s">
        <v>114</v>
      </c>
      <c r="C36" s="23"/>
      <c r="E36" s="21" t="s">
        <v>210</v>
      </c>
      <c r="F36" s="109" t="s">
        <v>259</v>
      </c>
      <c r="G36" s="109"/>
      <c r="H36" s="34"/>
    </row>
    <row r="37" spans="1:8" ht="17.25" customHeight="1">
      <c r="A37" s="33"/>
      <c r="D37" s="23"/>
      <c r="E37" s="21" t="s">
        <v>211</v>
      </c>
      <c r="F37" s="107" t="s">
        <v>260</v>
      </c>
      <c r="G37" s="107"/>
      <c r="H37" s="34"/>
    </row>
    <row r="38" spans="1:8" ht="17.25" customHeight="1">
      <c r="A38" s="33"/>
      <c r="C38" s="28"/>
      <c r="D38" s="25"/>
      <c r="E38" s="27"/>
      <c r="F38" s="25"/>
      <c r="H38" s="34"/>
    </row>
    <row r="39" spans="1:8" ht="17.25" customHeight="1">
      <c r="A39" s="33"/>
      <c r="B39" s="21" t="s">
        <v>115</v>
      </c>
      <c r="D39" s="29"/>
      <c r="E39" s="29"/>
      <c r="F39" s="99" t="s">
        <v>261</v>
      </c>
      <c r="G39" s="99"/>
      <c r="H39" s="34"/>
    </row>
    <row r="40" spans="1:8" ht="17.25" customHeight="1">
      <c r="A40" s="33"/>
      <c r="D40" s="29"/>
      <c r="E40" s="29"/>
      <c r="F40" s="73"/>
      <c r="G40" s="73"/>
      <c r="H40" s="34"/>
    </row>
    <row r="41" spans="1:8" ht="17.25" customHeight="1">
      <c r="A41" s="33"/>
      <c r="H41" s="34"/>
    </row>
    <row r="42" spans="1:8" ht="24" customHeight="1" thickBot="1">
      <c r="A42" s="37"/>
      <c r="B42" s="38"/>
      <c r="C42" s="38"/>
      <c r="D42" s="38"/>
      <c r="E42" s="38"/>
      <c r="F42" s="38"/>
      <c r="G42" s="38"/>
      <c r="H42" s="39"/>
    </row>
    <row r="43" ht="15.75" thickTop="1"/>
  </sheetData>
  <sheetProtection/>
  <mergeCells count="20">
    <mergeCell ref="D6:F6"/>
    <mergeCell ref="B19:G19"/>
    <mergeCell ref="B20:G20"/>
    <mergeCell ref="F37:G37"/>
    <mergeCell ref="D15:G15"/>
    <mergeCell ref="B34:D34"/>
    <mergeCell ref="F36:G36"/>
    <mergeCell ref="F32:G32"/>
    <mergeCell ref="F33:G33"/>
    <mergeCell ref="F34:G34"/>
    <mergeCell ref="F39:G39"/>
    <mergeCell ref="B21:G21"/>
    <mergeCell ref="D16:G16"/>
    <mergeCell ref="B32:D32"/>
    <mergeCell ref="B31:D31"/>
    <mergeCell ref="F31:G31"/>
    <mergeCell ref="B22:G22"/>
    <mergeCell ref="B23:G23"/>
    <mergeCell ref="B33:D33"/>
    <mergeCell ref="B25:G25"/>
  </mergeCells>
  <printOptions/>
  <pageMargins left="0.85" right="0.62" top="0.62" bottom="0.5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G17" sqref="G17"/>
    </sheetView>
  </sheetViews>
  <sheetFormatPr defaultColWidth="9.140625" defaultRowHeight="18.75" customHeight="1"/>
  <cols>
    <col min="1" max="1" width="5.7109375" style="45" customWidth="1"/>
    <col min="2" max="2" width="46.00390625" style="2" customWidth="1"/>
    <col min="3" max="3" width="12.7109375" style="4" customWidth="1"/>
    <col min="4" max="5" width="14.7109375" style="55" customWidth="1"/>
    <col min="6" max="16384" width="9.140625" style="2" customWidth="1"/>
  </cols>
  <sheetData>
    <row r="1" spans="1:5" ht="18.75" customHeight="1">
      <c r="A1" s="111" t="s">
        <v>264</v>
      </c>
      <c r="B1" s="111"/>
      <c r="C1" s="111"/>
      <c r="D1" s="111"/>
      <c r="E1" s="111"/>
    </row>
    <row r="2" spans="1:5" ht="18.75" customHeight="1">
      <c r="A2" s="80"/>
      <c r="B2" s="80"/>
      <c r="C2" s="80"/>
      <c r="D2" s="80"/>
      <c r="E2" s="80"/>
    </row>
    <row r="3" spans="1:5" s="4" customFormat="1" ht="18.75" customHeight="1">
      <c r="A3" s="3"/>
      <c r="B3" s="52" t="s">
        <v>212</v>
      </c>
      <c r="C3" s="3" t="s">
        <v>0</v>
      </c>
      <c r="D3" s="46" t="s">
        <v>263</v>
      </c>
      <c r="E3" s="46" t="s">
        <v>248</v>
      </c>
    </row>
    <row r="4" spans="1:5" ht="18.75" customHeight="1">
      <c r="A4" s="3" t="s">
        <v>1</v>
      </c>
      <c r="B4" s="46" t="s">
        <v>116</v>
      </c>
      <c r="C4" s="1"/>
      <c r="D4" s="54"/>
      <c r="E4" s="54"/>
    </row>
    <row r="5" spans="1:5" ht="18.75" customHeight="1">
      <c r="A5" s="3">
        <v>1</v>
      </c>
      <c r="B5" s="44" t="s">
        <v>2</v>
      </c>
      <c r="C5" s="1" t="s">
        <v>97</v>
      </c>
      <c r="D5" s="54">
        <f>D6+D7</f>
        <v>81833</v>
      </c>
      <c r="E5" s="54">
        <f>E6+E7</f>
        <v>164794</v>
      </c>
    </row>
    <row r="6" spans="1:5" ht="18.75" customHeight="1">
      <c r="A6" s="3"/>
      <c r="B6" s="43" t="s">
        <v>117</v>
      </c>
      <c r="C6" s="1"/>
      <c r="D6" s="54">
        <v>6520</v>
      </c>
      <c r="E6" s="54">
        <v>63568</v>
      </c>
    </row>
    <row r="7" spans="1:5" ht="18.75" customHeight="1">
      <c r="A7" s="3"/>
      <c r="B7" s="43" t="s">
        <v>118</v>
      </c>
      <c r="C7" s="1"/>
      <c r="D7" s="54">
        <v>75313</v>
      </c>
      <c r="E7" s="54">
        <v>101226</v>
      </c>
    </row>
    <row r="8" spans="1:5" ht="18.75" customHeight="1">
      <c r="A8" s="3">
        <v>2</v>
      </c>
      <c r="B8" s="44" t="s">
        <v>3</v>
      </c>
      <c r="C8" s="1"/>
      <c r="D8" s="54"/>
      <c r="E8" s="54"/>
    </row>
    <row r="9" spans="1:5" ht="18.75" customHeight="1">
      <c r="A9" s="3">
        <v>3</v>
      </c>
      <c r="B9" s="44" t="s">
        <v>5</v>
      </c>
      <c r="C9" s="1"/>
      <c r="D9" s="54">
        <f>SUM(D10:D15)</f>
        <v>5016648</v>
      </c>
      <c r="E9" s="54">
        <f>SUM(E10:E15)</f>
        <v>1098836</v>
      </c>
    </row>
    <row r="10" spans="1:5" ht="18.75" customHeight="1">
      <c r="A10" s="3"/>
      <c r="B10" s="20" t="s">
        <v>268</v>
      </c>
      <c r="C10" s="1" t="s">
        <v>96</v>
      </c>
      <c r="D10" s="54">
        <v>5016648</v>
      </c>
      <c r="E10" s="54">
        <v>648836</v>
      </c>
    </row>
    <row r="11" spans="1:5" ht="18.75" customHeight="1">
      <c r="A11" s="3"/>
      <c r="B11" s="20" t="s">
        <v>119</v>
      </c>
      <c r="C11" s="1" t="s">
        <v>98</v>
      </c>
      <c r="D11" s="54"/>
      <c r="E11" s="54"/>
    </row>
    <row r="12" spans="1:5" ht="18.75" customHeight="1">
      <c r="A12" s="3"/>
      <c r="B12" s="20" t="s">
        <v>120</v>
      </c>
      <c r="C12" s="1"/>
      <c r="D12" s="54"/>
      <c r="E12" s="54"/>
    </row>
    <row r="13" spans="1:5" ht="18.75" customHeight="1">
      <c r="A13" s="3"/>
      <c r="B13" s="20" t="s">
        <v>121</v>
      </c>
      <c r="C13" s="1"/>
      <c r="D13" s="54"/>
      <c r="E13" s="54"/>
    </row>
    <row r="14" spans="1:5" ht="18.75" customHeight="1">
      <c r="A14" s="3"/>
      <c r="B14" s="20" t="s">
        <v>122</v>
      </c>
      <c r="C14" s="1"/>
      <c r="D14" s="54"/>
      <c r="E14" s="54">
        <v>450000</v>
      </c>
    </row>
    <row r="15" spans="1:5" ht="18.75" customHeight="1">
      <c r="A15" s="3"/>
      <c r="B15" s="20" t="s">
        <v>123</v>
      </c>
      <c r="C15" s="1"/>
      <c r="D15" s="54"/>
      <c r="E15" s="54"/>
    </row>
    <row r="16" spans="1:5" ht="18.75" customHeight="1">
      <c r="A16" s="3">
        <v>4</v>
      </c>
      <c r="B16" s="44" t="s">
        <v>7</v>
      </c>
      <c r="C16" s="1"/>
      <c r="D16" s="54">
        <f>D17+D18+D19+D20+D21+D22</f>
        <v>0</v>
      </c>
      <c r="E16" s="54">
        <f>E17+E18+E19+E20+E21+E22</f>
        <v>0</v>
      </c>
    </row>
    <row r="17" spans="1:5" ht="18.75" customHeight="1">
      <c r="A17" s="3"/>
      <c r="B17" s="20" t="s">
        <v>124</v>
      </c>
      <c r="C17" s="1" t="s">
        <v>95</v>
      </c>
      <c r="D17" s="54"/>
      <c r="E17" s="54"/>
    </row>
    <row r="18" spans="1:5" ht="18.75" customHeight="1">
      <c r="A18" s="3"/>
      <c r="B18" s="20" t="s">
        <v>125</v>
      </c>
      <c r="C18" s="1"/>
      <c r="D18" s="54"/>
      <c r="E18" s="54"/>
    </row>
    <row r="19" spans="1:5" ht="18.75" customHeight="1">
      <c r="A19" s="3"/>
      <c r="B19" s="20" t="s">
        <v>126</v>
      </c>
      <c r="C19" s="1"/>
      <c r="D19" s="54"/>
      <c r="E19" s="54"/>
    </row>
    <row r="20" spans="1:5" ht="18.75" customHeight="1">
      <c r="A20" s="3"/>
      <c r="B20" s="20" t="s">
        <v>127</v>
      </c>
      <c r="C20" s="1" t="s">
        <v>94</v>
      </c>
      <c r="D20" s="54"/>
      <c r="E20" s="54"/>
    </row>
    <row r="21" spans="1:5" ht="18.75" customHeight="1">
      <c r="A21" s="3"/>
      <c r="B21" s="20" t="s">
        <v>128</v>
      </c>
      <c r="C21" s="1" t="s">
        <v>99</v>
      </c>
      <c r="D21" s="54"/>
      <c r="E21" s="54"/>
    </row>
    <row r="22" spans="1:5" ht="18.75" customHeight="1">
      <c r="A22" s="3"/>
      <c r="B22" s="20" t="s">
        <v>129</v>
      </c>
      <c r="C22" s="1" t="s">
        <v>96</v>
      </c>
      <c r="D22" s="54"/>
      <c r="E22" s="54"/>
    </row>
    <row r="23" spans="1:5" ht="18.75" customHeight="1">
      <c r="A23" s="3">
        <v>5</v>
      </c>
      <c r="B23" s="44" t="s">
        <v>8</v>
      </c>
      <c r="C23" s="1"/>
      <c r="D23" s="54"/>
      <c r="E23" s="54"/>
    </row>
    <row r="24" spans="1:5" ht="18.75" customHeight="1">
      <c r="A24" s="3">
        <v>6</v>
      </c>
      <c r="B24" s="44" t="s">
        <v>9</v>
      </c>
      <c r="C24" s="1"/>
      <c r="D24" s="54"/>
      <c r="E24" s="54"/>
    </row>
    <row r="25" spans="1:5" ht="18.75" customHeight="1">
      <c r="A25" s="3">
        <v>7</v>
      </c>
      <c r="B25" s="44" t="s">
        <v>10</v>
      </c>
      <c r="C25" s="1"/>
      <c r="D25" s="54"/>
      <c r="E25" s="54"/>
    </row>
    <row r="26" spans="1:5" ht="18.75" customHeight="1">
      <c r="A26" s="3"/>
      <c r="B26" s="15"/>
      <c r="C26" s="1"/>
      <c r="D26" s="54"/>
      <c r="E26" s="54"/>
    </row>
    <row r="27" spans="1:5" ht="18.75" customHeight="1">
      <c r="A27" s="3"/>
      <c r="B27" s="46" t="s">
        <v>130</v>
      </c>
      <c r="C27" s="1"/>
      <c r="D27" s="54">
        <f>D5+D8+D9+D16+D23+D24+D25</f>
        <v>5098481</v>
      </c>
      <c r="E27" s="54">
        <f>E5+E8+E9+E16+E23+E24+E25</f>
        <v>1263630</v>
      </c>
    </row>
    <row r="28" spans="1:5" ht="18.75" customHeight="1">
      <c r="A28" s="3" t="s">
        <v>11</v>
      </c>
      <c r="B28" s="46" t="s">
        <v>131</v>
      </c>
      <c r="C28" s="1"/>
      <c r="D28" s="54"/>
      <c r="E28" s="54"/>
    </row>
    <row r="29" spans="1:5" ht="18.75" customHeight="1">
      <c r="A29" s="3">
        <v>1</v>
      </c>
      <c r="B29" s="44" t="s">
        <v>12</v>
      </c>
      <c r="C29" s="1"/>
      <c r="D29" s="54"/>
      <c r="E29" s="54"/>
    </row>
    <row r="30" spans="1:5" ht="18.75" customHeight="1">
      <c r="A30" s="3">
        <v>2</v>
      </c>
      <c r="B30" s="44" t="s">
        <v>13</v>
      </c>
      <c r="C30" s="1"/>
      <c r="D30" s="54">
        <f>D31+D32+D33+D34</f>
        <v>2430390.31</v>
      </c>
      <c r="E30" s="54">
        <f>E31+E32+E33+E34</f>
        <v>2601518</v>
      </c>
    </row>
    <row r="31" spans="1:5" ht="18.75" customHeight="1">
      <c r="A31" s="3"/>
      <c r="B31" s="20" t="s">
        <v>132</v>
      </c>
      <c r="C31" s="1" t="s">
        <v>90</v>
      </c>
      <c r="D31" s="54"/>
      <c r="E31" s="54"/>
    </row>
    <row r="32" spans="1:5" ht="18.75" customHeight="1">
      <c r="A32" s="3"/>
      <c r="B32" s="20" t="s">
        <v>133</v>
      </c>
      <c r="C32" s="1" t="s">
        <v>90</v>
      </c>
      <c r="D32" s="54"/>
      <c r="E32" s="54"/>
    </row>
    <row r="33" spans="1:5" ht="18.75" customHeight="1">
      <c r="A33" s="3"/>
      <c r="B33" s="20" t="s">
        <v>134</v>
      </c>
      <c r="C33" s="1" t="s">
        <v>91</v>
      </c>
      <c r="D33" s="54"/>
      <c r="E33" s="54"/>
    </row>
    <row r="34" spans="1:5" ht="18.75" customHeight="1">
      <c r="A34" s="3"/>
      <c r="B34" s="20" t="s">
        <v>135</v>
      </c>
      <c r="C34" s="1" t="s">
        <v>92</v>
      </c>
      <c r="D34" s="54">
        <f>Amortizimi!K16</f>
        <v>2430390.31</v>
      </c>
      <c r="E34" s="54">
        <v>2601518</v>
      </c>
    </row>
    <row r="35" spans="1:5" ht="18.75" customHeight="1">
      <c r="A35" s="3">
        <v>3</v>
      </c>
      <c r="B35" s="44" t="s">
        <v>14</v>
      </c>
      <c r="C35" s="1"/>
      <c r="D35" s="54"/>
      <c r="E35" s="54"/>
    </row>
    <row r="36" spans="1:5" ht="18.75" customHeight="1">
      <c r="A36" s="3">
        <v>4</v>
      </c>
      <c r="B36" s="44" t="s">
        <v>15</v>
      </c>
      <c r="C36" s="1" t="s">
        <v>93</v>
      </c>
      <c r="D36" s="54"/>
      <c r="E36" s="54"/>
    </row>
    <row r="37" spans="1:5" ht="18.75" customHeight="1">
      <c r="A37" s="3">
        <v>5</v>
      </c>
      <c r="B37" s="44" t="s">
        <v>16</v>
      </c>
      <c r="C37" s="1"/>
      <c r="D37" s="54"/>
      <c r="E37" s="54"/>
    </row>
    <row r="38" spans="1:5" ht="18.75" customHeight="1">
      <c r="A38" s="3">
        <v>6</v>
      </c>
      <c r="B38" s="44" t="s">
        <v>17</v>
      </c>
      <c r="C38" s="1"/>
      <c r="D38" s="54"/>
      <c r="E38" s="54"/>
    </row>
    <row r="39" spans="1:5" ht="18.75" customHeight="1">
      <c r="A39" s="3"/>
      <c r="B39" s="44" t="s">
        <v>136</v>
      </c>
      <c r="C39" s="1"/>
      <c r="D39" s="54">
        <f>D29+D30</f>
        <v>2430390.31</v>
      </c>
      <c r="E39" s="54">
        <f>E29+E30</f>
        <v>2601518</v>
      </c>
    </row>
    <row r="40" spans="1:5" ht="18.75" customHeight="1">
      <c r="A40" s="3"/>
      <c r="B40" s="46" t="s">
        <v>18</v>
      </c>
      <c r="C40" s="1"/>
      <c r="D40" s="54">
        <f>D27+D39</f>
        <v>7528871.3100000005</v>
      </c>
      <c r="E40" s="54">
        <f>E27+E39</f>
        <v>3865148</v>
      </c>
    </row>
  </sheetData>
  <sheetProtection/>
  <mergeCells count="1">
    <mergeCell ref="A1:E1"/>
  </mergeCells>
  <printOptions/>
  <pageMargins left="0.59" right="0.46" top="0.7" bottom="0.31" header="0.67" footer="0.2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25">
      <selection activeCell="G36" sqref="G36"/>
    </sheetView>
  </sheetViews>
  <sheetFormatPr defaultColWidth="9.140625" defaultRowHeight="17.25" customHeight="1"/>
  <cols>
    <col min="1" max="1" width="4.7109375" style="45" customWidth="1"/>
    <col min="2" max="2" width="50.7109375" style="2" customWidth="1"/>
    <col min="3" max="3" width="12.57421875" style="4" customWidth="1"/>
    <col min="4" max="5" width="13.8515625" style="55" customWidth="1"/>
    <col min="6" max="16384" width="9.140625" style="2" customWidth="1"/>
  </cols>
  <sheetData>
    <row r="2" spans="1:5" s="4" customFormat="1" ht="17.25" customHeight="1">
      <c r="A2" s="3"/>
      <c r="B2" s="46" t="s">
        <v>213</v>
      </c>
      <c r="C2" s="46" t="s">
        <v>0</v>
      </c>
      <c r="D2" s="46" t="s">
        <v>263</v>
      </c>
      <c r="E2" s="46" t="s">
        <v>248</v>
      </c>
    </row>
    <row r="3" spans="1:5" s="4" customFormat="1" ht="17.25" customHeight="1">
      <c r="A3" s="3" t="s">
        <v>1</v>
      </c>
      <c r="B3" s="46" t="s">
        <v>250</v>
      </c>
      <c r="C3" s="46"/>
      <c r="D3" s="46"/>
      <c r="E3" s="46"/>
    </row>
    <row r="4" spans="1:5" ht="17.25" customHeight="1">
      <c r="A4" s="3">
        <v>1</v>
      </c>
      <c r="B4" s="44" t="s">
        <v>4</v>
      </c>
      <c r="C4" s="1"/>
      <c r="D4" s="54"/>
      <c r="E4" s="54"/>
    </row>
    <row r="5" spans="1:5" ht="17.25" customHeight="1">
      <c r="A5" s="3">
        <v>2</v>
      </c>
      <c r="B5" s="44" t="s">
        <v>19</v>
      </c>
      <c r="C5" s="1"/>
      <c r="D5" s="54"/>
      <c r="E5" s="54"/>
    </row>
    <row r="6" spans="1:5" ht="17.25" customHeight="1">
      <c r="A6" s="3">
        <v>3</v>
      </c>
      <c r="B6" s="44" t="s">
        <v>20</v>
      </c>
      <c r="C6" s="1"/>
      <c r="D6" s="54"/>
      <c r="E6" s="54"/>
    </row>
    <row r="7" spans="1:5" ht="17.25" customHeight="1">
      <c r="A7" s="3"/>
      <c r="B7" s="20" t="s">
        <v>137</v>
      </c>
      <c r="C7" s="1"/>
      <c r="D7" s="54">
        <v>3203360</v>
      </c>
      <c r="E7" s="54"/>
    </row>
    <row r="8" spans="1:5" ht="17.25" customHeight="1">
      <c r="A8" s="3"/>
      <c r="B8" s="20" t="s">
        <v>138</v>
      </c>
      <c r="C8" s="1" t="s">
        <v>88</v>
      </c>
      <c r="D8" s="54">
        <v>1604603</v>
      </c>
      <c r="E8" s="54">
        <v>1307795</v>
      </c>
    </row>
    <row r="9" spans="1:5" ht="17.25" customHeight="1">
      <c r="A9" s="3"/>
      <c r="B9" s="20" t="s">
        <v>139</v>
      </c>
      <c r="C9" s="1" t="s">
        <v>87</v>
      </c>
      <c r="D9" s="54">
        <v>63196</v>
      </c>
      <c r="E9" s="54">
        <v>62636</v>
      </c>
    </row>
    <row r="10" spans="1:5" ht="17.25" customHeight="1">
      <c r="A10" s="3"/>
      <c r="B10" s="20" t="s">
        <v>140</v>
      </c>
      <c r="C10" s="1"/>
      <c r="D10" s="54">
        <v>15650</v>
      </c>
      <c r="E10" s="54">
        <v>15450</v>
      </c>
    </row>
    <row r="11" spans="1:5" ht="17.25" customHeight="1">
      <c r="A11" s="3"/>
      <c r="B11" s="20" t="s">
        <v>141</v>
      </c>
      <c r="C11" s="1"/>
      <c r="D11" s="54">
        <v>50268</v>
      </c>
      <c r="E11" s="54">
        <v>19369</v>
      </c>
    </row>
    <row r="12" spans="1:5" ht="17.25" customHeight="1">
      <c r="A12" s="3"/>
      <c r="B12" s="20" t="s">
        <v>142</v>
      </c>
      <c r="C12" s="1"/>
      <c r="D12" s="54">
        <v>272607</v>
      </c>
      <c r="E12" s="54">
        <v>342251</v>
      </c>
    </row>
    <row r="13" spans="1:5" ht="17.25" customHeight="1">
      <c r="A13" s="3"/>
      <c r="B13" s="20" t="s">
        <v>143</v>
      </c>
      <c r="C13" s="1"/>
      <c r="D13" s="54"/>
      <c r="E13" s="54"/>
    </row>
    <row r="14" spans="1:5" ht="17.25" customHeight="1">
      <c r="A14" s="3"/>
      <c r="B14" s="20" t="s">
        <v>122</v>
      </c>
      <c r="C14" s="1"/>
      <c r="D14" s="54"/>
      <c r="E14" s="54"/>
    </row>
    <row r="15" spans="1:5" ht="17.25" customHeight="1">
      <c r="A15" s="3"/>
      <c r="B15" s="20" t="s">
        <v>144</v>
      </c>
      <c r="C15" s="1"/>
      <c r="D15" s="54"/>
      <c r="E15" s="54"/>
    </row>
    <row r="16" spans="1:5" ht="17.25" customHeight="1">
      <c r="A16" s="3"/>
      <c r="B16" s="20" t="s">
        <v>145</v>
      </c>
      <c r="C16" s="1"/>
      <c r="D16" s="54"/>
      <c r="E16" s="54"/>
    </row>
    <row r="17" spans="1:5" ht="17.25" customHeight="1">
      <c r="A17" s="3"/>
      <c r="B17" s="15" t="s">
        <v>6</v>
      </c>
      <c r="C17" s="1"/>
      <c r="D17" s="54">
        <f>SUM(D7:D16)</f>
        <v>5209684</v>
      </c>
      <c r="E17" s="54">
        <f>SUM(E7:E16)</f>
        <v>1747501</v>
      </c>
    </row>
    <row r="18" spans="1:5" ht="17.25" customHeight="1">
      <c r="A18" s="46">
        <v>4</v>
      </c>
      <c r="B18" s="44" t="s">
        <v>21</v>
      </c>
      <c r="C18" s="1"/>
      <c r="D18" s="54"/>
      <c r="E18" s="54"/>
    </row>
    <row r="19" spans="1:5" ht="17.25" customHeight="1">
      <c r="A19" s="46">
        <v>5</v>
      </c>
      <c r="B19" s="44" t="s">
        <v>22</v>
      </c>
      <c r="C19" s="1"/>
      <c r="D19" s="54"/>
      <c r="E19" s="54"/>
    </row>
    <row r="20" spans="1:5" ht="17.25" customHeight="1">
      <c r="A20" s="3"/>
      <c r="B20" s="44" t="s">
        <v>26</v>
      </c>
      <c r="C20" s="1"/>
      <c r="D20" s="54">
        <f>D4+D5+D6+D17+D19</f>
        <v>5209684</v>
      </c>
      <c r="E20" s="54">
        <f>E4+E5+E6+E17+E19</f>
        <v>1747501</v>
      </c>
    </row>
    <row r="21" spans="1:5" ht="17.25" customHeight="1">
      <c r="A21" s="3" t="s">
        <v>11</v>
      </c>
      <c r="B21" s="46" t="s">
        <v>146</v>
      </c>
      <c r="C21" s="1"/>
      <c r="D21" s="54"/>
      <c r="E21" s="54"/>
    </row>
    <row r="22" spans="1:5" ht="17.25" customHeight="1">
      <c r="A22" s="3">
        <v>1</v>
      </c>
      <c r="B22" s="16" t="s">
        <v>23</v>
      </c>
      <c r="C22" s="1"/>
      <c r="D22" s="54">
        <f>D23+D24</f>
        <v>1700000</v>
      </c>
      <c r="E22" s="54">
        <f>E23+E24</f>
        <v>2000000</v>
      </c>
    </row>
    <row r="23" spans="1:5" ht="17.25" customHeight="1">
      <c r="A23" s="3"/>
      <c r="B23" s="20" t="s">
        <v>147</v>
      </c>
      <c r="C23" s="1"/>
      <c r="D23" s="54">
        <v>1700000</v>
      </c>
      <c r="E23" s="54">
        <v>2000000</v>
      </c>
    </row>
    <row r="24" spans="1:5" ht="17.25" customHeight="1">
      <c r="A24" s="3"/>
      <c r="B24" s="20" t="s">
        <v>148</v>
      </c>
      <c r="C24" s="1"/>
      <c r="D24" s="54"/>
      <c r="E24" s="54"/>
    </row>
    <row r="25" spans="1:5" ht="17.25" customHeight="1">
      <c r="A25" s="3">
        <v>2</v>
      </c>
      <c r="B25" s="44" t="s">
        <v>24</v>
      </c>
      <c r="C25" s="1" t="s">
        <v>89</v>
      </c>
      <c r="D25" s="54"/>
      <c r="E25" s="54"/>
    </row>
    <row r="26" spans="1:5" ht="17.25" customHeight="1">
      <c r="A26" s="3">
        <v>3</v>
      </c>
      <c r="B26" s="44" t="s">
        <v>25</v>
      </c>
      <c r="C26" s="1"/>
      <c r="D26" s="54"/>
      <c r="E26" s="54"/>
    </row>
    <row r="27" spans="1:5" ht="17.25" customHeight="1">
      <c r="A27" s="3">
        <v>4</v>
      </c>
      <c r="B27" s="44" t="s">
        <v>21</v>
      </c>
      <c r="C27" s="1"/>
      <c r="D27" s="54"/>
      <c r="E27" s="54"/>
    </row>
    <row r="28" spans="1:5" ht="17.25" customHeight="1">
      <c r="A28" s="3"/>
      <c r="B28" s="44" t="s">
        <v>149</v>
      </c>
      <c r="C28" s="1"/>
      <c r="D28" s="54">
        <f>D22+D25+D26+D27</f>
        <v>1700000</v>
      </c>
      <c r="E28" s="54">
        <f>E22+E25+E26+E27</f>
        <v>2000000</v>
      </c>
    </row>
    <row r="29" spans="1:5" ht="17.25" customHeight="1">
      <c r="A29" s="3"/>
      <c r="B29" s="44" t="s">
        <v>150</v>
      </c>
      <c r="C29" s="1"/>
      <c r="D29" s="54">
        <f>D17+D28</f>
        <v>6909684</v>
      </c>
      <c r="E29" s="54">
        <f>E17+E28</f>
        <v>3747501</v>
      </c>
    </row>
    <row r="30" spans="1:5" ht="17.25" customHeight="1">
      <c r="A30" s="3"/>
      <c r="B30" s="16"/>
      <c r="C30" s="1"/>
      <c r="D30" s="54"/>
      <c r="E30" s="54"/>
    </row>
    <row r="31" spans="1:5" ht="17.25" customHeight="1">
      <c r="A31" s="3" t="s">
        <v>27</v>
      </c>
      <c r="B31" s="44" t="s">
        <v>28</v>
      </c>
      <c r="C31" s="1"/>
      <c r="D31" s="54"/>
      <c r="E31" s="54"/>
    </row>
    <row r="32" spans="1:5" ht="17.25" customHeight="1">
      <c r="A32" s="113">
        <v>1</v>
      </c>
      <c r="B32" s="114" t="s">
        <v>151</v>
      </c>
      <c r="C32" s="115"/>
      <c r="D32" s="112"/>
      <c r="E32" s="112"/>
    </row>
    <row r="33" spans="1:5" ht="17.25" customHeight="1">
      <c r="A33" s="113"/>
      <c r="B33" s="114"/>
      <c r="C33" s="115"/>
      <c r="D33" s="112"/>
      <c r="E33" s="112"/>
    </row>
    <row r="34" spans="1:5" ht="17.25" customHeight="1">
      <c r="A34" s="3">
        <v>2</v>
      </c>
      <c r="B34" s="72" t="s">
        <v>217</v>
      </c>
      <c r="C34" s="1"/>
      <c r="D34" s="71"/>
      <c r="E34" s="71"/>
    </row>
    <row r="35" spans="1:5" ht="17.25" customHeight="1">
      <c r="A35" s="3">
        <v>3</v>
      </c>
      <c r="B35" s="44" t="s">
        <v>29</v>
      </c>
      <c r="C35" s="1" t="s">
        <v>86</v>
      </c>
      <c r="D35" s="71">
        <v>100000</v>
      </c>
      <c r="E35" s="71">
        <v>100000</v>
      </c>
    </row>
    <row r="36" spans="1:5" ht="17.25" customHeight="1">
      <c r="A36" s="3">
        <v>4</v>
      </c>
      <c r="B36" s="44" t="s">
        <v>30</v>
      </c>
      <c r="C36" s="1"/>
      <c r="D36" s="54"/>
      <c r="E36" s="54"/>
    </row>
    <row r="37" spans="1:5" ht="17.25" customHeight="1">
      <c r="A37" s="3">
        <v>5</v>
      </c>
      <c r="B37" s="44" t="s">
        <v>31</v>
      </c>
      <c r="C37" s="1"/>
      <c r="D37" s="54"/>
      <c r="E37" s="54"/>
    </row>
    <row r="38" spans="1:5" ht="17.25" customHeight="1">
      <c r="A38" s="3">
        <v>6</v>
      </c>
      <c r="B38" s="44" t="s">
        <v>32</v>
      </c>
      <c r="C38" s="1"/>
      <c r="D38" s="54"/>
      <c r="E38" s="54"/>
    </row>
    <row r="39" spans="1:5" ht="17.25" customHeight="1">
      <c r="A39" s="3">
        <v>7</v>
      </c>
      <c r="B39" s="44" t="s">
        <v>33</v>
      </c>
      <c r="C39" s="1"/>
      <c r="D39" s="54"/>
      <c r="E39" s="54"/>
    </row>
    <row r="40" spans="1:5" ht="17.25" customHeight="1">
      <c r="A40" s="3">
        <v>8</v>
      </c>
      <c r="B40" s="44" t="s">
        <v>34</v>
      </c>
      <c r="C40" s="1"/>
      <c r="D40" s="54"/>
      <c r="E40" s="54"/>
    </row>
    <row r="41" spans="1:5" ht="17.25" customHeight="1">
      <c r="A41" s="3">
        <v>9</v>
      </c>
      <c r="B41" s="44" t="s">
        <v>35</v>
      </c>
      <c r="C41" s="1" t="s">
        <v>100</v>
      </c>
      <c r="D41" s="54">
        <f>E41+E42</f>
        <v>17647</v>
      </c>
      <c r="E41" s="54">
        <v>-795499</v>
      </c>
    </row>
    <row r="42" spans="1:5" ht="17.25" customHeight="1">
      <c r="A42" s="3">
        <v>10</v>
      </c>
      <c r="B42" s="44" t="s">
        <v>36</v>
      </c>
      <c r="C42" s="1" t="s">
        <v>85</v>
      </c>
      <c r="D42" s="54">
        <v>501540</v>
      </c>
      <c r="E42" s="54">
        <v>813146</v>
      </c>
    </row>
    <row r="43" spans="1:5" ht="17.25" customHeight="1">
      <c r="A43" s="3"/>
      <c r="B43" s="44" t="s">
        <v>152</v>
      </c>
      <c r="C43" s="1"/>
      <c r="D43" s="54">
        <f>SUM(D32:D42)</f>
        <v>619187</v>
      </c>
      <c r="E43" s="54">
        <f>SUM(E32:E42)</f>
        <v>117647</v>
      </c>
    </row>
    <row r="44" spans="1:5" ht="17.25" customHeight="1">
      <c r="A44" s="3"/>
      <c r="B44" s="44" t="s">
        <v>37</v>
      </c>
      <c r="C44" s="1"/>
      <c r="D44" s="54">
        <f>D29+D43</f>
        <v>7528871</v>
      </c>
      <c r="E44" s="54">
        <f>E29+E43</f>
        <v>3865148</v>
      </c>
    </row>
  </sheetData>
  <sheetProtection/>
  <mergeCells count="5">
    <mergeCell ref="E32:E33"/>
    <mergeCell ref="A32:A33"/>
    <mergeCell ref="B32:B33"/>
    <mergeCell ref="C32:C33"/>
    <mergeCell ref="D32:D33"/>
  </mergeCells>
  <printOptions/>
  <pageMargins left="0.53" right="0.32" top="0.59" bottom="0.29" header="0.3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34" sqref="D34"/>
    </sheetView>
  </sheetViews>
  <sheetFormatPr defaultColWidth="9.140625" defaultRowHeight="21.75" customHeight="1"/>
  <cols>
    <col min="1" max="1" width="5.8515625" style="7" customWidth="1"/>
    <col min="2" max="2" width="51.421875" style="2" customWidth="1"/>
    <col min="3" max="4" width="17.8515625" style="58" customWidth="1"/>
    <col min="5" max="8" width="9.140625" style="2" customWidth="1"/>
    <col min="9" max="9" width="17.421875" style="2" customWidth="1"/>
    <col min="10" max="10" width="14.57421875" style="2" customWidth="1"/>
    <col min="11" max="16384" width="9.140625" style="2" customWidth="1"/>
  </cols>
  <sheetData>
    <row r="1" spans="1:4" ht="21.75" customHeight="1">
      <c r="A1" s="111" t="s">
        <v>214</v>
      </c>
      <c r="B1" s="111"/>
      <c r="C1" s="111"/>
      <c r="D1" s="111"/>
    </row>
    <row r="2" spans="1:4" ht="21.75" customHeight="1">
      <c r="A2" s="111" t="s">
        <v>265</v>
      </c>
      <c r="B2" s="111"/>
      <c r="C2" s="111"/>
      <c r="D2" s="111"/>
    </row>
    <row r="3" spans="1:4" ht="21.75" customHeight="1">
      <c r="A3" s="81"/>
      <c r="B3" s="81"/>
      <c r="C3" s="81"/>
      <c r="D3" s="81"/>
    </row>
    <row r="4" spans="1:4" ht="21.75" customHeight="1">
      <c r="A4" s="116" t="s">
        <v>77</v>
      </c>
      <c r="B4" s="116" t="s">
        <v>38</v>
      </c>
      <c r="C4" s="56" t="s">
        <v>78</v>
      </c>
      <c r="D4" s="56" t="s">
        <v>78</v>
      </c>
    </row>
    <row r="5" spans="1:4" ht="21.75" customHeight="1">
      <c r="A5" s="117"/>
      <c r="B5" s="117"/>
      <c r="C5" s="57" t="s">
        <v>79</v>
      </c>
      <c r="D5" s="57" t="s">
        <v>80</v>
      </c>
    </row>
    <row r="6" spans="1:4" ht="21.75" customHeight="1">
      <c r="A6" s="3">
        <v>1</v>
      </c>
      <c r="B6" s="16" t="s">
        <v>39</v>
      </c>
      <c r="C6" s="53"/>
      <c r="D6" s="53"/>
    </row>
    <row r="7" spans="1:4" ht="21.75" customHeight="1">
      <c r="A7" s="3">
        <v>2</v>
      </c>
      <c r="B7" s="16" t="s">
        <v>40</v>
      </c>
      <c r="C7" s="53">
        <v>15928037</v>
      </c>
      <c r="D7" s="53">
        <v>14248048</v>
      </c>
    </row>
    <row r="8" spans="1:10" ht="21.75" customHeight="1">
      <c r="A8" s="113">
        <v>3</v>
      </c>
      <c r="B8" s="41" t="s">
        <v>52</v>
      </c>
      <c r="C8" s="53"/>
      <c r="D8" s="53"/>
      <c r="J8" s="74">
        <f>J13-J9</f>
        <v>11421044.3</v>
      </c>
    </row>
    <row r="9" spans="1:10" ht="21.75" customHeight="1">
      <c r="A9" s="113"/>
      <c r="B9" s="40" t="s">
        <v>53</v>
      </c>
      <c r="C9" s="53"/>
      <c r="D9" s="53"/>
      <c r="J9" s="77">
        <f>J15*0.1</f>
        <v>1354406.7000000002</v>
      </c>
    </row>
    <row r="10" spans="1:4" ht="21.75" customHeight="1">
      <c r="A10" s="3">
        <v>4</v>
      </c>
      <c r="B10" s="16" t="s">
        <v>103</v>
      </c>
      <c r="C10" s="53"/>
      <c r="D10" s="53"/>
    </row>
    <row r="11" spans="1:10" ht="21.75" customHeight="1">
      <c r="A11" s="3">
        <v>5</v>
      </c>
      <c r="B11" s="16" t="s">
        <v>41</v>
      </c>
      <c r="C11" s="53">
        <f>C12+C14+C13</f>
        <v>2157968</v>
      </c>
      <c r="D11" s="53">
        <f>D12+D14+D13</f>
        <v>3135824</v>
      </c>
      <c r="H11" s="2">
        <v>1</v>
      </c>
      <c r="I11" s="2" t="s">
        <v>226</v>
      </c>
      <c r="J11" s="74">
        <f>C7</f>
        <v>15928037</v>
      </c>
    </row>
    <row r="12" spans="1:10" ht="21.75" customHeight="1">
      <c r="A12" s="113"/>
      <c r="B12" s="43" t="s">
        <v>153</v>
      </c>
      <c r="C12" s="53">
        <v>1706000</v>
      </c>
      <c r="D12" s="53">
        <v>2687081</v>
      </c>
      <c r="H12" s="2">
        <v>2</v>
      </c>
      <c r="I12" s="2" t="s">
        <v>227</v>
      </c>
      <c r="J12" s="74">
        <v>3152586</v>
      </c>
    </row>
    <row r="13" spans="1:10" ht="21.75" customHeight="1">
      <c r="A13" s="113"/>
      <c r="B13" s="43" t="s">
        <v>154</v>
      </c>
      <c r="C13" s="53"/>
      <c r="D13" s="53"/>
      <c r="H13" s="2">
        <v>3</v>
      </c>
      <c r="I13" s="76" t="s">
        <v>233</v>
      </c>
      <c r="J13" s="74">
        <f>J11-J12</f>
        <v>12775451</v>
      </c>
    </row>
    <row r="14" spans="1:10" ht="21.75" customHeight="1">
      <c r="A14" s="113"/>
      <c r="B14" s="43" t="s">
        <v>155</v>
      </c>
      <c r="C14" s="53">
        <v>451968</v>
      </c>
      <c r="D14" s="53">
        <v>448743</v>
      </c>
      <c r="H14" s="2">
        <v>4</v>
      </c>
      <c r="I14" s="76" t="s">
        <v>228</v>
      </c>
      <c r="J14" s="74">
        <v>768616</v>
      </c>
    </row>
    <row r="15" spans="1:10" ht="21.75" customHeight="1">
      <c r="A15" s="3">
        <v>6</v>
      </c>
      <c r="B15" s="16" t="s">
        <v>42</v>
      </c>
      <c r="C15" s="53">
        <v>220453</v>
      </c>
      <c r="D15" s="53">
        <v>650380</v>
      </c>
      <c r="H15" s="2">
        <v>5</v>
      </c>
      <c r="I15" s="76" t="s">
        <v>229</v>
      </c>
      <c r="J15" s="74">
        <f>J13+J14</f>
        <v>13544067</v>
      </c>
    </row>
    <row r="16" spans="1:10" ht="21.75" customHeight="1">
      <c r="A16" s="3">
        <v>7</v>
      </c>
      <c r="B16" s="16" t="s">
        <v>43</v>
      </c>
      <c r="C16" s="53">
        <v>12651477</v>
      </c>
      <c r="D16" s="53">
        <v>9760874</v>
      </c>
      <c r="H16" s="2">
        <v>6</v>
      </c>
      <c r="I16" s="76" t="s">
        <v>230</v>
      </c>
      <c r="J16" s="74">
        <v>-1415829</v>
      </c>
    </row>
    <row r="17" spans="1:10" ht="21.75" customHeight="1">
      <c r="A17" s="3">
        <v>8</v>
      </c>
      <c r="B17" s="15" t="s">
        <v>44</v>
      </c>
      <c r="C17" s="53">
        <f>C10+C11+C15+C16</f>
        <v>15029898</v>
      </c>
      <c r="D17" s="53">
        <f>D10+D11+D15+D16</f>
        <v>13547078</v>
      </c>
      <c r="J17" s="74">
        <f>J15+J16</f>
        <v>12128238</v>
      </c>
    </row>
    <row r="18" spans="1:4" ht="21.75" customHeight="1">
      <c r="A18" s="3">
        <v>9</v>
      </c>
      <c r="B18" s="15" t="s">
        <v>81</v>
      </c>
      <c r="C18" s="53">
        <f>C6+C7-C17</f>
        <v>898139</v>
      </c>
      <c r="D18" s="53">
        <f>D6+D7-D17</f>
        <v>700970</v>
      </c>
    </row>
    <row r="19" spans="1:4" ht="21.75" customHeight="1">
      <c r="A19" s="113">
        <v>10</v>
      </c>
      <c r="B19" s="17" t="s">
        <v>82</v>
      </c>
      <c r="C19" s="53"/>
      <c r="D19" s="53"/>
    </row>
    <row r="20" spans="1:4" ht="21.75" customHeight="1">
      <c r="A20" s="113"/>
      <c r="B20" s="18" t="s">
        <v>83</v>
      </c>
      <c r="C20" s="53"/>
      <c r="D20" s="53"/>
    </row>
    <row r="21" spans="1:4" ht="21.75" customHeight="1">
      <c r="A21" s="3">
        <v>11</v>
      </c>
      <c r="B21" s="16" t="s">
        <v>45</v>
      </c>
      <c r="C21" s="53"/>
      <c r="D21" s="53"/>
    </row>
    <row r="22" spans="1:4" ht="21.75" customHeight="1">
      <c r="A22" s="3">
        <v>12</v>
      </c>
      <c r="B22" s="16" t="s">
        <v>46</v>
      </c>
      <c r="C22" s="53"/>
      <c r="D22" s="53"/>
    </row>
    <row r="23" spans="1:4" ht="21.75" customHeight="1">
      <c r="A23" s="113">
        <v>12.1</v>
      </c>
      <c r="B23" s="18" t="s">
        <v>54</v>
      </c>
      <c r="C23" s="53"/>
      <c r="D23" s="53"/>
    </row>
    <row r="24" spans="1:4" ht="21.75" customHeight="1">
      <c r="A24" s="113"/>
      <c r="B24" s="18" t="s">
        <v>55</v>
      </c>
      <c r="C24" s="53"/>
      <c r="D24" s="53"/>
    </row>
    <row r="25" spans="1:4" ht="21.75" customHeight="1">
      <c r="A25" s="3">
        <v>12.2</v>
      </c>
      <c r="B25" s="16" t="s">
        <v>47</v>
      </c>
      <c r="C25" s="53">
        <v>-326963</v>
      </c>
      <c r="D25" s="53">
        <v>-43624</v>
      </c>
    </row>
    <row r="26" spans="1:4" ht="21.75" customHeight="1">
      <c r="A26" s="3">
        <v>12.3</v>
      </c>
      <c r="B26" s="16" t="s">
        <v>48</v>
      </c>
      <c r="C26" s="53"/>
      <c r="D26" s="53"/>
    </row>
    <row r="27" spans="1:4" ht="21.75" customHeight="1">
      <c r="A27" s="3">
        <v>12.4</v>
      </c>
      <c r="B27" s="16" t="s">
        <v>49</v>
      </c>
      <c r="C27" s="53"/>
      <c r="D27" s="53"/>
    </row>
    <row r="28" spans="1:4" ht="21.75" customHeight="1">
      <c r="A28" s="113">
        <v>13</v>
      </c>
      <c r="B28" s="19" t="s">
        <v>56</v>
      </c>
      <c r="C28" s="53"/>
      <c r="D28" s="53"/>
    </row>
    <row r="29" spans="1:4" ht="21.75" customHeight="1">
      <c r="A29" s="113"/>
      <c r="B29" s="19" t="s">
        <v>57</v>
      </c>
      <c r="C29" s="53">
        <f>C24+C25+C26+C27</f>
        <v>-326963</v>
      </c>
      <c r="D29" s="53">
        <f>D24+D25+D26+D27</f>
        <v>-43624</v>
      </c>
    </row>
    <row r="30" spans="1:4" ht="21.75" customHeight="1">
      <c r="A30" s="3">
        <v>14</v>
      </c>
      <c r="B30" s="15" t="s">
        <v>50</v>
      </c>
      <c r="C30" s="53">
        <f>C18+C29</f>
        <v>571176</v>
      </c>
      <c r="D30" s="53">
        <f>D18+D29</f>
        <v>657346</v>
      </c>
    </row>
    <row r="31" spans="1:4" ht="21.75" customHeight="1">
      <c r="A31" s="3">
        <v>15</v>
      </c>
      <c r="B31" s="15" t="s">
        <v>58</v>
      </c>
      <c r="C31" s="53">
        <v>69636</v>
      </c>
      <c r="D31" s="53"/>
    </row>
    <row r="32" spans="1:4" ht="21.75" customHeight="1">
      <c r="A32" s="3">
        <v>16</v>
      </c>
      <c r="B32" s="15" t="s">
        <v>51</v>
      </c>
      <c r="C32" s="53">
        <f>C30-C31</f>
        <v>501540</v>
      </c>
      <c r="D32" s="53">
        <f>D30-D31</f>
        <v>657346</v>
      </c>
    </row>
  </sheetData>
  <sheetProtection/>
  <mergeCells count="9">
    <mergeCell ref="A1:D1"/>
    <mergeCell ref="A23:A24"/>
    <mergeCell ref="A28:A29"/>
    <mergeCell ref="A12:A14"/>
    <mergeCell ref="A19:A20"/>
    <mergeCell ref="B4:B5"/>
    <mergeCell ref="A4:A5"/>
    <mergeCell ref="A8:A9"/>
    <mergeCell ref="A2:D2"/>
  </mergeCells>
  <printOptions/>
  <pageMargins left="0.68" right="0.32" top="0.8" bottom="1" header="0.61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5" sqref="E5:I15"/>
    </sheetView>
  </sheetViews>
  <sheetFormatPr defaultColWidth="9.140625" defaultRowHeight="24" customHeight="1"/>
  <cols>
    <col min="1" max="1" width="57.7109375" style="8" customWidth="1"/>
    <col min="2" max="2" width="18.57421875" style="59" customWidth="1"/>
    <col min="3" max="3" width="18.8515625" style="59" customWidth="1"/>
    <col min="4" max="4" width="9.140625" style="8" customWidth="1"/>
    <col min="5" max="5" width="4.57421875" style="8" customWidth="1"/>
    <col min="6" max="6" width="17.8515625" style="8" customWidth="1"/>
    <col min="7" max="7" width="9.140625" style="8" customWidth="1"/>
    <col min="8" max="8" width="11.140625" style="8" customWidth="1"/>
    <col min="9" max="9" width="10.7109375" style="8" customWidth="1"/>
    <col min="10" max="16384" width="9.140625" style="8" customWidth="1"/>
  </cols>
  <sheetData>
    <row r="1" spans="1:3" ht="24" customHeight="1">
      <c r="A1" s="119" t="s">
        <v>102</v>
      </c>
      <c r="B1" s="119"/>
      <c r="C1" s="119"/>
    </row>
    <row r="2" spans="1:3" ht="24" customHeight="1">
      <c r="A2" s="118"/>
      <c r="B2" s="118"/>
      <c r="C2" s="118"/>
    </row>
    <row r="3" spans="1:3" ht="24" customHeight="1">
      <c r="A3" s="47" t="s">
        <v>59</v>
      </c>
      <c r="B3" s="46" t="s">
        <v>263</v>
      </c>
      <c r="C3" s="46" t="s">
        <v>248</v>
      </c>
    </row>
    <row r="4" spans="1:3" ht="24" customHeight="1">
      <c r="A4" s="10" t="s">
        <v>60</v>
      </c>
      <c r="C4" s="75"/>
    </row>
    <row r="5" spans="1:9" ht="24" customHeight="1">
      <c r="A5" s="14" t="s">
        <v>156</v>
      </c>
      <c r="B5" s="60">
        <f>I17</f>
        <v>14618159</v>
      </c>
      <c r="C5" s="60">
        <v>16321481</v>
      </c>
      <c r="E5" s="9">
        <v>1</v>
      </c>
      <c r="F5" s="9" t="s">
        <v>236</v>
      </c>
      <c r="G5" s="79">
        <v>8638699</v>
      </c>
      <c r="H5" s="79">
        <v>3066978</v>
      </c>
      <c r="I5" s="79">
        <f>SUM(G5:H5)</f>
        <v>11705677</v>
      </c>
    </row>
    <row r="6" spans="1:9" ht="24" customHeight="1">
      <c r="A6" s="14" t="s">
        <v>157</v>
      </c>
      <c r="B6" s="60">
        <f>I15</f>
        <v>15823256</v>
      </c>
      <c r="C6" s="60">
        <v>16134496</v>
      </c>
      <c r="E6" s="9">
        <v>2</v>
      </c>
      <c r="F6" s="14" t="s">
        <v>237</v>
      </c>
      <c r="G6" s="78"/>
      <c r="H6" s="78">
        <v>919520</v>
      </c>
      <c r="I6" s="79">
        <f aca="true" t="shared" si="0" ref="I6:I14">SUM(G6:H6)</f>
        <v>919520</v>
      </c>
    </row>
    <row r="7" spans="1:9" ht="24" customHeight="1">
      <c r="A7" s="14" t="s">
        <v>158</v>
      </c>
      <c r="B7" s="60"/>
      <c r="C7" s="60"/>
      <c r="E7" s="9">
        <v>3</v>
      </c>
      <c r="F7" s="14" t="s">
        <v>238</v>
      </c>
      <c r="G7" s="78"/>
      <c r="H7" s="78">
        <v>754480</v>
      </c>
      <c r="I7" s="79">
        <f t="shared" si="0"/>
        <v>754480</v>
      </c>
    </row>
    <row r="8" spans="1:9" ht="24" customHeight="1">
      <c r="A8" s="14" t="s">
        <v>159</v>
      </c>
      <c r="B8" s="60">
        <v>326973</v>
      </c>
      <c r="C8" s="60">
        <v>45610</v>
      </c>
      <c r="E8" s="9">
        <v>4</v>
      </c>
      <c r="F8" s="14" t="s">
        <v>239</v>
      </c>
      <c r="G8" s="78"/>
      <c r="H8" s="78">
        <v>186400</v>
      </c>
      <c r="I8" s="79">
        <f t="shared" si="0"/>
        <v>186400</v>
      </c>
    </row>
    <row r="9" spans="1:9" ht="24" customHeight="1">
      <c r="A9" s="14" t="s">
        <v>160</v>
      </c>
      <c r="B9" s="60">
        <v>38737</v>
      </c>
      <c r="C9" s="60"/>
      <c r="E9" s="9">
        <v>5</v>
      </c>
      <c r="F9" s="14" t="s">
        <v>240</v>
      </c>
      <c r="G9" s="78">
        <v>90094</v>
      </c>
      <c r="H9" s="78">
        <v>633342</v>
      </c>
      <c r="I9" s="79">
        <f t="shared" si="0"/>
        <v>723436</v>
      </c>
    </row>
    <row r="10" spans="1:9" ht="24" customHeight="1">
      <c r="A10" s="11" t="s">
        <v>161</v>
      </c>
      <c r="B10" s="60">
        <f>B5-B6-B8-B9</f>
        <v>-1570807</v>
      </c>
      <c r="C10" s="60">
        <f>C5-C6-C8-C9</f>
        <v>141375</v>
      </c>
      <c r="E10" s="9">
        <v>6</v>
      </c>
      <c r="F10" s="14" t="s">
        <v>241</v>
      </c>
      <c r="G10" s="78"/>
      <c r="H10" s="78">
        <v>21403</v>
      </c>
      <c r="I10" s="79">
        <f t="shared" si="0"/>
        <v>21403</v>
      </c>
    </row>
    <row r="11" spans="1:9" ht="24" customHeight="1">
      <c r="A11" s="9"/>
      <c r="B11" s="60"/>
      <c r="C11" s="60"/>
      <c r="E11" s="9">
        <v>7</v>
      </c>
      <c r="F11" s="14" t="s">
        <v>251</v>
      </c>
      <c r="G11" s="78"/>
      <c r="H11" s="78">
        <v>1387161</v>
      </c>
      <c r="I11" s="79">
        <f t="shared" si="0"/>
        <v>1387161</v>
      </c>
    </row>
    <row r="12" spans="1:9" ht="24" customHeight="1">
      <c r="A12" s="47" t="s">
        <v>61</v>
      </c>
      <c r="B12" s="60"/>
      <c r="C12" s="60"/>
      <c r="E12" s="9">
        <v>8</v>
      </c>
      <c r="F12" s="14" t="s">
        <v>252</v>
      </c>
      <c r="G12" s="78"/>
      <c r="H12" s="78"/>
      <c r="I12" s="79">
        <f t="shared" si="0"/>
        <v>0</v>
      </c>
    </row>
    <row r="13" spans="1:9" ht="24" customHeight="1">
      <c r="A13" s="48" t="s">
        <v>162</v>
      </c>
      <c r="B13" s="60"/>
      <c r="C13" s="60"/>
      <c r="E13" s="9">
        <v>9</v>
      </c>
      <c r="F13" s="14" t="s">
        <v>266</v>
      </c>
      <c r="G13" s="78"/>
      <c r="H13" s="78">
        <v>125179</v>
      </c>
      <c r="I13" s="79">
        <f t="shared" si="0"/>
        <v>125179</v>
      </c>
    </row>
    <row r="14" spans="1:9" ht="24" customHeight="1">
      <c r="A14" s="14" t="s">
        <v>163</v>
      </c>
      <c r="B14" s="60">
        <v>-49325</v>
      </c>
      <c r="C14" s="60"/>
      <c r="E14" s="9">
        <v>10</v>
      </c>
      <c r="F14" s="14" t="s">
        <v>242</v>
      </c>
      <c r="G14" s="78"/>
      <c r="H14" s="78"/>
      <c r="I14" s="79">
        <f t="shared" si="0"/>
        <v>0</v>
      </c>
    </row>
    <row r="15" spans="1:9" ht="24" customHeight="1">
      <c r="A15" s="14" t="s">
        <v>164</v>
      </c>
      <c r="B15" s="60"/>
      <c r="C15" s="60"/>
      <c r="E15" s="9"/>
      <c r="F15" s="14" t="s">
        <v>243</v>
      </c>
      <c r="G15" s="78">
        <f>SUM(G5:G14)</f>
        <v>8728793</v>
      </c>
      <c r="H15" s="78">
        <f>SUM(H5:H14)</f>
        <v>7094463</v>
      </c>
      <c r="I15" s="78">
        <f>SUM(I5:I14)</f>
        <v>15823256</v>
      </c>
    </row>
    <row r="16" spans="1:3" ht="24" customHeight="1">
      <c r="A16" s="14" t="s">
        <v>165</v>
      </c>
      <c r="B16" s="60">
        <v>10</v>
      </c>
      <c r="C16" s="60">
        <v>1986</v>
      </c>
    </row>
    <row r="17" spans="1:9" ht="24" customHeight="1">
      <c r="A17" s="14" t="s">
        <v>166</v>
      </c>
      <c r="B17" s="60"/>
      <c r="C17" s="60"/>
      <c r="G17" s="78">
        <v>5144096</v>
      </c>
      <c r="H17" s="78">
        <v>9474063</v>
      </c>
      <c r="I17" s="78">
        <f>SUM(G17:H17)</f>
        <v>14618159</v>
      </c>
    </row>
    <row r="18" spans="1:3" ht="24" customHeight="1">
      <c r="A18" s="11" t="s">
        <v>167</v>
      </c>
      <c r="B18" s="60">
        <f>SUM(B13:B17)</f>
        <v>-49315</v>
      </c>
      <c r="C18" s="60">
        <f>SUM(C13:C17)</f>
        <v>1986</v>
      </c>
    </row>
    <row r="19" spans="1:3" ht="24" customHeight="1">
      <c r="A19" s="9"/>
      <c r="B19" s="60"/>
      <c r="C19" s="60"/>
    </row>
    <row r="20" spans="1:3" ht="24" customHeight="1">
      <c r="A20" s="47" t="s">
        <v>62</v>
      </c>
      <c r="B20" s="60"/>
      <c r="C20" s="60"/>
    </row>
    <row r="21" spans="1:3" ht="24" customHeight="1">
      <c r="A21" s="14" t="s">
        <v>168</v>
      </c>
      <c r="B21" s="60"/>
      <c r="C21" s="60"/>
    </row>
    <row r="22" spans="1:3" ht="24" customHeight="1">
      <c r="A22" s="14" t="s">
        <v>169</v>
      </c>
      <c r="B22" s="60">
        <v>1537161</v>
      </c>
      <c r="C22" s="60"/>
    </row>
    <row r="23" spans="1:3" ht="24" customHeight="1">
      <c r="A23" s="14" t="s">
        <v>170</v>
      </c>
      <c r="B23" s="60"/>
      <c r="C23" s="60"/>
    </row>
    <row r="24" spans="1:3" ht="24" customHeight="1">
      <c r="A24" s="14" t="s">
        <v>171</v>
      </c>
      <c r="B24" s="60"/>
      <c r="C24" s="60"/>
    </row>
    <row r="25" spans="1:3" ht="24" customHeight="1">
      <c r="A25" s="11" t="s">
        <v>172</v>
      </c>
      <c r="B25" s="60">
        <f>B22</f>
        <v>1537161</v>
      </c>
      <c r="C25" s="60">
        <f>C22</f>
        <v>0</v>
      </c>
    </row>
    <row r="26" spans="1:3" ht="24" customHeight="1">
      <c r="A26" s="9"/>
      <c r="B26" s="60"/>
      <c r="C26" s="60"/>
    </row>
    <row r="27" spans="1:3" ht="24" customHeight="1">
      <c r="A27" s="47" t="s">
        <v>63</v>
      </c>
      <c r="B27" s="60">
        <f>B10+B18+B25</f>
        <v>-82961</v>
      </c>
      <c r="C27" s="60">
        <f>C10+C18+C25</f>
        <v>143361</v>
      </c>
    </row>
    <row r="28" spans="1:3" ht="24" customHeight="1">
      <c r="A28" s="47" t="s">
        <v>64</v>
      </c>
      <c r="B28" s="60">
        <f>C29</f>
        <v>164794</v>
      </c>
      <c r="C28" s="60">
        <v>21433</v>
      </c>
    </row>
    <row r="29" spans="1:3" ht="24" customHeight="1">
      <c r="A29" s="47" t="s">
        <v>65</v>
      </c>
      <c r="B29" s="60">
        <f>B27+B28</f>
        <v>81833</v>
      </c>
      <c r="C29" s="60">
        <f>C27+C28</f>
        <v>164794</v>
      </c>
    </row>
  </sheetData>
  <sheetProtection/>
  <mergeCells count="2">
    <mergeCell ref="A2:C2"/>
    <mergeCell ref="A1:C1"/>
  </mergeCells>
  <printOptions/>
  <pageMargins left="0.57" right="0.36" top="0.73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7.140625" style="8" customWidth="1"/>
    <col min="2" max="2" width="43.140625" style="8" customWidth="1"/>
    <col min="3" max="9" width="13.421875" style="8" customWidth="1"/>
    <col min="10" max="16384" width="9.140625" style="8" customWidth="1"/>
  </cols>
  <sheetData>
    <row r="1" spans="1:9" s="61" customFormat="1" ht="21" customHeight="1">
      <c r="A1" s="119" t="s">
        <v>215</v>
      </c>
      <c r="B1" s="119"/>
      <c r="C1" s="119"/>
      <c r="D1" s="119"/>
      <c r="E1" s="119"/>
      <c r="F1" s="119"/>
      <c r="G1" s="119"/>
      <c r="H1" s="119"/>
      <c r="I1" s="119"/>
    </row>
    <row r="2" spans="1:9" s="61" customFormat="1" ht="21" customHeight="1">
      <c r="A2" s="119" t="s">
        <v>265</v>
      </c>
      <c r="B2" s="119"/>
      <c r="C2" s="119"/>
      <c r="D2" s="119"/>
      <c r="E2" s="119"/>
      <c r="F2" s="119"/>
      <c r="G2" s="119"/>
      <c r="H2" s="119"/>
      <c r="I2" s="119"/>
    </row>
    <row r="3" spans="1:9" s="61" customFormat="1" ht="21" customHeight="1">
      <c r="A3" s="82"/>
      <c r="B3" s="82"/>
      <c r="C3" s="82"/>
      <c r="D3" s="82"/>
      <c r="E3" s="82"/>
      <c r="F3" s="82"/>
      <c r="G3" s="82"/>
      <c r="H3" s="82"/>
      <c r="I3" s="82"/>
    </row>
    <row r="4" spans="1:9" ht="68.25" customHeight="1">
      <c r="A4" s="14" t="s">
        <v>77</v>
      </c>
      <c r="B4" s="62" t="s">
        <v>84</v>
      </c>
      <c r="C4" s="63" t="s">
        <v>29</v>
      </c>
      <c r="D4" s="63" t="s">
        <v>30</v>
      </c>
      <c r="E4" s="63" t="s">
        <v>66</v>
      </c>
      <c r="F4" s="63" t="s">
        <v>67</v>
      </c>
      <c r="G4" s="63" t="s">
        <v>68</v>
      </c>
      <c r="H4" s="63" t="s">
        <v>69</v>
      </c>
      <c r="I4" s="63" t="s">
        <v>70</v>
      </c>
    </row>
    <row r="5" spans="1:9" ht="22.5" customHeight="1">
      <c r="A5" s="64" t="s">
        <v>1</v>
      </c>
      <c r="B5" s="65" t="s">
        <v>244</v>
      </c>
      <c r="C5" s="66">
        <v>100000</v>
      </c>
      <c r="D5" s="66" t="s">
        <v>71</v>
      </c>
      <c r="E5" s="66" t="s">
        <v>72</v>
      </c>
      <c r="F5" s="66" t="s">
        <v>71</v>
      </c>
      <c r="G5" s="66" t="s">
        <v>72</v>
      </c>
      <c r="H5" s="66">
        <v>-795499</v>
      </c>
      <c r="I5" s="66">
        <f>SUM(C5:H5)</f>
        <v>-695499</v>
      </c>
    </row>
    <row r="6" spans="1:9" ht="22.5" customHeight="1">
      <c r="A6" s="64">
        <v>1</v>
      </c>
      <c r="B6" s="48" t="s">
        <v>173</v>
      </c>
      <c r="C6" s="66"/>
      <c r="D6" s="66"/>
      <c r="E6" s="66"/>
      <c r="F6" s="66"/>
      <c r="G6" s="66"/>
      <c r="H6" s="66">
        <v>813146</v>
      </c>
      <c r="I6" s="66">
        <f aca="true" t="shared" si="0" ref="I6:I14">SUM(C6:H6)</f>
        <v>813146</v>
      </c>
    </row>
    <row r="7" spans="1:9" ht="22.5" customHeight="1">
      <c r="A7" s="64">
        <v>2</v>
      </c>
      <c r="B7" s="67" t="s">
        <v>73</v>
      </c>
      <c r="C7" s="66"/>
      <c r="D7" s="66"/>
      <c r="E7" s="66"/>
      <c r="F7" s="66"/>
      <c r="G7" s="66"/>
      <c r="H7" s="66" t="s">
        <v>72</v>
      </c>
      <c r="I7" s="66">
        <f t="shared" si="0"/>
        <v>0</v>
      </c>
    </row>
    <row r="8" spans="1:9" ht="22.5" customHeight="1">
      <c r="A8" s="64">
        <v>3</v>
      </c>
      <c r="B8" s="48" t="s">
        <v>174</v>
      </c>
      <c r="C8" s="66"/>
      <c r="D8" s="66"/>
      <c r="E8" s="66"/>
      <c r="F8" s="66" t="s">
        <v>71</v>
      </c>
      <c r="G8" s="66"/>
      <c r="H8" s="66" t="s">
        <v>72</v>
      </c>
      <c r="I8" s="66">
        <f t="shared" si="0"/>
        <v>0</v>
      </c>
    </row>
    <row r="9" spans="1:9" ht="22.5" customHeight="1">
      <c r="A9" s="64">
        <v>4</v>
      </c>
      <c r="B9" s="48" t="s">
        <v>175</v>
      </c>
      <c r="C9" s="66" t="s">
        <v>71</v>
      </c>
      <c r="D9" s="66" t="s">
        <v>71</v>
      </c>
      <c r="E9" s="66"/>
      <c r="F9" s="66"/>
      <c r="G9" s="66"/>
      <c r="H9" s="66"/>
      <c r="I9" s="66">
        <f t="shared" si="0"/>
        <v>0</v>
      </c>
    </row>
    <row r="10" spans="1:9" ht="22.5" customHeight="1">
      <c r="A10" s="64" t="s">
        <v>11</v>
      </c>
      <c r="B10" s="65" t="s">
        <v>253</v>
      </c>
      <c r="C10" s="66">
        <f>SUM(C5:C9)</f>
        <v>100000</v>
      </c>
      <c r="D10" s="66">
        <f aca="true" t="shared" si="1" ref="D10:I10">SUM(D5:D9)</f>
        <v>0</v>
      </c>
      <c r="E10" s="66">
        <f t="shared" si="1"/>
        <v>0</v>
      </c>
      <c r="F10" s="66">
        <f t="shared" si="1"/>
        <v>0</v>
      </c>
      <c r="G10" s="66">
        <f t="shared" si="1"/>
        <v>0</v>
      </c>
      <c r="H10" s="66">
        <f t="shared" si="1"/>
        <v>17647</v>
      </c>
      <c r="I10" s="66">
        <f t="shared" si="1"/>
        <v>117647</v>
      </c>
    </row>
    <row r="11" spans="1:9" ht="22.5" customHeight="1">
      <c r="A11" s="64">
        <v>1</v>
      </c>
      <c r="B11" s="67" t="s">
        <v>74</v>
      </c>
      <c r="C11" s="66"/>
      <c r="D11" s="66"/>
      <c r="E11" s="66"/>
      <c r="F11" s="66"/>
      <c r="G11" s="66"/>
      <c r="H11" s="66">
        <v>501540</v>
      </c>
      <c r="I11" s="66">
        <f t="shared" si="0"/>
        <v>501540</v>
      </c>
    </row>
    <row r="12" spans="1:9" ht="22.5" customHeight="1">
      <c r="A12" s="64">
        <v>2</v>
      </c>
      <c r="B12" s="67" t="s">
        <v>73</v>
      </c>
      <c r="C12" s="66"/>
      <c r="D12" s="66"/>
      <c r="E12" s="66"/>
      <c r="F12" s="66"/>
      <c r="G12" s="66"/>
      <c r="H12" s="66" t="s">
        <v>72</v>
      </c>
      <c r="I12" s="66">
        <f t="shared" si="0"/>
        <v>0</v>
      </c>
    </row>
    <row r="13" spans="1:9" ht="22.5" customHeight="1">
      <c r="A13" s="64">
        <v>3</v>
      </c>
      <c r="B13" s="67" t="s">
        <v>75</v>
      </c>
      <c r="C13" s="66"/>
      <c r="D13" s="66"/>
      <c r="E13" s="66"/>
      <c r="F13" s="66"/>
      <c r="G13" s="66"/>
      <c r="H13" s="66"/>
      <c r="I13" s="66">
        <f t="shared" si="0"/>
        <v>0</v>
      </c>
    </row>
    <row r="14" spans="1:9" ht="22.5" customHeight="1">
      <c r="A14" s="64">
        <v>4</v>
      </c>
      <c r="B14" s="67" t="s">
        <v>76</v>
      </c>
      <c r="C14" s="66"/>
      <c r="D14" s="66"/>
      <c r="E14" s="66" t="s">
        <v>72</v>
      </c>
      <c r="F14" s="66"/>
      <c r="G14" s="66"/>
      <c r="H14" s="66"/>
      <c r="I14" s="66">
        <f t="shared" si="0"/>
        <v>0</v>
      </c>
    </row>
    <row r="15" spans="1:9" ht="22.5" customHeight="1">
      <c r="A15" s="64" t="s">
        <v>27</v>
      </c>
      <c r="B15" s="65" t="s">
        <v>267</v>
      </c>
      <c r="C15" s="66">
        <v>100000</v>
      </c>
      <c r="D15" s="66">
        <f aca="true" t="shared" si="2" ref="D15:I15">SUM(D10:D14)</f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519187</v>
      </c>
      <c r="I15" s="66">
        <f t="shared" si="2"/>
        <v>619187</v>
      </c>
    </row>
    <row r="18" ht="12.75">
      <c r="B18" s="68"/>
    </row>
  </sheetData>
  <sheetProtection/>
  <mergeCells count="2">
    <mergeCell ref="A1:I1"/>
    <mergeCell ref="A2:I2"/>
  </mergeCells>
  <printOptions/>
  <pageMargins left="0.32" right="0.26" top="0.66" bottom="0.6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J14" sqref="J14"/>
    </sheetView>
  </sheetViews>
  <sheetFormatPr defaultColWidth="9.140625" defaultRowHeight="18.75" customHeight="1"/>
  <cols>
    <col min="1" max="1" width="5.8515625" style="76" customWidth="1"/>
    <col min="2" max="2" width="22.28125" style="76" customWidth="1"/>
    <col min="3" max="3" width="14.421875" style="76" customWidth="1"/>
    <col min="4" max="4" width="13.8515625" style="76" customWidth="1"/>
    <col min="5" max="5" width="10.28125" style="76" customWidth="1"/>
    <col min="6" max="6" width="12.57421875" style="76" customWidth="1"/>
    <col min="7" max="7" width="10.140625" style="76" customWidth="1"/>
    <col min="8" max="8" width="13.8515625" style="76" customWidth="1"/>
    <col min="9" max="9" width="12.7109375" style="76" customWidth="1"/>
    <col min="10" max="10" width="13.7109375" style="76" customWidth="1"/>
    <col min="11" max="11" width="14.00390625" style="76" customWidth="1"/>
    <col min="12" max="16384" width="9.140625" style="76" customWidth="1"/>
  </cols>
  <sheetData>
    <row r="1" spans="1:10" ht="19.5" customHeight="1">
      <c r="A1" s="120" t="s">
        <v>255</v>
      </c>
      <c r="B1" s="120"/>
      <c r="C1" s="120"/>
      <c r="D1" s="120"/>
      <c r="E1" s="120"/>
      <c r="F1" s="120"/>
      <c r="G1" s="120"/>
      <c r="H1" s="120"/>
      <c r="I1" s="120"/>
      <c r="J1" s="120"/>
    </row>
    <row r="2" ht="12.75" customHeight="1"/>
    <row r="3" s="55" customFormat="1" ht="19.5" customHeight="1">
      <c r="A3" s="55" t="s">
        <v>234</v>
      </c>
    </row>
    <row r="4" s="55" customFormat="1" ht="19.5" customHeight="1">
      <c r="A4" s="55" t="s">
        <v>235</v>
      </c>
    </row>
    <row r="5" spans="1:9" s="55" customFormat="1" ht="19.5" customHeight="1">
      <c r="A5" s="55" t="s">
        <v>249</v>
      </c>
      <c r="I5" s="84" t="s">
        <v>195</v>
      </c>
    </row>
    <row r="6" ht="12.75" customHeight="1"/>
    <row r="7" spans="1:11" s="83" customFormat="1" ht="18.75" customHeight="1">
      <c r="A7" s="125" t="s">
        <v>176</v>
      </c>
      <c r="B7" s="5" t="s">
        <v>84</v>
      </c>
      <c r="C7" s="5" t="s">
        <v>178</v>
      </c>
      <c r="D7" s="121" t="s">
        <v>181</v>
      </c>
      <c r="E7" s="122"/>
      <c r="F7" s="123"/>
      <c r="G7" s="5" t="s">
        <v>187</v>
      </c>
      <c r="H7" s="121" t="s">
        <v>190</v>
      </c>
      <c r="I7" s="123"/>
      <c r="J7" s="5" t="s">
        <v>193</v>
      </c>
      <c r="K7" s="5" t="s">
        <v>245</v>
      </c>
    </row>
    <row r="8" spans="1:11" s="83" customFormat="1" ht="18.75" customHeight="1">
      <c r="A8" s="125"/>
      <c r="B8" s="6" t="s">
        <v>1</v>
      </c>
      <c r="C8" s="6" t="s">
        <v>179</v>
      </c>
      <c r="D8" s="6" t="s">
        <v>182</v>
      </c>
      <c r="E8" s="5" t="s">
        <v>184</v>
      </c>
      <c r="F8" s="5" t="s">
        <v>185</v>
      </c>
      <c r="G8" s="6" t="s">
        <v>188</v>
      </c>
      <c r="H8" s="5" t="s">
        <v>247</v>
      </c>
      <c r="I8" s="5" t="s">
        <v>192</v>
      </c>
      <c r="J8" s="6" t="s">
        <v>194</v>
      </c>
      <c r="K8" s="6" t="s">
        <v>200</v>
      </c>
    </row>
    <row r="9" spans="1:11" s="83" customFormat="1" ht="18.75" customHeight="1">
      <c r="A9" s="125"/>
      <c r="B9" s="49" t="s">
        <v>177</v>
      </c>
      <c r="C9" s="49" t="s">
        <v>180</v>
      </c>
      <c r="D9" s="49" t="s">
        <v>183</v>
      </c>
      <c r="E9" s="49" t="s">
        <v>183</v>
      </c>
      <c r="F9" s="49" t="s">
        <v>186</v>
      </c>
      <c r="G9" s="49" t="s">
        <v>189</v>
      </c>
      <c r="H9" s="49" t="s">
        <v>191</v>
      </c>
      <c r="I9" s="49" t="s">
        <v>186</v>
      </c>
      <c r="J9" s="49" t="s">
        <v>186</v>
      </c>
      <c r="K9" s="49" t="s">
        <v>246</v>
      </c>
    </row>
    <row r="10" spans="1:11" s="51" customFormat="1" ht="18.75" customHeight="1">
      <c r="A10" s="50"/>
      <c r="B10" s="50"/>
      <c r="C10" s="50" t="s">
        <v>196</v>
      </c>
      <c r="D10" s="50" t="s">
        <v>197</v>
      </c>
      <c r="E10" s="50" t="s">
        <v>198</v>
      </c>
      <c r="F10" s="50" t="s">
        <v>199</v>
      </c>
      <c r="G10" s="50" t="s">
        <v>200</v>
      </c>
      <c r="H10" s="50" t="s">
        <v>201</v>
      </c>
      <c r="I10" s="50" t="s">
        <v>202</v>
      </c>
      <c r="J10" s="50" t="s">
        <v>203</v>
      </c>
      <c r="K10" s="50"/>
    </row>
    <row r="11" spans="1:11" ht="18.75" customHeight="1">
      <c r="A11" s="43">
        <v>1</v>
      </c>
      <c r="B11" s="43" t="s">
        <v>232</v>
      </c>
      <c r="C11" s="85">
        <v>3264698</v>
      </c>
      <c r="D11" s="85"/>
      <c r="E11" s="85"/>
      <c r="F11" s="85">
        <f>C11+D11-E11</f>
        <v>3264698</v>
      </c>
      <c r="G11" s="69" t="s">
        <v>256</v>
      </c>
      <c r="H11" s="85">
        <v>663180</v>
      </c>
      <c r="I11" s="85">
        <f>(F11-H11)*G11</f>
        <v>208121.44</v>
      </c>
      <c r="J11" s="85">
        <f>H11+I11</f>
        <v>871301.44</v>
      </c>
      <c r="K11" s="85">
        <f>F11-J11</f>
        <v>2393396.56</v>
      </c>
    </row>
    <row r="12" spans="1:11" ht="18.75" customHeight="1">
      <c r="A12" s="43">
        <v>2</v>
      </c>
      <c r="B12" s="43" t="s">
        <v>257</v>
      </c>
      <c r="C12" s="85"/>
      <c r="D12" s="85">
        <v>49325</v>
      </c>
      <c r="E12" s="85"/>
      <c r="F12" s="85">
        <f>C12+D12-E12</f>
        <v>49325</v>
      </c>
      <c r="G12" s="69" t="s">
        <v>258</v>
      </c>
      <c r="H12" s="85"/>
      <c r="I12" s="85">
        <f>(F12-H12)*G12</f>
        <v>12331.25</v>
      </c>
      <c r="J12" s="85">
        <f>H12+I12</f>
        <v>12331.25</v>
      </c>
      <c r="K12" s="85">
        <f>F12-J12</f>
        <v>36993.75</v>
      </c>
    </row>
    <row r="13" spans="1:11" ht="18.75" customHeight="1">
      <c r="A13" s="43"/>
      <c r="B13" s="43"/>
      <c r="C13" s="85"/>
      <c r="D13" s="85"/>
      <c r="E13" s="85"/>
      <c r="F13" s="85"/>
      <c r="G13" s="69"/>
      <c r="H13" s="85"/>
      <c r="I13" s="85"/>
      <c r="J13" s="85"/>
      <c r="K13" s="43"/>
    </row>
    <row r="14" spans="1:11" ht="18.75" customHeight="1">
      <c r="A14" s="43"/>
      <c r="B14" s="43"/>
      <c r="C14" s="43"/>
      <c r="D14" s="43"/>
      <c r="E14" s="43"/>
      <c r="F14" s="43"/>
      <c r="G14" s="69"/>
      <c r="H14" s="43"/>
      <c r="I14" s="43"/>
      <c r="J14" s="43"/>
      <c r="K14" s="43"/>
    </row>
    <row r="15" spans="1:11" ht="18.75" customHeight="1">
      <c r="A15" s="43"/>
      <c r="B15" s="43"/>
      <c r="C15" s="43"/>
      <c r="D15" s="43"/>
      <c r="E15" s="43"/>
      <c r="F15" s="43"/>
      <c r="G15" s="69"/>
      <c r="H15" s="43"/>
      <c r="I15" s="43"/>
      <c r="J15" s="43"/>
      <c r="K15" s="43"/>
    </row>
    <row r="16" spans="1:11" ht="18.75" customHeight="1">
      <c r="A16" s="43"/>
      <c r="B16" s="43" t="s">
        <v>193</v>
      </c>
      <c r="C16" s="86">
        <f aca="true" t="shared" si="0" ref="C16:K16">SUM(C11:C15)</f>
        <v>3264698</v>
      </c>
      <c r="D16" s="86">
        <f t="shared" si="0"/>
        <v>49325</v>
      </c>
      <c r="E16" s="86">
        <f t="shared" si="0"/>
        <v>0</v>
      </c>
      <c r="F16" s="86">
        <f t="shared" si="0"/>
        <v>3314023</v>
      </c>
      <c r="G16" s="86">
        <f t="shared" si="0"/>
        <v>0</v>
      </c>
      <c r="H16" s="86">
        <f t="shared" si="0"/>
        <v>663180</v>
      </c>
      <c r="I16" s="86">
        <f t="shared" si="0"/>
        <v>220452.69</v>
      </c>
      <c r="J16" s="86">
        <f t="shared" si="0"/>
        <v>883632.69</v>
      </c>
      <c r="K16" s="86">
        <f t="shared" si="0"/>
        <v>2430390.31</v>
      </c>
    </row>
    <row r="17" s="70" customFormat="1" ht="18.75" customHeight="1">
      <c r="A17" s="70" t="s">
        <v>216</v>
      </c>
    </row>
    <row r="19" spans="8:9" ht="18.75" customHeight="1">
      <c r="H19" s="124" t="s">
        <v>204</v>
      </c>
      <c r="I19" s="124"/>
    </row>
    <row r="20" spans="8:9" ht="18.75" customHeight="1">
      <c r="H20" s="124" t="s">
        <v>231</v>
      </c>
      <c r="I20" s="124"/>
    </row>
  </sheetData>
  <sheetProtection/>
  <mergeCells count="6">
    <mergeCell ref="A1:J1"/>
    <mergeCell ref="D7:F7"/>
    <mergeCell ref="H19:I19"/>
    <mergeCell ref="H20:I20"/>
    <mergeCell ref="H7:I7"/>
    <mergeCell ref="A7:A9"/>
  </mergeCells>
  <printOptions/>
  <pageMargins left="0.34" right="0.28" top="0.71" bottom="0.19" header="0.2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" sqref="A1:IV16384"/>
    </sheetView>
  </sheetViews>
  <sheetFormatPr defaultColWidth="16.57421875" defaultRowHeight="12.75"/>
  <cols>
    <col min="1" max="1" width="4.140625" style="96" customWidth="1"/>
    <col min="2" max="2" width="25.00390625" style="96" customWidth="1"/>
    <col min="3" max="3" width="18.421875" style="96" customWidth="1"/>
    <col min="4" max="16384" width="16.57421875" style="96" customWidth="1"/>
  </cols>
  <sheetData>
    <row r="1" spans="1:3" ht="12.75">
      <c r="A1" s="97" t="s">
        <v>176</v>
      </c>
      <c r="B1" s="97" t="s">
        <v>254</v>
      </c>
      <c r="C1" s="97" t="s">
        <v>243</v>
      </c>
    </row>
    <row r="2" spans="1:3" s="98" customFormat="1" ht="12.75">
      <c r="A2" s="9">
        <v>1</v>
      </c>
      <c r="B2" s="9" t="s">
        <v>236</v>
      </c>
      <c r="C2" s="79">
        <v>11705677</v>
      </c>
    </row>
    <row r="3" spans="1:3" ht="12.75">
      <c r="A3" s="9">
        <v>2</v>
      </c>
      <c r="B3" s="14" t="s">
        <v>237</v>
      </c>
      <c r="C3" s="79">
        <v>919520</v>
      </c>
    </row>
    <row r="4" spans="1:3" ht="12.75">
      <c r="A4" s="9">
        <v>3</v>
      </c>
      <c r="B4" s="14" t="s">
        <v>238</v>
      </c>
      <c r="C4" s="79">
        <v>754480</v>
      </c>
    </row>
    <row r="5" spans="1:3" ht="12.75">
      <c r="A5" s="9">
        <v>4</v>
      </c>
      <c r="B5" s="14" t="s">
        <v>239</v>
      </c>
      <c r="C5" s="79">
        <v>186400</v>
      </c>
    </row>
    <row r="6" spans="1:3" ht="12.75">
      <c r="A6" s="9">
        <v>5</v>
      </c>
      <c r="B6" s="14" t="s">
        <v>240</v>
      </c>
      <c r="C6" s="79">
        <v>723436</v>
      </c>
    </row>
    <row r="7" spans="1:3" ht="12.75">
      <c r="A7" s="9">
        <v>6</v>
      </c>
      <c r="B7" s="14" t="s">
        <v>241</v>
      </c>
      <c r="C7" s="79">
        <v>21403</v>
      </c>
    </row>
    <row r="8" spans="1:3" ht="12.75">
      <c r="A8" s="9">
        <v>7</v>
      </c>
      <c r="B8" s="14" t="s">
        <v>251</v>
      </c>
      <c r="C8" s="79">
        <v>1387161</v>
      </c>
    </row>
    <row r="9" spans="1:3" ht="12.75">
      <c r="A9" s="9">
        <v>8</v>
      </c>
      <c r="B9" s="14" t="s">
        <v>266</v>
      </c>
      <c r="C9" s="79">
        <v>125179</v>
      </c>
    </row>
    <row r="10" spans="1:3" ht="12.75">
      <c r="A10" s="9"/>
      <c r="B10" s="14" t="s">
        <v>243</v>
      </c>
      <c r="C10" s="78">
        <v>15823256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Shkelqim Sako</dc:creator>
  <cp:keywords/>
  <dc:description/>
  <cp:lastModifiedBy>User</cp:lastModifiedBy>
  <cp:lastPrinted>2012-03-16T23:13:57Z</cp:lastPrinted>
  <dcterms:created xsi:type="dcterms:W3CDTF">2008-09-22T09:13:48Z</dcterms:created>
  <dcterms:modified xsi:type="dcterms:W3CDTF">2012-03-16T23:56:35Z</dcterms:modified>
  <cp:category/>
  <cp:version/>
  <cp:contentType/>
  <cp:contentStatus/>
</cp:coreProperties>
</file>