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activeTab="1"/>
  </bookViews>
  <sheets>
    <sheet name="Emert" sheetId="1" r:id="rId1"/>
    <sheet name="Aktivi" sheetId="2" r:id="rId2"/>
    <sheet name="Pasivi" sheetId="3" r:id="rId3"/>
    <sheet name="TE ARDH.SHP. SIPAS NATYRES" sheetId="4" r:id="rId4"/>
    <sheet name="CASH FLOW INDIREKT" sheetId="5" r:id="rId5"/>
    <sheet name="PASQYRA E NDRYSHIMEVE NE KAPITA" sheetId="6" r:id="rId6"/>
    <sheet name="Gj AQT" sheetId="7" r:id="rId7"/>
    <sheet name="Amortiz" sheetId="8" r:id="rId8"/>
    <sheet name="iventzari automj" sheetId="9" r:id="rId9"/>
    <sheet name="Inf" sheetId="10" r:id="rId10"/>
    <sheet name="iventari akt qark" sheetId="11" r:id="rId11"/>
    <sheet name="analiza shpenz furnit" sheetId="12" r:id="rId12"/>
    <sheet name="P4.STATIS" sheetId="13" r:id="rId13"/>
  </sheets>
  <definedNames/>
  <calcPr fullCalcOnLoad="1"/>
</workbook>
</file>

<file path=xl/sharedStrings.xml><?xml version="1.0" encoding="utf-8"?>
<sst xmlns="http://schemas.openxmlformats.org/spreadsheetml/2006/main" count="1599" uniqueCount="929">
  <si>
    <t>Nr</t>
  </si>
  <si>
    <t>rend</t>
  </si>
  <si>
    <t>B</t>
  </si>
  <si>
    <t>A</t>
  </si>
  <si>
    <t>I</t>
  </si>
  <si>
    <t>III</t>
  </si>
  <si>
    <t>GJENDJA   DHE  NDRYSHIMET   E  AKTIVEVE  TE  QENDRUESHME   ME  VLEREN   BRUTO</t>
  </si>
  <si>
    <t>Gjendja ne</t>
  </si>
  <si>
    <t>celje  te</t>
  </si>
  <si>
    <t>Ushtrimit</t>
  </si>
  <si>
    <t>Kontribute</t>
  </si>
  <si>
    <t>ne kapital</t>
  </si>
  <si>
    <t>Blerje dhe</t>
  </si>
  <si>
    <t>krijuara</t>
  </si>
  <si>
    <t>Shtese  te</t>
  </si>
  <si>
    <t>tjera</t>
  </si>
  <si>
    <t>Rivleresime</t>
  </si>
  <si>
    <t>SHITJE</t>
  </si>
  <si>
    <t>Nxjerr jasht</t>
  </si>
  <si>
    <t>perdorimit</t>
  </si>
  <si>
    <t xml:space="preserve">Paksime  </t>
  </si>
  <si>
    <t>te tjera</t>
  </si>
  <si>
    <t>Korrigjimi</t>
  </si>
  <si>
    <t>vleres Bruto</t>
  </si>
  <si>
    <t>GJITHSEJ</t>
  </si>
  <si>
    <t>Gjendje ne</t>
  </si>
  <si>
    <t>mbyllje  te</t>
  </si>
  <si>
    <t xml:space="preserve">  1 - Shpenzime te nisjes dhe zgjerimit</t>
  </si>
  <si>
    <t xml:space="preserve">  4 - Fond   Tragetar</t>
  </si>
  <si>
    <t xml:space="preserve">  5 - Te  tjera  ne  shfrytezim</t>
  </si>
  <si>
    <t xml:space="preserve">  6 - Ne proces dhe pagesa pjesore</t>
  </si>
  <si>
    <t xml:space="preserve">II - TE  TRUPEZUARA </t>
  </si>
  <si>
    <t xml:space="preserve">  7 - Toka , Troje, Terrene</t>
  </si>
  <si>
    <t xml:space="preserve">  8 - Ndertesa</t>
  </si>
  <si>
    <t xml:space="preserve"> 11 - Mjete  transporti</t>
  </si>
  <si>
    <t xml:space="preserve"> 12 - Paisje  zyre dhe informatike</t>
  </si>
  <si>
    <t xml:space="preserve"> 13 - Gje e gjalle pune  e  prodhimi</t>
  </si>
  <si>
    <t xml:space="preserve"> 14 - Kultura  dru - frutore</t>
  </si>
  <si>
    <t xml:space="preserve"> 15 - Te  tjera  ne shfrytezim</t>
  </si>
  <si>
    <t xml:space="preserve"> 16 - Ne  proces dhe  pagesa pjesore</t>
  </si>
  <si>
    <t xml:space="preserve">  T  O  T  A  L   ( I + II  )</t>
  </si>
  <si>
    <t>I -   TE  PA   TRUPEZUARA</t>
  </si>
  <si>
    <t xml:space="preserve">                SHTESAT        GJATE        USHTRIMIT </t>
  </si>
  <si>
    <t xml:space="preserve">                PAKSIMI        GJATE        USHTRIMIT </t>
  </si>
  <si>
    <t>E  M  E  R   T   I   M   I</t>
  </si>
  <si>
    <t>GJENDJA   DHE   NDRYSHIMET</t>
  </si>
  <si>
    <t xml:space="preserve">RUBRIKAT    DHE    POSTET </t>
  </si>
  <si>
    <r>
      <t xml:space="preserve">      </t>
    </r>
    <r>
      <rPr>
        <b/>
        <u val="single"/>
        <sz val="11"/>
        <rFont val="Arial"/>
        <family val="2"/>
      </rPr>
      <t>PASQYRA        E        AMORTIZIMEVE</t>
    </r>
    <r>
      <rPr>
        <b/>
        <sz val="11"/>
        <rFont val="Arial"/>
        <family val="2"/>
      </rPr>
      <t xml:space="preserve">  </t>
    </r>
  </si>
  <si>
    <t>Shuma  e</t>
  </si>
  <si>
    <t>akumuluar</t>
  </si>
  <si>
    <t>ne celje te</t>
  </si>
  <si>
    <t>Plotesime te</t>
  </si>
  <si>
    <t>rivleresim</t>
  </si>
  <si>
    <t>lidhura me nje</t>
  </si>
  <si>
    <t>Amortizimi</t>
  </si>
  <si>
    <t>Vjetor</t>
  </si>
  <si>
    <t>Elemente te</t>
  </si>
  <si>
    <t>kaluar ne aktiv.</t>
  </si>
  <si>
    <t>Qarkullues</t>
  </si>
  <si>
    <t>Elemente</t>
  </si>
  <si>
    <t xml:space="preserve">te </t>
  </si>
  <si>
    <t>Shitur</t>
  </si>
  <si>
    <t>nxjerre jasht</t>
  </si>
  <si>
    <t>Perdorimit</t>
  </si>
  <si>
    <t xml:space="preserve">akumuluar ne </t>
  </si>
  <si>
    <t>mbyllje te</t>
  </si>
  <si>
    <t>S  H  U  M  A</t>
  </si>
  <si>
    <t xml:space="preserve"> 10 - Inst teknike ,makineri,paisje,vegla,instr </t>
  </si>
  <si>
    <t xml:space="preserve">  9 - Ndertime dhe instalime te pergjithesh</t>
  </si>
  <si>
    <t xml:space="preserve">  3 - Koncensione,Patenta,Marka vlera tjera</t>
  </si>
  <si>
    <t>II</t>
  </si>
  <si>
    <t xml:space="preserve">  2 - Shpenz  kerkimeve te aplikuara e  zhvill</t>
  </si>
  <si>
    <t>Makineri  e  paisje   pune</t>
  </si>
  <si>
    <t xml:space="preserve">Mjete  Transporti </t>
  </si>
  <si>
    <t>Inventari</t>
  </si>
  <si>
    <t>Aktive biologjike afatshkurtra</t>
  </si>
  <si>
    <t>Aktive afatgjata materiale</t>
  </si>
  <si>
    <t>Aktive te tjera afatgjata</t>
  </si>
  <si>
    <t>Derivativet</t>
  </si>
  <si>
    <t>a</t>
  </si>
  <si>
    <t>b</t>
  </si>
  <si>
    <t>c</t>
  </si>
  <si>
    <t>d</t>
  </si>
  <si>
    <t>e</t>
  </si>
  <si>
    <t>Grantet dhe te ardhurat e shtyra</t>
  </si>
  <si>
    <t>Provizionet afatshkurtra</t>
  </si>
  <si>
    <t>Kapitali aksionar</t>
  </si>
  <si>
    <t>Rezerva te tjera</t>
  </si>
  <si>
    <t>NR</t>
  </si>
  <si>
    <t>Shitjet neto</t>
  </si>
  <si>
    <t>Pagat e personelit</t>
  </si>
  <si>
    <t>Amortizimet dhe zhvleresimet</t>
  </si>
  <si>
    <t>Shpenzime te tjera</t>
  </si>
  <si>
    <t xml:space="preserve">Te ardhurat dhe shpenzimet financiare </t>
  </si>
  <si>
    <t>Te ardhurat dhe shpenzimet nga interesat</t>
  </si>
  <si>
    <t>Shpenzimet e tatimit mbi fitimin</t>
  </si>
  <si>
    <t>Produkte te gatshme</t>
  </si>
  <si>
    <t>Mallra per rishitje</t>
  </si>
  <si>
    <t>Toka</t>
  </si>
  <si>
    <t>EMERTIMI</t>
  </si>
  <si>
    <t>PERIUDHA</t>
  </si>
  <si>
    <t>RAPORTUESE</t>
  </si>
  <si>
    <t xml:space="preserve">PERIUDHA </t>
  </si>
  <si>
    <t>PARAARDHESE</t>
  </si>
  <si>
    <t>FLUKSI MONETAR NGA VEPRIMTARITE E SHFRYTEZIMIT</t>
  </si>
  <si>
    <t xml:space="preserve">Blerja e aktiveve afatgjata materiale 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</si>
  <si>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</si>
  <si>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</si>
  <si>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</si>
  <si>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</si>
  <si>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</si>
  <si>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</si>
  <si>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IV</t>
  </si>
  <si>
    <t>V</t>
  </si>
  <si>
    <t xml:space="preserve">Rritja / renia neto e mjeteve monetare </t>
  </si>
  <si>
    <t>VI</t>
  </si>
  <si>
    <t>PASQYRA E FLUKSIT MONETAR - METODA INDIREKTE</t>
  </si>
  <si>
    <t>Fitimi para tatimit</t>
  </si>
  <si>
    <t xml:space="preserve">Rritje / renie ne tepricen e kerkesave te arketueshme nga </t>
  </si>
  <si>
    <t>aktiviteti, si dhe dhe kerkesave te arketueshme te tjera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</si>
  <si>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</si>
  <si>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</si>
  <si>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</si>
  <si>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</si>
  <si>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FLUKSI MONETAR NGA VEPRIMTARITE INVESTUASE</t>
  </si>
  <si>
    <t>Blerja e shoqerise se kontrolluar X minus parat e arketuara</t>
  </si>
  <si>
    <t>Te ardhura nga shitja e paisjeve</t>
  </si>
  <si>
    <t>Interesi I arketuar</t>
  </si>
  <si>
    <t>Mjetet monetare ne fillim te periudhes kontabel</t>
  </si>
  <si>
    <t>Mjetet monetare ne fund te periudhes kontabel</t>
  </si>
  <si>
    <t>Rregullime per:                     ( 1-4 )</t>
  </si>
  <si>
    <t xml:space="preserve">     1 - Amortizimin  ( + )</t>
  </si>
  <si>
    <t>Mjete Monetare neto e perdorur nga veprimtarite investuese( a-e )</t>
  </si>
  <si>
    <t xml:space="preserve">Mjete Monetare neto e perdorur nga veprimtarite financiare( a-d ) 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</si>
  <si>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</si>
  <si>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</si>
  <si>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</si>
  <si>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>TOTALI</t>
  </si>
  <si>
    <t>Dividentet e paguar</t>
  </si>
  <si>
    <t>Emetimi I kapitalit aksionar</t>
  </si>
  <si>
    <t>68X</t>
  </si>
  <si>
    <t>2. INFORMATA TE PERGJITHESHME</t>
  </si>
  <si>
    <t>Kontabiliteti mbahet ne perputhje me Ligjin “Mbi Kontabilitetin" Nr 9228 dt 29/04/2004</t>
  </si>
  <si>
    <t>Shoqeria gjate vitit nuk ka ndryshuar metodat e vleresimit te aktiveve dhe pasiveve,</t>
  </si>
  <si>
    <t>te ardhurave dhe shpenzimeve, duke ruajtur parimit te vijimesise, dhe qendrueshmerise se metodave</t>
  </si>
  <si>
    <t>Monedha raportuese eshte monedha kombetare e Shqiperise LEK-u.</t>
  </si>
  <si>
    <t>Aktivet e Afat Gjata Materiale jane te vleresuara me koston historike minus amortizimin,( zhvleresime nuk ka)</t>
  </si>
  <si>
    <t>Aktivet e Afat Gjata Financiare jane te vleresuara me koston e blerjes, (zhvleresime nuk ka)</t>
  </si>
  <si>
    <t>Mjete Monetare ne Arke dhe ne banke jane vleresuar me “Vleren e drejte”</t>
  </si>
  <si>
    <t xml:space="preserve">Aktivet e tjera  Financiare afat shkurtra jane vlersuar me koston e amortizuar,Efektet e kurseve te kembimit </t>
  </si>
  <si>
    <t xml:space="preserve">Gjendjet e inventareve  per materialet e para, materialet ndihmese dhe mallrat jane vleresuar </t>
  </si>
  <si>
    <t xml:space="preserve">Detyrimet afat shkurtra "Huate dhe parapagimet" jane vleresuar me koston e amortizuar,Efektet e kurseve </t>
  </si>
  <si>
    <t xml:space="preserve">Kapitali aksionar eshte vleresuar me vleren kontabel </t>
  </si>
  <si>
    <t xml:space="preserve">Parimi baze per percaktimin e madhesise se te ardhurave eshte parimi i konstatimit </t>
  </si>
  <si>
    <t>i kombinuar me ate te realizimit faktik te te ardhurave.</t>
  </si>
  <si>
    <t xml:space="preserve">Shoqeria paguan tatim mbi fitimin per aktivitetin qe ajo ushtron sipas Legjislacionit fiskal ne fuqi. </t>
  </si>
  <si>
    <t xml:space="preserve">Inventari   i   automjeteve  ne  pronesi   te  Subjektit </t>
  </si>
  <si>
    <t xml:space="preserve">Lloji   I   automjetit </t>
  </si>
  <si>
    <t>Kapaciteti</t>
  </si>
  <si>
    <t xml:space="preserve">Targa </t>
  </si>
  <si>
    <t xml:space="preserve">Vlera </t>
  </si>
  <si>
    <t>Financieri</t>
  </si>
  <si>
    <t>Paisje zyre informatike</t>
  </si>
  <si>
    <t>Sasia</t>
  </si>
  <si>
    <t>Ne   Leke</t>
  </si>
  <si>
    <t>A   K   T   I   V   E   T</t>
  </si>
  <si>
    <t>Shenime</t>
  </si>
  <si>
    <t>Periudha</t>
  </si>
  <si>
    <t>Raportuese</t>
  </si>
  <si>
    <t>Para ardhese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</si>
  <si>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</si>
  <si>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</si>
  <si>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</si>
  <si>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</si>
  <si>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</si>
  <si>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</si>
  <si>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</si>
  <si>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</t>
  </si>
  <si>
    <t>Debitore,Kreditore te tjere</t>
  </si>
  <si>
    <t>Tatim mbi fitimin</t>
  </si>
  <si>
    <t>Tvsh</t>
  </si>
  <si>
    <t>Te drejta e detyrime ndaj ortakeve</t>
  </si>
  <si>
    <t>Lendet e para</t>
  </si>
  <si>
    <t>Inventari Imet</t>
  </si>
  <si>
    <t>Mat.ndihmese</t>
  </si>
  <si>
    <t>Parapagesa per furnizime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</si>
  <si>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</si>
  <si>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</si>
  <si>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</si>
  <si>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</si>
  <si>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</si>
  <si>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>Ndertesa</t>
  </si>
  <si>
    <t>Paisje zyre dhe informatike</t>
  </si>
  <si>
    <t xml:space="preserve">Aktive tjera afat gjata materiale(Mjete transp) </t>
  </si>
  <si>
    <t>Ativet biologjike afatgjata</t>
  </si>
  <si>
    <t>Aktive afatgjata jo materiale</t>
  </si>
  <si>
    <t>Kapitali aksioner i pa paguar</t>
  </si>
  <si>
    <t>T O T A L I     A K T I V E V E   ( I + II )</t>
  </si>
  <si>
    <t>PASIVET  DHE  KAPITALI</t>
  </si>
  <si>
    <t>P A S I V E T      A F A T S H K U R T E R A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</si>
  <si>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</si>
  <si>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</si>
  <si>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</si>
  <si>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</si>
  <si>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</si>
  <si>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</si>
  <si>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</si>
  <si>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</si>
  <si>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</si>
  <si>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</si>
  <si>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</si>
  <si>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</si>
  <si>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 tjere(Kliente paradhenje)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</si>
  <si>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</si>
  <si>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</si>
  <si>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</si>
  <si>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</si>
  <si>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</si>
  <si>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</si>
  <si>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</si>
  <si>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</si>
  <si>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</si>
  <si>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</si>
  <si>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</si>
  <si>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</si>
  <si>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</si>
  <si>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</si>
  <si>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</si>
  <si>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</si>
  <si>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</si>
  <si>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</si>
  <si>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</si>
  <si>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</si>
  <si>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Referenca</t>
  </si>
  <si>
    <t>Te ardhura te tjera nga veprimtaria e shfrytezimit</t>
  </si>
  <si>
    <t>702,708X</t>
  </si>
  <si>
    <t>Ndrysh.ne invent.prod.gatshme e prodhimit ne proces</t>
  </si>
  <si>
    <t>Materialet e konsumuara</t>
  </si>
  <si>
    <t>601,608X</t>
  </si>
  <si>
    <t>Kosto e punes</t>
  </si>
  <si>
    <t>Shpenzimet per sigurime shoqerore e shendetesore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</si>
  <si>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</si>
  <si>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</si>
  <si>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</si>
  <si>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</si>
  <si>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ardh.e shpenz. financ.nga inves.te tjera financ.afatgjata </t>
  </si>
  <si>
    <t>763,764,765,664,665</t>
  </si>
  <si>
    <t>Fitimet (Humbjet) nga kursi kembimit</t>
  </si>
  <si>
    <t>Te ardhura dhe shpenzime te tjera financiare</t>
  </si>
  <si>
    <t>657 penalitete</t>
  </si>
  <si>
    <t>Totali i te Ardhurave dhe Shpenzimeve financiare</t>
  </si>
  <si>
    <t>Fitimi (humbja) para tatimit  ( 9 +/- 13 )</t>
  </si>
  <si>
    <t>Fitimi (humbja) neto e vitit financiar  ( 14 - 15 )</t>
  </si>
  <si>
    <t>Elementet e pasqyrave te konsoliduara</t>
  </si>
  <si>
    <t>Te ardhura dhe shpenzime te tjera financiare (Gjoba)</t>
  </si>
  <si>
    <t>Shuma per tatim</t>
  </si>
  <si>
    <t>Tatimi mbi fitimin 10 %</t>
  </si>
  <si>
    <t>Nje pasqyre e pa Konsoliduar</t>
  </si>
  <si>
    <t>Aksione thesari</t>
  </si>
  <si>
    <t>Rezerva stat.ligjore</t>
  </si>
  <si>
    <t xml:space="preserve">Fitimi pashperndare </t>
  </si>
  <si>
    <t>Efekti ndryshimeve ne politikat kontabel</t>
  </si>
  <si>
    <t>Pozicioni i rregulluar</t>
  </si>
  <si>
    <t>Fitimi neto per periudhen kontabel</t>
  </si>
  <si>
    <t>Trasferime ne rezerven ligjore</t>
  </si>
  <si>
    <t>Trasferime ne rezerven statuore</t>
  </si>
  <si>
    <t>Trasferime ne rezerva per investime</t>
  </si>
  <si>
    <t>Rezerva rivleresimi I AAGJ</t>
  </si>
  <si>
    <t>Trasferim ne detyrimet</t>
  </si>
  <si>
    <t>Blerje aksionesh thesari</t>
  </si>
  <si>
    <t>Terheqje kapitali per zvogelim</t>
  </si>
  <si>
    <t>Page 6</t>
  </si>
  <si>
    <t>Emertimi</t>
  </si>
  <si>
    <t>Analiza e shpenzimeve "Furnitura, nentrajtime e sherbime"</t>
  </si>
  <si>
    <t>Nr.</t>
  </si>
  <si>
    <t>Shuma leke</t>
  </si>
  <si>
    <t>Dokumentet</t>
  </si>
  <si>
    <t>Verejtje</t>
  </si>
  <si>
    <t>Shuma</t>
  </si>
  <si>
    <t>Analiza e "Shpenzime te tjera rrjedhese"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</si>
  <si>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</si>
  <si>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</si>
  <si>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</si>
  <si>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</si>
  <si>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</si>
  <si>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</si>
  <si>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</si>
  <si>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</si>
  <si>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</si>
  <si>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</si>
  <si>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</si>
  <si>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</si>
  <si>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</si>
  <si>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</si>
  <si>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</si>
  <si>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</si>
  <si>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</si>
  <si>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</si>
  <si>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</si>
  <si>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Makineri,paisje</t>
  </si>
  <si>
    <t>Mjete transporti</t>
  </si>
  <si>
    <t>jo</t>
  </si>
  <si>
    <t>Page 10</t>
  </si>
  <si>
    <t xml:space="preserve">(  Ne zbatim te Standartit Kombetar te Kontabilitetit Nr.2 dhe </t>
  </si>
  <si>
    <t>IMPORT-EXPORT</t>
  </si>
  <si>
    <t>Politikat kontabile te reflektuara ne deklarimet financiare te shoqerise,  per vitin 2011,jane te qendrueshme</t>
  </si>
  <si>
    <t xml:space="preserve">HARTUESI I BILANCIT </t>
  </si>
  <si>
    <t xml:space="preserve">ADMINISTRATORI </t>
  </si>
  <si>
    <t>Administratori</t>
  </si>
  <si>
    <t>Gjendje</t>
  </si>
  <si>
    <t>Shtesa</t>
  </si>
  <si>
    <t>Pakesime</t>
  </si>
  <si>
    <t>Ndertime</t>
  </si>
  <si>
    <t>kompjuterike</t>
  </si>
  <si>
    <t>Zyre</t>
  </si>
  <si>
    <t xml:space="preserve">             TOTALI</t>
  </si>
  <si>
    <t>Makineri,paisje,vegla</t>
  </si>
  <si>
    <t>f</t>
  </si>
  <si>
    <t>g</t>
  </si>
  <si>
    <t>Interes i Paguar</t>
  </si>
  <si>
    <t>Tatim Fitimi I Paguar</t>
  </si>
  <si>
    <t>Parapagesa te dhena per aktive</t>
  </si>
  <si>
    <t>NEW OFFICE-ALBANIA</t>
  </si>
  <si>
    <t>K31328043J</t>
  </si>
  <si>
    <t>Viti   2013</t>
  </si>
  <si>
    <t>01.01.2013</t>
  </si>
  <si>
    <t>31.12.2013</t>
  </si>
  <si>
    <t>25.03.2014</t>
  </si>
  <si>
    <t>'NEW OFFICE ALBANIA ''  NIPTI K31328043J</t>
  </si>
  <si>
    <t>Pasqyrat    Financiare    te    Vitit   2013</t>
  </si>
  <si>
    <t>Pasqyra   e   te   Ardhurave   dhe   Shpenzimeve     2013</t>
  </si>
  <si>
    <t xml:space="preserve">'NEW OFFICE ALBANIA '' </t>
  </si>
  <si>
    <t>NIPTI_K31328043J</t>
  </si>
  <si>
    <t>Aktivet Afatgjata Materiale  me vlere fillestare   2013</t>
  </si>
  <si>
    <t>Amortizimi A.A.Materiale   2013</t>
  </si>
  <si>
    <t>Vlera Kontabel Neto e A.A.Materiale  2013</t>
  </si>
  <si>
    <t>Ekonomisti</t>
  </si>
  <si>
    <t>Ilda Suloti</t>
  </si>
  <si>
    <t>Tirane me 10.03.2014</t>
  </si>
  <si>
    <t>Pasqyra  e  Ndryshimeve  ne  Kapital  2013</t>
  </si>
  <si>
    <t>Pozicioni me 31 dhjetor 2012</t>
  </si>
  <si>
    <t>Pozicioni me 31 dhjetor 2013</t>
  </si>
  <si>
    <t>Pasqyrat financiare te vitit 2013 jane ta pa konsoliduara</t>
  </si>
  <si>
    <t>Deklaratat financiare te vitit 2013 jane pergatitur ne zbatim te Statndarteve Kombetare Kontabilitetit</t>
  </si>
  <si>
    <t>Celja e llogarive te bilancit me dt 01.01.2013 eshte e njejte me gjendjen e llogarive te bilancit dt 31.12. 2012</t>
  </si>
  <si>
    <t>dhe te pandrysheshme nga viti i meparshem raportues 2012</t>
  </si>
  <si>
    <t xml:space="preserve">Gjendjet ne monedhe te huaj jane vleresuar me kursin zyrtar te Bankes se Shqiperise dt 31.12.2013 </t>
  </si>
  <si>
    <t xml:space="preserve"> me dt 31/12/2013 jane perfshire ne rezultat.</t>
  </si>
  <si>
    <t>me koston e blerjes (  kosto eshte llogaritur me metoden e mesatares se ponderuar) ne date 31.12.2013</t>
  </si>
  <si>
    <t>te kembimit  me dt 31/12/2013 jane perfshire ne rezultat.</t>
  </si>
  <si>
    <t xml:space="preserve">Te ardhurat  gjate vitit 2013 jane njohur ne PF  me vleren e drejte </t>
  </si>
  <si>
    <t>Per vitin 2013 ai eshte 10% mbi fitimin tatimor.</t>
  </si>
  <si>
    <t>4+1</t>
  </si>
  <si>
    <t>TR 4515 K</t>
  </si>
  <si>
    <t>TOYOTA</t>
  </si>
  <si>
    <t>PEUGOT</t>
  </si>
  <si>
    <t>TR 1938 P</t>
  </si>
  <si>
    <t>Qira Dyqani</t>
  </si>
  <si>
    <t>Qira magazine</t>
  </si>
  <si>
    <t>Taksa+Tarifa Vendore</t>
  </si>
  <si>
    <t>Shpz.Telefonie</t>
  </si>
  <si>
    <t>Uje+Drita</t>
  </si>
  <si>
    <t>Sherbim Interneti</t>
  </si>
  <si>
    <t>Mirembajtje dhe riparime kase</t>
  </si>
  <si>
    <t>Blerje mallra Dogane</t>
  </si>
  <si>
    <t>Blerje mallra Fature</t>
  </si>
  <si>
    <t>Maksim Likaj</t>
  </si>
  <si>
    <t xml:space="preserve">         Administratori</t>
  </si>
  <si>
    <t>New Office Albania</t>
  </si>
  <si>
    <t>Inventari I Magazines deri 31/12/2013</t>
  </si>
  <si>
    <t>KOD</t>
  </si>
  <si>
    <t>PERSHKRIM</t>
  </si>
  <si>
    <t>NJESI</t>
  </si>
  <si>
    <t>SASI</t>
  </si>
  <si>
    <t>Cmimi</t>
  </si>
  <si>
    <t>Vlera</t>
  </si>
  <si>
    <t>Lexmark E 320</t>
  </si>
  <si>
    <t>Cope</t>
  </si>
  <si>
    <t>Lexmark 27 Color</t>
  </si>
  <si>
    <t xml:space="preserve">Samsung SCX 4200 </t>
  </si>
  <si>
    <t>Hp 53A Premium</t>
  </si>
  <si>
    <t>HP LJ 61X compat</t>
  </si>
  <si>
    <t>Hp 10A Compatible</t>
  </si>
  <si>
    <t>Hp 10A Original</t>
  </si>
  <si>
    <t>Hp 51A Compatible</t>
  </si>
  <si>
    <t>Hp 03A</t>
  </si>
  <si>
    <t>Samsung ML 1610/20 compat</t>
  </si>
  <si>
    <t>HP 11A original</t>
  </si>
  <si>
    <t>HP 36A original</t>
  </si>
  <si>
    <t>HP 51A Original</t>
  </si>
  <si>
    <t>HP 85A Toner Cartridge Kmpatibel</t>
  </si>
  <si>
    <t>Hp LJ 4200  42X</t>
  </si>
  <si>
    <t>Canon PC 30 F41-2602-040</t>
  </si>
  <si>
    <t>Xerox 5317/5017/</t>
  </si>
  <si>
    <t>Lexmark E 250 Print Rite</t>
  </si>
  <si>
    <t>Brother TN 6300 (Ne kuti te 3030) Elio</t>
  </si>
  <si>
    <t>Olivetti Ink Roller</t>
  </si>
  <si>
    <t>Star LC 2410 Ribbon</t>
  </si>
  <si>
    <t>Hp 39 A Original per HP 4300</t>
  </si>
  <si>
    <t>Hp Q3960A pe 2550/2840/2820</t>
  </si>
  <si>
    <t>HP 15A</t>
  </si>
  <si>
    <t>Mbajtese Vulash Mass</t>
  </si>
  <si>
    <t>Samsung SCX 4300 Standart  (1092)</t>
  </si>
  <si>
    <t>Samsung SCX 4521 Standart</t>
  </si>
  <si>
    <t>Spectra Color 80gr/m2 100 Flete green</t>
  </si>
  <si>
    <t>risme</t>
  </si>
  <si>
    <t>Spectra Color 80gr/m2 100 Flete Pink</t>
  </si>
  <si>
    <t>Spectra Color 80gr/m2 100 Flete Red</t>
  </si>
  <si>
    <t>Spectra Color 80gr/m2  100 Flete Parrot</t>
  </si>
  <si>
    <t>Spectra Color 80gr/m2 100 Flete Ocean</t>
  </si>
  <si>
    <t>Spectra Color 80gr/m2 100 Flete Lemon</t>
  </si>
  <si>
    <t>Spectra Color 80gr/m2 100 Flete Yellow</t>
  </si>
  <si>
    <t>Spectra Color 80gr/m2 100 Flete Turquoise</t>
  </si>
  <si>
    <t xml:space="preserve">Dosje me mekanizem 7cm </t>
  </si>
  <si>
    <t>Leter Mondi 200gr/m2 250 flete White</t>
  </si>
  <si>
    <t>Papir Line 80gr/m2 500 flete  Lemon+yellow + cedro</t>
  </si>
  <si>
    <t>Papir Trophee 80gr/m2 500 fije te ndryshme</t>
  </si>
  <si>
    <t>Kaseta Beta Cam</t>
  </si>
  <si>
    <t>Kmplet Druri MF 08802</t>
  </si>
  <si>
    <t>Kmplet Druri MF 08804</t>
  </si>
  <si>
    <t>Komplet Krokodil Nr 555-6</t>
  </si>
  <si>
    <t>Leter Plloteri</t>
  </si>
  <si>
    <t>rul</t>
  </si>
  <si>
    <t>Leter Plloteri 914mm glosy</t>
  </si>
  <si>
    <t>Toner Lexmark X644</t>
  </si>
  <si>
    <t>Harte Europe</t>
  </si>
  <si>
    <t>Harte Shqiperise + kosove</t>
  </si>
  <si>
    <t>Harte Shqiperise e vogel</t>
  </si>
  <si>
    <t>Kufje kompjuteri</t>
  </si>
  <si>
    <t>Dosje me mekanizem 5 cm</t>
  </si>
  <si>
    <t>Dosje me Buton 6 cm</t>
  </si>
  <si>
    <t>Dosje me Llastik te trashe 5 cm</t>
  </si>
  <si>
    <t>Dosje Mr Bean me llastik 2 cm</t>
  </si>
  <si>
    <t>Dosje Mr Bean me unaza 3 cm</t>
  </si>
  <si>
    <t>Dosje Office Line 2 unaza 7cm</t>
  </si>
  <si>
    <t>Dosje Office Line 4 unaza 5 cm</t>
  </si>
  <si>
    <t>Dosje me 30 qese</t>
  </si>
  <si>
    <t>Toner HP LJ 4500 C4191A</t>
  </si>
  <si>
    <t>Toner HP LJ 4500 C4192A</t>
  </si>
  <si>
    <t>Flopy Disk Driver</t>
  </si>
  <si>
    <t>Card Printer  YMCKOK 170 Series</t>
  </si>
  <si>
    <t>Card Printer  YMCKO</t>
  </si>
  <si>
    <t>DVD Righter</t>
  </si>
  <si>
    <t>Dosje me llastik Kartoni</t>
  </si>
  <si>
    <t>Dosje Office Line 4 unaza 7 cm</t>
  </si>
  <si>
    <t>Dosje Office Line 4 unaza 4 cm</t>
  </si>
  <si>
    <t>Dosje Li Xing</t>
  </si>
  <si>
    <t>Cante dosje lekure</t>
  </si>
  <si>
    <t>Dosje QuaBlock komplet</t>
  </si>
  <si>
    <t>Kartela (dosje 2 fleteshe)</t>
  </si>
  <si>
    <t>Dosje bene</t>
  </si>
  <si>
    <t xml:space="preserve">Kuti arshive </t>
  </si>
  <si>
    <t>Karikues diellor</t>
  </si>
  <si>
    <t>Cante pune kordon I verdhe</t>
  </si>
  <si>
    <t>Key Box I madh</t>
  </si>
  <si>
    <t>Dosje me ulluk  esselte 5637</t>
  </si>
  <si>
    <t>Dosje pendaflex A4</t>
  </si>
  <si>
    <t>Dosje pendaflex A3</t>
  </si>
  <si>
    <t>Kesh Box I vogel MF 08502</t>
  </si>
  <si>
    <t>Qese Noki L</t>
  </si>
  <si>
    <t>Wireless USB adaptor</t>
  </si>
  <si>
    <t>Koka Rrjeti RJ 45 STP</t>
  </si>
  <si>
    <t>Mother Board Assus</t>
  </si>
  <si>
    <t>Hp 06A</t>
  </si>
  <si>
    <t xml:space="preserve">Rotr Bridge Zyxell </t>
  </si>
  <si>
    <t>Makine numerimi lekesh kx-993</t>
  </si>
  <si>
    <t>Tabele White board Metalike 60x90</t>
  </si>
  <si>
    <t>Tabele universale</t>
  </si>
  <si>
    <t>Leter Plastifikimi 100 mic hapur</t>
  </si>
  <si>
    <t>Cante e fredit</t>
  </si>
  <si>
    <t>Toner Samsung ML 1520 orig</t>
  </si>
  <si>
    <t>Toner Samsung ML 1710/1510 orig</t>
  </si>
  <si>
    <t>Toner Samsung SCX 5312 orig</t>
  </si>
  <si>
    <t>Toner HP 27A per HP 4050</t>
  </si>
  <si>
    <t>Toner Lexmark 1427090 (ww200)</t>
  </si>
  <si>
    <t>Lexmark 232 Dell 1710 print Rite</t>
  </si>
  <si>
    <t>Lexmark 69G8256</t>
  </si>
  <si>
    <t>Hp 98A Orig</t>
  </si>
  <si>
    <t xml:space="preserve">Dell 3815 </t>
  </si>
  <si>
    <t>HP laser Jet 74A</t>
  </si>
  <si>
    <t>Hp 92A Print Rite</t>
  </si>
  <si>
    <t>Hp 92A</t>
  </si>
  <si>
    <t>Hp 95A</t>
  </si>
  <si>
    <t>Hp 75A</t>
  </si>
  <si>
    <t>Hp 00A</t>
  </si>
  <si>
    <t>Verbatim HP 1200  15A</t>
  </si>
  <si>
    <t>Fax Canon L-140</t>
  </si>
  <si>
    <t>Brother DR 200 DRUM</t>
  </si>
  <si>
    <t>Brother TN 6600 Verbatim</t>
  </si>
  <si>
    <t>Brother TN 6300 (orig)</t>
  </si>
  <si>
    <t>Brother TN 100  (orig)</t>
  </si>
  <si>
    <t>Brother TN 200  (orig)</t>
  </si>
  <si>
    <t>Brother TN 300  (orig)</t>
  </si>
  <si>
    <t>Brother PC 202 RF</t>
  </si>
  <si>
    <t>Brother TN 8000</t>
  </si>
  <si>
    <t>Toner Ricoh 1275</t>
  </si>
  <si>
    <t>Hp CC 364X 25000 kopje</t>
  </si>
  <si>
    <t>Brother PC 304RF</t>
  </si>
  <si>
    <t>Brother PC 204RF</t>
  </si>
  <si>
    <t>Canon CEX-V6</t>
  </si>
  <si>
    <t>Canon NPG1</t>
  </si>
  <si>
    <t>Canon NPG7</t>
  </si>
  <si>
    <t>Toner Kit Kyocera Mita FS 1100 TK 140</t>
  </si>
  <si>
    <t>Toner Kit Kyocera Mita TK 100</t>
  </si>
  <si>
    <t>Lexmark E232/230</t>
  </si>
  <si>
    <t>Lexmark T 650H31E</t>
  </si>
  <si>
    <t>Xerox 3119 Print Rite</t>
  </si>
  <si>
    <t>Epson EPL 5700/5800</t>
  </si>
  <si>
    <t>Eson AquaLaser 1000</t>
  </si>
  <si>
    <t>Xerox Pro 4121 M15 orig</t>
  </si>
  <si>
    <t>Drum Xerox 5222</t>
  </si>
  <si>
    <t xml:space="preserve">Hp DJ 15D </t>
  </si>
  <si>
    <t>Hp 20A dj</t>
  </si>
  <si>
    <t>Hp 23 A dj</t>
  </si>
  <si>
    <t>HP DJ 27A</t>
  </si>
  <si>
    <t>HP DJ 28A</t>
  </si>
  <si>
    <t>HP 78Xl DJ</t>
  </si>
  <si>
    <t>HP DJ 56A</t>
  </si>
  <si>
    <t>HP DJ 57A</t>
  </si>
  <si>
    <t>Lexmark E120 Compatibel</t>
  </si>
  <si>
    <t>Nashua Tec 2205 orig</t>
  </si>
  <si>
    <t>Ricoh 1305 Nashua Tec 3715</t>
  </si>
  <si>
    <t>Epson EP 4000/5000</t>
  </si>
  <si>
    <t>Nashua Tec 3535/3527</t>
  </si>
  <si>
    <t>Toshiba 4550</t>
  </si>
  <si>
    <t>Toner Mita DC1605</t>
  </si>
  <si>
    <t>UPS 1200</t>
  </si>
  <si>
    <t>UPS 1000</t>
  </si>
  <si>
    <t>UPS 800</t>
  </si>
  <si>
    <t>Stilo Lantu (Jeshil)</t>
  </si>
  <si>
    <t>Stilo Lantu (Blu)</t>
  </si>
  <si>
    <t>Stilo Lantu (Kuq)</t>
  </si>
  <si>
    <t>Toner Epson Aqualaser M2000</t>
  </si>
  <si>
    <t>Toner Xerox XJ/4C   8R7660</t>
  </si>
  <si>
    <t>Toner Xerox    8R7994 dj</t>
  </si>
  <si>
    <t>Hp 82 DJ C/M/Y</t>
  </si>
  <si>
    <t xml:space="preserve">Hp 10 Dj </t>
  </si>
  <si>
    <t>Hp 21+22</t>
  </si>
  <si>
    <t>Hp 41A color</t>
  </si>
  <si>
    <t>HP 17 DJ</t>
  </si>
  <si>
    <t>Hp 300 DJ</t>
  </si>
  <si>
    <t>Hp 337 BL</t>
  </si>
  <si>
    <t>Hp 351 Color</t>
  </si>
  <si>
    <t>Hp 29x</t>
  </si>
  <si>
    <t>Hp 920 Black</t>
  </si>
  <si>
    <t>CD Verbatim CD-R 800MB</t>
  </si>
  <si>
    <t>Kapak DVD Verbatim</t>
  </si>
  <si>
    <t>Mini CD Emtec</t>
  </si>
  <si>
    <t>DVD-R Verbatim</t>
  </si>
  <si>
    <t>DVD+R Verbatim</t>
  </si>
  <si>
    <t>CD Maxell pa kapak</t>
  </si>
  <si>
    <t>Stilolapsa Nr 976 gri</t>
  </si>
  <si>
    <t>Komplet Stio + Hapse Zarfash 1530</t>
  </si>
  <si>
    <t>Lexmark 90</t>
  </si>
  <si>
    <t>Canon BCI 10</t>
  </si>
  <si>
    <t>Lexmark 20</t>
  </si>
  <si>
    <t>Lexmark 16</t>
  </si>
  <si>
    <t>Minolta  Fax 1100/1400</t>
  </si>
  <si>
    <t>Mbajtese disketash Lekure</t>
  </si>
  <si>
    <t>Stilo My -Gel</t>
  </si>
  <si>
    <t>Stilo Roller AIHAO I zi wentaj Roller</t>
  </si>
  <si>
    <t>Stilo Pilot Black BL G-2- 5</t>
  </si>
  <si>
    <t>Komplet Stilo+Stilograf 21991004</t>
  </si>
  <si>
    <t>Komplet druri 21991</t>
  </si>
  <si>
    <t>Kuti Stilo Druri</t>
  </si>
  <si>
    <t>Stilolapsa Paper Mate 28511</t>
  </si>
  <si>
    <t>Stilolapsa Paper Mate Roller</t>
  </si>
  <si>
    <t>Stilolaps druri ne kuti 2199/2001</t>
  </si>
  <si>
    <t>Stilolaps singl pen wood box 21492</t>
  </si>
  <si>
    <t>Stilolaps 21995</t>
  </si>
  <si>
    <t>Stilolaps 21996</t>
  </si>
  <si>
    <t>Stilolaps 21994</t>
  </si>
  <si>
    <t>Tela Makine 23/20 Memory Preciozy</t>
  </si>
  <si>
    <t>kuti</t>
  </si>
  <si>
    <t>Tela Makine 23/22 Memory Preciozy</t>
  </si>
  <si>
    <t>Tela Makine 23/13 Planet.it</t>
  </si>
  <si>
    <t>Tela Makine 23/13 Memory Preciozy</t>
  </si>
  <si>
    <t>Tela Makine 23/8 Memory Preciozy+ office line</t>
  </si>
  <si>
    <t>Tela Makine Nr 10</t>
  </si>
  <si>
    <t>Mbajtese Kartvizitash office line V72</t>
  </si>
  <si>
    <t>Mbajtese Kartvizitash office line V120</t>
  </si>
  <si>
    <t>Leter Fax Kores 210x 30yard</t>
  </si>
  <si>
    <t>rula</t>
  </si>
  <si>
    <t>Kapse me vesh 51 mm</t>
  </si>
  <si>
    <t>Kapse me vesh 41 mm</t>
  </si>
  <si>
    <t>Kapse me vesh 25 mm</t>
  </si>
  <si>
    <t>Kapse me vesh 19 mm</t>
  </si>
  <si>
    <t>Kapse me vesh 15 mm</t>
  </si>
  <si>
    <t>Sharp Al 80TD</t>
  </si>
  <si>
    <t>Sharp UX-6CR</t>
  </si>
  <si>
    <t>Panasonic KX-FA 55A</t>
  </si>
  <si>
    <t>Panasonic KX-FA 55A Kompatibel</t>
  </si>
  <si>
    <t>Panasonic KX-P459</t>
  </si>
  <si>
    <t>Panasonic KX-P170</t>
  </si>
  <si>
    <t>Olympia OF 672</t>
  </si>
  <si>
    <t>Olivetti PR2</t>
  </si>
  <si>
    <t>Kyocera TK 120</t>
  </si>
  <si>
    <t>Epson LQ 1000</t>
  </si>
  <si>
    <t>Brother T74-T76-T78</t>
  </si>
  <si>
    <t>Canon Np6025/G7</t>
  </si>
  <si>
    <t>Canon Gp 160</t>
  </si>
  <si>
    <t>Philips TTR - 321</t>
  </si>
  <si>
    <t>Karta plastike me Shirit</t>
  </si>
  <si>
    <t>Karta plastike te bardha</t>
  </si>
  <si>
    <t>Baxho Blu</t>
  </si>
  <si>
    <t>Baxho Transparente</t>
  </si>
  <si>
    <t>Stick 20gr Neo Line</t>
  </si>
  <si>
    <t>Stick 10gr kinez</t>
  </si>
  <si>
    <t>Flete Dalje 2 kopje</t>
  </si>
  <si>
    <t>Flete Dalje 1 kopje</t>
  </si>
  <si>
    <t>Mandat Pagese  2 kopje I madh</t>
  </si>
  <si>
    <t>Gota Rrjete</t>
  </si>
  <si>
    <t>Gote e zeze Art 99</t>
  </si>
  <si>
    <t>Rryp per Baxho</t>
  </si>
  <si>
    <t>Bateri Robust AAR6</t>
  </si>
  <si>
    <t>Bateri Robust AAAR03</t>
  </si>
  <si>
    <t>Komplet Stilo Druri 21989</t>
  </si>
  <si>
    <t>Komplet Stilo Druri 2199 007</t>
  </si>
  <si>
    <t>Postit 75x75 Canary</t>
  </si>
  <si>
    <t>Postit50.8x76.2 Memo 400 fl pastel</t>
  </si>
  <si>
    <t>Postit 51x51 Memo 400 fl color</t>
  </si>
  <si>
    <t>Postit 76x127 tartan Color</t>
  </si>
  <si>
    <t xml:space="preserve">Postit 76x127 </t>
  </si>
  <si>
    <t>Postit 76x76 office line</t>
  </si>
  <si>
    <t>Mbajtese Kartvizitash Tavoline nr -B-22</t>
  </si>
  <si>
    <t>USB 2.0 to IDE Cable</t>
  </si>
  <si>
    <t>Zgjatues USB 3 porta</t>
  </si>
  <si>
    <t>Stilo Sky Glory PIC</t>
  </si>
  <si>
    <t>Stilo Sprinter Bardhe</t>
  </si>
  <si>
    <t>Stilo Sprinter Kuq</t>
  </si>
  <si>
    <t>Stilo Sprinter Blu</t>
  </si>
  <si>
    <t>Stilo Sprinter Zeze</t>
  </si>
  <si>
    <t>Hapse Zarfi</t>
  </si>
  <si>
    <t>Stilo Roller Memory preciozy</t>
  </si>
  <si>
    <t>Zarfa A4</t>
  </si>
  <si>
    <t>Zarfa A5</t>
  </si>
  <si>
    <t>Zarfa 11x23</t>
  </si>
  <si>
    <t>Zarfa 12x21 me pufka ajri</t>
  </si>
  <si>
    <t>Zarfa 25x35.3</t>
  </si>
  <si>
    <t>Zarfa 11x23 me dritare</t>
  </si>
  <si>
    <t>Stilo Roller Lantu I zi</t>
  </si>
  <si>
    <t>Stilo Fujika</t>
  </si>
  <si>
    <t xml:space="preserve">Stilo Sky Glory    </t>
  </si>
  <si>
    <t>Mbajtese kancelarie komplet</t>
  </si>
  <si>
    <t>Mbajtese fellow per CD metalike</t>
  </si>
  <si>
    <t>Makine Llogaritese Kenko KK 1206E</t>
  </si>
  <si>
    <t>Peteza</t>
  </si>
  <si>
    <t>Makine Kapse FoskaHC-120C</t>
  </si>
  <si>
    <t>Makine kapse SD nr 10 + tela</t>
  </si>
  <si>
    <t>Cable Zip</t>
  </si>
  <si>
    <t>Data Memory Truly 64k</t>
  </si>
  <si>
    <t>Evidenciator kermill</t>
  </si>
  <si>
    <t>Tastjera Kompjuteri</t>
  </si>
  <si>
    <t>Karte Memorie 512 Mb PQI</t>
  </si>
  <si>
    <t xml:space="preserve">Karte Memorie 512 Mb PQI MMC </t>
  </si>
  <si>
    <t>Stilo Drago</t>
  </si>
  <si>
    <t>Makine llogaritese Data bank</t>
  </si>
  <si>
    <t>Mbajese projekti Tub plastik</t>
  </si>
  <si>
    <t>Stilo Uniboll Signo Kuq</t>
  </si>
  <si>
    <t>DVD Writer LG 8x</t>
  </si>
  <si>
    <t>Hard disk I jashtem 320GB</t>
  </si>
  <si>
    <t>Mbajtese Fellows per Cd</t>
  </si>
  <si>
    <t>DVD Writer LG 20X</t>
  </si>
  <si>
    <t>Printer Lexmark Z45</t>
  </si>
  <si>
    <t>Printer HP  5740</t>
  </si>
  <si>
    <t>Mbajtese letre vertikale rrjete bb-8813</t>
  </si>
  <si>
    <t>Mbajtese letre plastike/magazine files 508</t>
  </si>
  <si>
    <t>Tavoline kompjuteri Xhami</t>
  </si>
  <si>
    <t>Tavoline mtalike kompjuteri g512</t>
  </si>
  <si>
    <t>Tavoline mtalike kompjuteri S 213</t>
  </si>
  <si>
    <t>Tavoline mtalike kompjuteri 300A</t>
  </si>
  <si>
    <t>Grirese letre e madhe 9940</t>
  </si>
  <si>
    <t>Makine liberlidhje YD-WM740</t>
  </si>
  <si>
    <t>Glue Stick Big 8gr</t>
  </si>
  <si>
    <t>Glue Stick Big 21gr</t>
  </si>
  <si>
    <t>Marker HI Tex White Board 580W /640WB</t>
  </si>
  <si>
    <t>Stilolaps Hi-Tex 1010 Black</t>
  </si>
  <si>
    <t>Stilolaps Lantu SF 983 Black</t>
  </si>
  <si>
    <t>Stilo Roller AIHAO kuq</t>
  </si>
  <si>
    <t>Stilo Bic Atlantis Kuq</t>
  </si>
  <si>
    <t>Stilo Osama Jeshil + roze</t>
  </si>
  <si>
    <t>Stilo Paper Mate Nylon</t>
  </si>
  <si>
    <t>Stilo Bic 4 Color</t>
  </si>
  <si>
    <t>Paper Mate gel Writer</t>
  </si>
  <si>
    <t>Stilo Velocity Gel</t>
  </si>
  <si>
    <t>Stilo Metal Polter 2000 I kuq+blu</t>
  </si>
  <si>
    <t>Stilo Rubber Stick  kuq</t>
  </si>
  <si>
    <t>Stlo Penac I kuq</t>
  </si>
  <si>
    <t>Stilo Shnaider Gelion red</t>
  </si>
  <si>
    <t>Stilo Shnaider Gelion Black</t>
  </si>
  <si>
    <t>Stilo Bic Velocity Red</t>
  </si>
  <si>
    <t xml:space="preserve">Makine llogaritese Rubennis SCIENTIFIC </t>
  </si>
  <si>
    <t>USB 32Gb Verbatim</t>
  </si>
  <si>
    <t>Karte memorie 256MB MMC Plus PQI</t>
  </si>
  <si>
    <t>Meter Shirit Letre</t>
  </si>
  <si>
    <t>Colorful Body Painting</t>
  </si>
  <si>
    <t>Komplet Vizoresh Memory Preciosy MF2030</t>
  </si>
  <si>
    <t>Aparat Fotografik Fotomax</t>
  </si>
  <si>
    <t>Mouse Wiireless</t>
  </si>
  <si>
    <t>Spirale metalike 5/8" Black</t>
  </si>
  <si>
    <t xml:space="preserve">Mbajtese Kancelarie Tidy Desktop </t>
  </si>
  <si>
    <t>Spirale 18mm plastike blu</t>
  </si>
  <si>
    <t>Spirale 20mm plastike black</t>
  </si>
  <si>
    <t>Spirale 14mm plastike black</t>
  </si>
  <si>
    <t>Spirale 9mm plastike Red</t>
  </si>
  <si>
    <t>Spirale 6mm plastike Black</t>
  </si>
  <si>
    <t>Spirale 11mm plastike White</t>
  </si>
  <si>
    <t>Spirale 11mm plastike red</t>
  </si>
  <si>
    <t xml:space="preserve">Spirale 8mm plastike </t>
  </si>
  <si>
    <t xml:space="preserve">Spirale te ndrysh plastike </t>
  </si>
  <si>
    <t>Spirale 19mm plastike Red</t>
  </si>
  <si>
    <t>Skoc Office Line 48x66</t>
  </si>
  <si>
    <t>Skoc Aero 48x66</t>
  </si>
  <si>
    <t>Skoc office line 48x50 clear, brown</t>
  </si>
  <si>
    <t>Sellotep masking Tape 48x15m  veje</t>
  </si>
  <si>
    <t>Skoc Office Line DUCK Tape 48x4.5m  jeshil</t>
  </si>
  <si>
    <t>Skoc Office Line DUCK Tape 48x4.5m  blue</t>
  </si>
  <si>
    <t>Skoc Office Line DUCK Tape 48x4.5m  gri</t>
  </si>
  <si>
    <t>Skoc Biadeziv I Trashe  48x55</t>
  </si>
  <si>
    <t>Skoc Biadeziv I holle 12x55</t>
  </si>
  <si>
    <t>Korrektor shirit</t>
  </si>
  <si>
    <t>Korrektor Furce foska</t>
  </si>
  <si>
    <t>Korrektor Furce te demtuar</t>
  </si>
  <si>
    <t>Pastrues kompjuteri me Ajer</t>
  </si>
  <si>
    <t>Pastrues Kompjuteri Siam+ Ekrani</t>
  </si>
  <si>
    <t>Gershere te vogla doreze plastike</t>
  </si>
  <si>
    <t>Mbajtese kancelarie Foska SD 832E</t>
  </si>
  <si>
    <t>Mbajtese kancelarie Oliver</t>
  </si>
  <si>
    <t>Mbajtese kancelarie Plastike E803AZ</t>
  </si>
  <si>
    <t>Mbajtese Kancelarie TidyDesktop 2</t>
  </si>
  <si>
    <t xml:space="preserve">Leter Kase 2 kopje </t>
  </si>
  <si>
    <t>Strico 80mm</t>
  </si>
  <si>
    <t>Skoc office line 12x66</t>
  </si>
  <si>
    <t>Etiketa cmimi MF 1082</t>
  </si>
  <si>
    <t>Skoc mesatar</t>
  </si>
  <si>
    <t>Skoc I vogel Aero Tape 12x33</t>
  </si>
  <si>
    <t>Skoc I vogel Aero Tape 12x10</t>
  </si>
  <si>
    <t>Goma MF 15202</t>
  </si>
  <si>
    <t>Shmumesa te bardhe</t>
  </si>
  <si>
    <t>Shmumesa te bardhe 12cope</t>
  </si>
  <si>
    <t>Goma 801</t>
  </si>
  <si>
    <t>Gershere  te medha doreza plastike</t>
  </si>
  <si>
    <t>Gershere  te medha metalike</t>
  </si>
  <si>
    <t>Gjilpera me koke</t>
  </si>
  <si>
    <t>Gjilpera makine</t>
  </si>
  <si>
    <t>Paper Clips 4 15213</t>
  </si>
  <si>
    <t>Paper Clips 5 No 608</t>
  </si>
  <si>
    <t>Paper Clips Mass 3  230</t>
  </si>
  <si>
    <t xml:space="preserve">Paper Clips Mass 3  </t>
  </si>
  <si>
    <t>Paper Clips nr 3 fr</t>
  </si>
  <si>
    <t>Paper Clips nr 28mm  eagle</t>
  </si>
  <si>
    <t>Pineska metalike</t>
  </si>
  <si>
    <t>Paper clips color</t>
  </si>
  <si>
    <t>Leter Plastifikimi A5 Arter</t>
  </si>
  <si>
    <t>pako</t>
  </si>
  <si>
    <t>Leter Plastifikimi Mapi 78x102 150 mic</t>
  </si>
  <si>
    <t>Leter Plastifikimi A6 125mic</t>
  </si>
  <si>
    <t>Leter Plastifikimi A3</t>
  </si>
  <si>
    <t>Paper Clips 6 premies</t>
  </si>
  <si>
    <t>Axhenda italiane</t>
  </si>
  <si>
    <t>Boje tush blu</t>
  </si>
  <si>
    <t>Boje tush e verdhe</t>
  </si>
  <si>
    <t>Boje tush kafe</t>
  </si>
  <si>
    <t>Boje tush e kuqe</t>
  </si>
  <si>
    <t>Thika te medha Utility</t>
  </si>
  <si>
    <t>Tampon Vule Blue Fr</t>
  </si>
  <si>
    <t>Tampon Vule 2 ngjyra</t>
  </si>
  <si>
    <t>Boje RovingKing</t>
  </si>
  <si>
    <t>Boje tush Monopol</t>
  </si>
  <si>
    <t>Boje tush Pelikan</t>
  </si>
  <si>
    <t>Thika CuterKnife 17008</t>
  </si>
  <si>
    <t>Thika CuterKnife 170165</t>
  </si>
  <si>
    <t>Tampon Colop E2100</t>
  </si>
  <si>
    <t>Tampon Colop ER40</t>
  </si>
  <si>
    <t>Tampon Colop E2300</t>
  </si>
  <si>
    <t>Tampon Colop E30</t>
  </si>
  <si>
    <t>Stilolapsa Hi Tex 1010 Black</t>
  </si>
  <si>
    <t>Stilolapsa Hi Tex 660 Black</t>
  </si>
  <si>
    <t>Varese per baxho Agriculture</t>
  </si>
  <si>
    <t>Prolunge 5 fole 3 m</t>
  </si>
  <si>
    <t>Prolunge 5 fole 5 m</t>
  </si>
  <si>
    <t>Mbajtese celesi metalike</t>
  </si>
  <si>
    <t>Leter Kalk Getway  250 fl</t>
  </si>
  <si>
    <t>Colorito Hi Tex  Fibracolor</t>
  </si>
  <si>
    <t>Marker Hi-Text Permanent 640P blu</t>
  </si>
  <si>
    <t>Marker Whait Board SC 528 blc</t>
  </si>
  <si>
    <t>Marker Hi-Text Permanent 640P kuq</t>
  </si>
  <si>
    <t>Makine llogaritese kenko KK 3222-13</t>
  </si>
  <si>
    <t>Makine llogaritese kenko KK 875</t>
  </si>
  <si>
    <t>Evidenciator Hi tex 7000  portokall</t>
  </si>
  <si>
    <t>Evidenciator Hi tex 7000  blu</t>
  </si>
  <si>
    <t>Evidenciator Hi tex 7000  roze</t>
  </si>
  <si>
    <t>Marker Hi-Text Permanent 830 PB black</t>
  </si>
  <si>
    <t>Evidenciator Hi tex 7100  verdhe</t>
  </si>
  <si>
    <t>Paper Mate gel 37521 30</t>
  </si>
  <si>
    <t>Marker Hi-Text Permanent 830 PB Blu</t>
  </si>
  <si>
    <t>Marker Hi-Text Permanent 640WB Jeshil</t>
  </si>
  <si>
    <t>Marker Hi-Text Permanent 640WBM  Zi +blu</t>
  </si>
  <si>
    <t>Axhenda A4 Fr</t>
  </si>
  <si>
    <t>Stilo Me Bazament</t>
  </si>
  <si>
    <t>Laminatig Film Arter 100 mic</t>
  </si>
  <si>
    <t>Laminatig Film Arter 80 mic</t>
  </si>
  <si>
    <t>Transparent film Color</t>
  </si>
  <si>
    <t>fije</t>
  </si>
  <si>
    <t>Polimat Laser A4</t>
  </si>
  <si>
    <t>Postit 76x51 office line</t>
  </si>
  <si>
    <t>Postit 76x76 Eagle 400fl verdhe 654-4P</t>
  </si>
  <si>
    <t>Postit 51x38 office line</t>
  </si>
  <si>
    <t>Postit 51x51 Memo Tip 400fl color</t>
  </si>
  <si>
    <t>Postit 51x38 Memo Tip jellow</t>
  </si>
  <si>
    <t>Postit 51x38 Memo Tip Pastel</t>
  </si>
  <si>
    <t>Strico 27 mm</t>
  </si>
  <si>
    <t>Mbajtese celesi plastike</t>
  </si>
  <si>
    <t>Evidenciator Bic  802 305 roze</t>
  </si>
  <si>
    <t>Evidenciator Foska MK 2006 set</t>
  </si>
  <si>
    <t xml:space="preserve">Evidenciator Eagle </t>
  </si>
  <si>
    <t>Glue Pen 50cc</t>
  </si>
  <si>
    <t>Glue Pen 30cc</t>
  </si>
  <si>
    <t>Vizore 20cm</t>
  </si>
  <si>
    <t>Fletore A4 me spira anash 40fl</t>
  </si>
  <si>
    <t>Fletore A4 me spira anash 64fl</t>
  </si>
  <si>
    <t>Bllok A4 Me Ngjitje 60fl katrore</t>
  </si>
  <si>
    <t>Bllok A4 Me Ngjitje Cartiere di Varese 60fl katrore</t>
  </si>
  <si>
    <t>Bllok A4 Me Ngjitje 60fl me vija</t>
  </si>
  <si>
    <t>Blok A4 Spirale 64 fl bardha</t>
  </si>
  <si>
    <t>Blok A4 Spirale siper 64 fl kuti</t>
  </si>
  <si>
    <t>Blloqe A5 FR Wenge</t>
  </si>
  <si>
    <t>Leter Fabriano 80 gr/m2</t>
  </si>
  <si>
    <t>Fletore A4 Spirale siper 64 fl vija</t>
  </si>
  <si>
    <t>Leter Fotografike Glossy A3</t>
  </si>
  <si>
    <t>Block A5  HCA5-80-S</t>
  </si>
  <si>
    <t>Bllok A5 me spirale 40fl me katrore</t>
  </si>
  <si>
    <t xml:space="preserve">Bllok A6 me ngjitje </t>
  </si>
  <si>
    <t>mbeshtjellese fletoreje</t>
  </si>
  <si>
    <t>Fletore muzike</t>
  </si>
  <si>
    <t>Xhepore</t>
  </si>
  <si>
    <t>Fletore bukurshkrimi Cartiere di varese Rig A</t>
  </si>
  <si>
    <t>Fletore bukurshkrimi Cartiere di varese Rig B</t>
  </si>
  <si>
    <t>Bllok A4 me Viza lizi Collection P54</t>
  </si>
  <si>
    <t>Bllok A4 me Viza lizi Collection P52</t>
  </si>
  <si>
    <t>Fletore QuaBlock</t>
  </si>
  <si>
    <t>Ndarese 6 numra</t>
  </si>
  <si>
    <t>Ndarese 6 color A9036</t>
  </si>
  <si>
    <t>Mbeshtjellese Kompjuteri</t>
  </si>
  <si>
    <t>Tapet mausi fr</t>
  </si>
  <si>
    <t xml:space="preserve">Tapet mausi </t>
  </si>
  <si>
    <t>Penela MF 19032</t>
  </si>
  <si>
    <t>Vaskete 2 transparente</t>
  </si>
  <si>
    <t>Mbajtese Dokumentash 3 kate plastike nr 10431</t>
  </si>
  <si>
    <t>Copy Holder</t>
  </si>
  <si>
    <t>Ndarese 12 ngjyra US-012A</t>
  </si>
  <si>
    <t>Ndarese 12 ngjyra KS6012</t>
  </si>
  <si>
    <t>Ndarese 12 numra TB1-12</t>
  </si>
  <si>
    <t>Fletore punedore</t>
  </si>
  <si>
    <t>Ora te medha</t>
  </si>
  <si>
    <t>Ora te vogla</t>
  </si>
  <si>
    <t>Carta Nera</t>
  </si>
  <si>
    <t>Fletore Rafaelo</t>
  </si>
  <si>
    <t>CD Printable Verbatim</t>
  </si>
  <si>
    <t>DVD Verbatim Speandel 10</t>
  </si>
  <si>
    <t>Mous Optic Fredi + Europrinty</t>
  </si>
  <si>
    <t xml:space="preserve">DVD +RW </t>
  </si>
  <si>
    <t>Cd-R 800min Datalife</t>
  </si>
  <si>
    <t>CD-WR Verbatim</t>
  </si>
  <si>
    <t>CD-R Extra</t>
  </si>
  <si>
    <t>CD-R 700Mg (LS Media) 50cope</t>
  </si>
  <si>
    <t>Pastrues Kompjuteri NOBO</t>
  </si>
  <si>
    <t>Lasa Color Memory Preciozy MF 16417</t>
  </si>
  <si>
    <t>Bojra Uji me Penel</t>
  </si>
  <si>
    <t>Makine Kapse Aktesh Ding Li 24/6</t>
  </si>
  <si>
    <t xml:space="preserve">Makine llogaritese Mesonic HC-238A </t>
  </si>
  <si>
    <t>Makine Llogaritese me ekran SZ 2002A</t>
  </si>
  <si>
    <t>Makine llogaritese Kenko KK-33888</t>
  </si>
  <si>
    <t>Makine llogaritese Sharp El-6082</t>
  </si>
  <si>
    <t>Makine Kapse Deli 24/6 Nr339</t>
  </si>
  <si>
    <t>Makine Kapse Deli 24/6 Nr361</t>
  </si>
  <si>
    <t>Lagese gishti</t>
  </si>
  <si>
    <t>Makine Kapse NOVUS</t>
  </si>
  <si>
    <t>Makine Kapse Deli Nr414</t>
  </si>
  <si>
    <t>Makine Kapse Leone (SIAM Dalia) 6/49</t>
  </si>
  <si>
    <t>Maksine Kapse Dore Nr 513</t>
  </si>
  <si>
    <t>Boje Vule Blu</t>
  </si>
  <si>
    <t>Boje vule zeze</t>
  </si>
  <si>
    <t>Trup Vule Sindos Print</t>
  </si>
  <si>
    <t>Tela Greit Wall  24/6 Bakri</t>
  </si>
  <si>
    <t>Fletore Karta Nero</t>
  </si>
  <si>
    <t>Tela SD</t>
  </si>
  <si>
    <t>Karton Liberlidhje 270 gr kuq</t>
  </si>
  <si>
    <t>Karton Liberlidhje 270 gr zi</t>
  </si>
  <si>
    <t>Makine llogaritese Catiga cd2396en</t>
  </si>
  <si>
    <t>Makine llogaritese CADIO</t>
  </si>
  <si>
    <t>Paper Clips Nr 2 Mass</t>
  </si>
  <si>
    <t>Mbajtese kancelarie 2 plastike nr10421</t>
  </si>
  <si>
    <t>Tela Makine 23/24 Memory Preciozy</t>
  </si>
  <si>
    <t>Hapse Vrimash  SD Nr 811</t>
  </si>
  <si>
    <t>Blloqe A6 me HanaMontana</t>
  </si>
  <si>
    <t>Hapse vrimash e madhe HC6170</t>
  </si>
  <si>
    <t>Stilolapsa Bay - X</t>
  </si>
  <si>
    <t>Plasteline</t>
  </si>
  <si>
    <t>Kapse Me veshe 32mm</t>
  </si>
  <si>
    <t>Dosje 20qese</t>
  </si>
  <si>
    <t>Dosje 10qese</t>
  </si>
  <si>
    <t>Qese Dokumentash A5</t>
  </si>
  <si>
    <t xml:space="preserve">Stilo Katror </t>
  </si>
  <si>
    <t>Stilo me 4 funksione</t>
  </si>
  <si>
    <t>Cante TB1340Brown 1367 blc+brawn</t>
  </si>
  <si>
    <t>Colorito 24</t>
  </si>
  <si>
    <t>Colorito 12</t>
  </si>
  <si>
    <t>Baxho MF 1206</t>
  </si>
  <si>
    <t>Blloqe A5 Gjoni</t>
  </si>
  <si>
    <t>Flete hyrje 3 kopje</t>
  </si>
  <si>
    <t>Mandat Arketimi 3kopje I vogel</t>
  </si>
  <si>
    <t>Mandat Arketimi 2kopje I vogel</t>
  </si>
  <si>
    <t>Mandat Pagese 3kopje I vogel</t>
  </si>
  <si>
    <t>Mandat Pagese 3kopje I madh</t>
  </si>
  <si>
    <t>Canta shkolle</t>
  </si>
  <si>
    <t>Canta grash</t>
  </si>
  <si>
    <t>Canta TB1367 coffe</t>
  </si>
  <si>
    <t>Canta TB1367 brown</t>
  </si>
  <si>
    <t>Vegla pune</t>
  </si>
  <si>
    <t>Canta TB1367 Burgundy</t>
  </si>
  <si>
    <t>Canta TB1367 Black</t>
  </si>
  <si>
    <t xml:space="preserve">Leter Traktor A3 2kopje </t>
  </si>
  <si>
    <t>Leter Paper Line 70gr/m2</t>
  </si>
  <si>
    <t>Leter Copy Paper techwill</t>
  </si>
  <si>
    <t>Perde Projeksioni</t>
  </si>
  <si>
    <t>Rruga''Shaban  Bardhoku'',Kombinat Tirane</t>
  </si>
  <si>
    <t xml:space="preserve">MAKSIM LIKAJ </t>
  </si>
  <si>
    <t>2090853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</si>
</sst>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_F_-;\-* #,##0\ _F_-;_-* &quot;-&quot;??\ _F_-;_-@_-"/>
    <numFmt numFmtId="185" formatCode="#,##0.0"/>
    <numFmt numFmtId="186" formatCode="_-* #,##0_L_e_k_-;\-* #,##0_L_e_k_-;_-* &quot;-&quot;??_L_e_k_-;_-@_-"/>
    <numFmt numFmtId="187" formatCode="_(* #,##0_);_(* \(#,##0\);_(* &quot;-&quot;??_);_(@_)"/>
  </numFmts>
  <fonts count="6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"/>
    </xf>
    <xf numFmtId="3" fontId="0" fillId="0" borderId="24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3" xfId="0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32" xfId="0" applyBorder="1" applyAlignment="1">
      <alignment/>
    </xf>
    <xf numFmtId="178" fontId="0" fillId="0" borderId="17" xfId="45" applyFont="1" applyBorder="1" applyAlignment="1">
      <alignment/>
    </xf>
    <xf numFmtId="178" fontId="0" fillId="0" borderId="19" xfId="45" applyFont="1" applyBorder="1" applyAlignment="1">
      <alignment/>
    </xf>
    <xf numFmtId="178" fontId="0" fillId="0" borderId="19" xfId="45" applyFont="1" applyBorder="1" applyAlignment="1">
      <alignment horizontal="center"/>
    </xf>
    <xf numFmtId="178" fontId="0" fillId="0" borderId="12" xfId="45" applyFont="1" applyBorder="1" applyAlignment="1">
      <alignment/>
    </xf>
    <xf numFmtId="178" fontId="0" fillId="0" borderId="14" xfId="45" applyFont="1" applyBorder="1" applyAlignment="1">
      <alignment/>
    </xf>
    <xf numFmtId="178" fontId="0" fillId="0" borderId="22" xfId="45" applyFont="1" applyBorder="1" applyAlignment="1">
      <alignment horizontal="center"/>
    </xf>
    <xf numFmtId="178" fontId="0" fillId="0" borderId="33" xfId="45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33" borderId="33" xfId="0" applyFill="1" applyBorder="1" applyAlignment="1">
      <alignment/>
    </xf>
    <xf numFmtId="0" fontId="2" fillId="34" borderId="33" xfId="0" applyFont="1" applyFill="1" applyBorder="1" applyAlignment="1">
      <alignment/>
    </xf>
    <xf numFmtId="0" fontId="0" fillId="34" borderId="33" xfId="0" applyFill="1" applyBorder="1" applyAlignment="1">
      <alignment/>
    </xf>
    <xf numFmtId="178" fontId="0" fillId="0" borderId="0" xfId="45" applyFont="1" applyBorder="1" applyAlignment="1">
      <alignment/>
    </xf>
    <xf numFmtId="0" fontId="0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/>
    </xf>
    <xf numFmtId="43" fontId="0" fillId="33" borderId="14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4" xfId="0" applyFont="1" applyBorder="1" applyAlignment="1">
      <alignment horizontal="justify"/>
    </xf>
    <xf numFmtId="0" fontId="1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1" fillId="0" borderId="33" xfId="0" applyNumberFormat="1" applyFont="1" applyBorder="1" applyAlignment="1">
      <alignment horizontal="right" vertical="center"/>
    </xf>
    <xf numFmtId="186" fontId="0" fillId="0" borderId="33" xfId="42" applyNumberFormat="1" applyFont="1" applyBorder="1" applyAlignment="1">
      <alignment vertical="center"/>
    </xf>
    <xf numFmtId="3" fontId="2" fillId="0" borderId="3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185" fontId="0" fillId="0" borderId="22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12" xfId="0" applyFont="1" applyBorder="1" applyAlignment="1">
      <alignment horizontal="center"/>
    </xf>
    <xf numFmtId="0" fontId="23" fillId="0" borderId="33" xfId="0" applyFont="1" applyBorder="1" applyAlignment="1">
      <alignment/>
    </xf>
    <xf numFmtId="187" fontId="23" fillId="0" borderId="33" xfId="42" applyNumberFormat="1" applyFont="1" applyBorder="1" applyAlignment="1">
      <alignment/>
    </xf>
    <xf numFmtId="187" fontId="23" fillId="0" borderId="33" xfId="42" applyNumberFormat="1" applyFont="1" applyFill="1" applyBorder="1" applyAlignment="1">
      <alignment/>
    </xf>
    <xf numFmtId="187" fontId="23" fillId="0" borderId="33" xfId="0" applyNumberFormat="1" applyFont="1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0" fontId="24" fillId="0" borderId="33" xfId="0" applyFont="1" applyBorder="1" applyAlignment="1">
      <alignment/>
    </xf>
    <xf numFmtId="187" fontId="24" fillId="0" borderId="33" xfId="0" applyNumberFormat="1" applyFont="1" applyBorder="1" applyAlignment="1">
      <alignment/>
    </xf>
    <xf numFmtId="179" fontId="2" fillId="0" borderId="0" xfId="42" applyFont="1" applyAlignment="1">
      <alignment/>
    </xf>
    <xf numFmtId="0" fontId="2" fillId="0" borderId="0" xfId="0" applyFont="1" applyAlignment="1">
      <alignment/>
    </xf>
    <xf numFmtId="187" fontId="0" fillId="0" borderId="0" xfId="0" applyNumberForma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7" fillId="0" borderId="34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9" fillId="0" borderId="0" xfId="0" applyFont="1" applyAlignment="1" quotePrefix="1">
      <alignment horizontal="left" vertical="center"/>
    </xf>
    <xf numFmtId="3" fontId="0" fillId="0" borderId="33" xfId="0" applyNumberFormat="1" applyBorder="1" applyAlignment="1">
      <alignment/>
    </xf>
    <xf numFmtId="178" fontId="0" fillId="0" borderId="33" xfId="45" applyFont="1" applyBorder="1" applyAlignment="1">
      <alignment/>
    </xf>
    <xf numFmtId="178" fontId="2" fillId="0" borderId="33" xfId="45" applyFont="1" applyBorder="1" applyAlignment="1">
      <alignment/>
    </xf>
    <xf numFmtId="49" fontId="0" fillId="0" borderId="17" xfId="45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33" xfId="44" applyNumberFormat="1" applyBorder="1" applyAlignment="1">
      <alignment/>
    </xf>
    <xf numFmtId="3" fontId="0" fillId="0" borderId="12" xfId="44" applyNumberFormat="1" applyBorder="1" applyAlignment="1">
      <alignment/>
    </xf>
    <xf numFmtId="0" fontId="0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3" fontId="20" fillId="0" borderId="46" xfId="44" applyNumberFormat="1" applyFont="1" applyBorder="1" applyAlignment="1">
      <alignment vertical="center"/>
    </xf>
    <xf numFmtId="3" fontId="20" fillId="0" borderId="47" xfId="44" applyNumberFormat="1" applyFont="1" applyBorder="1" applyAlignment="1">
      <alignment vertical="center"/>
    </xf>
    <xf numFmtId="1" fontId="0" fillId="0" borderId="33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3" fontId="0" fillId="34" borderId="33" xfId="0" applyNumberForma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 quotePrefix="1">
      <alignment horizontal="left" vertical="center"/>
    </xf>
    <xf numFmtId="0" fontId="0" fillId="0" borderId="10" xfId="0" applyBorder="1" applyAlignment="1">
      <alignment horizontal="center"/>
    </xf>
    <xf numFmtId="3" fontId="23" fillId="0" borderId="3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1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0" borderId="33" xfId="0" applyBorder="1" applyAlignment="1">
      <alignment horizontal="center" vertical="center"/>
    </xf>
    <xf numFmtId="0" fontId="0" fillId="34" borderId="33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43" fontId="0" fillId="34" borderId="33" xfId="0" applyNumberFormat="1" applyFill="1" applyBorder="1" applyAlignment="1">
      <alignment/>
    </xf>
    <xf numFmtId="43" fontId="0" fillId="34" borderId="33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1" fontId="0" fillId="34" borderId="33" xfId="0" applyNumberFormat="1" applyFill="1" applyBorder="1" applyAlignment="1">
      <alignment/>
    </xf>
    <xf numFmtId="41" fontId="0" fillId="33" borderId="14" xfId="0" applyNumberFormat="1" applyFill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2" fillId="0" borderId="32" xfId="45" applyFont="1" applyBorder="1" applyAlignment="1">
      <alignment horizontal="center"/>
    </xf>
    <xf numFmtId="178" fontId="0" fillId="0" borderId="33" xfId="45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18" fillId="0" borderId="0" xfId="0" applyFont="1" applyAlignment="1">
      <alignment horizontal="center"/>
    </xf>
    <xf numFmtId="0" fontId="31" fillId="3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2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25">
      <selection activeCell="H13" sqref="H13"/>
    </sheetView>
  </sheetViews>
  <sheetFormatPr defaultColWidth="9.140625" defaultRowHeight="12.75"/>
  <cols>
    <col min="1" max="1" width="0.9921875" style="96" customWidth="1"/>
    <col min="2" max="3" width="9.140625" style="96" customWidth="1"/>
    <col min="4" max="4" width="9.28125" style="96" customWidth="1"/>
    <col min="5" max="5" width="11.421875" style="96" customWidth="1"/>
    <col min="6" max="6" width="12.8515625" style="96" customWidth="1"/>
    <col min="7" max="7" width="5.421875" style="96" customWidth="1"/>
    <col min="8" max="9" width="9.140625" style="96" customWidth="1"/>
    <col min="10" max="10" width="3.140625" style="96" customWidth="1"/>
    <col min="11" max="11" width="7.57421875" style="96" customWidth="1"/>
    <col min="12" max="12" width="1.8515625" style="96" customWidth="1"/>
    <col min="13" max="16384" width="9.140625" style="96" customWidth="1"/>
  </cols>
  <sheetData>
    <row r="1" ht="6.75" customHeight="1"/>
    <row r="2" spans="2:11" ht="12.75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73" customFormat="1" ht="21" customHeight="1">
      <c r="B3" s="196"/>
      <c r="C3" s="197" t="s">
        <v>280</v>
      </c>
      <c r="D3" s="197"/>
      <c r="E3" s="197"/>
      <c r="F3" s="202" t="s">
        <v>322</v>
      </c>
      <c r="G3" s="216"/>
      <c r="H3" s="217"/>
      <c r="I3" s="218"/>
      <c r="J3" s="198"/>
      <c r="K3" s="199"/>
    </row>
    <row r="4" spans="2:11" s="173" customFormat="1" ht="13.5" customHeight="1">
      <c r="B4" s="196"/>
      <c r="C4" s="197" t="s">
        <v>281</v>
      </c>
      <c r="D4" s="197"/>
      <c r="E4" s="197"/>
      <c r="F4" s="202" t="s">
        <v>323</v>
      </c>
      <c r="G4" s="219"/>
      <c r="H4" s="220"/>
      <c r="I4" s="221"/>
      <c r="J4" s="197"/>
      <c r="K4" s="201"/>
    </row>
    <row r="5" spans="2:11" s="173" customFormat="1" ht="13.5" customHeight="1">
      <c r="B5" s="196"/>
      <c r="C5" s="197" t="s">
        <v>282</v>
      </c>
      <c r="D5" s="197"/>
      <c r="E5" s="197"/>
      <c r="F5" s="222" t="s">
        <v>926</v>
      </c>
      <c r="G5" s="221"/>
      <c r="H5" s="221"/>
      <c r="I5" s="221"/>
      <c r="J5" s="197"/>
      <c r="K5" s="201"/>
    </row>
    <row r="6" spans="2:11" s="173" customFormat="1" ht="13.5" customHeight="1">
      <c r="B6" s="196"/>
      <c r="C6" s="197" t="s">
        <v>283</v>
      </c>
      <c r="D6" s="197"/>
      <c r="E6" s="197"/>
      <c r="F6" s="202">
        <v>2003</v>
      </c>
      <c r="G6" s="203"/>
      <c r="H6" s="197"/>
      <c r="I6" s="197"/>
      <c r="J6" s="197"/>
      <c r="K6" s="201"/>
    </row>
    <row r="7" spans="2:11" s="173" customFormat="1" ht="13.5" customHeight="1">
      <c r="B7" s="196"/>
      <c r="C7" s="197" t="s">
        <v>284</v>
      </c>
      <c r="D7" s="197"/>
      <c r="E7" s="197"/>
      <c r="F7" s="204"/>
      <c r="G7" s="200"/>
      <c r="H7" s="197"/>
      <c r="I7" s="197"/>
      <c r="J7" s="197"/>
      <c r="K7" s="201"/>
    </row>
    <row r="8" spans="2:11" s="173" customFormat="1" ht="13.5" customHeight="1">
      <c r="B8" s="196"/>
      <c r="C8" s="197"/>
      <c r="D8" s="197"/>
      <c r="E8" s="197"/>
      <c r="F8" s="197"/>
      <c r="G8" s="197"/>
      <c r="H8" s="197"/>
      <c r="I8" s="197"/>
      <c r="J8" s="197"/>
      <c r="K8" s="201"/>
    </row>
    <row r="9" spans="2:11" s="173" customFormat="1" ht="13.5" customHeight="1">
      <c r="B9" s="196"/>
      <c r="C9" s="197" t="s">
        <v>285</v>
      </c>
      <c r="D9" s="197"/>
      <c r="E9" s="197"/>
      <c r="F9" s="198" t="s">
        <v>304</v>
      </c>
      <c r="G9" s="198"/>
      <c r="H9" s="198"/>
      <c r="I9" s="198"/>
      <c r="J9" s="198"/>
      <c r="K9" s="201"/>
    </row>
    <row r="10" spans="2:11" s="173" customFormat="1" ht="13.5" customHeight="1">
      <c r="B10" s="196"/>
      <c r="C10" s="197"/>
      <c r="D10" s="197"/>
      <c r="E10" s="197"/>
      <c r="F10" s="204"/>
      <c r="G10" s="204"/>
      <c r="H10" s="204"/>
      <c r="I10" s="204"/>
      <c r="J10" s="204"/>
      <c r="K10" s="201"/>
    </row>
    <row r="11" spans="2:11" s="173" customFormat="1" ht="13.5" customHeight="1">
      <c r="B11" s="196"/>
      <c r="C11" s="197"/>
      <c r="D11" s="197"/>
      <c r="E11" s="197"/>
      <c r="F11" s="204"/>
      <c r="G11" s="204"/>
      <c r="H11" s="204"/>
      <c r="I11" s="204"/>
      <c r="J11" s="204"/>
      <c r="K11" s="201"/>
    </row>
    <row r="12" spans="2:11" ht="12.75">
      <c r="B12" s="205"/>
      <c r="C12" s="84"/>
      <c r="D12" s="84"/>
      <c r="E12" s="84"/>
      <c r="F12" s="84"/>
      <c r="G12" s="84"/>
      <c r="H12" s="84"/>
      <c r="I12" s="84"/>
      <c r="J12" s="84"/>
      <c r="K12" s="206"/>
    </row>
    <row r="13" spans="2:11" ht="12.75">
      <c r="B13" s="205"/>
      <c r="C13" s="84"/>
      <c r="D13" s="84"/>
      <c r="E13" s="84"/>
      <c r="F13" s="84"/>
      <c r="G13" s="84"/>
      <c r="H13" s="84"/>
      <c r="I13" s="84"/>
      <c r="J13" s="84"/>
      <c r="K13" s="206"/>
    </row>
    <row r="14" spans="2:11" ht="12.75">
      <c r="B14" s="205"/>
      <c r="C14" s="84"/>
      <c r="D14" s="84"/>
      <c r="E14" s="84"/>
      <c r="F14" s="84"/>
      <c r="G14" s="84"/>
      <c r="H14" s="84"/>
      <c r="I14" s="84"/>
      <c r="J14" s="84"/>
      <c r="K14" s="206"/>
    </row>
    <row r="15" spans="2:11" ht="12.75">
      <c r="B15" s="205"/>
      <c r="C15" s="84"/>
      <c r="D15" s="84"/>
      <c r="E15" s="84"/>
      <c r="F15" s="84"/>
      <c r="G15" s="84"/>
      <c r="H15" s="84"/>
      <c r="I15" s="84"/>
      <c r="J15" s="84"/>
      <c r="K15" s="206"/>
    </row>
    <row r="16" spans="2:11" ht="12.75">
      <c r="B16" s="205"/>
      <c r="C16" s="84"/>
      <c r="D16" s="84"/>
      <c r="E16" s="84"/>
      <c r="F16" s="84"/>
      <c r="G16" s="84"/>
      <c r="H16" s="84"/>
      <c r="I16" s="84"/>
      <c r="J16" s="84"/>
      <c r="K16" s="206"/>
    </row>
    <row r="17" spans="2:11" ht="12.75">
      <c r="B17" s="205"/>
      <c r="C17" s="84"/>
      <c r="D17" s="84"/>
      <c r="E17" s="84"/>
      <c r="F17" s="84"/>
      <c r="G17" s="84"/>
      <c r="H17" s="84"/>
      <c r="I17" s="84"/>
      <c r="J17" s="84"/>
      <c r="K17" s="206"/>
    </row>
    <row r="18" spans="2:11" ht="12.75">
      <c r="B18" s="205"/>
      <c r="D18" s="84"/>
      <c r="E18" s="84"/>
      <c r="F18" s="84"/>
      <c r="G18" s="84"/>
      <c r="H18" s="84"/>
      <c r="I18" s="84"/>
      <c r="J18" s="84"/>
      <c r="K18" s="206"/>
    </row>
    <row r="19" spans="2:11" ht="12.75">
      <c r="B19" s="205"/>
      <c r="C19" s="84"/>
      <c r="D19" s="84"/>
      <c r="E19" s="84"/>
      <c r="F19" s="84"/>
      <c r="G19" s="84"/>
      <c r="H19" s="84"/>
      <c r="I19" s="84"/>
      <c r="J19" s="84"/>
      <c r="K19" s="206"/>
    </row>
    <row r="20" spans="2:11" ht="12.75">
      <c r="B20" s="205"/>
      <c r="C20" s="84"/>
      <c r="D20" s="84"/>
      <c r="E20" s="84"/>
      <c r="F20" s="84"/>
      <c r="G20" s="84"/>
      <c r="H20" s="84"/>
      <c r="I20" s="84"/>
      <c r="J20" s="84"/>
      <c r="K20" s="206"/>
    </row>
    <row r="21" spans="2:11" ht="12.75">
      <c r="B21" s="205"/>
      <c r="C21" s="84"/>
      <c r="D21" s="84"/>
      <c r="E21" s="84"/>
      <c r="F21" s="84"/>
      <c r="G21" s="84"/>
      <c r="H21" s="84"/>
      <c r="I21" s="84"/>
      <c r="J21" s="84"/>
      <c r="K21" s="206"/>
    </row>
    <row r="22" spans="2:11" ht="33.75">
      <c r="B22" s="260" t="s">
        <v>286</v>
      </c>
      <c r="C22" s="261"/>
      <c r="D22" s="261"/>
      <c r="E22" s="261"/>
      <c r="F22" s="261"/>
      <c r="G22" s="261"/>
      <c r="H22" s="261"/>
      <c r="I22" s="261"/>
      <c r="J22" s="261"/>
      <c r="K22" s="262"/>
    </row>
    <row r="23" spans="2:11" ht="12.75">
      <c r="B23" s="205"/>
      <c r="C23" s="263" t="s">
        <v>303</v>
      </c>
      <c r="D23" s="263"/>
      <c r="E23" s="263"/>
      <c r="F23" s="263"/>
      <c r="G23" s="263"/>
      <c r="H23" s="263"/>
      <c r="I23" s="263"/>
      <c r="J23" s="263"/>
      <c r="K23" s="206"/>
    </row>
    <row r="24" spans="2:11" ht="12.75">
      <c r="B24" s="205"/>
      <c r="C24" s="263" t="s">
        <v>287</v>
      </c>
      <c r="D24" s="263"/>
      <c r="E24" s="263"/>
      <c r="F24" s="263"/>
      <c r="G24" s="263"/>
      <c r="H24" s="263"/>
      <c r="I24" s="263"/>
      <c r="J24" s="263"/>
      <c r="K24" s="206"/>
    </row>
    <row r="25" spans="2:11" ht="12.75">
      <c r="B25" s="205"/>
      <c r="C25" s="84"/>
      <c r="D25" s="84"/>
      <c r="E25" s="84"/>
      <c r="F25" s="84"/>
      <c r="G25" s="84"/>
      <c r="H25" s="84"/>
      <c r="I25" s="84"/>
      <c r="J25" s="84"/>
      <c r="K25" s="206"/>
    </row>
    <row r="26" spans="2:11" ht="12.75">
      <c r="B26" s="205"/>
      <c r="C26" s="84"/>
      <c r="D26" s="84"/>
      <c r="E26" s="84"/>
      <c r="F26" s="84"/>
      <c r="G26" s="84"/>
      <c r="H26" s="84"/>
      <c r="I26" s="84"/>
      <c r="J26" s="84"/>
      <c r="K26" s="206"/>
    </row>
    <row r="27" spans="2:11" ht="33.75">
      <c r="B27" s="205"/>
      <c r="C27" s="84"/>
      <c r="D27" s="84"/>
      <c r="E27" s="84"/>
      <c r="F27" s="207" t="s">
        <v>324</v>
      </c>
      <c r="G27" s="84"/>
      <c r="H27" s="84"/>
      <c r="I27" s="84"/>
      <c r="J27" s="84"/>
      <c r="K27" s="206"/>
    </row>
    <row r="28" spans="2:11" ht="12.75">
      <c r="B28" s="205"/>
      <c r="C28" s="84"/>
      <c r="D28" s="84"/>
      <c r="E28" s="84"/>
      <c r="F28" s="84"/>
      <c r="G28" s="84"/>
      <c r="H28" s="84"/>
      <c r="I28" s="84"/>
      <c r="J28" s="84"/>
      <c r="K28" s="206"/>
    </row>
    <row r="29" spans="2:11" ht="12.75">
      <c r="B29" s="205"/>
      <c r="C29" s="84"/>
      <c r="D29" s="84"/>
      <c r="E29" s="84"/>
      <c r="F29" s="84"/>
      <c r="G29" s="84"/>
      <c r="H29" s="84"/>
      <c r="I29" s="84"/>
      <c r="J29" s="84"/>
      <c r="K29" s="206"/>
    </row>
    <row r="30" spans="2:11" ht="12.75">
      <c r="B30" s="205"/>
      <c r="C30" s="84"/>
      <c r="D30" s="84"/>
      <c r="E30" s="84"/>
      <c r="F30" s="84"/>
      <c r="G30" s="84"/>
      <c r="H30" s="84"/>
      <c r="I30" s="84"/>
      <c r="J30" s="84"/>
      <c r="K30" s="206"/>
    </row>
    <row r="31" spans="2:11" ht="12.75">
      <c r="B31" s="205"/>
      <c r="C31" s="84"/>
      <c r="D31" s="84"/>
      <c r="E31" s="84"/>
      <c r="F31" s="84"/>
      <c r="G31" s="84"/>
      <c r="H31" s="84"/>
      <c r="I31" s="84"/>
      <c r="J31" s="84"/>
      <c r="K31" s="206"/>
    </row>
    <row r="32" spans="2:11" ht="12.75">
      <c r="B32" s="205"/>
      <c r="C32" s="84"/>
      <c r="D32" s="84"/>
      <c r="E32" s="84"/>
      <c r="F32" s="84"/>
      <c r="G32" s="84"/>
      <c r="H32" s="84"/>
      <c r="I32" s="84"/>
      <c r="J32" s="84"/>
      <c r="K32" s="206"/>
    </row>
    <row r="33" spans="2:11" ht="12.75">
      <c r="B33" s="205"/>
      <c r="C33" s="84"/>
      <c r="D33" s="84"/>
      <c r="E33" s="84"/>
      <c r="F33" s="84"/>
      <c r="G33" s="84"/>
      <c r="H33" s="84"/>
      <c r="I33" s="84"/>
      <c r="J33" s="84"/>
      <c r="K33" s="206"/>
    </row>
    <row r="34" spans="2:11" ht="12.75">
      <c r="B34" s="205"/>
      <c r="C34" s="84"/>
      <c r="D34" s="84"/>
      <c r="E34" s="84"/>
      <c r="F34" s="84"/>
      <c r="G34" s="84"/>
      <c r="H34" s="84"/>
      <c r="I34" s="84"/>
      <c r="J34" s="84"/>
      <c r="K34" s="206"/>
    </row>
    <row r="35" spans="2:11" ht="12.75">
      <c r="B35" s="205"/>
      <c r="C35" s="84"/>
      <c r="D35" s="84"/>
      <c r="E35" s="84"/>
      <c r="F35" s="84"/>
      <c r="G35" s="84"/>
      <c r="H35" s="84"/>
      <c r="I35" s="84"/>
      <c r="J35" s="84"/>
      <c r="K35" s="206"/>
    </row>
    <row r="36" spans="2:11" ht="12.75">
      <c r="B36" s="205"/>
      <c r="C36" s="84"/>
      <c r="D36" s="84"/>
      <c r="E36" s="84"/>
      <c r="F36" s="84"/>
      <c r="G36" s="84"/>
      <c r="H36" s="84"/>
      <c r="I36" s="84"/>
      <c r="J36" s="84"/>
      <c r="K36" s="206"/>
    </row>
    <row r="37" spans="2:11" ht="12.75">
      <c r="B37" s="205"/>
      <c r="C37" s="84"/>
      <c r="D37" s="84"/>
      <c r="E37" s="84"/>
      <c r="F37" s="84"/>
      <c r="G37" s="84"/>
      <c r="H37" s="84"/>
      <c r="I37" s="84"/>
      <c r="J37" s="84"/>
      <c r="K37" s="206"/>
    </row>
    <row r="38" spans="2:11" ht="12.75">
      <c r="B38" s="205"/>
      <c r="C38" s="84"/>
      <c r="D38" s="84"/>
      <c r="E38" s="84"/>
      <c r="F38" s="84"/>
      <c r="G38" s="84"/>
      <c r="H38" s="84"/>
      <c r="I38" s="84"/>
      <c r="J38" s="84"/>
      <c r="K38" s="206"/>
    </row>
    <row r="39" spans="2:11" ht="12.75">
      <c r="B39" s="205"/>
      <c r="C39" s="84"/>
      <c r="D39" s="84"/>
      <c r="E39" s="84"/>
      <c r="F39" s="84"/>
      <c r="G39" s="84"/>
      <c r="H39" s="84"/>
      <c r="I39" s="84"/>
      <c r="J39" s="84"/>
      <c r="K39" s="206"/>
    </row>
    <row r="40" spans="2:11" ht="9" customHeight="1">
      <c r="B40" s="205"/>
      <c r="C40" s="84"/>
      <c r="D40" s="84"/>
      <c r="E40" s="84"/>
      <c r="F40" s="84"/>
      <c r="G40" s="84"/>
      <c r="H40" s="84"/>
      <c r="I40" s="84"/>
      <c r="J40" s="84"/>
      <c r="K40" s="206"/>
    </row>
    <row r="41" spans="2:11" ht="12.75">
      <c r="B41" s="205"/>
      <c r="C41" s="84"/>
      <c r="D41" s="84"/>
      <c r="E41" s="84"/>
      <c r="F41" s="84"/>
      <c r="G41" s="84"/>
      <c r="H41" s="84"/>
      <c r="I41" s="84"/>
      <c r="J41" s="84"/>
      <c r="K41" s="206"/>
    </row>
    <row r="42" spans="2:11" ht="12.75">
      <c r="B42" s="205"/>
      <c r="C42" s="84"/>
      <c r="D42" s="84"/>
      <c r="E42" s="84"/>
      <c r="F42" s="84"/>
      <c r="G42" s="84"/>
      <c r="H42" s="84"/>
      <c r="I42" s="84"/>
      <c r="J42" s="84"/>
      <c r="K42" s="206"/>
    </row>
    <row r="43" spans="2:11" s="173" customFormat="1" ht="12.75" customHeight="1">
      <c r="B43" s="196"/>
      <c r="C43" s="197" t="s">
        <v>288</v>
      </c>
      <c r="D43" s="197"/>
      <c r="E43" s="197"/>
      <c r="F43" s="197"/>
      <c r="G43" s="197"/>
      <c r="H43" s="264" t="s">
        <v>289</v>
      </c>
      <c r="I43" s="264"/>
      <c r="J43" s="197"/>
      <c r="K43" s="201"/>
    </row>
    <row r="44" spans="2:11" s="173" customFormat="1" ht="12.75" customHeight="1">
      <c r="B44" s="196"/>
      <c r="C44" s="197" t="s">
        <v>290</v>
      </c>
      <c r="D44" s="197"/>
      <c r="E44" s="197"/>
      <c r="F44" s="197"/>
      <c r="G44" s="197"/>
      <c r="H44" s="265" t="s">
        <v>291</v>
      </c>
      <c r="I44" s="265"/>
      <c r="J44" s="197"/>
      <c r="K44" s="201"/>
    </row>
    <row r="45" spans="2:11" s="173" customFormat="1" ht="12.75" customHeight="1">
      <c r="B45" s="196"/>
      <c r="C45" s="197" t="s">
        <v>292</v>
      </c>
      <c r="D45" s="197"/>
      <c r="E45" s="197"/>
      <c r="F45" s="197"/>
      <c r="G45" s="197"/>
      <c r="H45" s="265" t="s">
        <v>293</v>
      </c>
      <c r="I45" s="265"/>
      <c r="J45" s="197"/>
      <c r="K45" s="201"/>
    </row>
    <row r="46" spans="2:11" s="173" customFormat="1" ht="12.75" customHeight="1">
      <c r="B46" s="196"/>
      <c r="C46" s="197" t="s">
        <v>294</v>
      </c>
      <c r="D46" s="197"/>
      <c r="E46" s="197"/>
      <c r="F46" s="197"/>
      <c r="G46" s="197"/>
      <c r="H46" s="265" t="s">
        <v>293</v>
      </c>
      <c r="I46" s="265"/>
      <c r="J46" s="197"/>
      <c r="K46" s="201"/>
    </row>
    <row r="47" spans="2:11" ht="12.75">
      <c r="B47" s="205"/>
      <c r="C47" s="84"/>
      <c r="D47" s="84"/>
      <c r="E47" s="84"/>
      <c r="F47" s="84"/>
      <c r="G47" s="84"/>
      <c r="H47" s="84"/>
      <c r="I47" s="84"/>
      <c r="J47" s="84"/>
      <c r="K47" s="206"/>
    </row>
    <row r="48" spans="2:11" s="208" customFormat="1" ht="12.75" customHeight="1">
      <c r="B48" s="209"/>
      <c r="C48" s="197" t="s">
        <v>295</v>
      </c>
      <c r="D48" s="197"/>
      <c r="E48" s="197"/>
      <c r="F48" s="197"/>
      <c r="G48" s="200" t="s">
        <v>296</v>
      </c>
      <c r="H48" s="264" t="s">
        <v>325</v>
      </c>
      <c r="I48" s="264"/>
      <c r="J48" s="210"/>
      <c r="K48" s="211"/>
    </row>
    <row r="49" spans="2:11" s="208" customFormat="1" ht="12.75" customHeight="1">
      <c r="B49" s="209"/>
      <c r="C49" s="197"/>
      <c r="D49" s="197"/>
      <c r="E49" s="197"/>
      <c r="F49" s="197"/>
      <c r="G49" s="200" t="s">
        <v>297</v>
      </c>
      <c r="H49" s="265" t="s">
        <v>326</v>
      </c>
      <c r="I49" s="265"/>
      <c r="J49" s="210"/>
      <c r="K49" s="211"/>
    </row>
    <row r="50" spans="2:11" s="208" customFormat="1" ht="7.5" customHeight="1">
      <c r="B50" s="209"/>
      <c r="C50" s="197"/>
      <c r="D50" s="197"/>
      <c r="E50" s="197"/>
      <c r="F50" s="197"/>
      <c r="G50" s="200"/>
      <c r="H50" s="200"/>
      <c r="I50" s="200"/>
      <c r="J50" s="210"/>
      <c r="K50" s="211"/>
    </row>
    <row r="51" spans="2:11" s="208" customFormat="1" ht="12.75" customHeight="1">
      <c r="B51" s="209"/>
      <c r="C51" s="197" t="s">
        <v>298</v>
      </c>
      <c r="D51" s="197"/>
      <c r="E51" s="197"/>
      <c r="F51" s="200"/>
      <c r="G51" s="197"/>
      <c r="H51" s="198" t="s">
        <v>327</v>
      </c>
      <c r="I51" s="198"/>
      <c r="J51" s="210"/>
      <c r="K51" s="211"/>
    </row>
    <row r="52" spans="2:11" ht="22.5" customHeight="1">
      <c r="B52" s="212"/>
      <c r="C52" s="213"/>
      <c r="D52" s="213"/>
      <c r="E52" s="213"/>
      <c r="F52" s="213"/>
      <c r="G52" s="213"/>
      <c r="H52" s="213"/>
      <c r="I52" s="213"/>
      <c r="J52" s="213"/>
      <c r="K52" s="214"/>
    </row>
    <row r="53" ht="6.75" customHeight="1"/>
  </sheetData>
  <sheetProtection/>
  <mergeCells count="9">
    <mergeCell ref="B22:K22"/>
    <mergeCell ref="C23:J23"/>
    <mergeCell ref="C24:J24"/>
    <mergeCell ref="H43:I43"/>
    <mergeCell ref="H49:I49"/>
    <mergeCell ref="H44:I44"/>
    <mergeCell ref="H45:I45"/>
    <mergeCell ref="H46:I46"/>
    <mergeCell ref="H48:I48"/>
  </mergeCells>
  <printOptions/>
  <pageMargins left="0.75" right="0.75" top="0.87" bottom="1" header="0.5" footer="0.5"/>
  <pageSetup horizontalDpi="300" verticalDpi="300" orientation="portrait" paperSize="9" r:id="rId1"/>
  <headerFooter alignWithMargins="0">
    <oddFooter>&amp;CFaqe  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A16">
      <selection activeCell="F33" sqref="F33"/>
    </sheetView>
  </sheetViews>
  <sheetFormatPr defaultColWidth="9.140625" defaultRowHeight="12.75"/>
  <cols>
    <col min="1" max="1" width="2.7109375" style="0" customWidth="1"/>
    <col min="6" max="7" width="5.00390625" style="0" customWidth="1"/>
    <col min="10" max="10" width="6.8515625" style="0" customWidth="1"/>
    <col min="11" max="11" width="16.28125" style="0" customWidth="1"/>
    <col min="12" max="12" width="5.28125" style="0" customWidth="1"/>
  </cols>
  <sheetData>
    <row r="1" spans="3:12" ht="14.25"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2:12" ht="14.25">
      <c r="B2" s="37"/>
      <c r="C2" s="81"/>
      <c r="D2" s="39"/>
      <c r="E2" s="39"/>
      <c r="F2" s="39"/>
      <c r="G2" s="39"/>
      <c r="H2" s="39"/>
      <c r="I2" s="39"/>
      <c r="J2" s="81"/>
      <c r="K2" s="81"/>
      <c r="L2" s="40"/>
    </row>
    <row r="3" spans="2:12" ht="18">
      <c r="B3" s="42"/>
      <c r="C3" s="80"/>
      <c r="E3" s="82" t="s">
        <v>141</v>
      </c>
      <c r="G3" s="59"/>
      <c r="H3" s="59"/>
      <c r="I3" s="83"/>
      <c r="J3" s="83"/>
      <c r="K3" s="80"/>
      <c r="L3" s="43"/>
    </row>
    <row r="4" spans="2:12" ht="18">
      <c r="B4" s="42"/>
      <c r="C4" s="80"/>
      <c r="D4" s="49"/>
      <c r="E4" s="49"/>
      <c r="F4" s="49"/>
      <c r="G4" s="49"/>
      <c r="H4" s="49"/>
      <c r="I4" s="80"/>
      <c r="J4" s="80"/>
      <c r="K4" s="80"/>
      <c r="L4" s="43"/>
    </row>
    <row r="5" spans="2:12" ht="14.25">
      <c r="B5" s="42"/>
      <c r="C5" s="2"/>
      <c r="D5" s="80"/>
      <c r="E5" s="80"/>
      <c r="F5" s="80"/>
      <c r="G5" s="80"/>
      <c r="H5" s="80"/>
      <c r="I5" s="80"/>
      <c r="J5" s="80"/>
      <c r="K5" s="80"/>
      <c r="L5" s="43"/>
    </row>
    <row r="6" spans="2:12" ht="20.25" customHeight="1">
      <c r="B6" s="89" t="s">
        <v>142</v>
      </c>
      <c r="C6" s="2"/>
      <c r="D6" s="2"/>
      <c r="E6" s="2"/>
      <c r="F6" s="2"/>
      <c r="G6" s="2"/>
      <c r="H6" s="2"/>
      <c r="I6" s="80"/>
      <c r="J6" s="80"/>
      <c r="K6" s="80"/>
      <c r="L6" s="43"/>
    </row>
    <row r="7" spans="2:12" ht="20.25" customHeight="1">
      <c r="B7" s="89" t="s">
        <v>342</v>
      </c>
      <c r="C7" s="2"/>
      <c r="D7" s="2"/>
      <c r="E7" s="2"/>
      <c r="F7" s="2"/>
      <c r="G7" s="2"/>
      <c r="H7" s="2"/>
      <c r="I7" s="80"/>
      <c r="J7" s="80"/>
      <c r="K7" s="80"/>
      <c r="L7" s="43"/>
    </row>
    <row r="8" spans="2:12" ht="20.25" customHeight="1">
      <c r="B8" s="89" t="s">
        <v>343</v>
      </c>
      <c r="C8" s="80"/>
      <c r="D8" s="80"/>
      <c r="E8" s="80"/>
      <c r="F8" s="80"/>
      <c r="G8" s="80"/>
      <c r="H8" s="80"/>
      <c r="I8" s="80"/>
      <c r="J8" s="80"/>
      <c r="K8" s="80"/>
      <c r="L8" s="43"/>
    </row>
    <row r="9" spans="2:12" ht="20.25" customHeight="1">
      <c r="B9" s="89" t="s">
        <v>344</v>
      </c>
      <c r="C9" s="80"/>
      <c r="D9" s="80"/>
      <c r="E9" s="80"/>
      <c r="F9" s="80"/>
      <c r="G9" s="80"/>
      <c r="H9" s="80"/>
      <c r="I9" s="80"/>
      <c r="J9" s="80"/>
      <c r="K9" s="80"/>
      <c r="L9" s="43"/>
    </row>
    <row r="10" spans="2:12" ht="20.25" customHeight="1">
      <c r="B10" s="89" t="s">
        <v>305</v>
      </c>
      <c r="C10" s="2"/>
      <c r="D10" s="80"/>
      <c r="E10" s="80"/>
      <c r="F10" s="80"/>
      <c r="G10" s="80"/>
      <c r="H10" s="80"/>
      <c r="I10" s="80"/>
      <c r="J10" s="80"/>
      <c r="K10" s="80"/>
      <c r="L10" s="43"/>
    </row>
    <row r="11" spans="2:12" ht="20.25" customHeight="1">
      <c r="B11" s="89" t="s">
        <v>345</v>
      </c>
      <c r="C11" s="2"/>
      <c r="D11" s="80"/>
      <c r="E11" s="80"/>
      <c r="F11" s="80"/>
      <c r="G11" s="80"/>
      <c r="H11" s="80"/>
      <c r="I11" s="80"/>
      <c r="J11" s="80"/>
      <c r="K11" s="80"/>
      <c r="L11" s="43"/>
    </row>
    <row r="12" spans="2:12" ht="20.25" customHeight="1">
      <c r="B12" s="89" t="s">
        <v>143</v>
      </c>
      <c r="C12" s="2"/>
      <c r="D12" s="1"/>
      <c r="E12" s="1"/>
      <c r="F12" s="1"/>
      <c r="G12" s="80"/>
      <c r="H12" s="80"/>
      <c r="I12" s="80"/>
      <c r="J12" s="80"/>
      <c r="K12" s="80"/>
      <c r="L12" s="43"/>
    </row>
    <row r="13" spans="2:12" ht="20.25" customHeight="1">
      <c r="B13" s="89" t="s">
        <v>144</v>
      </c>
      <c r="C13" s="2"/>
      <c r="D13" s="1"/>
      <c r="E13" s="1"/>
      <c r="F13" s="1"/>
      <c r="G13" s="80"/>
      <c r="H13" s="80"/>
      <c r="I13" s="80"/>
      <c r="J13" s="80"/>
      <c r="K13" s="80"/>
      <c r="L13" s="43"/>
    </row>
    <row r="14" spans="2:12" ht="20.25" customHeight="1">
      <c r="B14" s="89" t="s">
        <v>145</v>
      </c>
      <c r="C14" s="2"/>
      <c r="D14" s="2"/>
      <c r="E14" s="2"/>
      <c r="F14" s="2"/>
      <c r="G14" s="2"/>
      <c r="H14" s="2"/>
      <c r="I14" s="2"/>
      <c r="J14" s="2"/>
      <c r="K14" s="2"/>
      <c r="L14" s="43"/>
    </row>
    <row r="15" spans="2:12" ht="20.25" customHeight="1">
      <c r="B15" s="89" t="s">
        <v>146</v>
      </c>
      <c r="C15" s="2"/>
      <c r="D15" s="80"/>
      <c r="E15" s="80"/>
      <c r="F15" s="80"/>
      <c r="G15" s="80"/>
      <c r="H15" s="80"/>
      <c r="I15" s="80"/>
      <c r="J15" s="80"/>
      <c r="K15" s="80"/>
      <c r="L15" s="43"/>
    </row>
    <row r="16" spans="2:12" ht="20.25" customHeight="1">
      <c r="B16" s="89" t="s">
        <v>147</v>
      </c>
      <c r="C16" s="2"/>
      <c r="D16" s="80"/>
      <c r="E16" s="80"/>
      <c r="F16" s="80"/>
      <c r="G16" s="80"/>
      <c r="H16" s="80"/>
      <c r="I16" s="80"/>
      <c r="J16" s="80"/>
      <c r="K16" s="80"/>
      <c r="L16" s="43"/>
    </row>
    <row r="17" spans="2:12" ht="20.25" customHeight="1">
      <c r="B17" s="89" t="s">
        <v>148</v>
      </c>
      <c r="C17" s="2"/>
      <c r="D17" s="80"/>
      <c r="E17" s="80"/>
      <c r="F17" s="80"/>
      <c r="G17" s="80"/>
      <c r="H17" s="80"/>
      <c r="I17" s="80"/>
      <c r="J17" s="80"/>
      <c r="K17" s="80"/>
      <c r="L17" s="43"/>
    </row>
    <row r="18" spans="2:12" ht="20.25" customHeight="1">
      <c r="B18" s="89" t="s">
        <v>346</v>
      </c>
      <c r="C18" s="2"/>
      <c r="D18" s="80"/>
      <c r="E18" s="80"/>
      <c r="F18" s="80"/>
      <c r="G18" s="80"/>
      <c r="H18" s="80"/>
      <c r="I18" s="80"/>
      <c r="J18" s="80"/>
      <c r="K18" s="80"/>
      <c r="L18" s="43"/>
    </row>
    <row r="19" spans="2:12" ht="20.25" customHeight="1">
      <c r="B19" s="89" t="s">
        <v>149</v>
      </c>
      <c r="C19" s="2"/>
      <c r="D19" s="80"/>
      <c r="E19" s="80"/>
      <c r="F19" s="80"/>
      <c r="G19" s="80"/>
      <c r="H19" s="80"/>
      <c r="I19" s="80"/>
      <c r="J19" s="80"/>
      <c r="K19" s="80"/>
      <c r="L19" s="43"/>
    </row>
    <row r="20" spans="2:12" ht="20.25" customHeight="1">
      <c r="B20" s="89" t="s">
        <v>347</v>
      </c>
      <c r="C20" s="2"/>
      <c r="D20" s="80"/>
      <c r="E20" s="80"/>
      <c r="F20" s="80"/>
      <c r="G20" s="80"/>
      <c r="H20" s="80"/>
      <c r="I20" s="80"/>
      <c r="J20" s="80"/>
      <c r="K20" s="80"/>
      <c r="L20" s="43"/>
    </row>
    <row r="21" spans="2:12" ht="20.25" customHeight="1">
      <c r="B21" s="89" t="s">
        <v>150</v>
      </c>
      <c r="C21" s="2"/>
      <c r="D21" s="80"/>
      <c r="E21" s="80"/>
      <c r="F21" s="80"/>
      <c r="G21" s="80"/>
      <c r="H21" s="80"/>
      <c r="I21" s="80"/>
      <c r="J21" s="80"/>
      <c r="K21" s="80"/>
      <c r="L21" s="43"/>
    </row>
    <row r="22" spans="2:12" ht="20.25" customHeight="1">
      <c r="B22" s="89" t="s">
        <v>348</v>
      </c>
      <c r="C22" s="2"/>
      <c r="D22" s="80"/>
      <c r="E22" s="80"/>
      <c r="F22" s="80"/>
      <c r="G22" s="80"/>
      <c r="H22" s="80"/>
      <c r="I22" s="80"/>
      <c r="J22" s="80"/>
      <c r="K22" s="80"/>
      <c r="L22" s="43"/>
    </row>
    <row r="23" spans="2:12" ht="20.25" customHeight="1">
      <c r="B23" s="89" t="s">
        <v>151</v>
      </c>
      <c r="C23" s="2"/>
      <c r="D23" s="80"/>
      <c r="E23" s="80"/>
      <c r="F23" s="80"/>
      <c r="G23" s="80"/>
      <c r="H23" s="80"/>
      <c r="I23" s="80"/>
      <c r="J23" s="80"/>
      <c r="K23" s="80"/>
      <c r="L23" s="43"/>
    </row>
    <row r="24" spans="2:12" ht="20.25" customHeight="1">
      <c r="B24" s="89" t="s">
        <v>349</v>
      </c>
      <c r="C24" s="2"/>
      <c r="D24" s="80"/>
      <c r="E24" s="80"/>
      <c r="F24" s="80"/>
      <c r="G24" s="80"/>
      <c r="H24" s="80"/>
      <c r="I24" s="80"/>
      <c r="J24" s="80"/>
      <c r="K24" s="80"/>
      <c r="L24" s="43"/>
    </row>
    <row r="25" spans="2:12" ht="20.25" customHeight="1">
      <c r="B25" s="89" t="s">
        <v>152</v>
      </c>
      <c r="C25" s="2"/>
      <c r="D25" s="80"/>
      <c r="E25" s="80"/>
      <c r="F25" s="80"/>
      <c r="G25" s="80"/>
      <c r="H25" s="80"/>
      <c r="I25" s="80"/>
      <c r="J25" s="80"/>
      <c r="K25" s="80"/>
      <c r="L25" s="43"/>
    </row>
    <row r="26" spans="2:12" ht="20.25" customHeight="1">
      <c r="B26" s="89" t="s">
        <v>350</v>
      </c>
      <c r="C26" s="2"/>
      <c r="D26" s="80"/>
      <c r="E26" s="80"/>
      <c r="F26" s="80"/>
      <c r="G26" s="80"/>
      <c r="H26" s="80"/>
      <c r="I26" s="80"/>
      <c r="J26" s="80"/>
      <c r="K26" s="80"/>
      <c r="L26" s="43"/>
    </row>
    <row r="27" spans="2:12" ht="20.25" customHeight="1">
      <c r="B27" s="89" t="s">
        <v>153</v>
      </c>
      <c r="C27" s="2"/>
      <c r="D27" s="80"/>
      <c r="E27" s="80"/>
      <c r="F27" s="80"/>
      <c r="G27" s="80"/>
      <c r="H27" s="80"/>
      <c r="I27" s="80"/>
      <c r="J27" s="80"/>
      <c r="K27" s="80"/>
      <c r="L27" s="43"/>
    </row>
    <row r="28" spans="2:12" ht="20.25" customHeight="1">
      <c r="B28" s="89" t="s">
        <v>154</v>
      </c>
      <c r="C28" s="2"/>
      <c r="D28" s="80"/>
      <c r="E28" s="80"/>
      <c r="F28" s="80"/>
      <c r="G28" s="80"/>
      <c r="H28" s="80"/>
      <c r="I28" s="80"/>
      <c r="J28" s="80"/>
      <c r="K28" s="80"/>
      <c r="L28" s="43"/>
    </row>
    <row r="29" spans="2:12" ht="20.25" customHeight="1">
      <c r="B29" s="89" t="s">
        <v>155</v>
      </c>
      <c r="C29" s="2"/>
      <c r="D29" s="80"/>
      <c r="E29" s="80"/>
      <c r="F29" s="80"/>
      <c r="G29" s="80"/>
      <c r="H29" s="80"/>
      <c r="I29" s="80"/>
      <c r="J29" s="80"/>
      <c r="K29" s="80"/>
      <c r="L29" s="43"/>
    </row>
    <row r="30" spans="2:12" ht="20.25" customHeight="1">
      <c r="B30" s="89" t="s">
        <v>351</v>
      </c>
      <c r="C30" s="2"/>
      <c r="D30" s="80"/>
      <c r="E30" s="80"/>
      <c r="F30" s="80"/>
      <c r="G30" s="80"/>
      <c r="H30" s="80"/>
      <c r="I30" s="80"/>
      <c r="J30" s="80"/>
      <c r="K30" s="80"/>
      <c r="L30" s="43"/>
    </row>
    <row r="31" spans="2:12" ht="15">
      <c r="B31" s="42"/>
      <c r="C31" s="1"/>
      <c r="D31" s="1"/>
      <c r="E31" s="85"/>
      <c r="F31" s="84"/>
      <c r="G31" s="1"/>
      <c r="H31" s="80"/>
      <c r="I31" s="80"/>
      <c r="J31" s="80"/>
      <c r="K31" s="80"/>
      <c r="L31" s="43"/>
    </row>
    <row r="32" spans="2:12" ht="14.25">
      <c r="B32" s="42" t="s">
        <v>306</v>
      </c>
      <c r="C32" s="1"/>
      <c r="D32" s="1"/>
      <c r="E32" s="86"/>
      <c r="F32" s="84"/>
      <c r="G32" s="1"/>
      <c r="H32" s="80"/>
      <c r="I32" s="80" t="s">
        <v>307</v>
      </c>
      <c r="J32" s="80"/>
      <c r="K32" s="80"/>
      <c r="L32" s="43"/>
    </row>
    <row r="33" spans="2:12" ht="15.75">
      <c r="B33" s="192" t="s">
        <v>337</v>
      </c>
      <c r="C33" s="50"/>
      <c r="D33" s="1"/>
      <c r="E33" s="1"/>
      <c r="F33" s="80"/>
      <c r="G33" s="80"/>
      <c r="H33" s="80"/>
      <c r="I33" s="248" t="s">
        <v>366</v>
      </c>
      <c r="K33" s="80"/>
      <c r="L33" s="43"/>
    </row>
    <row r="34" spans="2:12" ht="14.25">
      <c r="B34" s="38"/>
      <c r="C34" s="87"/>
      <c r="D34" s="88"/>
      <c r="E34" s="88"/>
      <c r="F34" s="88"/>
      <c r="G34" s="88"/>
      <c r="H34" s="88"/>
      <c r="I34" s="88"/>
      <c r="J34" s="88"/>
      <c r="K34" s="88"/>
      <c r="L34" s="44"/>
    </row>
  </sheetData>
  <sheetProtection/>
  <printOptions/>
  <pageMargins left="0.75" right="0.75" top="0.84" bottom="0.83" header="0.5" footer="0.5"/>
  <pageSetup horizontalDpi="300" verticalDpi="300" orientation="landscape" paperSize="9" r:id="rId1"/>
  <headerFooter alignWithMargins="0">
    <oddFooter>&amp;CFaqe  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555"/>
  <sheetViews>
    <sheetView zoomScalePageLayoutView="0" workbookViewId="0" topLeftCell="A539">
      <selection activeCell="J559" sqref="J558:J559"/>
    </sheetView>
  </sheetViews>
  <sheetFormatPr defaultColWidth="9.140625" defaultRowHeight="12.75"/>
  <cols>
    <col min="1" max="1" width="6.140625" style="0" customWidth="1"/>
    <col min="2" max="2" width="27.28125" style="0" customWidth="1"/>
    <col min="3" max="3" width="8.421875" style="0" customWidth="1"/>
    <col min="4" max="4" width="16.421875" style="0" customWidth="1"/>
    <col min="5" max="5" width="12.57421875" style="0" customWidth="1"/>
    <col min="6" max="6" width="16.421875" style="0" customWidth="1"/>
    <col min="8" max="8" width="10.7109375" style="0" bestFit="1" customWidth="1"/>
  </cols>
  <sheetData>
    <row r="2" spans="1:6" ht="20.25">
      <c r="A2" s="301" t="s">
        <v>368</v>
      </c>
      <c r="B2" s="301"/>
      <c r="C2" s="301"/>
      <c r="D2" s="301"/>
      <c r="E2" s="301"/>
      <c r="F2" s="301"/>
    </row>
    <row r="3" spans="1:6" ht="20.25">
      <c r="A3" s="249"/>
      <c r="B3" s="249"/>
      <c r="C3" s="249"/>
      <c r="D3" s="249"/>
      <c r="E3" s="249"/>
      <c r="F3" s="249"/>
    </row>
    <row r="4" spans="1:6" ht="20.25">
      <c r="A4" s="250" t="s">
        <v>369</v>
      </c>
      <c r="B4" s="249"/>
      <c r="C4" s="249"/>
      <c r="D4" s="249"/>
      <c r="E4" s="249"/>
      <c r="F4" s="249"/>
    </row>
    <row r="5" spans="1:6" ht="12.75">
      <c r="A5" s="251"/>
      <c r="B5" s="251"/>
      <c r="C5" s="251"/>
      <c r="D5" s="251"/>
      <c r="E5" s="251"/>
      <c r="F5" s="251"/>
    </row>
    <row r="6" spans="1:6" ht="12.75">
      <c r="A6" s="252" t="s">
        <v>370</v>
      </c>
      <c r="B6" s="252" t="s">
        <v>371</v>
      </c>
      <c r="C6" s="252" t="s">
        <v>372</v>
      </c>
      <c r="D6" s="252" t="s">
        <v>373</v>
      </c>
      <c r="E6" s="252" t="s">
        <v>374</v>
      </c>
      <c r="F6" s="252" t="s">
        <v>375</v>
      </c>
    </row>
    <row r="7" spans="1:6" ht="12.75">
      <c r="A7" s="74">
        <v>1000</v>
      </c>
      <c r="B7" s="253" t="s">
        <v>376</v>
      </c>
      <c r="C7" s="254" t="s">
        <v>377</v>
      </c>
      <c r="D7" s="255">
        <v>5</v>
      </c>
      <c r="E7" s="256">
        <v>9996</v>
      </c>
      <c r="F7" s="74">
        <f>D7*E7</f>
        <v>49980</v>
      </c>
    </row>
    <row r="8" spans="1:6" ht="12.75">
      <c r="A8" s="74">
        <v>1002</v>
      </c>
      <c r="B8" s="253" t="s">
        <v>378</v>
      </c>
      <c r="C8" s="254" t="s">
        <v>377</v>
      </c>
      <c r="D8" s="255">
        <v>2</v>
      </c>
      <c r="E8" s="256">
        <v>1600</v>
      </c>
      <c r="F8" s="74">
        <f aca="true" t="shared" si="0" ref="F8:F71">D8*E8</f>
        <v>3200</v>
      </c>
    </row>
    <row r="9" spans="1:6" ht="12.75">
      <c r="A9" s="74">
        <v>1010</v>
      </c>
      <c r="B9" s="253" t="s">
        <v>379</v>
      </c>
      <c r="C9" s="254" t="s">
        <v>377</v>
      </c>
      <c r="D9" s="255">
        <v>8</v>
      </c>
      <c r="E9" s="256">
        <v>3268</v>
      </c>
      <c r="F9" s="74">
        <f t="shared" si="0"/>
        <v>26144</v>
      </c>
    </row>
    <row r="10" spans="1:6" ht="12.75">
      <c r="A10" s="74">
        <v>1020</v>
      </c>
      <c r="B10" s="253" t="s">
        <v>380</v>
      </c>
      <c r="C10" s="254" t="s">
        <v>377</v>
      </c>
      <c r="D10" s="255">
        <v>10</v>
      </c>
      <c r="E10" s="256">
        <v>2286</v>
      </c>
      <c r="F10" s="74">
        <f t="shared" si="0"/>
        <v>22860</v>
      </c>
    </row>
    <row r="11" spans="1:6" ht="12.75">
      <c r="A11" s="74">
        <v>1030</v>
      </c>
      <c r="B11" s="253" t="s">
        <v>381</v>
      </c>
      <c r="C11" s="254" t="s">
        <v>377</v>
      </c>
      <c r="D11" s="255">
        <v>1</v>
      </c>
      <c r="E11" s="256">
        <v>5856</v>
      </c>
      <c r="F11" s="74">
        <f t="shared" si="0"/>
        <v>5856</v>
      </c>
    </row>
    <row r="12" spans="1:6" ht="12.75">
      <c r="A12" s="74">
        <v>1040</v>
      </c>
      <c r="B12" s="253" t="s">
        <v>382</v>
      </c>
      <c r="C12" s="254" t="s">
        <v>377</v>
      </c>
      <c r="D12" s="255">
        <v>1</v>
      </c>
      <c r="E12" s="256">
        <v>5657</v>
      </c>
      <c r="F12" s="74">
        <f t="shared" si="0"/>
        <v>5657</v>
      </c>
    </row>
    <row r="13" spans="1:6" ht="12.75">
      <c r="A13" s="74">
        <v>1041</v>
      </c>
      <c r="B13" s="253" t="s">
        <v>383</v>
      </c>
      <c r="C13" s="254" t="s">
        <v>377</v>
      </c>
      <c r="D13" s="255">
        <v>4</v>
      </c>
      <c r="E13" s="256">
        <v>9500</v>
      </c>
      <c r="F13" s="74">
        <f t="shared" si="0"/>
        <v>38000</v>
      </c>
    </row>
    <row r="14" spans="1:6" ht="12.75">
      <c r="A14" s="74">
        <v>1050</v>
      </c>
      <c r="B14" s="253" t="s">
        <v>384</v>
      </c>
      <c r="C14" s="254" t="s">
        <v>377</v>
      </c>
      <c r="D14" s="255">
        <v>10</v>
      </c>
      <c r="E14" s="256">
        <v>3500</v>
      </c>
      <c r="F14" s="74">
        <f t="shared" si="0"/>
        <v>35000</v>
      </c>
    </row>
    <row r="15" spans="1:6" ht="12.75">
      <c r="A15" s="74">
        <v>1080</v>
      </c>
      <c r="B15" s="253" t="s">
        <v>385</v>
      </c>
      <c r="C15" s="254" t="s">
        <v>377</v>
      </c>
      <c r="D15" s="255">
        <v>0</v>
      </c>
      <c r="E15" s="256">
        <v>3241</v>
      </c>
      <c r="F15" s="74">
        <f t="shared" si="0"/>
        <v>0</v>
      </c>
    </row>
    <row r="16" spans="1:6" ht="12.75">
      <c r="A16" s="74">
        <v>1122</v>
      </c>
      <c r="B16" s="253" t="s">
        <v>386</v>
      </c>
      <c r="C16" s="254" t="s">
        <v>377</v>
      </c>
      <c r="D16" s="255">
        <v>2</v>
      </c>
      <c r="E16" s="256">
        <v>3257</v>
      </c>
      <c r="F16" s="74">
        <f t="shared" si="0"/>
        <v>6514</v>
      </c>
    </row>
    <row r="17" spans="1:6" ht="12.75">
      <c r="A17" s="74">
        <v>1133</v>
      </c>
      <c r="B17" s="253" t="s">
        <v>387</v>
      </c>
      <c r="C17" s="254" t="s">
        <v>377</v>
      </c>
      <c r="D17" s="255">
        <v>3</v>
      </c>
      <c r="E17" s="256">
        <f>85.3*141</f>
        <v>12027.3</v>
      </c>
      <c r="F17" s="74">
        <f t="shared" si="0"/>
        <v>36081.899999999994</v>
      </c>
    </row>
    <row r="18" spans="1:6" ht="12.75">
      <c r="A18" s="74">
        <v>1138</v>
      </c>
      <c r="B18" s="253" t="s">
        <v>388</v>
      </c>
      <c r="C18" s="254" t="s">
        <v>377</v>
      </c>
      <c r="D18" s="255">
        <v>0</v>
      </c>
      <c r="E18" s="256">
        <v>3180</v>
      </c>
      <c r="F18" s="74">
        <f t="shared" si="0"/>
        <v>0</v>
      </c>
    </row>
    <row r="19" spans="1:6" ht="12.75">
      <c r="A19" s="74">
        <v>1142</v>
      </c>
      <c r="B19" s="253" t="s">
        <v>389</v>
      </c>
      <c r="C19" s="254" t="s">
        <v>377</v>
      </c>
      <c r="D19" s="255">
        <v>1</v>
      </c>
      <c r="E19" s="256">
        <f>89*141</f>
        <v>12549</v>
      </c>
      <c r="F19" s="74">
        <f t="shared" si="0"/>
        <v>12549</v>
      </c>
    </row>
    <row r="20" spans="1:6" ht="12.75">
      <c r="A20" s="74">
        <v>1160</v>
      </c>
      <c r="B20" s="253" t="s">
        <v>390</v>
      </c>
      <c r="C20" s="254" t="s">
        <v>377</v>
      </c>
      <c r="D20" s="255">
        <v>0</v>
      </c>
      <c r="E20" s="256">
        <v>2300</v>
      </c>
      <c r="F20" s="74">
        <f t="shared" si="0"/>
        <v>0</v>
      </c>
    </row>
    <row r="21" spans="1:6" ht="12.75">
      <c r="A21" s="74">
        <v>1163</v>
      </c>
      <c r="B21" s="253" t="s">
        <v>391</v>
      </c>
      <c r="C21" s="254" t="s">
        <v>377</v>
      </c>
      <c r="D21" s="255">
        <v>0</v>
      </c>
      <c r="E21" s="256">
        <v>17800</v>
      </c>
      <c r="F21" s="74">
        <f t="shared" si="0"/>
        <v>0</v>
      </c>
    </row>
    <row r="22" spans="1:6" ht="12.75">
      <c r="A22" s="74">
        <v>1170</v>
      </c>
      <c r="B22" s="253" t="s">
        <v>392</v>
      </c>
      <c r="C22" s="254" t="s">
        <v>377</v>
      </c>
      <c r="D22" s="255">
        <v>0</v>
      </c>
      <c r="E22" s="256">
        <v>13200</v>
      </c>
      <c r="F22" s="74">
        <f t="shared" si="0"/>
        <v>0</v>
      </c>
    </row>
    <row r="23" spans="1:6" ht="12.75">
      <c r="A23" s="74">
        <v>1180</v>
      </c>
      <c r="B23" s="253" t="s">
        <v>393</v>
      </c>
      <c r="C23" s="254" t="s">
        <v>377</v>
      </c>
      <c r="D23" s="255">
        <v>2</v>
      </c>
      <c r="E23" s="256">
        <v>4200</v>
      </c>
      <c r="F23" s="74">
        <f t="shared" si="0"/>
        <v>8400</v>
      </c>
    </row>
    <row r="24" spans="1:6" ht="12.75">
      <c r="A24" s="74">
        <v>1220</v>
      </c>
      <c r="B24" s="253" t="s">
        <v>394</v>
      </c>
      <c r="C24" s="254" t="s">
        <v>377</v>
      </c>
      <c r="D24" s="255">
        <v>7</v>
      </c>
      <c r="E24" s="256">
        <v>2917</v>
      </c>
      <c r="F24" s="74">
        <f t="shared" si="0"/>
        <v>20419</v>
      </c>
    </row>
    <row r="25" spans="1:6" ht="12.75">
      <c r="A25" s="74">
        <v>1240</v>
      </c>
      <c r="B25" s="253" t="s">
        <v>395</v>
      </c>
      <c r="C25" s="254" t="s">
        <v>377</v>
      </c>
      <c r="D25" s="255">
        <v>1</v>
      </c>
      <c r="E25" s="256">
        <v>3500</v>
      </c>
      <c r="F25" s="74">
        <f t="shared" si="0"/>
        <v>3500</v>
      </c>
    </row>
    <row r="26" spans="1:6" ht="12.75">
      <c r="A26" s="74">
        <v>1250</v>
      </c>
      <c r="B26" s="253" t="s">
        <v>396</v>
      </c>
      <c r="C26" s="254" t="s">
        <v>377</v>
      </c>
      <c r="D26" s="255">
        <v>12</v>
      </c>
      <c r="E26" s="256">
        <v>10</v>
      </c>
      <c r="F26" s="74">
        <f t="shared" si="0"/>
        <v>120</v>
      </c>
    </row>
    <row r="27" spans="1:6" ht="12.75">
      <c r="A27" s="74">
        <v>1270</v>
      </c>
      <c r="B27" s="253" t="s">
        <v>397</v>
      </c>
      <c r="C27" s="254" t="s">
        <v>377</v>
      </c>
      <c r="D27" s="255">
        <v>38</v>
      </c>
      <c r="E27" s="256">
        <v>124</v>
      </c>
      <c r="F27" s="74">
        <f t="shared" si="0"/>
        <v>4712</v>
      </c>
    </row>
    <row r="28" spans="1:6" ht="12.75">
      <c r="A28" s="74">
        <v>1280</v>
      </c>
      <c r="B28" s="253" t="s">
        <v>398</v>
      </c>
      <c r="C28" s="254" t="s">
        <v>377</v>
      </c>
      <c r="D28" s="255">
        <v>3</v>
      </c>
      <c r="E28" s="256">
        <v>16356</v>
      </c>
      <c r="F28" s="74">
        <f t="shared" si="0"/>
        <v>49068</v>
      </c>
    </row>
    <row r="29" spans="1:6" ht="12.75">
      <c r="A29" s="74">
        <v>1290</v>
      </c>
      <c r="B29" s="253" t="s">
        <v>399</v>
      </c>
      <c r="C29" s="254" t="s">
        <v>377</v>
      </c>
      <c r="D29" s="255">
        <v>2</v>
      </c>
      <c r="E29" s="256">
        <v>7645</v>
      </c>
      <c r="F29" s="74">
        <f t="shared" si="0"/>
        <v>15290</v>
      </c>
    </row>
    <row r="30" spans="1:6" ht="12.75">
      <c r="A30" s="74">
        <v>1350</v>
      </c>
      <c r="B30" s="253" t="s">
        <v>400</v>
      </c>
      <c r="C30" s="254" t="s">
        <v>377</v>
      </c>
      <c r="D30" s="255">
        <v>0</v>
      </c>
      <c r="E30" s="256">
        <v>974</v>
      </c>
      <c r="F30" s="74">
        <f t="shared" si="0"/>
        <v>0</v>
      </c>
    </row>
    <row r="31" spans="1:6" ht="12.75">
      <c r="A31" s="74">
        <v>1390</v>
      </c>
      <c r="B31" s="253" t="s">
        <v>401</v>
      </c>
      <c r="C31" s="254" t="s">
        <v>377</v>
      </c>
      <c r="D31" s="255">
        <v>16</v>
      </c>
      <c r="E31" s="256">
        <v>150</v>
      </c>
      <c r="F31" s="74">
        <f t="shared" si="0"/>
        <v>2400</v>
      </c>
    </row>
    <row r="32" spans="1:6" ht="12.75">
      <c r="A32" s="74">
        <v>1400</v>
      </c>
      <c r="B32" s="253" t="s">
        <v>402</v>
      </c>
      <c r="C32" s="254" t="s">
        <v>377</v>
      </c>
      <c r="D32" s="255">
        <v>5</v>
      </c>
      <c r="E32" s="256">
        <v>2338</v>
      </c>
      <c r="F32" s="74">
        <f t="shared" si="0"/>
        <v>11690</v>
      </c>
    </row>
    <row r="33" spans="1:6" ht="12.75">
      <c r="A33" s="74">
        <v>1402</v>
      </c>
      <c r="B33" s="253" t="s">
        <v>403</v>
      </c>
      <c r="C33" s="254" t="s">
        <v>377</v>
      </c>
      <c r="D33" s="255">
        <v>0</v>
      </c>
      <c r="E33" s="256">
        <v>8100</v>
      </c>
      <c r="F33" s="74">
        <f t="shared" si="0"/>
        <v>0</v>
      </c>
    </row>
    <row r="34" spans="1:6" ht="12.75">
      <c r="A34" s="74">
        <v>1520</v>
      </c>
      <c r="B34" s="253" t="s">
        <v>404</v>
      </c>
      <c r="C34" s="254" t="s">
        <v>405</v>
      </c>
      <c r="D34" s="255">
        <v>97</v>
      </c>
      <c r="E34" s="256">
        <v>137</v>
      </c>
      <c r="F34" s="74">
        <f t="shared" si="0"/>
        <v>13289</v>
      </c>
    </row>
    <row r="35" spans="1:6" ht="12.75">
      <c r="A35" s="74">
        <v>1530</v>
      </c>
      <c r="B35" s="253" t="s">
        <v>406</v>
      </c>
      <c r="C35" s="254" t="s">
        <v>405</v>
      </c>
      <c r="D35" s="255">
        <v>19</v>
      </c>
      <c r="E35" s="256">
        <v>137</v>
      </c>
      <c r="F35" s="74">
        <f t="shared" si="0"/>
        <v>2603</v>
      </c>
    </row>
    <row r="36" spans="1:6" ht="12.75">
      <c r="A36" s="74">
        <v>1540</v>
      </c>
      <c r="B36" s="253" t="s">
        <v>407</v>
      </c>
      <c r="C36" s="254" t="s">
        <v>405</v>
      </c>
      <c r="D36" s="255">
        <v>6</v>
      </c>
      <c r="E36" s="256">
        <v>137</v>
      </c>
      <c r="F36" s="74">
        <f t="shared" si="0"/>
        <v>822</v>
      </c>
    </row>
    <row r="37" spans="1:6" ht="12.75">
      <c r="A37" s="74">
        <v>1560</v>
      </c>
      <c r="B37" s="253" t="s">
        <v>408</v>
      </c>
      <c r="C37" s="254" t="s">
        <v>405</v>
      </c>
      <c r="D37" s="255">
        <v>5</v>
      </c>
      <c r="E37" s="256">
        <v>137</v>
      </c>
      <c r="F37" s="74">
        <f t="shared" si="0"/>
        <v>685</v>
      </c>
    </row>
    <row r="38" spans="1:6" ht="12.75">
      <c r="A38" s="74">
        <v>1570</v>
      </c>
      <c r="B38" s="253" t="s">
        <v>406</v>
      </c>
      <c r="C38" s="254" t="s">
        <v>405</v>
      </c>
      <c r="D38" s="255">
        <v>88</v>
      </c>
      <c r="E38" s="256">
        <v>137</v>
      </c>
      <c r="F38" s="74">
        <f t="shared" si="0"/>
        <v>12056</v>
      </c>
    </row>
    <row r="39" spans="1:6" ht="12.75">
      <c r="A39" s="74">
        <v>1580</v>
      </c>
      <c r="B39" s="253" t="s">
        <v>409</v>
      </c>
      <c r="C39" s="254" t="s">
        <v>405</v>
      </c>
      <c r="D39" s="255">
        <v>121</v>
      </c>
      <c r="E39" s="256">
        <v>137</v>
      </c>
      <c r="F39" s="74">
        <f t="shared" si="0"/>
        <v>16577</v>
      </c>
    </row>
    <row r="40" spans="1:6" ht="12.75">
      <c r="A40" s="74">
        <v>1600</v>
      </c>
      <c r="B40" s="253" t="s">
        <v>410</v>
      </c>
      <c r="C40" s="254" t="s">
        <v>405</v>
      </c>
      <c r="D40" s="255">
        <v>21</v>
      </c>
      <c r="E40" s="256">
        <v>137</v>
      </c>
      <c r="F40" s="74">
        <f t="shared" si="0"/>
        <v>2877</v>
      </c>
    </row>
    <row r="41" spans="1:6" ht="12.75">
      <c r="A41" s="74">
        <v>1610</v>
      </c>
      <c r="B41" s="253" t="s">
        <v>411</v>
      </c>
      <c r="C41" s="254" t="s">
        <v>405</v>
      </c>
      <c r="D41" s="255">
        <v>200</v>
      </c>
      <c r="E41" s="256">
        <v>137</v>
      </c>
      <c r="F41" s="74">
        <f t="shared" si="0"/>
        <v>27400</v>
      </c>
    </row>
    <row r="42" spans="1:6" ht="12.75">
      <c r="A42" s="74">
        <v>1620</v>
      </c>
      <c r="B42" s="253" t="s">
        <v>412</v>
      </c>
      <c r="C42" s="254" t="s">
        <v>405</v>
      </c>
      <c r="D42" s="255">
        <v>11</v>
      </c>
      <c r="E42" s="256">
        <v>187</v>
      </c>
      <c r="F42" s="74">
        <f t="shared" si="0"/>
        <v>2057</v>
      </c>
    </row>
    <row r="43" spans="1:6" ht="12.75">
      <c r="A43" s="74">
        <v>1630</v>
      </c>
      <c r="B43" s="253" t="s">
        <v>413</v>
      </c>
      <c r="C43" s="254" t="s">
        <v>377</v>
      </c>
      <c r="D43" s="255">
        <v>0</v>
      </c>
      <c r="E43" s="256">
        <v>115.2534</v>
      </c>
      <c r="F43" s="74">
        <f t="shared" si="0"/>
        <v>0</v>
      </c>
    </row>
    <row r="44" spans="1:6" ht="12.75">
      <c r="A44" s="74">
        <v>1650</v>
      </c>
      <c r="B44" s="253" t="s">
        <v>414</v>
      </c>
      <c r="C44" s="254" t="s">
        <v>405</v>
      </c>
      <c r="D44" s="255">
        <v>2</v>
      </c>
      <c r="E44" s="256">
        <v>1339.5</v>
      </c>
      <c r="F44" s="74">
        <f t="shared" si="0"/>
        <v>2679</v>
      </c>
    </row>
    <row r="45" spans="1:6" ht="12.75">
      <c r="A45" s="74">
        <v>1660</v>
      </c>
      <c r="B45" s="253" t="s">
        <v>415</v>
      </c>
      <c r="C45" s="254" t="s">
        <v>405</v>
      </c>
      <c r="D45" s="255">
        <v>13</v>
      </c>
      <c r="E45" s="256">
        <v>539.748</v>
      </c>
      <c r="F45" s="74">
        <f t="shared" si="0"/>
        <v>7016.724</v>
      </c>
    </row>
    <row r="46" spans="1:6" ht="12.75">
      <c r="A46" s="74">
        <v>1700</v>
      </c>
      <c r="B46" s="253" t="s">
        <v>416</v>
      </c>
      <c r="C46" s="254" t="s">
        <v>405</v>
      </c>
      <c r="D46" s="255">
        <v>15</v>
      </c>
      <c r="E46" s="256">
        <v>675</v>
      </c>
      <c r="F46" s="74">
        <f t="shared" si="0"/>
        <v>10125</v>
      </c>
    </row>
    <row r="47" spans="1:6" ht="12.75">
      <c r="A47" s="74">
        <v>1870</v>
      </c>
      <c r="B47" s="253" t="s">
        <v>417</v>
      </c>
      <c r="C47" s="253" t="s">
        <v>377</v>
      </c>
      <c r="D47" s="255">
        <v>3</v>
      </c>
      <c r="E47" s="256">
        <v>4230</v>
      </c>
      <c r="F47" s="74">
        <f t="shared" si="0"/>
        <v>12690</v>
      </c>
    </row>
    <row r="48" spans="1:6" ht="12.75">
      <c r="A48" s="74">
        <v>1890</v>
      </c>
      <c r="B48" s="253" t="s">
        <v>418</v>
      </c>
      <c r="C48" s="253" t="s">
        <v>377</v>
      </c>
      <c r="D48" s="255">
        <v>3</v>
      </c>
      <c r="E48" s="256">
        <v>2761</v>
      </c>
      <c r="F48" s="74">
        <f t="shared" si="0"/>
        <v>8283</v>
      </c>
    </row>
    <row r="49" spans="1:6" ht="12.75">
      <c r="A49" s="74">
        <v>1900</v>
      </c>
      <c r="B49" s="253" t="s">
        <v>419</v>
      </c>
      <c r="C49" s="253" t="s">
        <v>377</v>
      </c>
      <c r="D49" s="255">
        <v>3</v>
      </c>
      <c r="E49" s="256">
        <v>2199</v>
      </c>
      <c r="F49" s="74">
        <f t="shared" si="0"/>
        <v>6597</v>
      </c>
    </row>
    <row r="50" spans="1:6" ht="12.75">
      <c r="A50" s="74">
        <v>1910</v>
      </c>
      <c r="B50" s="253" t="s">
        <v>420</v>
      </c>
      <c r="C50" s="253" t="s">
        <v>377</v>
      </c>
      <c r="D50" s="255">
        <v>4</v>
      </c>
      <c r="E50" s="256">
        <v>3393.87</v>
      </c>
      <c r="F50" s="74">
        <f t="shared" si="0"/>
        <v>13575.48</v>
      </c>
    </row>
    <row r="51" spans="1:6" ht="12.75">
      <c r="A51" s="74">
        <v>1931</v>
      </c>
      <c r="B51" s="253" t="s">
        <v>421</v>
      </c>
      <c r="C51" s="253" t="s">
        <v>422</v>
      </c>
      <c r="D51" s="255">
        <v>1</v>
      </c>
      <c r="E51" s="256">
        <v>1680</v>
      </c>
      <c r="F51" s="74">
        <f t="shared" si="0"/>
        <v>1680</v>
      </c>
    </row>
    <row r="52" spans="1:6" ht="12.75">
      <c r="A52" s="74">
        <v>1933</v>
      </c>
      <c r="B52" s="253" t="s">
        <v>423</v>
      </c>
      <c r="C52" s="253" t="s">
        <v>422</v>
      </c>
      <c r="D52" s="255">
        <v>1</v>
      </c>
      <c r="E52" s="256">
        <v>3780</v>
      </c>
      <c r="F52" s="74">
        <f t="shared" si="0"/>
        <v>3780</v>
      </c>
    </row>
    <row r="53" spans="1:6" ht="12.75">
      <c r="A53" s="74">
        <v>1992</v>
      </c>
      <c r="B53" s="253" t="s">
        <v>424</v>
      </c>
      <c r="C53" s="253" t="s">
        <v>377</v>
      </c>
      <c r="D53" s="255">
        <v>3</v>
      </c>
      <c r="E53" s="256">
        <v>7880</v>
      </c>
      <c r="F53" s="74">
        <f t="shared" si="0"/>
        <v>23640</v>
      </c>
    </row>
    <row r="54" spans="1:6" ht="12.75">
      <c r="A54" s="74">
        <v>2000</v>
      </c>
      <c r="B54" s="253" t="s">
        <v>425</v>
      </c>
      <c r="C54" s="253" t="s">
        <v>377</v>
      </c>
      <c r="D54" s="255">
        <v>1</v>
      </c>
      <c r="E54" s="256">
        <v>2450</v>
      </c>
      <c r="F54" s="74">
        <f t="shared" si="0"/>
        <v>2450</v>
      </c>
    </row>
    <row r="55" spans="1:6" ht="12.75">
      <c r="A55" s="74">
        <v>2010</v>
      </c>
      <c r="B55" s="253" t="s">
        <v>426</v>
      </c>
      <c r="C55" s="253" t="s">
        <v>377</v>
      </c>
      <c r="D55" s="255">
        <v>1</v>
      </c>
      <c r="E55" s="256">
        <v>2200</v>
      </c>
      <c r="F55" s="74">
        <f t="shared" si="0"/>
        <v>2200</v>
      </c>
    </row>
    <row r="56" spans="1:6" ht="12.75">
      <c r="A56" s="74">
        <v>2011</v>
      </c>
      <c r="B56" s="253" t="s">
        <v>427</v>
      </c>
      <c r="C56" s="253" t="s">
        <v>377</v>
      </c>
      <c r="D56" s="255">
        <v>1</v>
      </c>
      <c r="E56" s="256">
        <v>1320</v>
      </c>
      <c r="F56" s="74">
        <f t="shared" si="0"/>
        <v>1320</v>
      </c>
    </row>
    <row r="57" spans="1:6" ht="12.75">
      <c r="A57" s="74">
        <v>2020</v>
      </c>
      <c r="B57" s="253" t="s">
        <v>428</v>
      </c>
      <c r="C57" s="253" t="s">
        <v>377</v>
      </c>
      <c r="D57" s="255">
        <v>25</v>
      </c>
      <c r="E57" s="256">
        <v>200</v>
      </c>
      <c r="F57" s="74">
        <f t="shared" si="0"/>
        <v>5000</v>
      </c>
    </row>
    <row r="58" spans="1:6" ht="12.75">
      <c r="A58" s="74">
        <v>2030</v>
      </c>
      <c r="B58" s="253" t="s">
        <v>429</v>
      </c>
      <c r="C58" s="253" t="s">
        <v>377</v>
      </c>
      <c r="D58" s="255">
        <v>1900</v>
      </c>
      <c r="E58" s="256">
        <v>115</v>
      </c>
      <c r="F58" s="74">
        <f t="shared" si="0"/>
        <v>218500</v>
      </c>
    </row>
    <row r="59" spans="1:6" ht="12.75">
      <c r="A59" s="74">
        <v>2083</v>
      </c>
      <c r="B59" s="253" t="s">
        <v>430</v>
      </c>
      <c r="C59" s="253" t="s">
        <v>377</v>
      </c>
      <c r="D59" s="255">
        <v>43</v>
      </c>
      <c r="E59" s="256">
        <v>100</v>
      </c>
      <c r="F59" s="74">
        <f t="shared" si="0"/>
        <v>4300</v>
      </c>
    </row>
    <row r="60" spans="1:6" ht="12.75">
      <c r="A60" s="74">
        <v>2100</v>
      </c>
      <c r="B60" s="253" t="s">
        <v>431</v>
      </c>
      <c r="C60" s="253" t="s">
        <v>377</v>
      </c>
      <c r="D60" s="255">
        <v>1</v>
      </c>
      <c r="E60" s="256">
        <v>160</v>
      </c>
      <c r="F60" s="74">
        <f t="shared" si="0"/>
        <v>160</v>
      </c>
    </row>
    <row r="61" spans="1:6" ht="12.75">
      <c r="A61" s="74">
        <v>2110</v>
      </c>
      <c r="B61" s="253" t="s">
        <v>432</v>
      </c>
      <c r="C61" s="253" t="s">
        <v>377</v>
      </c>
      <c r="D61" s="255">
        <v>103</v>
      </c>
      <c r="E61" s="256">
        <v>65</v>
      </c>
      <c r="F61" s="74">
        <f t="shared" si="0"/>
        <v>6695</v>
      </c>
    </row>
    <row r="62" spans="1:6" ht="12.75">
      <c r="A62" s="74">
        <v>2120</v>
      </c>
      <c r="B62" s="253" t="s">
        <v>433</v>
      </c>
      <c r="C62" s="253" t="s">
        <v>377</v>
      </c>
      <c r="D62" s="255">
        <v>74</v>
      </c>
      <c r="E62" s="256">
        <v>140</v>
      </c>
      <c r="F62" s="74">
        <f t="shared" si="0"/>
        <v>10360</v>
      </c>
    </row>
    <row r="63" spans="1:6" ht="12.75">
      <c r="A63" s="74">
        <v>2130</v>
      </c>
      <c r="B63" s="253" t="s">
        <v>434</v>
      </c>
      <c r="C63" s="253" t="s">
        <v>377</v>
      </c>
      <c r="D63" s="255">
        <f>96+36+9</f>
        <v>141</v>
      </c>
      <c r="E63" s="256">
        <v>92</v>
      </c>
      <c r="F63" s="74">
        <f t="shared" si="0"/>
        <v>12972</v>
      </c>
    </row>
    <row r="64" spans="1:6" ht="12.75">
      <c r="A64" s="74">
        <v>2140</v>
      </c>
      <c r="B64" s="253" t="s">
        <v>435</v>
      </c>
      <c r="C64" s="253" t="s">
        <v>377</v>
      </c>
      <c r="D64" s="255">
        <v>0</v>
      </c>
      <c r="E64" s="256">
        <v>108</v>
      </c>
      <c r="F64" s="74">
        <f t="shared" si="0"/>
        <v>0</v>
      </c>
    </row>
    <row r="65" spans="1:6" ht="12.75">
      <c r="A65" s="74">
        <v>2160</v>
      </c>
      <c r="B65" s="253" t="s">
        <v>436</v>
      </c>
      <c r="C65" s="253" t="s">
        <v>377</v>
      </c>
      <c r="D65" s="255">
        <v>450</v>
      </c>
      <c r="E65" s="256">
        <v>68</v>
      </c>
      <c r="F65" s="74">
        <f t="shared" si="0"/>
        <v>30600</v>
      </c>
    </row>
    <row r="66" spans="1:6" ht="12.75">
      <c r="A66" s="74">
        <v>2210</v>
      </c>
      <c r="B66" s="253" t="s">
        <v>437</v>
      </c>
      <c r="C66" s="253" t="s">
        <v>377</v>
      </c>
      <c r="D66" s="255">
        <v>1</v>
      </c>
      <c r="E66" s="256">
        <v>9024</v>
      </c>
      <c r="F66" s="74">
        <f t="shared" si="0"/>
        <v>9024</v>
      </c>
    </row>
    <row r="67" spans="1:6" ht="12.75">
      <c r="A67" s="74">
        <v>2220</v>
      </c>
      <c r="B67" s="253" t="s">
        <v>438</v>
      </c>
      <c r="C67" s="253" t="s">
        <v>377</v>
      </c>
      <c r="D67" s="255">
        <v>1</v>
      </c>
      <c r="E67" s="256">
        <v>13254</v>
      </c>
      <c r="F67" s="74">
        <f t="shared" si="0"/>
        <v>13254</v>
      </c>
    </row>
    <row r="68" spans="1:6" ht="12.75">
      <c r="A68" s="74">
        <v>2230</v>
      </c>
      <c r="B68" s="253" t="s">
        <v>439</v>
      </c>
      <c r="C68" s="253" t="s">
        <v>377</v>
      </c>
      <c r="D68" s="255">
        <v>7</v>
      </c>
      <c r="E68" s="256">
        <v>1692</v>
      </c>
      <c r="F68" s="74">
        <f t="shared" si="0"/>
        <v>11844</v>
      </c>
    </row>
    <row r="69" spans="1:6" ht="12.75">
      <c r="A69" s="74">
        <v>2240</v>
      </c>
      <c r="B69" s="253" t="s">
        <v>440</v>
      </c>
      <c r="C69" s="253" t="s">
        <v>377</v>
      </c>
      <c r="D69" s="255">
        <v>4</v>
      </c>
      <c r="E69" s="256">
        <v>10575</v>
      </c>
      <c r="F69" s="74">
        <f t="shared" si="0"/>
        <v>42300</v>
      </c>
    </row>
    <row r="70" spans="1:6" ht="12.75">
      <c r="A70" s="74">
        <v>2250</v>
      </c>
      <c r="B70" s="253" t="s">
        <v>441</v>
      </c>
      <c r="C70" s="253" t="s">
        <v>377</v>
      </c>
      <c r="D70" s="255">
        <v>3</v>
      </c>
      <c r="E70" s="256">
        <v>8800</v>
      </c>
      <c r="F70" s="74">
        <f t="shared" si="0"/>
        <v>26400</v>
      </c>
    </row>
    <row r="71" spans="1:6" ht="12.75">
      <c r="A71" s="74">
        <v>2260</v>
      </c>
      <c r="B71" s="253" t="s">
        <v>442</v>
      </c>
      <c r="C71" s="253" t="s">
        <v>377</v>
      </c>
      <c r="D71" s="255">
        <v>1</v>
      </c>
      <c r="E71" s="256">
        <v>2256</v>
      </c>
      <c r="F71" s="74">
        <f t="shared" si="0"/>
        <v>2256</v>
      </c>
    </row>
    <row r="72" spans="1:6" ht="12.75">
      <c r="A72" s="74">
        <v>2300</v>
      </c>
      <c r="B72" s="253" t="s">
        <v>443</v>
      </c>
      <c r="C72" s="253" t="s">
        <v>377</v>
      </c>
      <c r="D72" s="255">
        <v>0</v>
      </c>
      <c r="E72" s="256">
        <v>28</v>
      </c>
      <c r="F72" s="74">
        <f aca="true" t="shared" si="1" ref="F72:F135">D72*E72</f>
        <v>0</v>
      </c>
    </row>
    <row r="73" spans="1:6" ht="12.75">
      <c r="A73" s="74">
        <v>2320</v>
      </c>
      <c r="B73" s="253" t="s">
        <v>444</v>
      </c>
      <c r="C73" s="253" t="s">
        <v>377</v>
      </c>
      <c r="D73" s="255">
        <f>3*48+33</f>
        <v>177</v>
      </c>
      <c r="E73" s="256">
        <v>184</v>
      </c>
      <c r="F73" s="74">
        <f t="shared" si="1"/>
        <v>32568</v>
      </c>
    </row>
    <row r="74" spans="1:6" ht="12.75">
      <c r="A74" s="74">
        <v>2330</v>
      </c>
      <c r="B74" s="253" t="s">
        <v>445</v>
      </c>
      <c r="C74" s="253" t="s">
        <v>377</v>
      </c>
      <c r="D74" s="255">
        <v>0</v>
      </c>
      <c r="E74" s="256">
        <v>101</v>
      </c>
      <c r="F74" s="74">
        <f t="shared" si="1"/>
        <v>0</v>
      </c>
    </row>
    <row r="75" spans="1:6" ht="12.75">
      <c r="A75" s="74">
        <v>2340</v>
      </c>
      <c r="B75" s="253" t="s">
        <v>446</v>
      </c>
      <c r="C75" s="253" t="s">
        <v>377</v>
      </c>
      <c r="D75" s="255">
        <v>50</v>
      </c>
      <c r="E75" s="256">
        <v>750</v>
      </c>
      <c r="F75" s="74">
        <f t="shared" si="1"/>
        <v>37500</v>
      </c>
    </row>
    <row r="76" spans="1:6" ht="12.75">
      <c r="A76" s="74">
        <v>2370</v>
      </c>
      <c r="B76" s="253" t="s">
        <v>447</v>
      </c>
      <c r="C76" s="253" t="s">
        <v>377</v>
      </c>
      <c r="D76" s="255">
        <v>0</v>
      </c>
      <c r="E76" s="256">
        <v>380</v>
      </c>
      <c r="F76" s="74">
        <f t="shared" si="1"/>
        <v>0</v>
      </c>
    </row>
    <row r="77" spans="1:6" ht="12.75">
      <c r="A77" s="74">
        <v>2390</v>
      </c>
      <c r="B77" s="253" t="s">
        <v>448</v>
      </c>
      <c r="C77" s="253" t="s">
        <v>377</v>
      </c>
      <c r="D77" s="255">
        <v>33</v>
      </c>
      <c r="E77" s="256">
        <v>589</v>
      </c>
      <c r="F77" s="74">
        <f t="shared" si="1"/>
        <v>19437</v>
      </c>
    </row>
    <row r="78" spans="1:6" ht="12.75">
      <c r="A78" s="74">
        <v>2430</v>
      </c>
      <c r="B78" s="253" t="s">
        <v>449</v>
      </c>
      <c r="C78" s="253" t="s">
        <v>377</v>
      </c>
      <c r="D78" s="255">
        <v>1100</v>
      </c>
      <c r="E78" s="256">
        <v>6</v>
      </c>
      <c r="F78" s="74">
        <f t="shared" si="1"/>
        <v>6600</v>
      </c>
    </row>
    <row r="79" spans="1:6" ht="12.75">
      <c r="A79" s="74">
        <v>2450</v>
      </c>
      <c r="B79" s="253" t="s">
        <v>450</v>
      </c>
      <c r="C79" s="253" t="s">
        <v>377</v>
      </c>
      <c r="D79" s="255">
        <v>1437</v>
      </c>
      <c r="E79" s="256">
        <v>15.67</v>
      </c>
      <c r="F79" s="74">
        <f t="shared" si="1"/>
        <v>22517.79</v>
      </c>
    </row>
    <row r="80" spans="1:6" ht="12.75">
      <c r="A80" s="74">
        <v>2470</v>
      </c>
      <c r="B80" s="253" t="s">
        <v>451</v>
      </c>
      <c r="C80" s="253" t="s">
        <v>377</v>
      </c>
      <c r="D80" s="255">
        <v>0</v>
      </c>
      <c r="E80" s="256">
        <v>100</v>
      </c>
      <c r="F80" s="74">
        <f t="shared" si="1"/>
        <v>0</v>
      </c>
    </row>
    <row r="81" spans="1:7" ht="12.75">
      <c r="A81" s="74">
        <v>2490</v>
      </c>
      <c r="B81" s="253" t="s">
        <v>452</v>
      </c>
      <c r="C81" s="253" t="s">
        <v>377</v>
      </c>
      <c r="D81" s="255">
        <v>72</v>
      </c>
      <c r="E81" s="256">
        <v>1104</v>
      </c>
      <c r="F81" s="74">
        <f t="shared" si="1"/>
        <v>79488</v>
      </c>
      <c r="G81" s="95"/>
    </row>
    <row r="82" spans="1:7" ht="12.75">
      <c r="A82" s="74">
        <v>2500</v>
      </c>
      <c r="B82" s="253" t="s">
        <v>453</v>
      </c>
      <c r="C82" s="253" t="s">
        <v>377</v>
      </c>
      <c r="D82" s="255">
        <v>19</v>
      </c>
      <c r="E82" s="256">
        <v>250</v>
      </c>
      <c r="F82" s="74">
        <f t="shared" si="1"/>
        <v>4750</v>
      </c>
      <c r="G82" s="95"/>
    </row>
    <row r="83" spans="1:6" ht="12.75">
      <c r="A83" s="74">
        <v>2510</v>
      </c>
      <c r="B83" s="253" t="s">
        <v>454</v>
      </c>
      <c r="C83" s="253" t="s">
        <v>377</v>
      </c>
      <c r="D83" s="255">
        <v>18</v>
      </c>
      <c r="E83" s="256">
        <v>1178</v>
      </c>
      <c r="F83" s="74">
        <f t="shared" si="1"/>
        <v>21204</v>
      </c>
    </row>
    <row r="84" spans="1:6" ht="12.75">
      <c r="A84" s="74">
        <v>2520</v>
      </c>
      <c r="B84" s="253" t="s">
        <v>455</v>
      </c>
      <c r="C84" s="253" t="s">
        <v>377</v>
      </c>
      <c r="D84" s="255">
        <v>0</v>
      </c>
      <c r="E84" s="256">
        <v>35</v>
      </c>
      <c r="F84" s="74">
        <f t="shared" si="1"/>
        <v>0</v>
      </c>
    </row>
    <row r="85" spans="1:6" ht="12.75">
      <c r="A85" s="74">
        <v>2530</v>
      </c>
      <c r="B85" s="253" t="s">
        <v>456</v>
      </c>
      <c r="C85" s="253" t="s">
        <v>377</v>
      </c>
      <c r="D85" s="255">
        <v>287</v>
      </c>
      <c r="E85" s="256">
        <v>18</v>
      </c>
      <c r="F85" s="74">
        <f t="shared" si="1"/>
        <v>5166</v>
      </c>
    </row>
    <row r="86" spans="1:6" ht="12.75">
      <c r="A86" s="74">
        <v>2540</v>
      </c>
      <c r="B86" s="253" t="s">
        <v>457</v>
      </c>
      <c r="C86" s="253" t="s">
        <v>377</v>
      </c>
      <c r="D86" s="255">
        <v>247</v>
      </c>
      <c r="E86" s="256">
        <v>21</v>
      </c>
      <c r="F86" s="74">
        <f t="shared" si="1"/>
        <v>5187</v>
      </c>
    </row>
    <row r="87" spans="1:6" ht="12.75">
      <c r="A87" s="74">
        <v>2570</v>
      </c>
      <c r="B87" s="253" t="s">
        <v>458</v>
      </c>
      <c r="C87" s="253" t="s">
        <v>377</v>
      </c>
      <c r="D87" s="255">
        <v>1</v>
      </c>
      <c r="E87" s="256">
        <v>585</v>
      </c>
      <c r="F87" s="74">
        <f t="shared" si="1"/>
        <v>585</v>
      </c>
    </row>
    <row r="88" spans="1:6" ht="12.75">
      <c r="A88" s="74">
        <v>2640</v>
      </c>
      <c r="B88" s="253" t="s">
        <v>459</v>
      </c>
      <c r="C88" s="253" t="s">
        <v>377</v>
      </c>
      <c r="D88" s="255">
        <v>485</v>
      </c>
      <c r="E88" s="256">
        <v>2.5</v>
      </c>
      <c r="F88" s="74">
        <f t="shared" si="1"/>
        <v>1212.5</v>
      </c>
    </row>
    <row r="89" spans="1:6" ht="12.75">
      <c r="A89" s="74">
        <v>2650</v>
      </c>
      <c r="B89" s="253" t="s">
        <v>460</v>
      </c>
      <c r="C89" s="253" t="s">
        <v>377</v>
      </c>
      <c r="D89" s="255">
        <v>4</v>
      </c>
      <c r="E89" s="256">
        <v>1522.8000000000002</v>
      </c>
      <c r="F89" s="74">
        <f t="shared" si="1"/>
        <v>6091.200000000001</v>
      </c>
    </row>
    <row r="90" spans="1:6" ht="12.75">
      <c r="A90" s="74">
        <v>2670</v>
      </c>
      <c r="B90" s="253" t="s">
        <v>461</v>
      </c>
      <c r="C90" s="253" t="s">
        <v>377</v>
      </c>
      <c r="D90" s="255">
        <v>218</v>
      </c>
      <c r="E90" s="256">
        <v>15</v>
      </c>
      <c r="F90" s="74">
        <f t="shared" si="1"/>
        <v>3270</v>
      </c>
    </row>
    <row r="91" spans="1:6" ht="12.75">
      <c r="A91" s="74">
        <v>2680</v>
      </c>
      <c r="B91" s="253" t="s">
        <v>462</v>
      </c>
      <c r="C91" s="253" t="s">
        <v>377</v>
      </c>
      <c r="D91" s="255">
        <v>1</v>
      </c>
      <c r="E91" s="256">
        <v>5500</v>
      </c>
      <c r="F91" s="74">
        <f t="shared" si="1"/>
        <v>5500</v>
      </c>
    </row>
    <row r="92" spans="1:6" ht="12.75">
      <c r="A92" s="74">
        <v>2701</v>
      </c>
      <c r="B92" s="253" t="s">
        <v>463</v>
      </c>
      <c r="C92" s="253" t="s">
        <v>377</v>
      </c>
      <c r="D92" s="255">
        <v>1</v>
      </c>
      <c r="E92" s="256">
        <v>2688</v>
      </c>
      <c r="F92" s="74">
        <f t="shared" si="1"/>
        <v>2688</v>
      </c>
    </row>
    <row r="93" spans="1:6" ht="12.75">
      <c r="A93" s="74">
        <v>2710</v>
      </c>
      <c r="B93" s="253" t="s">
        <v>464</v>
      </c>
      <c r="C93" s="253" t="s">
        <v>377</v>
      </c>
      <c r="D93" s="255">
        <v>6</v>
      </c>
      <c r="E93" s="256">
        <v>8820</v>
      </c>
      <c r="F93" s="74">
        <f t="shared" si="1"/>
        <v>52920</v>
      </c>
    </row>
    <row r="94" spans="1:6" ht="12.75">
      <c r="A94" s="74">
        <v>2730</v>
      </c>
      <c r="B94" s="253" t="s">
        <v>465</v>
      </c>
      <c r="C94" s="253" t="s">
        <v>377</v>
      </c>
      <c r="D94" s="255">
        <v>2</v>
      </c>
      <c r="E94" s="256">
        <v>32207</v>
      </c>
      <c r="F94" s="74">
        <f t="shared" si="1"/>
        <v>64414</v>
      </c>
    </row>
    <row r="95" spans="1:6" ht="12.75">
      <c r="A95" s="74">
        <v>2750</v>
      </c>
      <c r="B95" s="253" t="s">
        <v>466</v>
      </c>
      <c r="C95" s="253" t="s">
        <v>377</v>
      </c>
      <c r="D95" s="255">
        <v>13</v>
      </c>
      <c r="E95" s="256">
        <v>1322</v>
      </c>
      <c r="F95" s="74">
        <f t="shared" si="1"/>
        <v>17186</v>
      </c>
    </row>
    <row r="96" spans="1:6" ht="12.75">
      <c r="A96" s="74">
        <v>2840</v>
      </c>
      <c r="B96" s="253" t="s">
        <v>467</v>
      </c>
      <c r="C96" s="253" t="s">
        <v>377</v>
      </c>
      <c r="D96" s="255">
        <v>49</v>
      </c>
      <c r="E96" s="256">
        <v>150</v>
      </c>
      <c r="F96" s="74">
        <f t="shared" si="1"/>
        <v>7350</v>
      </c>
    </row>
    <row r="97" spans="1:6" ht="12.75">
      <c r="A97" s="74">
        <v>2860</v>
      </c>
      <c r="B97" s="253" t="s">
        <v>468</v>
      </c>
      <c r="C97" s="253" t="s">
        <v>377</v>
      </c>
      <c r="D97" s="255">
        <v>1</v>
      </c>
      <c r="E97" s="256">
        <v>1011</v>
      </c>
      <c r="F97" s="74">
        <f t="shared" si="1"/>
        <v>1011</v>
      </c>
    </row>
    <row r="98" spans="1:6" ht="12.75">
      <c r="A98" s="74">
        <v>2900</v>
      </c>
      <c r="B98" s="253" t="s">
        <v>469</v>
      </c>
      <c r="C98" s="253" t="s">
        <v>377</v>
      </c>
      <c r="D98" s="255">
        <v>35</v>
      </c>
      <c r="E98" s="256">
        <v>900</v>
      </c>
      <c r="F98" s="74">
        <f t="shared" si="1"/>
        <v>31500</v>
      </c>
    </row>
    <row r="99" spans="1:6" ht="12.75">
      <c r="A99" s="74">
        <v>2970</v>
      </c>
      <c r="B99" s="253" t="s">
        <v>470</v>
      </c>
      <c r="C99" s="253" t="s">
        <v>377</v>
      </c>
      <c r="D99" s="255">
        <v>2</v>
      </c>
      <c r="E99" s="256">
        <v>4500</v>
      </c>
      <c r="F99" s="74">
        <f t="shared" si="1"/>
        <v>9000</v>
      </c>
    </row>
    <row r="100" spans="1:6" ht="12.75">
      <c r="A100" s="74">
        <v>2980</v>
      </c>
      <c r="B100" s="253" t="s">
        <v>471</v>
      </c>
      <c r="C100" s="253" t="s">
        <v>377</v>
      </c>
      <c r="D100" s="255">
        <v>5</v>
      </c>
      <c r="E100" s="256">
        <v>6200</v>
      </c>
      <c r="F100" s="74">
        <f t="shared" si="1"/>
        <v>31000</v>
      </c>
    </row>
    <row r="101" spans="1:6" ht="12.75">
      <c r="A101" s="74">
        <v>2990</v>
      </c>
      <c r="B101" s="253" t="s">
        <v>472</v>
      </c>
      <c r="C101" s="253" t="s">
        <v>377</v>
      </c>
      <c r="D101" s="255">
        <v>1</v>
      </c>
      <c r="E101" s="256">
        <v>11200</v>
      </c>
      <c r="F101" s="74">
        <f t="shared" si="1"/>
        <v>11200</v>
      </c>
    </row>
    <row r="102" spans="1:6" ht="12.75">
      <c r="A102" s="74">
        <v>3010</v>
      </c>
      <c r="B102" s="253" t="s">
        <v>473</v>
      </c>
      <c r="C102" s="253" t="s">
        <v>377</v>
      </c>
      <c r="D102" s="255">
        <v>1</v>
      </c>
      <c r="E102" s="256">
        <v>9827.7</v>
      </c>
      <c r="F102" s="74">
        <f t="shared" si="1"/>
        <v>9827.7</v>
      </c>
    </row>
    <row r="103" spans="1:6" ht="12.75">
      <c r="A103" s="74">
        <v>3030</v>
      </c>
      <c r="B103" s="253" t="s">
        <v>474</v>
      </c>
      <c r="C103" s="253" t="s">
        <v>377</v>
      </c>
      <c r="D103" s="255">
        <v>4</v>
      </c>
      <c r="E103" s="256">
        <v>24500</v>
      </c>
      <c r="F103" s="74">
        <f t="shared" si="1"/>
        <v>98000</v>
      </c>
    </row>
    <row r="104" spans="1:6" ht="12.75">
      <c r="A104" s="74">
        <v>3070</v>
      </c>
      <c r="B104" s="253" t="s">
        <v>475</v>
      </c>
      <c r="C104" s="253" t="s">
        <v>377</v>
      </c>
      <c r="D104" s="255">
        <v>1</v>
      </c>
      <c r="E104" s="256">
        <v>2794</v>
      </c>
      <c r="F104" s="74">
        <f t="shared" si="1"/>
        <v>2794</v>
      </c>
    </row>
    <row r="105" spans="1:6" ht="12.75">
      <c r="A105" s="74">
        <v>3080</v>
      </c>
      <c r="B105" s="253" t="s">
        <v>476</v>
      </c>
      <c r="C105" s="253" t="s">
        <v>377</v>
      </c>
      <c r="D105" s="255">
        <v>9</v>
      </c>
      <c r="E105" s="256">
        <v>4000</v>
      </c>
      <c r="F105" s="74">
        <f t="shared" si="1"/>
        <v>36000</v>
      </c>
    </row>
    <row r="106" spans="1:6" ht="12.75">
      <c r="A106" s="74">
        <v>3090</v>
      </c>
      <c r="B106" s="253" t="s">
        <v>477</v>
      </c>
      <c r="C106" s="253" t="s">
        <v>377</v>
      </c>
      <c r="D106" s="255">
        <v>2</v>
      </c>
      <c r="E106" s="256">
        <v>12275.46</v>
      </c>
      <c r="F106" s="74">
        <f t="shared" si="1"/>
        <v>24550.92</v>
      </c>
    </row>
    <row r="107" spans="1:6" ht="12.75">
      <c r="A107" s="74">
        <v>3120</v>
      </c>
      <c r="B107" s="253" t="s">
        <v>478</v>
      </c>
      <c r="C107" s="253" t="s">
        <v>377</v>
      </c>
      <c r="D107" s="255">
        <v>6</v>
      </c>
      <c r="E107" s="256">
        <v>11500</v>
      </c>
      <c r="F107" s="74">
        <f t="shared" si="1"/>
        <v>69000</v>
      </c>
    </row>
    <row r="108" spans="1:6" ht="12.75">
      <c r="A108" s="74">
        <v>3160</v>
      </c>
      <c r="B108" s="253" t="s">
        <v>479</v>
      </c>
      <c r="C108" s="253" t="s">
        <v>377</v>
      </c>
      <c r="D108" s="255">
        <v>2</v>
      </c>
      <c r="E108" s="256">
        <v>12450</v>
      </c>
      <c r="F108" s="74">
        <f t="shared" si="1"/>
        <v>24900</v>
      </c>
    </row>
    <row r="109" spans="1:6" ht="12.75">
      <c r="A109" s="74">
        <v>3210</v>
      </c>
      <c r="B109" s="253" t="s">
        <v>480</v>
      </c>
      <c r="C109" s="253" t="s">
        <v>377</v>
      </c>
      <c r="D109" s="255">
        <v>1</v>
      </c>
      <c r="E109" s="256">
        <v>1900</v>
      </c>
      <c r="F109" s="74">
        <f t="shared" si="1"/>
        <v>1900</v>
      </c>
    </row>
    <row r="110" spans="1:6" ht="12.75">
      <c r="A110" s="74">
        <v>3212</v>
      </c>
      <c r="B110" s="253" t="s">
        <v>481</v>
      </c>
      <c r="C110" s="253" t="s">
        <v>377</v>
      </c>
      <c r="D110" s="255">
        <v>0</v>
      </c>
      <c r="E110" s="256">
        <v>3772</v>
      </c>
      <c r="F110" s="74">
        <f t="shared" si="1"/>
        <v>0</v>
      </c>
    </row>
    <row r="111" spans="1:6" ht="12.75">
      <c r="A111" s="74">
        <v>3214</v>
      </c>
      <c r="B111" s="253" t="s">
        <v>482</v>
      </c>
      <c r="C111" s="253" t="s">
        <v>377</v>
      </c>
      <c r="D111" s="255">
        <v>1</v>
      </c>
      <c r="E111" s="256">
        <v>7900</v>
      </c>
      <c r="F111" s="74">
        <f t="shared" si="1"/>
        <v>7900</v>
      </c>
    </row>
    <row r="112" spans="1:6" ht="12.75">
      <c r="A112" s="74">
        <v>3216</v>
      </c>
      <c r="B112" s="253" t="s">
        <v>483</v>
      </c>
      <c r="C112" s="253" t="s">
        <v>377</v>
      </c>
      <c r="D112" s="255">
        <v>1</v>
      </c>
      <c r="E112" s="256">
        <v>6200</v>
      </c>
      <c r="F112" s="74">
        <f t="shared" si="1"/>
        <v>6200</v>
      </c>
    </row>
    <row r="113" spans="1:6" ht="12.75">
      <c r="A113" s="74">
        <v>3218</v>
      </c>
      <c r="B113" s="253" t="s">
        <v>484</v>
      </c>
      <c r="C113" s="253" t="s">
        <v>377</v>
      </c>
      <c r="D113" s="255">
        <v>0</v>
      </c>
      <c r="E113" s="256">
        <v>7450</v>
      </c>
      <c r="F113" s="74">
        <f t="shared" si="1"/>
        <v>0</v>
      </c>
    </row>
    <row r="114" spans="1:6" ht="12.75">
      <c r="A114" s="74">
        <v>3220</v>
      </c>
      <c r="B114" s="253" t="s">
        <v>485</v>
      </c>
      <c r="C114" s="253" t="s">
        <v>377</v>
      </c>
      <c r="D114" s="255">
        <v>6</v>
      </c>
      <c r="E114" s="256">
        <v>4078</v>
      </c>
      <c r="F114" s="74">
        <f t="shared" si="1"/>
        <v>24468</v>
      </c>
    </row>
    <row r="115" spans="1:6" ht="12.75">
      <c r="A115" s="74">
        <v>3232</v>
      </c>
      <c r="B115" s="253" t="s">
        <v>486</v>
      </c>
      <c r="C115" s="253" t="s">
        <v>377</v>
      </c>
      <c r="D115" s="255">
        <v>1</v>
      </c>
      <c r="E115" s="256">
        <f>285*140</f>
        <v>39900</v>
      </c>
      <c r="F115" s="74">
        <f t="shared" si="1"/>
        <v>39900</v>
      </c>
    </row>
    <row r="116" spans="1:6" ht="12.75">
      <c r="A116" s="74">
        <v>3240</v>
      </c>
      <c r="B116" s="253" t="s">
        <v>487</v>
      </c>
      <c r="C116" s="253" t="s">
        <v>377</v>
      </c>
      <c r="D116" s="255">
        <v>2</v>
      </c>
      <c r="E116" s="256">
        <v>8700</v>
      </c>
      <c r="F116" s="74">
        <f t="shared" si="1"/>
        <v>17400</v>
      </c>
    </row>
    <row r="117" spans="1:6" ht="12.75">
      <c r="A117" s="74">
        <v>3250</v>
      </c>
      <c r="B117" s="253" t="s">
        <v>488</v>
      </c>
      <c r="C117" s="253" t="s">
        <v>377</v>
      </c>
      <c r="D117" s="255">
        <v>1</v>
      </c>
      <c r="E117" s="256">
        <v>4570</v>
      </c>
      <c r="F117" s="74">
        <f t="shared" si="1"/>
        <v>4570</v>
      </c>
    </row>
    <row r="118" spans="1:6" ht="12.75">
      <c r="A118" s="74">
        <v>3260</v>
      </c>
      <c r="B118" s="253" t="s">
        <v>489</v>
      </c>
      <c r="C118" s="253" t="s">
        <v>377</v>
      </c>
      <c r="D118" s="255">
        <v>0</v>
      </c>
      <c r="E118" s="256">
        <v>6450</v>
      </c>
      <c r="F118" s="74">
        <f t="shared" si="1"/>
        <v>0</v>
      </c>
    </row>
    <row r="119" spans="1:6" ht="12.75">
      <c r="A119" s="74">
        <v>3270</v>
      </c>
      <c r="B119" s="253" t="s">
        <v>490</v>
      </c>
      <c r="C119" s="253" t="s">
        <v>377</v>
      </c>
      <c r="D119" s="255">
        <v>11</v>
      </c>
      <c r="E119" s="256">
        <v>3200</v>
      </c>
      <c r="F119" s="74">
        <f t="shared" si="1"/>
        <v>35200</v>
      </c>
    </row>
    <row r="120" spans="1:6" ht="12.75">
      <c r="A120" s="74">
        <v>3272</v>
      </c>
      <c r="B120" s="253" t="s">
        <v>491</v>
      </c>
      <c r="C120" s="253" t="s">
        <v>377</v>
      </c>
      <c r="D120" s="255">
        <v>1</v>
      </c>
      <c r="E120" s="256">
        <v>3200</v>
      </c>
      <c r="F120" s="74">
        <f t="shared" si="1"/>
        <v>3200</v>
      </c>
    </row>
    <row r="121" spans="1:6" ht="12.75">
      <c r="A121" s="74">
        <v>3274</v>
      </c>
      <c r="B121" s="253" t="s">
        <v>492</v>
      </c>
      <c r="C121" s="253" t="s">
        <v>377</v>
      </c>
      <c r="D121" s="255">
        <v>1</v>
      </c>
      <c r="E121" s="256">
        <v>3438</v>
      </c>
      <c r="F121" s="74">
        <f t="shared" si="1"/>
        <v>3438</v>
      </c>
    </row>
    <row r="122" spans="1:6" ht="12.75">
      <c r="A122" s="74">
        <v>3276</v>
      </c>
      <c r="B122" s="253" t="s">
        <v>493</v>
      </c>
      <c r="C122" s="253" t="s">
        <v>377</v>
      </c>
      <c r="D122" s="255">
        <v>6</v>
      </c>
      <c r="E122" s="256">
        <v>4325</v>
      </c>
      <c r="F122" s="74">
        <f t="shared" si="1"/>
        <v>25950</v>
      </c>
    </row>
    <row r="123" spans="1:6" ht="12.75">
      <c r="A123" s="74">
        <v>3278</v>
      </c>
      <c r="B123" s="253" t="s">
        <v>494</v>
      </c>
      <c r="C123" s="253" t="s">
        <v>377</v>
      </c>
      <c r="D123" s="255">
        <v>32</v>
      </c>
      <c r="E123" s="256">
        <v>1787.25</v>
      </c>
      <c r="F123" s="74">
        <f t="shared" si="1"/>
        <v>57192</v>
      </c>
    </row>
    <row r="124" spans="1:6" ht="12.75">
      <c r="A124" s="74">
        <v>3280</v>
      </c>
      <c r="B124" s="253" t="s">
        <v>495</v>
      </c>
      <c r="C124" s="253" t="s">
        <v>377</v>
      </c>
      <c r="D124" s="255">
        <v>2</v>
      </c>
      <c r="E124" s="256">
        <v>14500</v>
      </c>
      <c r="F124" s="74">
        <f t="shared" si="1"/>
        <v>29000</v>
      </c>
    </row>
    <row r="125" spans="1:6" ht="12.75">
      <c r="A125" s="74">
        <v>3281</v>
      </c>
      <c r="B125" s="253" t="s">
        <v>496</v>
      </c>
      <c r="C125" s="253" t="s">
        <v>377</v>
      </c>
      <c r="D125" s="255">
        <v>1</v>
      </c>
      <c r="E125" s="256">
        <v>29500</v>
      </c>
      <c r="F125" s="74">
        <f t="shared" si="1"/>
        <v>29500</v>
      </c>
    </row>
    <row r="126" spans="1:6" ht="12.75">
      <c r="A126" s="74">
        <v>3300</v>
      </c>
      <c r="B126" s="253" t="s">
        <v>497</v>
      </c>
      <c r="C126" s="253" t="s">
        <v>377</v>
      </c>
      <c r="D126" s="255">
        <v>2</v>
      </c>
      <c r="E126" s="256">
        <v>1650</v>
      </c>
      <c r="F126" s="74">
        <f t="shared" si="1"/>
        <v>3300</v>
      </c>
    </row>
    <row r="127" spans="1:6" ht="12.75">
      <c r="A127" s="74">
        <v>3310</v>
      </c>
      <c r="B127" s="253" t="s">
        <v>498</v>
      </c>
      <c r="C127" s="253" t="s">
        <v>377</v>
      </c>
      <c r="D127" s="255">
        <v>2</v>
      </c>
      <c r="E127" s="256">
        <v>1550</v>
      </c>
      <c r="F127" s="74">
        <f t="shared" si="1"/>
        <v>3100</v>
      </c>
    </row>
    <row r="128" spans="1:6" ht="12.75">
      <c r="A128" s="74">
        <v>3320</v>
      </c>
      <c r="B128" s="253" t="s">
        <v>499</v>
      </c>
      <c r="C128" s="253" t="s">
        <v>377</v>
      </c>
      <c r="D128" s="255">
        <v>2</v>
      </c>
      <c r="E128" s="256">
        <v>3200</v>
      </c>
      <c r="F128" s="74">
        <f t="shared" si="1"/>
        <v>6400</v>
      </c>
    </row>
    <row r="129" spans="1:6" ht="12.75">
      <c r="A129" s="74">
        <v>3330</v>
      </c>
      <c r="B129" s="253" t="s">
        <v>500</v>
      </c>
      <c r="C129" s="253" t="s">
        <v>377</v>
      </c>
      <c r="D129" s="255">
        <v>12</v>
      </c>
      <c r="E129" s="256">
        <v>951</v>
      </c>
      <c r="F129" s="74">
        <f t="shared" si="1"/>
        <v>11412</v>
      </c>
    </row>
    <row r="130" spans="1:6" ht="12.75">
      <c r="A130" s="74">
        <v>3340</v>
      </c>
      <c r="B130" s="253" t="s">
        <v>501</v>
      </c>
      <c r="C130" s="253" t="s">
        <v>377</v>
      </c>
      <c r="D130" s="255">
        <v>9</v>
      </c>
      <c r="E130" s="256">
        <v>2690</v>
      </c>
      <c r="F130" s="74">
        <f t="shared" si="1"/>
        <v>24210</v>
      </c>
    </row>
    <row r="131" spans="1:6" ht="12.75">
      <c r="A131" s="74">
        <v>3370</v>
      </c>
      <c r="B131" s="253" t="s">
        <v>502</v>
      </c>
      <c r="C131" s="253" t="s">
        <v>377</v>
      </c>
      <c r="D131" s="255">
        <v>1</v>
      </c>
      <c r="E131" s="256">
        <v>7035</v>
      </c>
      <c r="F131" s="74">
        <f t="shared" si="1"/>
        <v>7035</v>
      </c>
    </row>
    <row r="132" spans="1:6" ht="12.75">
      <c r="A132" s="74">
        <v>3371</v>
      </c>
      <c r="B132" s="253" t="s">
        <v>503</v>
      </c>
      <c r="C132" s="253" t="s">
        <v>377</v>
      </c>
      <c r="D132" s="255">
        <v>1</v>
      </c>
      <c r="E132" s="256">
        <v>22470</v>
      </c>
      <c r="F132" s="74">
        <f t="shared" si="1"/>
        <v>22470</v>
      </c>
    </row>
    <row r="133" spans="1:6" ht="12.75">
      <c r="A133" s="74">
        <v>3420</v>
      </c>
      <c r="B133" s="253" t="s">
        <v>504</v>
      </c>
      <c r="C133" s="253" t="s">
        <v>377</v>
      </c>
      <c r="D133" s="255">
        <v>2</v>
      </c>
      <c r="E133" s="256">
        <v>7797.299999999999</v>
      </c>
      <c r="F133" s="74">
        <f t="shared" si="1"/>
        <v>15594.599999999999</v>
      </c>
    </row>
    <row r="134" spans="1:6" ht="12.75">
      <c r="A134" s="74">
        <v>3421</v>
      </c>
      <c r="B134" s="253" t="s">
        <v>505</v>
      </c>
      <c r="C134" s="253" t="s">
        <v>377</v>
      </c>
      <c r="D134" s="255">
        <v>15</v>
      </c>
      <c r="E134" s="256">
        <v>8000</v>
      </c>
      <c r="F134" s="74">
        <f t="shared" si="1"/>
        <v>120000</v>
      </c>
    </row>
    <row r="135" spans="1:6" ht="12.75">
      <c r="A135" s="74">
        <v>3430</v>
      </c>
      <c r="B135" s="253" t="s">
        <v>506</v>
      </c>
      <c r="C135" s="253" t="s">
        <v>377</v>
      </c>
      <c r="D135" s="255">
        <v>4</v>
      </c>
      <c r="E135" s="256">
        <v>4260</v>
      </c>
      <c r="F135" s="74">
        <f t="shared" si="1"/>
        <v>17040</v>
      </c>
    </row>
    <row r="136" spans="1:6" ht="12.75">
      <c r="A136" s="74">
        <v>3440</v>
      </c>
      <c r="B136" s="253" t="s">
        <v>507</v>
      </c>
      <c r="C136" s="253" t="s">
        <v>377</v>
      </c>
      <c r="D136" s="255">
        <v>6</v>
      </c>
      <c r="E136" s="256">
        <v>1837</v>
      </c>
      <c r="F136" s="74">
        <f aca="true" t="shared" si="2" ref="F136:F199">D136*E136</f>
        <v>11022</v>
      </c>
    </row>
    <row r="137" spans="1:6" ht="12.75">
      <c r="A137" s="74">
        <v>3470</v>
      </c>
      <c r="B137" s="253" t="s">
        <v>508</v>
      </c>
      <c r="C137" s="253" t="s">
        <v>377</v>
      </c>
      <c r="D137" s="255">
        <v>2</v>
      </c>
      <c r="E137" s="256">
        <v>5980</v>
      </c>
      <c r="F137" s="74">
        <f t="shared" si="2"/>
        <v>11960</v>
      </c>
    </row>
    <row r="138" spans="1:6" ht="12.75">
      <c r="A138" s="74">
        <v>3480</v>
      </c>
      <c r="B138" s="74" t="s">
        <v>509</v>
      </c>
      <c r="C138" s="253" t="s">
        <v>377</v>
      </c>
      <c r="D138" s="255">
        <v>1</v>
      </c>
      <c r="E138" s="256">
        <v>10600</v>
      </c>
      <c r="F138" s="74">
        <f t="shared" si="2"/>
        <v>10600</v>
      </c>
    </row>
    <row r="139" spans="1:6" ht="12.75">
      <c r="A139" s="74">
        <v>3495</v>
      </c>
      <c r="B139" s="253" t="s">
        <v>510</v>
      </c>
      <c r="C139" s="253" t="s">
        <v>377</v>
      </c>
      <c r="D139" s="255">
        <v>1</v>
      </c>
      <c r="E139" s="256">
        <v>12500</v>
      </c>
      <c r="F139" s="74">
        <f t="shared" si="2"/>
        <v>12500</v>
      </c>
    </row>
    <row r="140" spans="1:6" ht="12.75">
      <c r="A140" s="74">
        <v>3540</v>
      </c>
      <c r="B140" s="74" t="s">
        <v>511</v>
      </c>
      <c r="C140" s="253" t="s">
        <v>377</v>
      </c>
      <c r="D140" s="255">
        <v>3</v>
      </c>
      <c r="E140" s="256">
        <v>2200</v>
      </c>
      <c r="F140" s="74">
        <f t="shared" si="2"/>
        <v>6600</v>
      </c>
    </row>
    <row r="141" spans="1:6" ht="12.75">
      <c r="A141" s="74">
        <v>3541</v>
      </c>
      <c r="B141" s="74" t="s">
        <v>512</v>
      </c>
      <c r="C141" s="253" t="s">
        <v>377</v>
      </c>
      <c r="D141" s="255">
        <v>1</v>
      </c>
      <c r="E141" s="256">
        <v>1969</v>
      </c>
      <c r="F141" s="74">
        <f t="shared" si="2"/>
        <v>1969</v>
      </c>
    </row>
    <row r="142" spans="1:6" ht="12.75">
      <c r="A142" s="74">
        <v>3542</v>
      </c>
      <c r="B142" s="74" t="s">
        <v>513</v>
      </c>
      <c r="C142" s="253" t="s">
        <v>377</v>
      </c>
      <c r="D142" s="255">
        <v>0</v>
      </c>
      <c r="E142" s="256">
        <v>2127</v>
      </c>
      <c r="F142" s="74">
        <f t="shared" si="2"/>
        <v>0</v>
      </c>
    </row>
    <row r="143" spans="1:6" ht="12.75">
      <c r="A143" s="74">
        <v>3550</v>
      </c>
      <c r="B143" s="74" t="s">
        <v>514</v>
      </c>
      <c r="C143" s="253" t="s">
        <v>377</v>
      </c>
      <c r="D143" s="255">
        <v>2</v>
      </c>
      <c r="E143" s="256">
        <v>2200</v>
      </c>
      <c r="F143" s="74">
        <f t="shared" si="2"/>
        <v>4400</v>
      </c>
    </row>
    <row r="144" spans="1:6" ht="12.75">
      <c r="A144" s="74">
        <v>3560</v>
      </c>
      <c r="B144" s="74" t="s">
        <v>515</v>
      </c>
      <c r="C144" s="253" t="s">
        <v>377</v>
      </c>
      <c r="D144" s="255">
        <v>13</v>
      </c>
      <c r="E144" s="256">
        <v>2461.86</v>
      </c>
      <c r="F144" s="74">
        <f t="shared" si="2"/>
        <v>32004.18</v>
      </c>
    </row>
    <row r="145" spans="1:6" ht="12.75">
      <c r="A145" s="74">
        <v>3572</v>
      </c>
      <c r="B145" s="74" t="s">
        <v>516</v>
      </c>
      <c r="C145" s="253" t="s">
        <v>377</v>
      </c>
      <c r="D145" s="255">
        <v>2</v>
      </c>
      <c r="E145" s="256">
        <v>4000</v>
      </c>
      <c r="F145" s="74">
        <f t="shared" si="2"/>
        <v>8000</v>
      </c>
    </row>
    <row r="146" spans="1:6" ht="12.75">
      <c r="A146" s="74">
        <v>3580</v>
      </c>
      <c r="B146" s="74" t="s">
        <v>517</v>
      </c>
      <c r="C146" s="253" t="s">
        <v>377</v>
      </c>
      <c r="D146" s="255">
        <v>2</v>
      </c>
      <c r="E146" s="256">
        <v>2500</v>
      </c>
      <c r="F146" s="74">
        <f t="shared" si="2"/>
        <v>5000</v>
      </c>
    </row>
    <row r="147" spans="1:6" ht="12.75">
      <c r="A147" s="74">
        <v>3590</v>
      </c>
      <c r="B147" s="74" t="s">
        <v>518</v>
      </c>
      <c r="C147" s="253" t="s">
        <v>377</v>
      </c>
      <c r="D147" s="255">
        <v>15</v>
      </c>
      <c r="E147" s="256">
        <v>2500</v>
      </c>
      <c r="F147" s="74">
        <f t="shared" si="2"/>
        <v>37500</v>
      </c>
    </row>
    <row r="148" spans="1:6" ht="12.75">
      <c r="A148" s="74"/>
      <c r="B148" s="253" t="s">
        <v>519</v>
      </c>
      <c r="C148" s="253" t="s">
        <v>377</v>
      </c>
      <c r="D148" s="255">
        <v>1</v>
      </c>
      <c r="E148" s="256">
        <v>2500</v>
      </c>
      <c r="F148" s="74">
        <f t="shared" si="2"/>
        <v>2500</v>
      </c>
    </row>
    <row r="149" spans="1:6" ht="12.75">
      <c r="A149" s="74">
        <v>3640</v>
      </c>
      <c r="B149" s="74" t="s">
        <v>520</v>
      </c>
      <c r="C149" s="253" t="s">
        <v>377</v>
      </c>
      <c r="D149" s="255">
        <v>5</v>
      </c>
      <c r="E149" s="256">
        <v>3307.86</v>
      </c>
      <c r="F149" s="74">
        <f t="shared" si="2"/>
        <v>16539.3</v>
      </c>
    </row>
    <row r="150" spans="1:6" ht="12.75">
      <c r="A150" s="74">
        <v>3650</v>
      </c>
      <c r="B150" s="74" t="s">
        <v>521</v>
      </c>
      <c r="C150" s="253" t="s">
        <v>377</v>
      </c>
      <c r="D150" s="255">
        <v>1</v>
      </c>
      <c r="E150" s="256">
        <v>4000</v>
      </c>
      <c r="F150" s="74">
        <f t="shared" si="2"/>
        <v>4000</v>
      </c>
    </row>
    <row r="151" spans="1:6" ht="12.75">
      <c r="A151" s="74">
        <v>3660</v>
      </c>
      <c r="B151" s="74" t="s">
        <v>522</v>
      </c>
      <c r="C151" s="253" t="s">
        <v>377</v>
      </c>
      <c r="D151" s="255">
        <v>1</v>
      </c>
      <c r="E151" s="256">
        <v>10</v>
      </c>
      <c r="F151" s="74">
        <f t="shared" si="2"/>
        <v>10</v>
      </c>
    </row>
    <row r="152" spans="1:6" ht="12.75">
      <c r="A152" s="74">
        <v>3670</v>
      </c>
      <c r="B152" s="74" t="s">
        <v>523</v>
      </c>
      <c r="C152" s="253" t="s">
        <v>377</v>
      </c>
      <c r="D152" s="255">
        <v>1</v>
      </c>
      <c r="E152" s="256">
        <v>3200</v>
      </c>
      <c r="F152" s="74">
        <f t="shared" si="2"/>
        <v>3200</v>
      </c>
    </row>
    <row r="153" spans="1:6" ht="12.75">
      <c r="A153" s="74">
        <v>3690</v>
      </c>
      <c r="B153" s="74" t="s">
        <v>524</v>
      </c>
      <c r="C153" s="253" t="s">
        <v>377</v>
      </c>
      <c r="D153" s="255">
        <v>3</v>
      </c>
      <c r="E153" s="256">
        <v>2800</v>
      </c>
      <c r="F153" s="74">
        <f t="shared" si="2"/>
        <v>8400</v>
      </c>
    </row>
    <row r="154" spans="1:6" ht="12.75">
      <c r="A154" s="74">
        <v>3710</v>
      </c>
      <c r="B154" s="74" t="s">
        <v>525</v>
      </c>
      <c r="C154" s="253" t="s">
        <v>377</v>
      </c>
      <c r="D154" s="255">
        <v>2</v>
      </c>
      <c r="E154" s="256">
        <v>2500</v>
      </c>
      <c r="F154" s="74">
        <f t="shared" si="2"/>
        <v>5000</v>
      </c>
    </row>
    <row r="155" spans="1:6" ht="12.75">
      <c r="A155" s="74">
        <v>3750</v>
      </c>
      <c r="B155" s="74" t="s">
        <v>526</v>
      </c>
      <c r="C155" s="253" t="s">
        <v>377</v>
      </c>
      <c r="D155" s="255">
        <v>13</v>
      </c>
      <c r="E155" s="256">
        <v>5968</v>
      </c>
      <c r="F155" s="74">
        <f t="shared" si="2"/>
        <v>77584</v>
      </c>
    </row>
    <row r="156" spans="1:6" ht="12.75">
      <c r="A156" s="74">
        <v>3760</v>
      </c>
      <c r="B156" s="74" t="s">
        <v>527</v>
      </c>
      <c r="C156" s="253" t="s">
        <v>377</v>
      </c>
      <c r="D156" s="255">
        <v>16</v>
      </c>
      <c r="E156" s="256">
        <v>5876</v>
      </c>
      <c r="F156" s="74">
        <f t="shared" si="2"/>
        <v>94016</v>
      </c>
    </row>
    <row r="157" spans="1:6" ht="12.75">
      <c r="A157" s="74">
        <v>3770</v>
      </c>
      <c r="B157" s="74" t="s">
        <v>528</v>
      </c>
      <c r="C157" s="253" t="s">
        <v>377</v>
      </c>
      <c r="D157" s="255">
        <v>2</v>
      </c>
      <c r="E157" s="256">
        <v>3358</v>
      </c>
      <c r="F157" s="74">
        <f t="shared" si="2"/>
        <v>6716</v>
      </c>
    </row>
    <row r="158" spans="1:6" ht="12.75">
      <c r="A158" s="74">
        <v>3820</v>
      </c>
      <c r="B158" s="74" t="s">
        <v>529</v>
      </c>
      <c r="C158" s="253" t="s">
        <v>377</v>
      </c>
      <c r="D158" s="255">
        <v>1473</v>
      </c>
      <c r="E158" s="256">
        <v>25</v>
      </c>
      <c r="F158" s="74">
        <f t="shared" si="2"/>
        <v>36825</v>
      </c>
    </row>
    <row r="159" spans="1:6" ht="12.75">
      <c r="A159" s="74">
        <v>3830</v>
      </c>
      <c r="B159" s="74" t="s">
        <v>530</v>
      </c>
      <c r="C159" s="253" t="s">
        <v>377</v>
      </c>
      <c r="D159" s="255">
        <v>3485</v>
      </c>
      <c r="E159" s="256">
        <v>25</v>
      </c>
      <c r="F159" s="74">
        <f t="shared" si="2"/>
        <v>87125</v>
      </c>
    </row>
    <row r="160" spans="1:6" ht="12.75">
      <c r="A160" s="74">
        <v>3840</v>
      </c>
      <c r="B160" s="74" t="s">
        <v>531</v>
      </c>
      <c r="C160" s="253" t="s">
        <v>377</v>
      </c>
      <c r="D160" s="255">
        <v>995</v>
      </c>
      <c r="E160" s="256">
        <v>25</v>
      </c>
      <c r="F160" s="74">
        <f t="shared" si="2"/>
        <v>24875</v>
      </c>
    </row>
    <row r="161" spans="1:6" ht="12.75">
      <c r="A161" s="74">
        <v>3714</v>
      </c>
      <c r="B161" s="253" t="s">
        <v>532</v>
      </c>
      <c r="C161" s="253" t="s">
        <v>377</v>
      </c>
      <c r="D161" s="255">
        <v>1</v>
      </c>
      <c r="E161" s="256">
        <v>4316.2</v>
      </c>
      <c r="F161" s="74">
        <f t="shared" si="2"/>
        <v>4316.2</v>
      </c>
    </row>
    <row r="162" spans="1:6" ht="12.75">
      <c r="A162" s="74">
        <v>3860</v>
      </c>
      <c r="B162" s="253" t="s">
        <v>533</v>
      </c>
      <c r="C162" s="253" t="s">
        <v>377</v>
      </c>
      <c r="D162" s="255">
        <v>0</v>
      </c>
      <c r="E162" s="256">
        <v>680</v>
      </c>
      <c r="F162" s="74">
        <f t="shared" si="2"/>
        <v>0</v>
      </c>
    </row>
    <row r="163" spans="1:6" ht="12.75">
      <c r="A163" s="74">
        <v>3870</v>
      </c>
      <c r="B163" s="253" t="s">
        <v>534</v>
      </c>
      <c r="C163" s="253" t="s">
        <v>377</v>
      </c>
      <c r="D163" s="255">
        <v>0</v>
      </c>
      <c r="E163" s="256">
        <v>642</v>
      </c>
      <c r="F163" s="74">
        <f t="shared" si="2"/>
        <v>0</v>
      </c>
    </row>
    <row r="164" spans="1:6" ht="12.75">
      <c r="A164" s="74">
        <v>3880</v>
      </c>
      <c r="B164" s="253" t="s">
        <v>535</v>
      </c>
      <c r="C164" s="253" t="s">
        <v>377</v>
      </c>
      <c r="D164" s="255">
        <v>7</v>
      </c>
      <c r="E164" s="256">
        <v>1642</v>
      </c>
      <c r="F164" s="74">
        <f t="shared" si="2"/>
        <v>11494</v>
      </c>
    </row>
    <row r="165" spans="1:6" ht="12.75">
      <c r="A165" s="74">
        <v>3881</v>
      </c>
      <c r="B165" s="253" t="s">
        <v>536</v>
      </c>
      <c r="C165" s="253" t="s">
        <v>377</v>
      </c>
      <c r="D165" s="255">
        <v>10</v>
      </c>
      <c r="E165" s="256">
        <v>1488</v>
      </c>
      <c r="F165" s="74">
        <f t="shared" si="2"/>
        <v>14880</v>
      </c>
    </row>
    <row r="166" spans="1:6" ht="12.75">
      <c r="A166" s="74">
        <v>3890</v>
      </c>
      <c r="B166" s="74" t="s">
        <v>537</v>
      </c>
      <c r="C166" s="253" t="s">
        <v>377</v>
      </c>
      <c r="D166" s="255">
        <v>2</v>
      </c>
      <c r="E166" s="256">
        <v>2200</v>
      </c>
      <c r="F166" s="74">
        <f t="shared" si="2"/>
        <v>4400</v>
      </c>
    </row>
    <row r="167" spans="1:6" ht="12.75">
      <c r="A167" s="74">
        <v>3960</v>
      </c>
      <c r="B167" s="74" t="s">
        <v>538</v>
      </c>
      <c r="C167" s="253" t="s">
        <v>377</v>
      </c>
      <c r="D167" s="255">
        <v>0</v>
      </c>
      <c r="E167" s="256">
        <v>2128</v>
      </c>
      <c r="F167" s="74">
        <f t="shared" si="2"/>
        <v>0</v>
      </c>
    </row>
    <row r="168" spans="1:6" ht="12.75">
      <c r="A168" s="74">
        <v>3971</v>
      </c>
      <c r="B168" s="74" t="s">
        <v>539</v>
      </c>
      <c r="C168" s="253" t="s">
        <v>377</v>
      </c>
      <c r="D168" s="255">
        <v>0</v>
      </c>
      <c r="E168" s="256">
        <v>2128</v>
      </c>
      <c r="F168" s="74">
        <f t="shared" si="2"/>
        <v>0</v>
      </c>
    </row>
    <row r="169" spans="1:6" ht="12.75">
      <c r="A169" s="74">
        <v>3972</v>
      </c>
      <c r="B169" s="74" t="s">
        <v>540</v>
      </c>
      <c r="C169" s="253" t="s">
        <v>377</v>
      </c>
      <c r="D169" s="255">
        <v>4</v>
      </c>
      <c r="E169" s="256">
        <v>1500</v>
      </c>
      <c r="F169" s="74">
        <f t="shared" si="2"/>
        <v>6000</v>
      </c>
    </row>
    <row r="170" spans="1:6" ht="12.75">
      <c r="A170" s="74">
        <v>3975</v>
      </c>
      <c r="B170" s="74" t="s">
        <v>541</v>
      </c>
      <c r="C170" s="253" t="s">
        <v>377</v>
      </c>
      <c r="D170" s="255">
        <v>1</v>
      </c>
      <c r="E170" s="256">
        <v>2860</v>
      </c>
      <c r="F170" s="74">
        <f t="shared" si="2"/>
        <v>2860</v>
      </c>
    </row>
    <row r="171" spans="1:6" ht="12.75">
      <c r="A171" s="74">
        <v>3980</v>
      </c>
      <c r="B171" s="74" t="s">
        <v>542</v>
      </c>
      <c r="C171" s="253" t="s">
        <v>377</v>
      </c>
      <c r="D171" s="255">
        <v>1</v>
      </c>
      <c r="E171" s="256">
        <v>1</v>
      </c>
      <c r="F171" s="74">
        <f t="shared" si="2"/>
        <v>1</v>
      </c>
    </row>
    <row r="172" spans="1:6" ht="12.75">
      <c r="A172" s="74">
        <v>4003</v>
      </c>
      <c r="B172" s="74" t="s">
        <v>543</v>
      </c>
      <c r="C172" s="253" t="s">
        <v>377</v>
      </c>
      <c r="D172" s="255">
        <v>0</v>
      </c>
      <c r="E172" s="256">
        <v>6495</v>
      </c>
      <c r="F172" s="74">
        <f t="shared" si="2"/>
        <v>0</v>
      </c>
    </row>
    <row r="173" spans="1:6" ht="12.75">
      <c r="A173" s="74">
        <v>4040</v>
      </c>
      <c r="B173" s="74" t="s">
        <v>544</v>
      </c>
      <c r="C173" s="253" t="s">
        <v>377</v>
      </c>
      <c r="D173" s="255">
        <v>0</v>
      </c>
      <c r="E173" s="256">
        <v>1600</v>
      </c>
      <c r="F173" s="74">
        <f t="shared" si="2"/>
        <v>0</v>
      </c>
    </row>
    <row r="174" spans="1:6" ht="12.75">
      <c r="A174" s="74">
        <v>4120</v>
      </c>
      <c r="B174" s="74" t="s">
        <v>545</v>
      </c>
      <c r="C174" s="253" t="s">
        <v>377</v>
      </c>
      <c r="D174" s="255">
        <v>0</v>
      </c>
      <c r="E174" s="256">
        <v>43</v>
      </c>
      <c r="F174" s="74">
        <f t="shared" si="2"/>
        <v>0</v>
      </c>
    </row>
    <row r="175" spans="1:6" ht="12.75">
      <c r="A175" s="74">
        <v>4150</v>
      </c>
      <c r="B175" s="74" t="s">
        <v>546</v>
      </c>
      <c r="C175" s="253" t="s">
        <v>377</v>
      </c>
      <c r="D175" s="255">
        <v>0</v>
      </c>
      <c r="E175" s="256">
        <v>18</v>
      </c>
      <c r="F175" s="74">
        <f t="shared" si="2"/>
        <v>0</v>
      </c>
    </row>
    <row r="176" spans="1:6" ht="12.75">
      <c r="A176" s="74">
        <v>4200</v>
      </c>
      <c r="B176" s="74" t="s">
        <v>547</v>
      </c>
      <c r="C176" s="253" t="s">
        <v>377</v>
      </c>
      <c r="D176" s="255">
        <v>231</v>
      </c>
      <c r="E176" s="256">
        <v>46</v>
      </c>
      <c r="F176" s="74">
        <f t="shared" si="2"/>
        <v>10626</v>
      </c>
    </row>
    <row r="177" spans="1:6" ht="12.75">
      <c r="A177" s="74">
        <v>4210</v>
      </c>
      <c r="B177" s="74" t="s">
        <v>548</v>
      </c>
      <c r="C177" s="253" t="s">
        <v>377</v>
      </c>
      <c r="D177" s="255">
        <v>0</v>
      </c>
      <c r="E177" s="256">
        <v>49.6</v>
      </c>
      <c r="F177" s="74">
        <f t="shared" si="2"/>
        <v>0</v>
      </c>
    </row>
    <row r="178" spans="1:6" ht="12.75">
      <c r="A178" s="74">
        <v>4220</v>
      </c>
      <c r="B178" s="74" t="s">
        <v>549</v>
      </c>
      <c r="C178" s="253" t="s">
        <v>377</v>
      </c>
      <c r="D178" s="255">
        <v>0</v>
      </c>
      <c r="E178" s="256">
        <v>49.6</v>
      </c>
      <c r="F178" s="74">
        <f t="shared" si="2"/>
        <v>0</v>
      </c>
    </row>
    <row r="179" spans="1:6" ht="12.75">
      <c r="A179" s="74">
        <v>4230</v>
      </c>
      <c r="B179" s="74" t="s">
        <v>550</v>
      </c>
      <c r="C179" s="253" t="s">
        <v>377</v>
      </c>
      <c r="D179" s="255">
        <v>160</v>
      </c>
      <c r="E179" s="256">
        <v>15</v>
      </c>
      <c r="F179" s="74">
        <f t="shared" si="2"/>
        <v>2400</v>
      </c>
    </row>
    <row r="180" spans="1:6" ht="12.75">
      <c r="A180" s="74">
        <v>4270</v>
      </c>
      <c r="B180" s="74" t="s">
        <v>551</v>
      </c>
      <c r="C180" s="253" t="s">
        <v>377</v>
      </c>
      <c r="D180" s="255">
        <v>222</v>
      </c>
      <c r="E180" s="256">
        <v>6</v>
      </c>
      <c r="F180" s="74">
        <f t="shared" si="2"/>
        <v>1332</v>
      </c>
    </row>
    <row r="181" spans="1:6" ht="12.75">
      <c r="A181" s="74">
        <v>4320</v>
      </c>
      <c r="B181" s="74" t="s">
        <v>552</v>
      </c>
      <c r="C181" s="253" t="s">
        <v>377</v>
      </c>
      <c r="D181" s="255">
        <v>10</v>
      </c>
      <c r="E181" s="256">
        <v>777.1215</v>
      </c>
      <c r="F181" s="74">
        <f t="shared" si="2"/>
        <v>7771.215</v>
      </c>
    </row>
    <row r="182" spans="1:6" ht="12.75">
      <c r="A182" s="74">
        <v>4450</v>
      </c>
      <c r="B182" s="74" t="s">
        <v>553</v>
      </c>
      <c r="C182" s="253" t="s">
        <v>377</v>
      </c>
      <c r="D182" s="255">
        <v>0</v>
      </c>
      <c r="E182" s="256">
        <v>1813</v>
      </c>
      <c r="F182" s="74">
        <f t="shared" si="2"/>
        <v>0</v>
      </c>
    </row>
    <row r="183" spans="1:6" ht="12.75">
      <c r="A183" s="74">
        <v>4480</v>
      </c>
      <c r="B183" s="74" t="s">
        <v>554</v>
      </c>
      <c r="C183" s="253" t="s">
        <v>377</v>
      </c>
      <c r="D183" s="255">
        <v>0</v>
      </c>
      <c r="E183" s="256">
        <v>2824</v>
      </c>
      <c r="F183" s="74">
        <f t="shared" si="2"/>
        <v>0</v>
      </c>
    </row>
    <row r="184" spans="1:6" ht="12.75">
      <c r="A184" s="74">
        <v>4490</v>
      </c>
      <c r="B184" s="74" t="s">
        <v>555</v>
      </c>
      <c r="C184" s="253" t="s">
        <v>377</v>
      </c>
      <c r="D184" s="255">
        <v>0</v>
      </c>
      <c r="E184" s="256">
        <v>2450</v>
      </c>
      <c r="F184" s="74">
        <f t="shared" si="2"/>
        <v>0</v>
      </c>
    </row>
    <row r="185" spans="1:6" ht="12.75">
      <c r="A185" s="74">
        <v>4500</v>
      </c>
      <c r="B185" s="74" t="s">
        <v>556</v>
      </c>
      <c r="C185" s="253" t="s">
        <v>377</v>
      </c>
      <c r="D185" s="255">
        <v>1</v>
      </c>
      <c r="E185" s="256">
        <v>2500</v>
      </c>
      <c r="F185" s="74">
        <f t="shared" si="2"/>
        <v>2500</v>
      </c>
    </row>
    <row r="186" spans="1:6" ht="12.75">
      <c r="A186" s="74">
        <v>4540</v>
      </c>
      <c r="B186" s="74" t="s">
        <v>557</v>
      </c>
      <c r="C186" s="253" t="s">
        <v>377</v>
      </c>
      <c r="D186" s="255">
        <v>1</v>
      </c>
      <c r="E186" s="256">
        <v>8700</v>
      </c>
      <c r="F186" s="74">
        <f t="shared" si="2"/>
        <v>8700</v>
      </c>
    </row>
    <row r="187" spans="1:6" ht="12.75">
      <c r="A187" s="74">
        <v>4550</v>
      </c>
      <c r="B187" s="74" t="s">
        <v>558</v>
      </c>
      <c r="C187" s="253" t="s">
        <v>377</v>
      </c>
      <c r="D187" s="255">
        <v>4</v>
      </c>
      <c r="E187" s="256">
        <v>200</v>
      </c>
      <c r="F187" s="74">
        <f t="shared" si="2"/>
        <v>800</v>
      </c>
    </row>
    <row r="188" spans="1:6" ht="12.75">
      <c r="A188" s="74">
        <v>4560</v>
      </c>
      <c r="B188" s="74" t="s">
        <v>559</v>
      </c>
      <c r="C188" s="253" t="s">
        <v>377</v>
      </c>
      <c r="D188" s="255">
        <v>64</v>
      </c>
      <c r="E188" s="256">
        <v>23</v>
      </c>
      <c r="F188" s="74">
        <f t="shared" si="2"/>
        <v>1472</v>
      </c>
    </row>
    <row r="189" spans="1:6" ht="12.75">
      <c r="A189" s="74">
        <v>4570</v>
      </c>
      <c r="B189" s="74" t="s">
        <v>560</v>
      </c>
      <c r="C189" s="253" t="s">
        <v>377</v>
      </c>
      <c r="D189" s="255">
        <v>78</v>
      </c>
      <c r="E189" s="256">
        <v>25</v>
      </c>
      <c r="F189" s="74">
        <f t="shared" si="2"/>
        <v>1950</v>
      </c>
    </row>
    <row r="190" spans="1:6" ht="12.75">
      <c r="A190" s="74">
        <v>4580</v>
      </c>
      <c r="B190" s="74" t="s">
        <v>561</v>
      </c>
      <c r="C190" s="253" t="s">
        <v>377</v>
      </c>
      <c r="D190" s="255">
        <v>10</v>
      </c>
      <c r="E190" s="256">
        <v>43</v>
      </c>
      <c r="F190" s="74">
        <f t="shared" si="2"/>
        <v>430</v>
      </c>
    </row>
    <row r="191" spans="1:6" ht="12.75">
      <c r="A191" s="74">
        <v>4590</v>
      </c>
      <c r="B191" s="74" t="s">
        <v>562</v>
      </c>
      <c r="C191" s="253" t="s">
        <v>377</v>
      </c>
      <c r="D191" s="255">
        <v>84</v>
      </c>
      <c r="E191" s="256">
        <v>180</v>
      </c>
      <c r="F191" s="74">
        <f t="shared" si="2"/>
        <v>15120</v>
      </c>
    </row>
    <row r="192" spans="1:6" ht="12.75">
      <c r="A192" s="74">
        <v>4592</v>
      </c>
      <c r="B192" s="74" t="s">
        <v>563</v>
      </c>
      <c r="C192" s="253" t="s">
        <v>377</v>
      </c>
      <c r="D192" s="255">
        <v>4</v>
      </c>
      <c r="E192" s="256">
        <v>180</v>
      </c>
      <c r="F192" s="74">
        <f t="shared" si="2"/>
        <v>720</v>
      </c>
    </row>
    <row r="193" spans="1:6" ht="12.75">
      <c r="A193" s="74">
        <v>4600</v>
      </c>
      <c r="B193" s="74" t="s">
        <v>564</v>
      </c>
      <c r="C193" s="253" t="s">
        <v>377</v>
      </c>
      <c r="D193" s="255">
        <v>21</v>
      </c>
      <c r="E193" s="256">
        <v>100</v>
      </c>
      <c r="F193" s="74">
        <f t="shared" si="2"/>
        <v>2100</v>
      </c>
    </row>
    <row r="194" spans="1:6" ht="12.75">
      <c r="A194" s="74">
        <v>4660</v>
      </c>
      <c r="B194" s="74" t="s">
        <v>565</v>
      </c>
      <c r="C194" s="253" t="s">
        <v>377</v>
      </c>
      <c r="D194" s="255">
        <v>31</v>
      </c>
      <c r="E194" s="256">
        <v>45</v>
      </c>
      <c r="F194" s="74">
        <f t="shared" si="2"/>
        <v>1395</v>
      </c>
    </row>
    <row r="195" spans="1:6" ht="12.75">
      <c r="A195" s="74">
        <v>4670</v>
      </c>
      <c r="B195" s="74" t="s">
        <v>566</v>
      </c>
      <c r="C195" s="253" t="s">
        <v>377</v>
      </c>
      <c r="D195" s="255">
        <v>21</v>
      </c>
      <c r="E195" s="256">
        <v>89</v>
      </c>
      <c r="F195" s="74">
        <f t="shared" si="2"/>
        <v>1869</v>
      </c>
    </row>
    <row r="196" spans="1:6" ht="12.75">
      <c r="A196" s="74">
        <v>4682</v>
      </c>
      <c r="B196" s="74" t="s">
        <v>567</v>
      </c>
      <c r="C196" s="253" t="s">
        <v>377</v>
      </c>
      <c r="D196" s="255">
        <v>70</v>
      </c>
      <c r="E196" s="256">
        <v>123</v>
      </c>
      <c r="F196" s="74">
        <f t="shared" si="2"/>
        <v>8610</v>
      </c>
    </row>
    <row r="197" spans="1:6" ht="12.75">
      <c r="A197" s="74">
        <v>4684</v>
      </c>
      <c r="B197" s="74" t="s">
        <v>568</v>
      </c>
      <c r="C197" s="253" t="s">
        <v>377</v>
      </c>
      <c r="D197" s="255">
        <v>21</v>
      </c>
      <c r="E197" s="256">
        <v>111</v>
      </c>
      <c r="F197" s="74">
        <f t="shared" si="2"/>
        <v>2331</v>
      </c>
    </row>
    <row r="198" spans="1:6" ht="12.75">
      <c r="A198" s="74">
        <v>4686</v>
      </c>
      <c r="B198" s="74" t="s">
        <v>569</v>
      </c>
      <c r="C198" s="253" t="s">
        <v>377</v>
      </c>
      <c r="D198" s="255">
        <v>49</v>
      </c>
      <c r="E198" s="256">
        <v>89</v>
      </c>
      <c r="F198" s="74">
        <f t="shared" si="2"/>
        <v>4361</v>
      </c>
    </row>
    <row r="199" spans="1:6" ht="12.75">
      <c r="A199" s="74">
        <v>4688</v>
      </c>
      <c r="B199" s="74" t="s">
        <v>570</v>
      </c>
      <c r="C199" s="253" t="s">
        <v>377</v>
      </c>
      <c r="D199" s="255">
        <v>50</v>
      </c>
      <c r="E199" s="256">
        <v>65</v>
      </c>
      <c r="F199" s="74">
        <f t="shared" si="2"/>
        <v>3250</v>
      </c>
    </row>
    <row r="200" spans="1:6" ht="12.75">
      <c r="A200" s="74">
        <v>4689</v>
      </c>
      <c r="B200" s="74" t="s">
        <v>571</v>
      </c>
      <c r="C200" s="253" t="s">
        <v>377</v>
      </c>
      <c r="D200" s="255">
        <v>50</v>
      </c>
      <c r="E200" s="256">
        <v>53</v>
      </c>
      <c r="F200" s="74">
        <f aca="true" t="shared" si="3" ref="F200:F263">D200*E200</f>
        <v>2650</v>
      </c>
    </row>
    <row r="201" spans="1:6" ht="12.75">
      <c r="A201" s="74">
        <v>4710</v>
      </c>
      <c r="B201" s="74" t="s">
        <v>572</v>
      </c>
      <c r="C201" s="253" t="s">
        <v>573</v>
      </c>
      <c r="D201" s="255">
        <v>449</v>
      </c>
      <c r="E201" s="256">
        <v>45.21</v>
      </c>
      <c r="F201" s="74">
        <f t="shared" si="3"/>
        <v>20299.29</v>
      </c>
    </row>
    <row r="202" spans="1:6" ht="12.75">
      <c r="A202" s="74">
        <v>4720</v>
      </c>
      <c r="B202" s="74" t="s">
        <v>574</v>
      </c>
      <c r="C202" s="253" t="s">
        <v>573</v>
      </c>
      <c r="D202" s="255">
        <v>94</v>
      </c>
      <c r="E202" s="256">
        <v>53.196</v>
      </c>
      <c r="F202" s="74">
        <f t="shared" si="3"/>
        <v>5000.424</v>
      </c>
    </row>
    <row r="203" spans="1:6" ht="12.75">
      <c r="A203" s="74">
        <v>4730</v>
      </c>
      <c r="B203" s="74" t="s">
        <v>575</v>
      </c>
      <c r="C203" s="253" t="s">
        <v>573</v>
      </c>
      <c r="D203" s="255">
        <v>0</v>
      </c>
      <c r="E203" s="256">
        <v>21</v>
      </c>
      <c r="F203" s="74">
        <f t="shared" si="3"/>
        <v>0</v>
      </c>
    </row>
    <row r="204" spans="1:6" ht="12.75">
      <c r="A204" s="74">
        <v>4740</v>
      </c>
      <c r="B204" s="74" t="s">
        <v>576</v>
      </c>
      <c r="C204" s="253" t="s">
        <v>573</v>
      </c>
      <c r="D204" s="255">
        <v>0</v>
      </c>
      <c r="E204" s="256">
        <v>21</v>
      </c>
      <c r="F204" s="74">
        <f t="shared" si="3"/>
        <v>0</v>
      </c>
    </row>
    <row r="205" spans="1:6" ht="12.75">
      <c r="A205" s="74">
        <v>4760</v>
      </c>
      <c r="B205" s="74" t="s">
        <v>577</v>
      </c>
      <c r="C205" s="253" t="s">
        <v>573</v>
      </c>
      <c r="D205" s="255">
        <v>41</v>
      </c>
      <c r="E205" s="256">
        <v>15</v>
      </c>
      <c r="F205" s="74">
        <f t="shared" si="3"/>
        <v>615</v>
      </c>
    </row>
    <row r="206" spans="1:6" ht="12.75">
      <c r="A206" s="74">
        <v>4800</v>
      </c>
      <c r="B206" s="74" t="s">
        <v>578</v>
      </c>
      <c r="C206" s="253" t="s">
        <v>573</v>
      </c>
      <c r="D206" s="255">
        <v>1076</v>
      </c>
      <c r="E206" s="256">
        <v>13</v>
      </c>
      <c r="F206" s="74">
        <f t="shared" si="3"/>
        <v>13988</v>
      </c>
    </row>
    <row r="207" spans="1:6" ht="12.75">
      <c r="A207" s="74">
        <v>4860</v>
      </c>
      <c r="B207" s="74" t="s">
        <v>579</v>
      </c>
      <c r="C207" s="253" t="s">
        <v>377</v>
      </c>
      <c r="D207" s="255">
        <v>110</v>
      </c>
      <c r="E207" s="256">
        <v>43</v>
      </c>
      <c r="F207" s="74">
        <f t="shared" si="3"/>
        <v>4730</v>
      </c>
    </row>
    <row r="208" spans="1:6" ht="12.75">
      <c r="A208" s="74">
        <v>4861</v>
      </c>
      <c r="B208" s="74" t="s">
        <v>580</v>
      </c>
      <c r="C208" s="253" t="s">
        <v>377</v>
      </c>
      <c r="D208" s="255">
        <v>288</v>
      </c>
      <c r="E208" s="256">
        <v>57</v>
      </c>
      <c r="F208" s="74">
        <f t="shared" si="3"/>
        <v>16416</v>
      </c>
    </row>
    <row r="209" spans="1:6" ht="12.75">
      <c r="A209" s="74">
        <v>4880</v>
      </c>
      <c r="B209" s="74" t="s">
        <v>581</v>
      </c>
      <c r="C209" s="74" t="s">
        <v>582</v>
      </c>
      <c r="D209" s="255">
        <v>88</v>
      </c>
      <c r="E209" s="256">
        <v>135</v>
      </c>
      <c r="F209" s="74">
        <f t="shared" si="3"/>
        <v>11880</v>
      </c>
    </row>
    <row r="210" spans="1:6" ht="12.75">
      <c r="A210" s="74">
        <v>4890</v>
      </c>
      <c r="B210" s="74" t="s">
        <v>583</v>
      </c>
      <c r="C210" s="74" t="s">
        <v>377</v>
      </c>
      <c r="D210" s="255">
        <v>12</v>
      </c>
      <c r="E210" s="256">
        <v>8.5</v>
      </c>
      <c r="F210" s="74">
        <f t="shared" si="3"/>
        <v>102</v>
      </c>
    </row>
    <row r="211" spans="1:6" ht="12.75">
      <c r="A211" s="74">
        <v>4900</v>
      </c>
      <c r="B211" s="74" t="s">
        <v>584</v>
      </c>
      <c r="C211" s="74" t="s">
        <v>377</v>
      </c>
      <c r="D211" s="255">
        <v>10</v>
      </c>
      <c r="E211" s="256">
        <v>6</v>
      </c>
      <c r="F211" s="74">
        <f t="shared" si="3"/>
        <v>60</v>
      </c>
    </row>
    <row r="212" spans="1:6" ht="12.75">
      <c r="A212" s="74">
        <v>4920</v>
      </c>
      <c r="B212" s="74" t="s">
        <v>585</v>
      </c>
      <c r="C212" s="74" t="s">
        <v>377</v>
      </c>
      <c r="D212" s="255">
        <v>53</v>
      </c>
      <c r="E212" s="256">
        <v>4.2</v>
      </c>
      <c r="F212" s="74">
        <f t="shared" si="3"/>
        <v>222.60000000000002</v>
      </c>
    </row>
    <row r="213" spans="1:6" ht="12.75">
      <c r="A213" s="74">
        <v>4930</v>
      </c>
      <c r="B213" s="74" t="s">
        <v>586</v>
      </c>
      <c r="C213" s="74" t="s">
        <v>377</v>
      </c>
      <c r="D213" s="255">
        <v>164</v>
      </c>
      <c r="E213" s="256">
        <v>2.4</v>
      </c>
      <c r="F213" s="74">
        <f t="shared" si="3"/>
        <v>393.59999999999997</v>
      </c>
    </row>
    <row r="214" spans="1:6" ht="12.75">
      <c r="A214" s="74">
        <v>4940</v>
      </c>
      <c r="B214" s="74" t="s">
        <v>587</v>
      </c>
      <c r="C214" s="74" t="s">
        <v>377</v>
      </c>
      <c r="D214" s="255">
        <f>28*12+3</f>
        <v>339</v>
      </c>
      <c r="E214" s="256">
        <v>1.8</v>
      </c>
      <c r="F214" s="74">
        <f t="shared" si="3"/>
        <v>610.2</v>
      </c>
    </row>
    <row r="215" spans="1:6" ht="12.75">
      <c r="A215" s="74">
        <v>4950</v>
      </c>
      <c r="B215" s="74" t="s">
        <v>588</v>
      </c>
      <c r="C215" s="74" t="s">
        <v>377</v>
      </c>
      <c r="D215" s="255">
        <v>1</v>
      </c>
      <c r="E215" s="256">
        <v>8400</v>
      </c>
      <c r="F215" s="74">
        <f t="shared" si="3"/>
        <v>8400</v>
      </c>
    </row>
    <row r="216" spans="1:6" ht="12.75">
      <c r="A216" s="74">
        <v>4960</v>
      </c>
      <c r="B216" s="74" t="s">
        <v>589</v>
      </c>
      <c r="C216" s="74" t="s">
        <v>377</v>
      </c>
      <c r="D216" s="255">
        <v>4</v>
      </c>
      <c r="E216" s="256">
        <v>2100</v>
      </c>
      <c r="F216" s="74">
        <f t="shared" si="3"/>
        <v>8400</v>
      </c>
    </row>
    <row r="217" spans="1:6" ht="12.75">
      <c r="A217" s="74">
        <v>4970</v>
      </c>
      <c r="B217" s="74" t="s">
        <v>590</v>
      </c>
      <c r="C217" s="74" t="s">
        <v>377</v>
      </c>
      <c r="D217" s="255">
        <v>0</v>
      </c>
      <c r="E217" s="256">
        <v>870</v>
      </c>
      <c r="F217" s="74">
        <f t="shared" si="3"/>
        <v>0</v>
      </c>
    </row>
    <row r="218" spans="1:6" ht="12.75">
      <c r="A218" s="74">
        <v>4970</v>
      </c>
      <c r="B218" s="74" t="s">
        <v>591</v>
      </c>
      <c r="C218" s="74" t="s">
        <v>377</v>
      </c>
      <c r="D218" s="255">
        <v>2</v>
      </c>
      <c r="E218" s="256">
        <v>870</v>
      </c>
      <c r="F218" s="74">
        <f t="shared" si="3"/>
        <v>1740</v>
      </c>
    </row>
    <row r="219" spans="1:6" ht="12.75">
      <c r="A219" s="74">
        <v>4990</v>
      </c>
      <c r="B219" s="74" t="s">
        <v>592</v>
      </c>
      <c r="C219" s="74" t="s">
        <v>377</v>
      </c>
      <c r="D219" s="255">
        <v>4</v>
      </c>
      <c r="E219" s="256">
        <v>2750</v>
      </c>
      <c r="F219" s="74">
        <f t="shared" si="3"/>
        <v>11000</v>
      </c>
    </row>
    <row r="220" spans="1:6" ht="12.75">
      <c r="A220" s="74">
        <v>4992</v>
      </c>
      <c r="B220" s="74" t="s">
        <v>593</v>
      </c>
      <c r="C220" s="74" t="s">
        <v>377</v>
      </c>
      <c r="D220" s="255">
        <v>5</v>
      </c>
      <c r="E220" s="256">
        <v>320</v>
      </c>
      <c r="F220" s="74">
        <f t="shared" si="3"/>
        <v>1600</v>
      </c>
    </row>
    <row r="221" spans="1:6" ht="12.75">
      <c r="A221" s="74">
        <v>5010</v>
      </c>
      <c r="B221" s="74" t="s">
        <v>594</v>
      </c>
      <c r="C221" s="74" t="s">
        <v>377</v>
      </c>
      <c r="D221" s="255">
        <v>1</v>
      </c>
      <c r="E221" s="256">
        <v>1832</v>
      </c>
      <c r="F221" s="74">
        <f t="shared" si="3"/>
        <v>1832</v>
      </c>
    </row>
    <row r="222" spans="1:6" ht="12.75">
      <c r="A222" s="74">
        <v>5020</v>
      </c>
      <c r="B222" s="74" t="s">
        <v>595</v>
      </c>
      <c r="C222" s="74" t="s">
        <v>377</v>
      </c>
      <c r="D222" s="255">
        <v>55</v>
      </c>
      <c r="E222" s="256">
        <v>584</v>
      </c>
      <c r="F222" s="74">
        <f t="shared" si="3"/>
        <v>32120</v>
      </c>
    </row>
    <row r="223" spans="1:6" ht="12.75">
      <c r="A223" s="74">
        <v>5050</v>
      </c>
      <c r="B223" s="74" t="s">
        <v>596</v>
      </c>
      <c r="C223" s="74" t="s">
        <v>377</v>
      </c>
      <c r="D223" s="255">
        <v>1</v>
      </c>
      <c r="E223" s="256">
        <v>9447</v>
      </c>
      <c r="F223" s="74">
        <f t="shared" si="3"/>
        <v>9447</v>
      </c>
    </row>
    <row r="224" spans="1:6" ht="12.75">
      <c r="A224" s="74">
        <v>5060</v>
      </c>
      <c r="B224" s="74" t="s">
        <v>597</v>
      </c>
      <c r="C224" s="74" t="s">
        <v>377</v>
      </c>
      <c r="D224" s="255">
        <v>1</v>
      </c>
      <c r="E224" s="256">
        <v>870</v>
      </c>
      <c r="F224" s="74">
        <f t="shared" si="3"/>
        <v>870</v>
      </c>
    </row>
    <row r="225" spans="1:6" ht="12.75">
      <c r="A225" s="74">
        <v>5070</v>
      </c>
      <c r="B225" s="74" t="s">
        <v>598</v>
      </c>
      <c r="C225" s="74" t="s">
        <v>377</v>
      </c>
      <c r="D225" s="255">
        <v>4</v>
      </c>
      <c r="E225" s="256">
        <v>1600</v>
      </c>
      <c r="F225" s="74">
        <f t="shared" si="3"/>
        <v>6400</v>
      </c>
    </row>
    <row r="226" spans="1:6" ht="12.75">
      <c r="A226" s="74">
        <v>5080</v>
      </c>
      <c r="B226" s="74" t="s">
        <v>599</v>
      </c>
      <c r="C226" s="74" t="s">
        <v>377</v>
      </c>
      <c r="D226" s="255">
        <v>1</v>
      </c>
      <c r="E226" s="256">
        <v>2690</v>
      </c>
      <c r="F226" s="74">
        <f t="shared" si="3"/>
        <v>2690</v>
      </c>
    </row>
    <row r="227" spans="1:6" ht="12.75">
      <c r="A227" s="74">
        <v>5090</v>
      </c>
      <c r="B227" s="74" t="s">
        <v>600</v>
      </c>
      <c r="C227" s="74" t="s">
        <v>377</v>
      </c>
      <c r="D227" s="255">
        <v>1</v>
      </c>
      <c r="E227" s="256">
        <v>12150</v>
      </c>
      <c r="F227" s="74">
        <f t="shared" si="3"/>
        <v>12150</v>
      </c>
    </row>
    <row r="228" spans="1:6" ht="12.75">
      <c r="A228" s="74">
        <v>5100</v>
      </c>
      <c r="B228" s="74" t="s">
        <v>601</v>
      </c>
      <c r="C228" s="74" t="s">
        <v>377</v>
      </c>
      <c r="D228" s="255">
        <v>2</v>
      </c>
      <c r="E228" s="256">
        <v>1400</v>
      </c>
      <c r="F228" s="74">
        <f t="shared" si="3"/>
        <v>2800</v>
      </c>
    </row>
    <row r="229" spans="1:6" ht="12.75">
      <c r="A229" s="74">
        <v>5130</v>
      </c>
      <c r="B229" s="74" t="s">
        <v>602</v>
      </c>
      <c r="C229" s="74" t="s">
        <v>377</v>
      </c>
      <c r="D229" s="255">
        <v>4750</v>
      </c>
      <c r="E229" s="256">
        <v>7</v>
      </c>
      <c r="F229" s="74">
        <f t="shared" si="3"/>
        <v>33250</v>
      </c>
    </row>
    <row r="230" spans="1:6" ht="12.75">
      <c r="A230" s="74">
        <v>5140</v>
      </c>
      <c r="B230" s="74" t="s">
        <v>603</v>
      </c>
      <c r="C230" s="74" t="s">
        <v>377</v>
      </c>
      <c r="D230" s="255">
        <v>2348</v>
      </c>
      <c r="E230" s="256">
        <v>5.8</v>
      </c>
      <c r="F230" s="74">
        <f t="shared" si="3"/>
        <v>13618.4</v>
      </c>
    </row>
    <row r="231" spans="1:6" ht="12.75">
      <c r="A231" s="74">
        <v>5180</v>
      </c>
      <c r="B231" s="74" t="s">
        <v>604</v>
      </c>
      <c r="C231" s="74" t="s">
        <v>377</v>
      </c>
      <c r="D231" s="255">
        <v>244</v>
      </c>
      <c r="E231" s="256">
        <v>4.9</v>
      </c>
      <c r="F231" s="74">
        <f t="shared" si="3"/>
        <v>1195.6000000000001</v>
      </c>
    </row>
    <row r="232" spans="1:6" ht="12.75">
      <c r="A232" s="74">
        <v>5181</v>
      </c>
      <c r="B232" s="74" t="s">
        <v>605</v>
      </c>
      <c r="C232" s="74" t="s">
        <v>377</v>
      </c>
      <c r="D232" s="255">
        <v>88</v>
      </c>
      <c r="E232" s="256">
        <v>25</v>
      </c>
      <c r="F232" s="74">
        <f t="shared" si="3"/>
        <v>2200</v>
      </c>
    </row>
    <row r="233" spans="1:6" ht="12.75">
      <c r="A233" s="74">
        <v>5370</v>
      </c>
      <c r="B233" s="74" t="s">
        <v>606</v>
      </c>
      <c r="C233" s="74" t="s">
        <v>377</v>
      </c>
      <c r="D233" s="255">
        <v>0</v>
      </c>
      <c r="E233" s="256">
        <v>18</v>
      </c>
      <c r="F233" s="74">
        <f t="shared" si="3"/>
        <v>0</v>
      </c>
    </row>
    <row r="234" spans="1:6" ht="12.75">
      <c r="A234" s="74">
        <v>5380</v>
      </c>
      <c r="B234" s="74" t="s">
        <v>607</v>
      </c>
      <c r="C234" s="74" t="s">
        <v>377</v>
      </c>
      <c r="D234" s="255">
        <v>0</v>
      </c>
      <c r="E234" s="256">
        <v>19</v>
      </c>
      <c r="F234" s="74">
        <f t="shared" si="3"/>
        <v>0</v>
      </c>
    </row>
    <row r="235" spans="1:6" ht="12.75">
      <c r="A235" s="74">
        <v>5530</v>
      </c>
      <c r="B235" s="74" t="s">
        <v>608</v>
      </c>
      <c r="C235" s="74" t="s">
        <v>377</v>
      </c>
      <c r="D235" s="255">
        <v>120</v>
      </c>
      <c r="E235" s="256">
        <v>55</v>
      </c>
      <c r="F235" s="74">
        <f t="shared" si="3"/>
        <v>6600</v>
      </c>
    </row>
    <row r="236" spans="1:6" ht="12.75">
      <c r="A236" s="74">
        <v>5540</v>
      </c>
      <c r="B236" s="74" t="s">
        <v>609</v>
      </c>
      <c r="C236" s="74" t="s">
        <v>377</v>
      </c>
      <c r="D236" s="255">
        <v>20</v>
      </c>
      <c r="E236" s="256">
        <v>40</v>
      </c>
      <c r="F236" s="74">
        <f t="shared" si="3"/>
        <v>800</v>
      </c>
    </row>
    <row r="237" spans="1:6" ht="12.75">
      <c r="A237" s="74">
        <v>5590</v>
      </c>
      <c r="B237" s="74" t="s">
        <v>610</v>
      </c>
      <c r="C237" s="74" t="s">
        <v>377</v>
      </c>
      <c r="D237" s="255">
        <v>50</v>
      </c>
      <c r="E237" s="256">
        <v>40</v>
      </c>
      <c r="F237" s="74">
        <f t="shared" si="3"/>
        <v>2000</v>
      </c>
    </row>
    <row r="238" spans="1:6" ht="12.75">
      <c r="A238" s="74">
        <v>5620</v>
      </c>
      <c r="B238" s="253" t="s">
        <v>611</v>
      </c>
      <c r="C238" s="74" t="s">
        <v>377</v>
      </c>
      <c r="D238" s="255">
        <v>64</v>
      </c>
      <c r="E238" s="256">
        <v>26</v>
      </c>
      <c r="F238" s="74">
        <f t="shared" si="3"/>
        <v>1664</v>
      </c>
    </row>
    <row r="239" spans="1:6" ht="12.75">
      <c r="A239" s="74">
        <v>5621</v>
      </c>
      <c r="B239" s="253" t="s">
        <v>612</v>
      </c>
      <c r="C239" s="74" t="s">
        <v>377</v>
      </c>
      <c r="D239" s="255">
        <v>98</v>
      </c>
      <c r="E239" s="256">
        <v>15</v>
      </c>
      <c r="F239" s="74">
        <f t="shared" si="3"/>
        <v>1470</v>
      </c>
    </row>
    <row r="240" spans="1:6" ht="12.75">
      <c r="A240" s="74">
        <v>5690</v>
      </c>
      <c r="B240" s="74" t="s">
        <v>613</v>
      </c>
      <c r="C240" s="74" t="s">
        <v>377</v>
      </c>
      <c r="D240" s="255">
        <v>110</v>
      </c>
      <c r="E240" s="256">
        <v>28</v>
      </c>
      <c r="F240" s="74">
        <f t="shared" si="3"/>
        <v>3080</v>
      </c>
    </row>
    <row r="241" spans="1:6" ht="12.75">
      <c r="A241" s="74">
        <v>5790</v>
      </c>
      <c r="B241" s="74" t="s">
        <v>614</v>
      </c>
      <c r="C241" s="74" t="s">
        <v>377</v>
      </c>
      <c r="D241" s="255">
        <v>842</v>
      </c>
      <c r="E241" s="256">
        <v>5</v>
      </c>
      <c r="F241" s="74">
        <f t="shared" si="3"/>
        <v>4210</v>
      </c>
    </row>
    <row r="242" spans="1:6" ht="12.75">
      <c r="A242" s="74">
        <v>5800</v>
      </c>
      <c r="B242" s="74" t="s">
        <v>615</v>
      </c>
      <c r="C242" s="74" t="s">
        <v>377</v>
      </c>
      <c r="D242" s="255">
        <v>732</v>
      </c>
      <c r="E242" s="256">
        <v>5</v>
      </c>
      <c r="F242" s="74">
        <f t="shared" si="3"/>
        <v>3660</v>
      </c>
    </row>
    <row r="243" spans="1:6" ht="12.75">
      <c r="A243" s="74">
        <v>5890</v>
      </c>
      <c r="B243" s="74" t="s">
        <v>616</v>
      </c>
      <c r="C243" s="74" t="s">
        <v>377</v>
      </c>
      <c r="D243" s="255">
        <v>33</v>
      </c>
      <c r="E243" s="256">
        <v>627</v>
      </c>
      <c r="F243" s="74">
        <f t="shared" si="3"/>
        <v>20691</v>
      </c>
    </row>
    <row r="244" spans="1:6" ht="12.75">
      <c r="A244" s="74">
        <v>5900</v>
      </c>
      <c r="B244" s="74" t="s">
        <v>617</v>
      </c>
      <c r="C244" s="74" t="s">
        <v>377</v>
      </c>
      <c r="D244" s="255">
        <v>82</v>
      </c>
      <c r="E244" s="256">
        <v>647</v>
      </c>
      <c r="F244" s="74">
        <f t="shared" si="3"/>
        <v>53054</v>
      </c>
    </row>
    <row r="245" spans="1:6" ht="12.75">
      <c r="A245" s="74">
        <v>6001</v>
      </c>
      <c r="B245" s="74" t="s">
        <v>618</v>
      </c>
      <c r="C245" s="74" t="s">
        <v>377</v>
      </c>
      <c r="D245" s="255">
        <v>587</v>
      </c>
      <c r="E245" s="256">
        <v>1.5</v>
      </c>
      <c r="F245" s="74">
        <f t="shared" si="3"/>
        <v>880.5</v>
      </c>
    </row>
    <row r="246" spans="1:6" ht="12.75">
      <c r="A246" s="74">
        <v>6030</v>
      </c>
      <c r="B246" s="74" t="s">
        <v>619</v>
      </c>
      <c r="C246" s="74" t="s">
        <v>377</v>
      </c>
      <c r="D246" s="255">
        <v>288</v>
      </c>
      <c r="E246" s="256">
        <v>31</v>
      </c>
      <c r="F246" s="74">
        <f t="shared" si="3"/>
        <v>8928</v>
      </c>
    </row>
    <row r="247" spans="1:6" ht="12.75">
      <c r="A247" s="74">
        <v>6040</v>
      </c>
      <c r="B247" s="74" t="s">
        <v>620</v>
      </c>
      <c r="C247" s="74" t="s">
        <v>377</v>
      </c>
      <c r="D247" s="255">
        <v>156</v>
      </c>
      <c r="E247" s="256">
        <v>83</v>
      </c>
      <c r="F247" s="74">
        <f t="shared" si="3"/>
        <v>12948</v>
      </c>
    </row>
    <row r="248" spans="1:6" ht="12.75">
      <c r="A248" s="74">
        <v>6110</v>
      </c>
      <c r="B248" s="253" t="s">
        <v>621</v>
      </c>
      <c r="C248" s="74" t="s">
        <v>377</v>
      </c>
      <c r="D248" s="255">
        <v>0</v>
      </c>
      <c r="E248" s="256">
        <v>56</v>
      </c>
      <c r="F248" s="74">
        <f t="shared" si="3"/>
        <v>0</v>
      </c>
    </row>
    <row r="249" spans="1:6" ht="12.75">
      <c r="A249" s="74">
        <v>6112</v>
      </c>
      <c r="B249" s="253" t="s">
        <v>622</v>
      </c>
      <c r="C249" s="74" t="s">
        <v>377</v>
      </c>
      <c r="D249" s="255">
        <v>1</v>
      </c>
      <c r="E249" s="256">
        <v>35</v>
      </c>
      <c r="F249" s="74">
        <f t="shared" si="3"/>
        <v>35</v>
      </c>
    </row>
    <row r="250" spans="1:6" ht="12.75">
      <c r="A250" s="74">
        <v>6180</v>
      </c>
      <c r="B250" s="253" t="s">
        <v>623</v>
      </c>
      <c r="C250" s="74" t="s">
        <v>377</v>
      </c>
      <c r="D250" s="255">
        <v>0</v>
      </c>
      <c r="E250" s="256">
        <v>19.34</v>
      </c>
      <c r="F250" s="74">
        <f t="shared" si="3"/>
        <v>0</v>
      </c>
    </row>
    <row r="251" spans="1:6" ht="12.75">
      <c r="A251" s="74">
        <v>6200</v>
      </c>
      <c r="B251" s="253" t="s">
        <v>624</v>
      </c>
      <c r="C251" s="74" t="s">
        <v>377</v>
      </c>
      <c r="D251" s="255">
        <v>7</v>
      </c>
      <c r="E251" s="256">
        <v>90.24</v>
      </c>
      <c r="F251" s="74">
        <f t="shared" si="3"/>
        <v>631.68</v>
      </c>
    </row>
    <row r="252" spans="1:6" ht="12.75">
      <c r="A252" s="74">
        <v>6210</v>
      </c>
      <c r="B252" s="253" t="s">
        <v>625</v>
      </c>
      <c r="C252" s="74" t="s">
        <v>377</v>
      </c>
      <c r="D252" s="255">
        <v>16</v>
      </c>
      <c r="E252" s="256">
        <v>567</v>
      </c>
      <c r="F252" s="74">
        <f t="shared" si="3"/>
        <v>9072</v>
      </c>
    </row>
    <row r="253" spans="1:6" ht="12.75">
      <c r="A253" s="74">
        <v>6221</v>
      </c>
      <c r="B253" s="253" t="s">
        <v>626</v>
      </c>
      <c r="C253" s="74" t="s">
        <v>377</v>
      </c>
      <c r="D253" s="255">
        <v>1</v>
      </c>
      <c r="E253" s="256">
        <v>125</v>
      </c>
      <c r="F253" s="74">
        <f t="shared" si="3"/>
        <v>125</v>
      </c>
    </row>
    <row r="254" spans="1:6" ht="12.75">
      <c r="A254" s="74">
        <v>6250</v>
      </c>
      <c r="B254" s="253" t="s">
        <v>627</v>
      </c>
      <c r="C254" s="74" t="s">
        <v>377</v>
      </c>
      <c r="D254" s="255">
        <v>37</v>
      </c>
      <c r="E254" s="256">
        <v>6</v>
      </c>
      <c r="F254" s="74">
        <f t="shared" si="3"/>
        <v>222</v>
      </c>
    </row>
    <row r="255" spans="1:6" ht="12.75">
      <c r="A255" s="74">
        <v>6340</v>
      </c>
      <c r="B255" s="253" t="s">
        <v>628</v>
      </c>
      <c r="C255" s="74" t="s">
        <v>377</v>
      </c>
      <c r="D255" s="255">
        <v>19</v>
      </c>
      <c r="E255" s="256">
        <v>14.100000000000001</v>
      </c>
      <c r="F255" s="74">
        <f t="shared" si="3"/>
        <v>267.90000000000003</v>
      </c>
    </row>
    <row r="256" spans="1:6" ht="12.75">
      <c r="A256" s="74">
        <v>6350</v>
      </c>
      <c r="B256" s="253" t="s">
        <v>629</v>
      </c>
      <c r="C256" s="74" t="s">
        <v>377</v>
      </c>
      <c r="D256" s="255">
        <v>14</v>
      </c>
      <c r="E256" s="256">
        <v>14.100000000000001</v>
      </c>
      <c r="F256" s="74">
        <f t="shared" si="3"/>
        <v>197.40000000000003</v>
      </c>
    </row>
    <row r="257" spans="1:6" ht="12.75">
      <c r="A257" s="74">
        <v>6360</v>
      </c>
      <c r="B257" s="253" t="s">
        <v>630</v>
      </c>
      <c r="C257" s="74" t="s">
        <v>377</v>
      </c>
      <c r="D257" s="255">
        <v>11</v>
      </c>
      <c r="E257" s="256">
        <v>14.100000000000001</v>
      </c>
      <c r="F257" s="74">
        <f t="shared" si="3"/>
        <v>155.10000000000002</v>
      </c>
    </row>
    <row r="258" spans="1:6" ht="12.75">
      <c r="A258" s="74">
        <v>6370</v>
      </c>
      <c r="B258" s="253" t="s">
        <v>631</v>
      </c>
      <c r="C258" s="74" t="s">
        <v>377</v>
      </c>
      <c r="D258" s="255">
        <v>18</v>
      </c>
      <c r="E258" s="256">
        <v>14.100000000000001</v>
      </c>
      <c r="F258" s="74">
        <f t="shared" si="3"/>
        <v>253.8</v>
      </c>
    </row>
    <row r="259" spans="1:6" ht="12.75">
      <c r="A259" s="74">
        <v>6430</v>
      </c>
      <c r="B259" s="253" t="s">
        <v>632</v>
      </c>
      <c r="C259" s="74" t="s">
        <v>377</v>
      </c>
      <c r="D259" s="255">
        <v>12</v>
      </c>
      <c r="E259" s="256">
        <v>200</v>
      </c>
      <c r="F259" s="74">
        <f t="shared" si="3"/>
        <v>2400</v>
      </c>
    </row>
    <row r="260" spans="1:6" ht="12.75">
      <c r="A260" s="74">
        <v>6490</v>
      </c>
      <c r="B260" s="253" t="s">
        <v>633</v>
      </c>
      <c r="C260" s="74" t="s">
        <v>377</v>
      </c>
      <c r="D260" s="255">
        <v>60</v>
      </c>
      <c r="E260" s="256">
        <v>37</v>
      </c>
      <c r="F260" s="74">
        <f t="shared" si="3"/>
        <v>2220</v>
      </c>
    </row>
    <row r="261" spans="1:6" ht="12.75">
      <c r="A261" s="74">
        <v>6540</v>
      </c>
      <c r="B261" s="253" t="s">
        <v>634</v>
      </c>
      <c r="C261" s="74" t="s">
        <v>377</v>
      </c>
      <c r="D261" s="255">
        <v>254</v>
      </c>
      <c r="E261" s="256">
        <v>4.65</v>
      </c>
      <c r="F261" s="74">
        <f t="shared" si="3"/>
        <v>1181.1000000000001</v>
      </c>
    </row>
    <row r="262" spans="1:6" ht="12.75">
      <c r="A262" s="74">
        <v>6550</v>
      </c>
      <c r="B262" s="253" t="s">
        <v>635</v>
      </c>
      <c r="C262" s="74" t="s">
        <v>377</v>
      </c>
      <c r="D262" s="255">
        <v>0</v>
      </c>
      <c r="E262" s="256">
        <v>4.09</v>
      </c>
      <c r="F262" s="74">
        <f t="shared" si="3"/>
        <v>0</v>
      </c>
    </row>
    <row r="263" spans="1:6" ht="12.75">
      <c r="A263" s="74">
        <v>6560</v>
      </c>
      <c r="B263" s="253" t="s">
        <v>636</v>
      </c>
      <c r="C263" s="74" t="s">
        <v>377</v>
      </c>
      <c r="D263" s="255">
        <v>0</v>
      </c>
      <c r="E263" s="256">
        <v>2.02</v>
      </c>
      <c r="F263" s="74">
        <f t="shared" si="3"/>
        <v>0</v>
      </c>
    </row>
    <row r="264" spans="1:6" ht="12.75">
      <c r="A264" s="74">
        <v>6561</v>
      </c>
      <c r="B264" s="253" t="s">
        <v>637</v>
      </c>
      <c r="C264" s="74" t="s">
        <v>377</v>
      </c>
      <c r="D264" s="255">
        <v>298</v>
      </c>
      <c r="E264" s="256">
        <v>18</v>
      </c>
      <c r="F264" s="74">
        <f aca="true" t="shared" si="4" ref="F264:F327">D264*E264</f>
        <v>5364</v>
      </c>
    </row>
    <row r="265" spans="1:6" ht="12.75">
      <c r="A265" s="74">
        <v>6570</v>
      </c>
      <c r="B265" s="253" t="s">
        <v>638</v>
      </c>
      <c r="C265" s="74" t="s">
        <v>377</v>
      </c>
      <c r="D265" s="255">
        <v>2239</v>
      </c>
      <c r="E265" s="256">
        <v>5.92</v>
      </c>
      <c r="F265" s="74">
        <f t="shared" si="4"/>
        <v>13254.88</v>
      </c>
    </row>
    <row r="266" spans="1:6" ht="12.75">
      <c r="A266" s="74">
        <v>6574</v>
      </c>
      <c r="B266" s="253" t="s">
        <v>639</v>
      </c>
      <c r="C266" s="74" t="s">
        <v>377</v>
      </c>
      <c r="D266" s="255">
        <v>97</v>
      </c>
      <c r="E266" s="256">
        <v>1.4</v>
      </c>
      <c r="F266" s="74">
        <f t="shared" si="4"/>
        <v>135.79999999999998</v>
      </c>
    </row>
    <row r="267" spans="1:6" ht="12.75">
      <c r="A267" s="74">
        <v>6580</v>
      </c>
      <c r="B267" s="253" t="s">
        <v>640</v>
      </c>
      <c r="C267" s="74" t="s">
        <v>377</v>
      </c>
      <c r="D267" s="255">
        <v>1315</v>
      </c>
      <c r="E267" s="256">
        <v>14</v>
      </c>
      <c r="F267" s="74">
        <f t="shared" si="4"/>
        <v>18410</v>
      </c>
    </row>
    <row r="268" spans="1:6" ht="12.75">
      <c r="A268" s="74">
        <v>6610</v>
      </c>
      <c r="B268" s="253" t="s">
        <v>641</v>
      </c>
      <c r="C268" s="74" t="s">
        <v>377</v>
      </c>
      <c r="D268" s="255">
        <v>76</v>
      </c>
      <c r="E268" s="256">
        <v>10</v>
      </c>
      <c r="F268" s="74">
        <f t="shared" si="4"/>
        <v>760</v>
      </c>
    </row>
    <row r="269" spans="1:6" ht="12.75">
      <c r="A269" s="74">
        <v>6620</v>
      </c>
      <c r="B269" s="253" t="s">
        <v>642</v>
      </c>
      <c r="C269" s="74" t="s">
        <v>377</v>
      </c>
      <c r="D269" s="255">
        <v>174</v>
      </c>
      <c r="E269" s="256">
        <v>10</v>
      </c>
      <c r="F269" s="74">
        <f t="shared" si="4"/>
        <v>1740</v>
      </c>
    </row>
    <row r="270" spans="1:6" ht="12.75">
      <c r="A270" s="74">
        <v>6970</v>
      </c>
      <c r="B270" s="253" t="s">
        <v>643</v>
      </c>
      <c r="C270" s="74" t="s">
        <v>377</v>
      </c>
      <c r="D270" s="255">
        <v>0</v>
      </c>
      <c r="E270" s="256">
        <v>200</v>
      </c>
      <c r="F270" s="74">
        <f t="shared" si="4"/>
        <v>0</v>
      </c>
    </row>
    <row r="271" spans="1:6" ht="12.75">
      <c r="A271" s="74">
        <v>7000</v>
      </c>
      <c r="B271" s="253" t="s">
        <v>644</v>
      </c>
      <c r="C271" s="74"/>
      <c r="D271" s="255">
        <v>1</v>
      </c>
      <c r="E271" s="256">
        <v>248</v>
      </c>
      <c r="F271" s="74">
        <f t="shared" si="4"/>
        <v>248</v>
      </c>
    </row>
    <row r="272" spans="1:6" ht="12.75">
      <c r="A272" s="74">
        <v>7051</v>
      </c>
      <c r="B272" s="253" t="s">
        <v>645</v>
      </c>
      <c r="C272" s="74" t="s">
        <v>377</v>
      </c>
      <c r="D272" s="255">
        <v>5</v>
      </c>
      <c r="E272" s="256">
        <v>150</v>
      </c>
      <c r="F272" s="74">
        <f t="shared" si="4"/>
        <v>750</v>
      </c>
    </row>
    <row r="273" spans="1:6" ht="12.75">
      <c r="A273" s="74">
        <v>7110</v>
      </c>
      <c r="B273" s="253" t="s">
        <v>646</v>
      </c>
      <c r="C273" s="74" t="s">
        <v>377</v>
      </c>
      <c r="D273" s="255">
        <v>55</v>
      </c>
      <c r="E273" s="256">
        <v>44</v>
      </c>
      <c r="F273" s="74">
        <f t="shared" si="4"/>
        <v>2420</v>
      </c>
    </row>
    <row r="274" spans="1:6" ht="12.75">
      <c r="A274" s="74">
        <v>7140</v>
      </c>
      <c r="B274" s="253" t="s">
        <v>647</v>
      </c>
      <c r="C274" s="74" t="s">
        <v>377</v>
      </c>
      <c r="D274" s="255">
        <v>8</v>
      </c>
      <c r="E274" s="256">
        <v>1102</v>
      </c>
      <c r="F274" s="74">
        <f t="shared" si="4"/>
        <v>8816</v>
      </c>
    </row>
    <row r="275" spans="1:6" ht="12.75">
      <c r="A275" s="74">
        <v>7217</v>
      </c>
      <c r="B275" s="253" t="s">
        <v>648</v>
      </c>
      <c r="C275" s="74" t="s">
        <v>377</v>
      </c>
      <c r="D275" s="255">
        <v>2</v>
      </c>
      <c r="E275" s="256">
        <v>100</v>
      </c>
      <c r="F275" s="74">
        <f t="shared" si="4"/>
        <v>200</v>
      </c>
    </row>
    <row r="276" spans="1:6" ht="12.75">
      <c r="A276" s="74">
        <v>7220</v>
      </c>
      <c r="B276" s="253" t="s">
        <v>649</v>
      </c>
      <c r="C276" s="74" t="s">
        <v>377</v>
      </c>
      <c r="D276" s="255">
        <v>28</v>
      </c>
      <c r="E276" s="256">
        <v>143</v>
      </c>
      <c r="F276" s="74">
        <f t="shared" si="4"/>
        <v>4004</v>
      </c>
    </row>
    <row r="277" spans="1:6" ht="12.75">
      <c r="A277" s="74">
        <v>7230</v>
      </c>
      <c r="B277" s="253" t="s">
        <v>650</v>
      </c>
      <c r="C277" s="74"/>
      <c r="D277" s="255">
        <v>3</v>
      </c>
      <c r="E277" s="256">
        <v>1890</v>
      </c>
      <c r="F277" s="74">
        <f t="shared" si="4"/>
        <v>5670</v>
      </c>
    </row>
    <row r="278" spans="1:6" ht="12.75">
      <c r="A278" s="74">
        <v>7250</v>
      </c>
      <c r="B278" s="253" t="s">
        <v>651</v>
      </c>
      <c r="C278" s="74" t="s">
        <v>377</v>
      </c>
      <c r="D278" s="255">
        <v>120</v>
      </c>
      <c r="E278" s="256">
        <v>47.94</v>
      </c>
      <c r="F278" s="74">
        <f t="shared" si="4"/>
        <v>5752.799999999999</v>
      </c>
    </row>
    <row r="279" spans="1:6" ht="12.75">
      <c r="A279" s="74">
        <v>7301</v>
      </c>
      <c r="B279" s="253" t="s">
        <v>652</v>
      </c>
      <c r="C279" s="74" t="s">
        <v>377</v>
      </c>
      <c r="D279" s="255">
        <v>8</v>
      </c>
      <c r="E279" s="256">
        <v>476</v>
      </c>
      <c r="F279" s="74">
        <f t="shared" si="4"/>
        <v>3808</v>
      </c>
    </row>
    <row r="280" spans="1:6" ht="12.75">
      <c r="A280" s="74">
        <v>7340</v>
      </c>
      <c r="B280" s="253" t="s">
        <v>653</v>
      </c>
      <c r="C280" s="74" t="s">
        <v>377</v>
      </c>
      <c r="D280" s="255">
        <v>11</v>
      </c>
      <c r="E280" s="256">
        <v>2450</v>
      </c>
      <c r="F280" s="74">
        <f t="shared" si="4"/>
        <v>26950</v>
      </c>
    </row>
    <row r="281" spans="1:6" ht="12.75">
      <c r="A281" s="74">
        <v>7350</v>
      </c>
      <c r="B281" s="253" t="s">
        <v>654</v>
      </c>
      <c r="C281" s="74"/>
      <c r="D281" s="255">
        <v>1</v>
      </c>
      <c r="E281" s="256">
        <v>2745</v>
      </c>
      <c r="F281" s="74">
        <f t="shared" si="4"/>
        <v>2745</v>
      </c>
    </row>
    <row r="282" spans="1:6" ht="12.75">
      <c r="A282" s="74">
        <v>7395</v>
      </c>
      <c r="B282" s="253" t="s">
        <v>655</v>
      </c>
      <c r="C282" s="74" t="s">
        <v>377</v>
      </c>
      <c r="D282" s="255">
        <v>11</v>
      </c>
      <c r="E282" s="256">
        <v>4.5</v>
      </c>
      <c r="F282" s="74">
        <f t="shared" si="4"/>
        <v>49.5</v>
      </c>
    </row>
    <row r="283" spans="1:6" ht="12.75">
      <c r="A283" s="74">
        <v>7440</v>
      </c>
      <c r="B283" s="253" t="s">
        <v>656</v>
      </c>
      <c r="C283" s="74"/>
      <c r="D283" s="255">
        <v>4</v>
      </c>
      <c r="E283" s="256">
        <v>245</v>
      </c>
      <c r="F283" s="74">
        <f t="shared" si="4"/>
        <v>980</v>
      </c>
    </row>
    <row r="284" spans="1:6" ht="12.75">
      <c r="A284" s="74">
        <v>7510</v>
      </c>
      <c r="B284" s="253" t="s">
        <v>657</v>
      </c>
      <c r="C284" s="74" t="s">
        <v>377</v>
      </c>
      <c r="D284" s="255">
        <v>14</v>
      </c>
      <c r="E284" s="256">
        <v>22</v>
      </c>
      <c r="F284" s="74">
        <f t="shared" si="4"/>
        <v>308</v>
      </c>
    </row>
    <row r="285" spans="1:6" ht="12.75">
      <c r="A285" s="74">
        <v>7520</v>
      </c>
      <c r="B285" s="253" t="s">
        <v>658</v>
      </c>
      <c r="C285" s="74" t="s">
        <v>377</v>
      </c>
      <c r="D285" s="255">
        <v>11</v>
      </c>
      <c r="E285" s="256">
        <v>245</v>
      </c>
      <c r="F285" s="74">
        <f t="shared" si="4"/>
        <v>2695</v>
      </c>
    </row>
    <row r="286" spans="1:6" ht="12.75">
      <c r="A286" s="74">
        <v>7640</v>
      </c>
      <c r="B286" s="253" t="s">
        <v>659</v>
      </c>
      <c r="C286" s="74" t="s">
        <v>377</v>
      </c>
      <c r="D286" s="255">
        <v>1</v>
      </c>
      <c r="E286" s="256">
        <v>6092</v>
      </c>
      <c r="F286" s="74">
        <f t="shared" si="4"/>
        <v>6092</v>
      </c>
    </row>
    <row r="287" spans="1:6" ht="12.75">
      <c r="A287" s="74">
        <v>7650</v>
      </c>
      <c r="B287" s="253" t="s">
        <v>660</v>
      </c>
      <c r="C287" s="74" t="s">
        <v>377</v>
      </c>
      <c r="D287" s="255">
        <v>9</v>
      </c>
      <c r="E287" s="256">
        <v>8804</v>
      </c>
      <c r="F287" s="74">
        <f t="shared" si="4"/>
        <v>79236</v>
      </c>
    </row>
    <row r="288" spans="1:6" ht="12.75">
      <c r="A288" s="74">
        <v>7660</v>
      </c>
      <c r="B288" s="253" t="s">
        <v>661</v>
      </c>
      <c r="C288" s="74" t="s">
        <v>377</v>
      </c>
      <c r="D288" s="255">
        <v>8</v>
      </c>
      <c r="E288" s="256">
        <v>32</v>
      </c>
      <c r="F288" s="74">
        <f t="shared" si="4"/>
        <v>256</v>
      </c>
    </row>
    <row r="289" spans="1:6" ht="12.75">
      <c r="A289" s="74">
        <v>7670</v>
      </c>
      <c r="B289" s="253" t="s">
        <v>662</v>
      </c>
      <c r="C289" s="74" t="s">
        <v>377</v>
      </c>
      <c r="D289" s="255">
        <v>1</v>
      </c>
      <c r="E289" s="256">
        <v>5467</v>
      </c>
      <c r="F289" s="74">
        <f t="shared" si="4"/>
        <v>5467</v>
      </c>
    </row>
    <row r="290" spans="1:6" ht="12.75">
      <c r="A290" s="74">
        <v>7710</v>
      </c>
      <c r="B290" s="253" t="s">
        <v>663</v>
      </c>
      <c r="C290" s="74" t="s">
        <v>377</v>
      </c>
      <c r="D290" s="255">
        <v>1</v>
      </c>
      <c r="E290" s="256">
        <v>1800</v>
      </c>
      <c r="F290" s="74">
        <f t="shared" si="4"/>
        <v>1800</v>
      </c>
    </row>
    <row r="291" spans="1:6" ht="12.75">
      <c r="A291" s="74">
        <v>7720</v>
      </c>
      <c r="B291" s="253" t="s">
        <v>664</v>
      </c>
      <c r="C291" s="74" t="s">
        <v>377</v>
      </c>
      <c r="D291" s="255">
        <v>9</v>
      </c>
      <c r="E291" s="256">
        <v>10575</v>
      </c>
      <c r="F291" s="74">
        <f t="shared" si="4"/>
        <v>95175</v>
      </c>
    </row>
    <row r="292" spans="1:6" ht="12.75">
      <c r="A292" s="74">
        <v>7730</v>
      </c>
      <c r="B292" s="253" t="s">
        <v>665</v>
      </c>
      <c r="C292" s="74" t="s">
        <v>377</v>
      </c>
      <c r="D292" s="255">
        <v>9</v>
      </c>
      <c r="E292" s="256">
        <v>747</v>
      </c>
      <c r="F292" s="74">
        <f t="shared" si="4"/>
        <v>6723</v>
      </c>
    </row>
    <row r="293" spans="1:6" ht="12.75">
      <c r="A293" s="74">
        <v>7740</v>
      </c>
      <c r="B293" s="253" t="s">
        <v>666</v>
      </c>
      <c r="C293" s="74" t="s">
        <v>377</v>
      </c>
      <c r="D293" s="255">
        <v>12</v>
      </c>
      <c r="E293" s="256">
        <v>88</v>
      </c>
      <c r="F293" s="74">
        <f t="shared" si="4"/>
        <v>1056</v>
      </c>
    </row>
    <row r="294" spans="1:6" ht="12.75">
      <c r="A294" s="74">
        <v>7780</v>
      </c>
      <c r="B294" s="253" t="s">
        <v>667</v>
      </c>
      <c r="C294" s="74" t="s">
        <v>377</v>
      </c>
      <c r="D294" s="255">
        <v>1</v>
      </c>
      <c r="E294" s="256">
        <v>4720.625</v>
      </c>
      <c r="F294" s="74">
        <f t="shared" si="4"/>
        <v>4720.625</v>
      </c>
    </row>
    <row r="295" spans="1:6" ht="12.75">
      <c r="A295" s="74">
        <v>7790</v>
      </c>
      <c r="B295" s="253" t="s">
        <v>668</v>
      </c>
      <c r="C295" s="74" t="s">
        <v>377</v>
      </c>
      <c r="D295" s="255">
        <v>8</v>
      </c>
      <c r="E295" s="256">
        <v>6924.125</v>
      </c>
      <c r="F295" s="74">
        <f t="shared" si="4"/>
        <v>55393</v>
      </c>
    </row>
    <row r="296" spans="1:6" ht="12.75">
      <c r="A296" s="74">
        <v>7800</v>
      </c>
      <c r="B296" s="253" t="s">
        <v>669</v>
      </c>
      <c r="C296" s="74" t="s">
        <v>377</v>
      </c>
      <c r="D296" s="255">
        <v>9</v>
      </c>
      <c r="E296" s="256">
        <v>4720.625</v>
      </c>
      <c r="F296" s="74">
        <f t="shared" si="4"/>
        <v>42485.625</v>
      </c>
    </row>
    <row r="297" spans="1:6" ht="12.75">
      <c r="A297" s="74">
        <v>7810</v>
      </c>
      <c r="B297" s="253" t="s">
        <v>670</v>
      </c>
      <c r="C297" s="74" t="s">
        <v>377</v>
      </c>
      <c r="D297" s="255">
        <v>11</v>
      </c>
      <c r="E297" s="256">
        <v>5151.25</v>
      </c>
      <c r="F297" s="74">
        <f t="shared" si="4"/>
        <v>56663.75</v>
      </c>
    </row>
    <row r="298" spans="1:6" ht="12.75">
      <c r="A298" s="74">
        <v>7820</v>
      </c>
      <c r="B298" s="253" t="s">
        <v>671</v>
      </c>
      <c r="C298" s="74" t="s">
        <v>377</v>
      </c>
      <c r="D298" s="255">
        <v>5</v>
      </c>
      <c r="E298" s="256">
        <v>13597</v>
      </c>
      <c r="F298" s="74">
        <f t="shared" si="4"/>
        <v>67985</v>
      </c>
    </row>
    <row r="299" spans="1:6" ht="12.75">
      <c r="A299" s="74">
        <v>7860</v>
      </c>
      <c r="B299" s="253" t="s">
        <v>672</v>
      </c>
      <c r="C299" s="74" t="s">
        <v>377</v>
      </c>
      <c r="D299" s="255">
        <v>3</v>
      </c>
      <c r="E299" s="256">
        <v>25210.8</v>
      </c>
      <c r="F299" s="74">
        <f t="shared" si="4"/>
        <v>75632.4</v>
      </c>
    </row>
    <row r="300" spans="1:6" ht="12.75">
      <c r="A300" s="74">
        <v>7870</v>
      </c>
      <c r="B300" s="253" t="s">
        <v>673</v>
      </c>
      <c r="C300" s="74" t="s">
        <v>377</v>
      </c>
      <c r="D300" s="255">
        <v>44</v>
      </c>
      <c r="E300" s="256">
        <v>36</v>
      </c>
      <c r="F300" s="74">
        <f t="shared" si="4"/>
        <v>1584</v>
      </c>
    </row>
    <row r="301" spans="1:6" ht="12.75">
      <c r="A301" s="74">
        <v>7880</v>
      </c>
      <c r="B301" s="253" t="s">
        <v>674</v>
      </c>
      <c r="C301" s="74" t="s">
        <v>377</v>
      </c>
      <c r="D301" s="255">
        <v>188</v>
      </c>
      <c r="E301" s="256">
        <v>79.2</v>
      </c>
      <c r="F301" s="74">
        <f t="shared" si="4"/>
        <v>14889.6</v>
      </c>
    </row>
    <row r="302" spans="1:6" ht="12.75">
      <c r="A302" s="74">
        <v>7890</v>
      </c>
      <c r="B302" s="253" t="s">
        <v>675</v>
      </c>
      <c r="C302" s="74"/>
      <c r="D302" s="255">
        <v>2538</v>
      </c>
      <c r="E302" s="256">
        <v>18.4</v>
      </c>
      <c r="F302" s="74">
        <f t="shared" si="4"/>
        <v>46699.2</v>
      </c>
    </row>
    <row r="303" spans="1:6" ht="12.75">
      <c r="A303" s="74">
        <v>7940</v>
      </c>
      <c r="B303" s="253" t="s">
        <v>676</v>
      </c>
      <c r="C303" s="74" t="s">
        <v>377</v>
      </c>
      <c r="D303" s="255">
        <v>250</v>
      </c>
      <c r="E303" s="256">
        <v>30</v>
      </c>
      <c r="F303" s="74">
        <f t="shared" si="4"/>
        <v>7500</v>
      </c>
    </row>
    <row r="304" spans="1:6" ht="12.75">
      <c r="A304" s="74">
        <v>7960</v>
      </c>
      <c r="B304" s="253" t="s">
        <v>677</v>
      </c>
      <c r="C304" s="74" t="s">
        <v>377</v>
      </c>
      <c r="D304" s="255">
        <v>48</v>
      </c>
      <c r="E304" s="256">
        <v>4</v>
      </c>
      <c r="F304" s="74">
        <f t="shared" si="4"/>
        <v>192</v>
      </c>
    </row>
    <row r="305" spans="1:6" ht="12.75">
      <c r="A305" s="74">
        <v>8000</v>
      </c>
      <c r="B305" s="253" t="s">
        <v>678</v>
      </c>
      <c r="C305" s="74" t="s">
        <v>377</v>
      </c>
      <c r="D305" s="255">
        <v>121</v>
      </c>
      <c r="E305" s="256">
        <v>35</v>
      </c>
      <c r="F305" s="74">
        <f t="shared" si="4"/>
        <v>4235</v>
      </c>
    </row>
    <row r="306" spans="1:6" ht="12.75">
      <c r="A306" s="74">
        <v>8040</v>
      </c>
      <c r="B306" s="253" t="s">
        <v>679</v>
      </c>
      <c r="C306" s="74" t="s">
        <v>377</v>
      </c>
      <c r="D306" s="255">
        <v>44</v>
      </c>
      <c r="E306" s="256">
        <v>45</v>
      </c>
      <c r="F306" s="74">
        <f t="shared" si="4"/>
        <v>1980</v>
      </c>
    </row>
    <row r="307" spans="1:6" ht="12.75">
      <c r="A307" s="74">
        <v>8100</v>
      </c>
      <c r="B307" s="253" t="s">
        <v>680</v>
      </c>
      <c r="C307" s="74" t="s">
        <v>377</v>
      </c>
      <c r="D307" s="255">
        <v>15</v>
      </c>
      <c r="E307" s="256">
        <v>29</v>
      </c>
      <c r="F307" s="74">
        <f t="shared" si="4"/>
        <v>435</v>
      </c>
    </row>
    <row r="308" spans="1:6" ht="12.75">
      <c r="A308" s="74">
        <v>8110</v>
      </c>
      <c r="B308" s="253" t="s">
        <v>681</v>
      </c>
      <c r="C308" s="74" t="s">
        <v>377</v>
      </c>
      <c r="D308" s="255">
        <v>32</v>
      </c>
      <c r="E308" s="256">
        <v>33</v>
      </c>
      <c r="F308" s="74">
        <f t="shared" si="4"/>
        <v>1056</v>
      </c>
    </row>
    <row r="309" spans="1:6" ht="12.75">
      <c r="A309" s="74">
        <v>8130</v>
      </c>
      <c r="B309" s="253" t="s">
        <v>682</v>
      </c>
      <c r="C309" s="74" t="s">
        <v>377</v>
      </c>
      <c r="D309" s="255">
        <v>42</v>
      </c>
      <c r="E309" s="256">
        <v>67</v>
      </c>
      <c r="F309" s="74">
        <f t="shared" si="4"/>
        <v>2814</v>
      </c>
    </row>
    <row r="310" spans="1:6" ht="12.75">
      <c r="A310" s="74">
        <v>8140</v>
      </c>
      <c r="B310" s="253" t="s">
        <v>683</v>
      </c>
      <c r="C310" s="74" t="s">
        <v>377</v>
      </c>
      <c r="D310" s="255">
        <v>58</v>
      </c>
      <c r="E310" s="256">
        <v>19</v>
      </c>
      <c r="F310" s="74">
        <f t="shared" si="4"/>
        <v>1102</v>
      </c>
    </row>
    <row r="311" spans="1:6" ht="12.75">
      <c r="A311" s="74">
        <v>8160</v>
      </c>
      <c r="B311" s="253" t="s">
        <v>684</v>
      </c>
      <c r="C311" s="74" t="s">
        <v>377</v>
      </c>
      <c r="D311" s="255">
        <v>64</v>
      </c>
      <c r="E311" s="256">
        <v>80</v>
      </c>
      <c r="F311" s="74">
        <f t="shared" si="4"/>
        <v>5120</v>
      </c>
    </row>
    <row r="312" spans="1:6" ht="12.75">
      <c r="A312" s="74">
        <v>8180</v>
      </c>
      <c r="B312" s="253" t="s">
        <v>685</v>
      </c>
      <c r="C312" s="74" t="s">
        <v>377</v>
      </c>
      <c r="D312" s="255">
        <v>17</v>
      </c>
      <c r="E312" s="256">
        <v>37</v>
      </c>
      <c r="F312" s="74">
        <f t="shared" si="4"/>
        <v>629</v>
      </c>
    </row>
    <row r="313" spans="1:6" ht="12.75">
      <c r="A313" s="74">
        <v>8200</v>
      </c>
      <c r="B313" s="253" t="s">
        <v>686</v>
      </c>
      <c r="C313" s="74" t="s">
        <v>377</v>
      </c>
      <c r="D313" s="255">
        <v>16</v>
      </c>
      <c r="E313" s="256">
        <v>28</v>
      </c>
      <c r="F313" s="74">
        <f t="shared" si="4"/>
        <v>448</v>
      </c>
    </row>
    <row r="314" spans="1:6" ht="12.75">
      <c r="A314" s="74">
        <v>8210</v>
      </c>
      <c r="B314" s="253" t="s">
        <v>687</v>
      </c>
      <c r="C314" s="74" t="s">
        <v>377</v>
      </c>
      <c r="D314" s="255">
        <v>17</v>
      </c>
      <c r="E314" s="256">
        <v>166</v>
      </c>
      <c r="F314" s="74">
        <f t="shared" si="4"/>
        <v>2822</v>
      </c>
    </row>
    <row r="315" spans="1:6" ht="12.75">
      <c r="A315" s="74">
        <v>8220</v>
      </c>
      <c r="B315" s="253" t="s">
        <v>688</v>
      </c>
      <c r="C315" s="74" t="s">
        <v>377</v>
      </c>
      <c r="D315" s="255">
        <v>6</v>
      </c>
      <c r="E315" s="256">
        <v>63</v>
      </c>
      <c r="F315" s="74">
        <f t="shared" si="4"/>
        <v>378</v>
      </c>
    </row>
    <row r="316" spans="1:6" ht="12.75">
      <c r="A316" s="74">
        <v>8230</v>
      </c>
      <c r="B316" s="253" t="s">
        <v>689</v>
      </c>
      <c r="C316" s="74" t="s">
        <v>377</v>
      </c>
      <c r="D316" s="255">
        <v>2</v>
      </c>
      <c r="E316" s="256">
        <v>63</v>
      </c>
      <c r="F316" s="74">
        <f t="shared" si="4"/>
        <v>126</v>
      </c>
    </row>
    <row r="317" spans="1:6" ht="12.75">
      <c r="A317" s="74">
        <v>8240</v>
      </c>
      <c r="B317" s="253" t="s">
        <v>690</v>
      </c>
      <c r="C317" s="74" t="s">
        <v>377</v>
      </c>
      <c r="D317" s="255">
        <v>2</v>
      </c>
      <c r="E317" s="256">
        <v>80</v>
      </c>
      <c r="F317" s="74">
        <f t="shared" si="4"/>
        <v>160</v>
      </c>
    </row>
    <row r="318" spans="1:6" ht="12.75">
      <c r="A318" s="74">
        <v>8250</v>
      </c>
      <c r="B318" s="253" t="s">
        <v>691</v>
      </c>
      <c r="C318" s="74" t="s">
        <v>377</v>
      </c>
      <c r="D318" s="255">
        <v>1</v>
      </c>
      <c r="E318" s="256">
        <v>1400</v>
      </c>
      <c r="F318" s="74">
        <f t="shared" si="4"/>
        <v>1400</v>
      </c>
    </row>
    <row r="319" spans="1:6" ht="12.75">
      <c r="A319" s="74">
        <v>8278</v>
      </c>
      <c r="B319" s="253" t="s">
        <v>692</v>
      </c>
      <c r="C319" s="74"/>
      <c r="D319" s="255">
        <v>30</v>
      </c>
      <c r="E319" s="256">
        <v>895</v>
      </c>
      <c r="F319" s="74">
        <f t="shared" si="4"/>
        <v>26850</v>
      </c>
    </row>
    <row r="320" spans="1:6" ht="12.75">
      <c r="A320" s="74">
        <v>8310</v>
      </c>
      <c r="B320" s="253" t="s">
        <v>693</v>
      </c>
      <c r="C320" s="74" t="s">
        <v>377</v>
      </c>
      <c r="D320" s="255">
        <v>2</v>
      </c>
      <c r="E320" s="256">
        <v>1450</v>
      </c>
      <c r="F320" s="74">
        <f t="shared" si="4"/>
        <v>2900</v>
      </c>
    </row>
    <row r="321" spans="1:6" ht="12.75">
      <c r="A321" s="74">
        <v>8350</v>
      </c>
      <c r="B321" s="253" t="s">
        <v>694</v>
      </c>
      <c r="C321" s="74" t="s">
        <v>377</v>
      </c>
      <c r="D321" s="255">
        <v>91</v>
      </c>
      <c r="E321" s="256">
        <v>10</v>
      </c>
      <c r="F321" s="74">
        <f t="shared" si="4"/>
        <v>910</v>
      </c>
    </row>
    <row r="322" spans="1:6" ht="12.75">
      <c r="A322" s="74">
        <v>8360</v>
      </c>
      <c r="B322" s="253" t="s">
        <v>695</v>
      </c>
      <c r="C322" s="74" t="s">
        <v>377</v>
      </c>
      <c r="D322" s="255">
        <v>5</v>
      </c>
      <c r="E322" s="256">
        <v>350</v>
      </c>
      <c r="F322" s="74">
        <f t="shared" si="4"/>
        <v>1750</v>
      </c>
    </row>
    <row r="323" spans="1:6" ht="12.75">
      <c r="A323" s="74">
        <v>8370</v>
      </c>
      <c r="B323" s="253" t="s">
        <v>696</v>
      </c>
      <c r="C323" s="74" t="s">
        <v>377</v>
      </c>
      <c r="D323" s="255">
        <v>0</v>
      </c>
      <c r="E323" s="256">
        <v>43</v>
      </c>
      <c r="F323" s="74">
        <f t="shared" si="4"/>
        <v>0</v>
      </c>
    </row>
    <row r="324" spans="1:6" ht="12.75">
      <c r="A324" s="74">
        <v>8390</v>
      </c>
      <c r="B324" s="253" t="s">
        <v>697</v>
      </c>
      <c r="C324" s="74" t="s">
        <v>377</v>
      </c>
      <c r="D324" s="255">
        <v>0</v>
      </c>
      <c r="E324" s="256">
        <v>7895</v>
      </c>
      <c r="F324" s="74">
        <f t="shared" si="4"/>
        <v>0</v>
      </c>
    </row>
    <row r="325" spans="1:6" ht="12.75">
      <c r="A325" s="74">
        <v>8400</v>
      </c>
      <c r="B325" s="253" t="s">
        <v>698</v>
      </c>
      <c r="C325" s="74" t="s">
        <v>377</v>
      </c>
      <c r="D325" s="255">
        <v>0</v>
      </c>
      <c r="E325" s="256">
        <v>1522.8000000000002</v>
      </c>
      <c r="F325" s="74">
        <f t="shared" si="4"/>
        <v>0</v>
      </c>
    </row>
    <row r="326" spans="1:6" ht="12.75">
      <c r="A326" s="74">
        <v>8470</v>
      </c>
      <c r="B326" s="253" t="s">
        <v>699</v>
      </c>
      <c r="C326" s="74" t="s">
        <v>377</v>
      </c>
      <c r="D326" s="255">
        <v>150</v>
      </c>
      <c r="E326" s="256">
        <v>6.39</v>
      </c>
      <c r="F326" s="74">
        <f t="shared" si="4"/>
        <v>958.5</v>
      </c>
    </row>
    <row r="327" spans="1:6" ht="12.75">
      <c r="A327" s="74">
        <v>8510</v>
      </c>
      <c r="B327" s="253" t="s">
        <v>700</v>
      </c>
      <c r="C327" s="74" t="s">
        <v>377</v>
      </c>
      <c r="D327" s="255">
        <v>22</v>
      </c>
      <c r="E327" s="256">
        <v>284.26</v>
      </c>
      <c r="F327" s="74">
        <f t="shared" si="4"/>
        <v>6253.719999999999</v>
      </c>
    </row>
    <row r="328" spans="1:6" ht="12.75">
      <c r="A328" s="74">
        <v>8520</v>
      </c>
      <c r="B328" s="253" t="s">
        <v>701</v>
      </c>
      <c r="C328" s="74" t="s">
        <v>377</v>
      </c>
      <c r="D328" s="255">
        <v>672</v>
      </c>
      <c r="E328" s="256">
        <v>7</v>
      </c>
      <c r="F328" s="74">
        <f aca="true" t="shared" si="5" ref="F328:F391">D328*E328</f>
        <v>4704</v>
      </c>
    </row>
    <row r="329" spans="1:6" ht="12.75">
      <c r="A329" s="74">
        <v>8530</v>
      </c>
      <c r="B329" s="253" t="s">
        <v>702</v>
      </c>
      <c r="C329" s="74" t="s">
        <v>377</v>
      </c>
      <c r="D329" s="255">
        <v>351</v>
      </c>
      <c r="E329" s="256">
        <v>5.74</v>
      </c>
      <c r="F329" s="74">
        <f t="shared" si="5"/>
        <v>2014.74</v>
      </c>
    </row>
    <row r="330" spans="1:6" ht="12.75">
      <c r="A330" s="74">
        <v>8540</v>
      </c>
      <c r="B330" s="253" t="s">
        <v>703</v>
      </c>
      <c r="C330" s="74" t="s">
        <v>377</v>
      </c>
      <c r="D330" s="255">
        <v>1565</v>
      </c>
      <c r="E330" s="256">
        <v>3.23</v>
      </c>
      <c r="F330" s="74">
        <f t="shared" si="5"/>
        <v>5054.95</v>
      </c>
    </row>
    <row r="331" spans="1:6" ht="12.75">
      <c r="A331" s="74">
        <v>8550</v>
      </c>
      <c r="B331" s="253" t="s">
        <v>704</v>
      </c>
      <c r="C331" s="74" t="s">
        <v>377</v>
      </c>
      <c r="D331" s="255">
        <v>66</v>
      </c>
      <c r="E331" s="256">
        <v>2.02</v>
      </c>
      <c r="F331" s="74">
        <f t="shared" si="5"/>
        <v>133.32</v>
      </c>
    </row>
    <row r="332" spans="1:6" ht="12.75">
      <c r="A332" s="74">
        <v>8560</v>
      </c>
      <c r="B332" s="253" t="s">
        <v>705</v>
      </c>
      <c r="C332" s="74" t="s">
        <v>377</v>
      </c>
      <c r="D332" s="255">
        <v>1148</v>
      </c>
      <c r="E332" s="256">
        <v>1.8</v>
      </c>
      <c r="F332" s="74">
        <f t="shared" si="5"/>
        <v>2066.4</v>
      </c>
    </row>
    <row r="333" spans="1:6" ht="12.75">
      <c r="A333" s="74">
        <v>8570</v>
      </c>
      <c r="B333" s="253" t="s">
        <v>706</v>
      </c>
      <c r="C333" s="74" t="s">
        <v>377</v>
      </c>
      <c r="D333" s="255">
        <v>1708</v>
      </c>
      <c r="E333" s="256">
        <v>2.29</v>
      </c>
      <c r="F333" s="74">
        <f t="shared" si="5"/>
        <v>3911.32</v>
      </c>
    </row>
    <row r="334" spans="1:6" ht="12.75">
      <c r="A334" s="74">
        <v>8580</v>
      </c>
      <c r="B334" s="253" t="s">
        <v>707</v>
      </c>
      <c r="C334" s="74" t="s">
        <v>377</v>
      </c>
      <c r="D334" s="255">
        <v>328</v>
      </c>
      <c r="E334" s="256">
        <v>2.29</v>
      </c>
      <c r="F334" s="74">
        <f t="shared" si="5"/>
        <v>751.12</v>
      </c>
    </row>
    <row r="335" spans="1:6" ht="12.75">
      <c r="A335" s="74">
        <v>8590</v>
      </c>
      <c r="B335" s="253" t="s">
        <v>708</v>
      </c>
      <c r="C335" s="74" t="s">
        <v>377</v>
      </c>
      <c r="D335" s="255">
        <v>1200</v>
      </c>
      <c r="E335" s="256">
        <v>1.95</v>
      </c>
      <c r="F335" s="74">
        <f t="shared" si="5"/>
        <v>2340</v>
      </c>
    </row>
    <row r="336" spans="1:6" ht="12.75">
      <c r="A336" s="74">
        <v>8630</v>
      </c>
      <c r="B336" s="253" t="s">
        <v>709</v>
      </c>
      <c r="C336" s="74" t="s">
        <v>377</v>
      </c>
      <c r="D336" s="255">
        <v>227</v>
      </c>
      <c r="E336" s="256">
        <v>2.2</v>
      </c>
      <c r="F336" s="74">
        <f t="shared" si="5"/>
        <v>499.40000000000003</v>
      </c>
    </row>
    <row r="337" spans="1:6" ht="12.75">
      <c r="A337" s="74">
        <v>8640</v>
      </c>
      <c r="B337" s="253" t="s">
        <v>710</v>
      </c>
      <c r="C337" s="74" t="s">
        <v>377</v>
      </c>
      <c r="D337" s="255">
        <v>186</v>
      </c>
      <c r="E337" s="256">
        <v>2.95</v>
      </c>
      <c r="F337" s="74">
        <f t="shared" si="5"/>
        <v>548.7</v>
      </c>
    </row>
    <row r="338" spans="1:6" ht="12.75">
      <c r="A338" s="74">
        <v>8670</v>
      </c>
      <c r="B338" s="253" t="s">
        <v>711</v>
      </c>
      <c r="C338" s="74" t="s">
        <v>377</v>
      </c>
      <c r="D338" s="255">
        <v>125</v>
      </c>
      <c r="E338" s="256">
        <v>68</v>
      </c>
      <c r="F338" s="74">
        <f t="shared" si="5"/>
        <v>8500</v>
      </c>
    </row>
    <row r="339" spans="1:6" ht="12.75">
      <c r="A339" s="74">
        <v>8680</v>
      </c>
      <c r="B339" s="253" t="s">
        <v>712</v>
      </c>
      <c r="C339" s="74" t="s">
        <v>377</v>
      </c>
      <c r="D339" s="255">
        <v>0</v>
      </c>
      <c r="E339" s="256">
        <v>81.22</v>
      </c>
      <c r="F339" s="74">
        <f t="shared" si="5"/>
        <v>0</v>
      </c>
    </row>
    <row r="340" spans="1:6" ht="12.75">
      <c r="A340" s="74">
        <v>8681</v>
      </c>
      <c r="B340" s="253" t="s">
        <v>713</v>
      </c>
      <c r="C340" s="74" t="s">
        <v>377</v>
      </c>
      <c r="D340" s="255">
        <f>7*72</f>
        <v>504</v>
      </c>
      <c r="E340" s="256">
        <v>44</v>
      </c>
      <c r="F340" s="74">
        <f t="shared" si="5"/>
        <v>22176</v>
      </c>
    </row>
    <row r="341" spans="1:6" ht="12.75">
      <c r="A341" s="74">
        <v>8690</v>
      </c>
      <c r="B341" s="253" t="s">
        <v>714</v>
      </c>
      <c r="C341" s="74" t="s">
        <v>377</v>
      </c>
      <c r="D341" s="255">
        <v>53</v>
      </c>
      <c r="E341" s="256">
        <v>68.6</v>
      </c>
      <c r="F341" s="74">
        <f t="shared" si="5"/>
        <v>3635.7999999999997</v>
      </c>
    </row>
    <row r="342" spans="1:6" ht="12.75">
      <c r="A342" s="74">
        <v>8700</v>
      </c>
      <c r="B342" s="253" t="s">
        <v>715</v>
      </c>
      <c r="C342" s="74" t="s">
        <v>377</v>
      </c>
      <c r="D342" s="255">
        <v>68</v>
      </c>
      <c r="E342" s="256">
        <v>55.24</v>
      </c>
      <c r="F342" s="74">
        <f t="shared" si="5"/>
        <v>3756.32</v>
      </c>
    </row>
    <row r="343" spans="1:6" ht="12.75">
      <c r="A343" s="74">
        <v>8710</v>
      </c>
      <c r="B343" s="253" t="s">
        <v>716</v>
      </c>
      <c r="C343" s="74" t="s">
        <v>377</v>
      </c>
      <c r="D343" s="255">
        <v>67</v>
      </c>
      <c r="E343" s="256">
        <v>55.24</v>
      </c>
      <c r="F343" s="74">
        <f t="shared" si="5"/>
        <v>3701.08</v>
      </c>
    </row>
    <row r="344" spans="1:6" ht="12.75">
      <c r="A344" s="74">
        <v>8720</v>
      </c>
      <c r="B344" s="253" t="s">
        <v>717</v>
      </c>
      <c r="C344" s="74" t="s">
        <v>377</v>
      </c>
      <c r="D344" s="255">
        <v>64</v>
      </c>
      <c r="E344" s="256">
        <v>55.24</v>
      </c>
      <c r="F344" s="74">
        <f t="shared" si="5"/>
        <v>3535.36</v>
      </c>
    </row>
    <row r="345" spans="1:6" ht="12.75">
      <c r="A345" s="74">
        <v>8740</v>
      </c>
      <c r="B345" s="253" t="s">
        <v>718</v>
      </c>
      <c r="C345" s="74" t="s">
        <v>377</v>
      </c>
      <c r="D345" s="255">
        <v>59</v>
      </c>
      <c r="E345" s="256">
        <v>326</v>
      </c>
      <c r="F345" s="74">
        <f t="shared" si="5"/>
        <v>19234</v>
      </c>
    </row>
    <row r="346" spans="1:6" ht="12.75">
      <c r="A346" s="74">
        <v>8750</v>
      </c>
      <c r="B346" s="253" t="s">
        <v>719</v>
      </c>
      <c r="C346" s="74" t="s">
        <v>377</v>
      </c>
      <c r="D346" s="255">
        <v>253</v>
      </c>
      <c r="E346" s="256">
        <v>79</v>
      </c>
      <c r="F346" s="74">
        <f t="shared" si="5"/>
        <v>19987</v>
      </c>
    </row>
    <row r="347" spans="1:6" ht="12.75">
      <c r="A347" s="74">
        <v>8770</v>
      </c>
      <c r="B347" s="253" t="s">
        <v>720</v>
      </c>
      <c r="C347" s="74" t="s">
        <v>377</v>
      </c>
      <c r="D347" s="255">
        <v>0</v>
      </c>
      <c r="E347" s="256">
        <v>48</v>
      </c>
      <c r="F347" s="74">
        <f t="shared" si="5"/>
        <v>0</v>
      </c>
    </row>
    <row r="348" spans="1:6" ht="12.75">
      <c r="A348" s="74">
        <v>8790</v>
      </c>
      <c r="B348" s="253" t="s">
        <v>721</v>
      </c>
      <c r="C348" s="74" t="s">
        <v>377</v>
      </c>
      <c r="D348" s="255">
        <v>0</v>
      </c>
      <c r="E348" s="256">
        <v>20</v>
      </c>
      <c r="F348" s="74">
        <f t="shared" si="5"/>
        <v>0</v>
      </c>
    </row>
    <row r="349" spans="1:6" ht="12.75">
      <c r="A349" s="74">
        <v>8792</v>
      </c>
      <c r="B349" s="253" t="s">
        <v>722</v>
      </c>
      <c r="C349" s="74" t="s">
        <v>377</v>
      </c>
      <c r="D349" s="255">
        <v>44</v>
      </c>
      <c r="E349" s="256">
        <v>24</v>
      </c>
      <c r="F349" s="74">
        <f t="shared" si="5"/>
        <v>1056</v>
      </c>
    </row>
    <row r="350" spans="1:6" ht="12.75">
      <c r="A350" s="74">
        <v>8801</v>
      </c>
      <c r="B350" s="253" t="s">
        <v>723</v>
      </c>
      <c r="C350" s="74" t="s">
        <v>377</v>
      </c>
      <c r="D350" s="255">
        <v>75</v>
      </c>
      <c r="E350" s="256">
        <v>320</v>
      </c>
      <c r="F350" s="74">
        <f t="shared" si="5"/>
        <v>24000</v>
      </c>
    </row>
    <row r="351" spans="1:6" ht="12.75">
      <c r="A351" s="74">
        <v>8802</v>
      </c>
      <c r="B351" s="253" t="s">
        <v>724</v>
      </c>
      <c r="C351" s="74" t="s">
        <v>377</v>
      </c>
      <c r="D351" s="255">
        <v>8</v>
      </c>
      <c r="E351" s="256">
        <v>325</v>
      </c>
      <c r="F351" s="74">
        <f t="shared" si="5"/>
        <v>2600</v>
      </c>
    </row>
    <row r="352" spans="1:6" ht="12.75">
      <c r="A352" s="74">
        <v>8820</v>
      </c>
      <c r="B352" s="253" t="s">
        <v>725</v>
      </c>
      <c r="C352" s="74" t="s">
        <v>377</v>
      </c>
      <c r="D352" s="255">
        <v>35</v>
      </c>
      <c r="E352" s="256">
        <v>42</v>
      </c>
      <c r="F352" s="74">
        <f t="shared" si="5"/>
        <v>1470</v>
      </c>
    </row>
    <row r="353" spans="1:6" ht="12.75">
      <c r="A353" s="74">
        <v>8850</v>
      </c>
      <c r="B353" s="253" t="s">
        <v>726</v>
      </c>
      <c r="C353" s="74" t="s">
        <v>377</v>
      </c>
      <c r="D353" s="255">
        <v>9</v>
      </c>
      <c r="E353" s="256">
        <v>201.6</v>
      </c>
      <c r="F353" s="74">
        <f t="shared" si="5"/>
        <v>1814.3999999999999</v>
      </c>
    </row>
    <row r="354" spans="1:6" ht="12.75">
      <c r="A354" s="74">
        <v>8860</v>
      </c>
      <c r="B354" s="253" t="s">
        <v>727</v>
      </c>
      <c r="C354" s="74" t="s">
        <v>377</v>
      </c>
      <c r="D354" s="255">
        <v>1</v>
      </c>
      <c r="E354" s="256">
        <v>200</v>
      </c>
      <c r="F354" s="74">
        <f t="shared" si="5"/>
        <v>200</v>
      </c>
    </row>
    <row r="355" spans="1:6" ht="12.75">
      <c r="A355" s="74">
        <v>8870</v>
      </c>
      <c r="B355" s="253" t="s">
        <v>728</v>
      </c>
      <c r="C355" s="74" t="s">
        <v>377</v>
      </c>
      <c r="D355" s="255">
        <v>5</v>
      </c>
      <c r="E355" s="256">
        <v>10</v>
      </c>
      <c r="F355" s="74">
        <f t="shared" si="5"/>
        <v>50</v>
      </c>
    </row>
    <row r="356" spans="1:6" ht="12.75">
      <c r="A356" s="74">
        <v>8890</v>
      </c>
      <c r="B356" s="253" t="s">
        <v>729</v>
      </c>
      <c r="C356" s="74" t="s">
        <v>377</v>
      </c>
      <c r="D356" s="255">
        <v>11</v>
      </c>
      <c r="E356" s="256">
        <v>335</v>
      </c>
      <c r="F356" s="74">
        <f t="shared" si="5"/>
        <v>3685</v>
      </c>
    </row>
    <row r="357" spans="1:6" ht="12.75">
      <c r="A357" s="74">
        <v>8980</v>
      </c>
      <c r="B357" s="253" t="s">
        <v>730</v>
      </c>
      <c r="C357" s="74" t="s">
        <v>377</v>
      </c>
      <c r="D357" s="255">
        <v>79</v>
      </c>
      <c r="E357" s="256">
        <v>10</v>
      </c>
      <c r="F357" s="74">
        <f t="shared" si="5"/>
        <v>790</v>
      </c>
    </row>
    <row r="358" spans="1:6" ht="12.75">
      <c r="A358" s="74">
        <v>9000</v>
      </c>
      <c r="B358" s="253" t="s">
        <v>731</v>
      </c>
      <c r="C358" s="74" t="s">
        <v>377</v>
      </c>
      <c r="D358" s="256">
        <f>72+96</f>
        <v>168</v>
      </c>
      <c r="E358" s="256">
        <v>70</v>
      </c>
      <c r="F358" s="74">
        <f t="shared" si="5"/>
        <v>11760</v>
      </c>
    </row>
    <row r="359" spans="1:6" ht="12.75">
      <c r="A359" s="74">
        <v>9030</v>
      </c>
      <c r="B359" s="253" t="s">
        <v>732</v>
      </c>
      <c r="C359" s="74" t="s">
        <v>377</v>
      </c>
      <c r="D359" s="255">
        <v>1314</v>
      </c>
      <c r="E359" s="256">
        <v>13.7</v>
      </c>
      <c r="F359" s="74">
        <f t="shared" si="5"/>
        <v>18001.8</v>
      </c>
    </row>
    <row r="360" spans="1:6" ht="12.75">
      <c r="A360" s="74">
        <v>9050</v>
      </c>
      <c r="B360" s="253" t="s">
        <v>733</v>
      </c>
      <c r="C360" s="74" t="s">
        <v>377</v>
      </c>
      <c r="D360" s="255">
        <v>1214</v>
      </c>
      <c r="E360" s="256">
        <v>12</v>
      </c>
      <c r="F360" s="74">
        <f t="shared" si="5"/>
        <v>14568</v>
      </c>
    </row>
    <row r="361" spans="1:6" ht="12.75">
      <c r="A361" s="74">
        <v>9080</v>
      </c>
      <c r="B361" s="253" t="s">
        <v>734</v>
      </c>
      <c r="C361" s="74" t="s">
        <v>377</v>
      </c>
      <c r="D361" s="255">
        <v>16</v>
      </c>
      <c r="E361" s="256">
        <v>22</v>
      </c>
      <c r="F361" s="74">
        <f t="shared" si="5"/>
        <v>352</v>
      </c>
    </row>
    <row r="362" spans="1:6" ht="12.75">
      <c r="A362" s="74">
        <v>9090</v>
      </c>
      <c r="B362" s="253" t="s">
        <v>735</v>
      </c>
      <c r="C362" s="74" t="s">
        <v>377</v>
      </c>
      <c r="D362" s="256">
        <f>11484-720</f>
        <v>10764</v>
      </c>
      <c r="E362" s="256">
        <v>9</v>
      </c>
      <c r="F362" s="74">
        <f t="shared" si="5"/>
        <v>96876</v>
      </c>
    </row>
    <row r="363" spans="1:6" ht="12.75">
      <c r="A363" s="74">
        <v>9100</v>
      </c>
      <c r="B363" s="253" t="s">
        <v>736</v>
      </c>
      <c r="C363" s="74" t="s">
        <v>377</v>
      </c>
      <c r="D363" s="255">
        <v>2286</v>
      </c>
      <c r="E363" s="256">
        <v>7.3</v>
      </c>
      <c r="F363" s="74">
        <f t="shared" si="5"/>
        <v>16687.8</v>
      </c>
    </row>
    <row r="364" spans="1:6" ht="12.75">
      <c r="A364" s="74">
        <v>9120</v>
      </c>
      <c r="B364" s="253" t="s">
        <v>737</v>
      </c>
      <c r="C364" s="74" t="s">
        <v>377</v>
      </c>
      <c r="D364" s="255">
        <v>22</v>
      </c>
      <c r="E364" s="256">
        <v>4.2</v>
      </c>
      <c r="F364" s="74">
        <f t="shared" si="5"/>
        <v>92.4</v>
      </c>
    </row>
    <row r="365" spans="1:6" ht="12.75">
      <c r="A365" s="74">
        <v>9140</v>
      </c>
      <c r="B365" s="253" t="s">
        <v>738</v>
      </c>
      <c r="C365" s="74" t="s">
        <v>377</v>
      </c>
      <c r="D365" s="255">
        <v>500</v>
      </c>
      <c r="E365" s="256">
        <v>0.25</v>
      </c>
      <c r="F365" s="74">
        <f t="shared" si="5"/>
        <v>125</v>
      </c>
    </row>
    <row r="366" spans="1:6" ht="12.75">
      <c r="A366" s="74">
        <v>9141</v>
      </c>
      <c r="B366" s="253" t="s">
        <v>739</v>
      </c>
      <c r="C366" s="74" t="s">
        <v>377</v>
      </c>
      <c r="D366" s="255">
        <v>984</v>
      </c>
      <c r="E366" s="256">
        <v>0.4</v>
      </c>
      <c r="F366" s="74">
        <f t="shared" si="5"/>
        <v>393.6</v>
      </c>
    </row>
    <row r="367" spans="1:6" ht="12.75">
      <c r="A367" s="74">
        <v>9142</v>
      </c>
      <c r="B367" s="253" t="s">
        <v>740</v>
      </c>
      <c r="C367" s="74" t="s">
        <v>377</v>
      </c>
      <c r="D367" s="255">
        <v>68</v>
      </c>
      <c r="E367" s="256">
        <v>4.8</v>
      </c>
      <c r="F367" s="74">
        <f t="shared" si="5"/>
        <v>326.4</v>
      </c>
    </row>
    <row r="368" spans="1:6" ht="12.75">
      <c r="A368" s="74">
        <v>9190</v>
      </c>
      <c r="B368" s="253" t="s">
        <v>741</v>
      </c>
      <c r="C368" s="74" t="s">
        <v>377</v>
      </c>
      <c r="D368" s="255">
        <v>286</v>
      </c>
      <c r="E368" s="256">
        <v>38</v>
      </c>
      <c r="F368" s="74">
        <f t="shared" si="5"/>
        <v>10868</v>
      </c>
    </row>
    <row r="369" spans="1:6" ht="12.75">
      <c r="A369" s="74">
        <v>9200</v>
      </c>
      <c r="B369" s="253" t="s">
        <v>742</v>
      </c>
      <c r="C369" s="74" t="s">
        <v>377</v>
      </c>
      <c r="D369" s="255">
        <v>326</v>
      </c>
      <c r="E369" s="256">
        <v>44</v>
      </c>
      <c r="F369" s="74">
        <f t="shared" si="5"/>
        <v>14344</v>
      </c>
    </row>
    <row r="370" spans="1:6" ht="12.75">
      <c r="A370" s="74">
        <v>9210</v>
      </c>
      <c r="B370" s="253" t="s">
        <v>743</v>
      </c>
      <c r="C370" s="74" t="s">
        <v>377</v>
      </c>
      <c r="D370" s="255">
        <v>1068</v>
      </c>
      <c r="E370" s="256">
        <v>25</v>
      </c>
      <c r="F370" s="74">
        <f t="shared" si="5"/>
        <v>26700</v>
      </c>
    </row>
    <row r="371" spans="1:6" ht="12.75">
      <c r="A371" s="74">
        <v>9220</v>
      </c>
      <c r="B371" s="253" t="s">
        <v>744</v>
      </c>
      <c r="C371" s="74" t="s">
        <v>377</v>
      </c>
      <c r="D371" s="255">
        <v>95</v>
      </c>
      <c r="E371" s="256">
        <v>2</v>
      </c>
      <c r="F371" s="74">
        <f t="shared" si="5"/>
        <v>190</v>
      </c>
    </row>
    <row r="372" spans="1:6" ht="12.75">
      <c r="A372" s="74">
        <v>9230</v>
      </c>
      <c r="B372" s="253" t="s">
        <v>745</v>
      </c>
      <c r="C372" s="74" t="s">
        <v>573</v>
      </c>
      <c r="D372" s="255">
        <v>4</v>
      </c>
      <c r="E372" s="256">
        <v>22</v>
      </c>
      <c r="F372" s="74">
        <f t="shared" si="5"/>
        <v>88</v>
      </c>
    </row>
    <row r="373" spans="1:6" ht="12.75">
      <c r="A373" s="74">
        <v>9240</v>
      </c>
      <c r="B373" s="253" t="s">
        <v>746</v>
      </c>
      <c r="C373" s="74" t="s">
        <v>573</v>
      </c>
      <c r="D373" s="255">
        <v>104</v>
      </c>
      <c r="E373" s="256">
        <v>34</v>
      </c>
      <c r="F373" s="74">
        <f t="shared" si="5"/>
        <v>3536</v>
      </c>
    </row>
    <row r="374" spans="1:6" ht="12.75">
      <c r="A374" s="74">
        <v>9250</v>
      </c>
      <c r="B374" s="253" t="s">
        <v>747</v>
      </c>
      <c r="C374" s="74" t="s">
        <v>573</v>
      </c>
      <c r="D374" s="255">
        <v>331</v>
      </c>
      <c r="E374" s="256">
        <v>18</v>
      </c>
      <c r="F374" s="74">
        <f t="shared" si="5"/>
        <v>5958</v>
      </c>
    </row>
    <row r="375" spans="1:6" ht="12.75">
      <c r="A375" s="74">
        <v>9260</v>
      </c>
      <c r="B375" s="253" t="s">
        <v>748</v>
      </c>
      <c r="C375" s="74" t="s">
        <v>573</v>
      </c>
      <c r="D375" s="255">
        <v>92</v>
      </c>
      <c r="E375" s="256">
        <v>18</v>
      </c>
      <c r="F375" s="74">
        <f t="shared" si="5"/>
        <v>1656</v>
      </c>
    </row>
    <row r="376" spans="1:6" ht="12.75">
      <c r="A376" s="74">
        <v>9270</v>
      </c>
      <c r="B376" s="253" t="s">
        <v>749</v>
      </c>
      <c r="C376" s="74" t="s">
        <v>573</v>
      </c>
      <c r="D376" s="255">
        <v>498</v>
      </c>
      <c r="E376" s="256">
        <v>13</v>
      </c>
      <c r="F376" s="74">
        <f t="shared" si="5"/>
        <v>6474</v>
      </c>
    </row>
    <row r="377" spans="1:6" ht="12.75">
      <c r="A377" s="74">
        <v>9290</v>
      </c>
      <c r="B377" s="253" t="s">
        <v>750</v>
      </c>
      <c r="C377" s="74" t="s">
        <v>573</v>
      </c>
      <c r="D377" s="255">
        <v>0</v>
      </c>
      <c r="E377" s="256">
        <v>13</v>
      </c>
      <c r="F377" s="74">
        <f t="shared" si="5"/>
        <v>0</v>
      </c>
    </row>
    <row r="378" spans="1:6" ht="12.75">
      <c r="A378" s="74">
        <v>9300</v>
      </c>
      <c r="B378" s="253" t="s">
        <v>751</v>
      </c>
      <c r="C378" s="74" t="s">
        <v>573</v>
      </c>
      <c r="D378" s="255">
        <v>164</v>
      </c>
      <c r="E378" s="256">
        <v>21.3</v>
      </c>
      <c r="F378" s="74">
        <f t="shared" si="5"/>
        <v>3493.2000000000003</v>
      </c>
    </row>
    <row r="379" spans="1:6" ht="12.75">
      <c r="A379" s="74">
        <v>9310</v>
      </c>
      <c r="B379" s="253" t="s">
        <v>752</v>
      </c>
      <c r="C379" s="74" t="s">
        <v>573</v>
      </c>
      <c r="D379" s="255">
        <v>92</v>
      </c>
      <c r="E379" s="256">
        <v>22</v>
      </c>
      <c r="F379" s="74">
        <f t="shared" si="5"/>
        <v>2024</v>
      </c>
    </row>
    <row r="380" spans="1:6" ht="12.75">
      <c r="A380" s="74">
        <v>9330</v>
      </c>
      <c r="B380" s="253" t="s">
        <v>753</v>
      </c>
      <c r="C380" s="74" t="s">
        <v>754</v>
      </c>
      <c r="D380" s="255">
        <v>17</v>
      </c>
      <c r="E380" s="256">
        <v>383</v>
      </c>
      <c r="F380" s="74">
        <f t="shared" si="5"/>
        <v>6511</v>
      </c>
    </row>
    <row r="381" spans="1:6" ht="12.75">
      <c r="A381" s="74">
        <v>9350</v>
      </c>
      <c r="B381" s="253" t="s">
        <v>755</v>
      </c>
      <c r="C381" s="253" t="s">
        <v>754</v>
      </c>
      <c r="D381" s="255">
        <v>1.5</v>
      </c>
      <c r="E381" s="256">
        <v>243</v>
      </c>
      <c r="F381" s="74">
        <f t="shared" si="5"/>
        <v>364.5</v>
      </c>
    </row>
    <row r="382" spans="1:6" ht="12.75">
      <c r="A382" s="74">
        <v>9360</v>
      </c>
      <c r="B382" s="253" t="s">
        <v>756</v>
      </c>
      <c r="C382" s="253" t="s">
        <v>754</v>
      </c>
      <c r="D382" s="255">
        <v>1</v>
      </c>
      <c r="E382" s="256">
        <v>232</v>
      </c>
      <c r="F382" s="74">
        <f t="shared" si="5"/>
        <v>232</v>
      </c>
    </row>
    <row r="383" spans="1:6" ht="12.75">
      <c r="A383" s="74">
        <v>9380</v>
      </c>
      <c r="B383" s="253" t="s">
        <v>757</v>
      </c>
      <c r="C383" s="253" t="s">
        <v>754</v>
      </c>
      <c r="D383" s="255">
        <v>3</v>
      </c>
      <c r="E383" s="256">
        <v>1652</v>
      </c>
      <c r="F383" s="74">
        <f t="shared" si="5"/>
        <v>4956</v>
      </c>
    </row>
    <row r="384" spans="1:6" ht="12.75">
      <c r="A384" s="74">
        <v>9410</v>
      </c>
      <c r="B384" s="253" t="s">
        <v>758</v>
      </c>
      <c r="C384" s="74" t="s">
        <v>377</v>
      </c>
      <c r="D384" s="255">
        <v>2</v>
      </c>
      <c r="E384" s="256">
        <v>32.43</v>
      </c>
      <c r="F384" s="74">
        <f t="shared" si="5"/>
        <v>64.86</v>
      </c>
    </row>
    <row r="385" spans="1:6" ht="12.75">
      <c r="A385" s="74">
        <v>9420</v>
      </c>
      <c r="B385" s="253" t="s">
        <v>759</v>
      </c>
      <c r="C385" s="74" t="s">
        <v>377</v>
      </c>
      <c r="D385" s="255">
        <v>43</v>
      </c>
      <c r="E385" s="256">
        <v>260</v>
      </c>
      <c r="F385" s="74">
        <f t="shared" si="5"/>
        <v>11180</v>
      </c>
    </row>
    <row r="386" spans="1:6" ht="12.75">
      <c r="A386" s="74">
        <v>9490</v>
      </c>
      <c r="B386" s="253" t="s">
        <v>760</v>
      </c>
      <c r="C386" s="74" t="s">
        <v>377</v>
      </c>
      <c r="D386" s="255">
        <v>18</v>
      </c>
      <c r="E386" s="256">
        <v>62</v>
      </c>
      <c r="F386" s="74">
        <f t="shared" si="5"/>
        <v>1116</v>
      </c>
    </row>
    <row r="387" spans="1:6" ht="12.75">
      <c r="A387" s="74">
        <v>9500</v>
      </c>
      <c r="B387" s="253" t="s">
        <v>761</v>
      </c>
      <c r="C387" s="74" t="s">
        <v>377</v>
      </c>
      <c r="D387" s="255">
        <v>20</v>
      </c>
      <c r="E387" s="256">
        <v>62</v>
      </c>
      <c r="F387" s="74">
        <f t="shared" si="5"/>
        <v>1240</v>
      </c>
    </row>
    <row r="388" spans="1:6" ht="12.75">
      <c r="A388" s="74">
        <v>9510</v>
      </c>
      <c r="B388" s="253" t="s">
        <v>762</v>
      </c>
      <c r="C388" s="74" t="s">
        <v>377</v>
      </c>
      <c r="D388" s="255">
        <v>19</v>
      </c>
      <c r="E388" s="256">
        <v>62</v>
      </c>
      <c r="F388" s="74">
        <f t="shared" si="5"/>
        <v>1178</v>
      </c>
    </row>
    <row r="389" spans="1:6" ht="12.75">
      <c r="A389" s="74">
        <v>9520</v>
      </c>
      <c r="B389" s="253" t="s">
        <v>763</v>
      </c>
      <c r="C389" s="74" t="s">
        <v>377</v>
      </c>
      <c r="D389" s="255">
        <v>19</v>
      </c>
      <c r="E389" s="256">
        <v>62</v>
      </c>
      <c r="F389" s="74">
        <f t="shared" si="5"/>
        <v>1178</v>
      </c>
    </row>
    <row r="390" spans="1:6" ht="12.75">
      <c r="A390" s="74">
        <v>9530</v>
      </c>
      <c r="B390" s="253" t="s">
        <v>764</v>
      </c>
      <c r="C390" s="74" t="s">
        <v>377</v>
      </c>
      <c r="D390" s="255">
        <v>70</v>
      </c>
      <c r="E390" s="256">
        <v>43</v>
      </c>
      <c r="F390" s="74">
        <f t="shared" si="5"/>
        <v>3010</v>
      </c>
    </row>
    <row r="391" spans="1:6" ht="12.75">
      <c r="A391" s="74">
        <v>9540</v>
      </c>
      <c r="B391" s="253" t="s">
        <v>765</v>
      </c>
      <c r="C391" s="74" t="s">
        <v>377</v>
      </c>
      <c r="D391" s="255">
        <v>48</v>
      </c>
      <c r="E391" s="256">
        <v>25</v>
      </c>
      <c r="F391" s="74">
        <f t="shared" si="5"/>
        <v>1200</v>
      </c>
    </row>
    <row r="392" spans="1:6" ht="12.75">
      <c r="A392" s="74">
        <v>9541</v>
      </c>
      <c r="B392" s="253" t="s">
        <v>766</v>
      </c>
      <c r="C392" s="74" t="s">
        <v>377</v>
      </c>
      <c r="D392" s="255">
        <v>60</v>
      </c>
      <c r="E392" s="256">
        <v>67</v>
      </c>
      <c r="F392" s="74">
        <f aca="true" t="shared" si="6" ref="F392:F455">D392*E392</f>
        <v>4020</v>
      </c>
    </row>
    <row r="393" spans="1:6" ht="12.75">
      <c r="A393" s="74">
        <v>9550</v>
      </c>
      <c r="B393" s="253" t="s">
        <v>767</v>
      </c>
      <c r="C393" s="74" t="s">
        <v>377</v>
      </c>
      <c r="D393" s="255">
        <v>6</v>
      </c>
      <c r="E393" s="256">
        <v>40</v>
      </c>
      <c r="F393" s="74">
        <f t="shared" si="6"/>
        <v>240</v>
      </c>
    </row>
    <row r="394" spans="1:6" ht="12.75">
      <c r="A394" s="74">
        <v>9560</v>
      </c>
      <c r="B394" s="253" t="s">
        <v>768</v>
      </c>
      <c r="C394" s="74" t="s">
        <v>377</v>
      </c>
      <c r="D394" s="255">
        <v>14</v>
      </c>
      <c r="E394" s="256">
        <v>80</v>
      </c>
      <c r="F394" s="74">
        <f t="shared" si="6"/>
        <v>1120</v>
      </c>
    </row>
    <row r="395" spans="1:6" ht="12.75">
      <c r="A395" s="74">
        <v>9580</v>
      </c>
      <c r="B395" s="253" t="s">
        <v>769</v>
      </c>
      <c r="C395" s="74" t="s">
        <v>377</v>
      </c>
      <c r="D395" s="255">
        <v>9</v>
      </c>
      <c r="E395" s="256">
        <v>120</v>
      </c>
      <c r="F395" s="74">
        <f t="shared" si="6"/>
        <v>1080</v>
      </c>
    </row>
    <row r="396" spans="1:6" ht="12.75">
      <c r="A396" s="74">
        <v>9590</v>
      </c>
      <c r="B396" s="253" t="s">
        <v>770</v>
      </c>
      <c r="C396" s="74" t="s">
        <v>377</v>
      </c>
      <c r="D396" s="255">
        <v>170</v>
      </c>
      <c r="E396" s="256">
        <v>10</v>
      </c>
      <c r="F396" s="74">
        <f t="shared" si="6"/>
        <v>1700</v>
      </c>
    </row>
    <row r="397" spans="1:6" ht="12.75">
      <c r="A397" s="74">
        <v>9600</v>
      </c>
      <c r="B397" s="253" t="s">
        <v>771</v>
      </c>
      <c r="C397" s="74" t="s">
        <v>377</v>
      </c>
      <c r="D397" s="255">
        <v>79</v>
      </c>
      <c r="E397" s="256">
        <v>11</v>
      </c>
      <c r="F397" s="74">
        <f t="shared" si="6"/>
        <v>869</v>
      </c>
    </row>
    <row r="398" spans="1:6" ht="12.75">
      <c r="A398" s="74">
        <v>9640</v>
      </c>
      <c r="B398" s="253" t="s">
        <v>772</v>
      </c>
      <c r="C398" s="74" t="s">
        <v>377</v>
      </c>
      <c r="D398" s="255">
        <v>15</v>
      </c>
      <c r="E398" s="256">
        <v>150</v>
      </c>
      <c r="F398" s="74">
        <f t="shared" si="6"/>
        <v>2250</v>
      </c>
    </row>
    <row r="399" spans="1:6" ht="12.75">
      <c r="A399" s="74">
        <v>9650</v>
      </c>
      <c r="B399" s="253" t="s">
        <v>773</v>
      </c>
      <c r="C399" s="74" t="s">
        <v>377</v>
      </c>
      <c r="D399" s="255">
        <v>10</v>
      </c>
      <c r="E399" s="256">
        <v>228.42000000000002</v>
      </c>
      <c r="F399" s="74">
        <f t="shared" si="6"/>
        <v>2284.2000000000003</v>
      </c>
    </row>
    <row r="400" spans="1:6" ht="12.75">
      <c r="A400" s="74">
        <v>9660</v>
      </c>
      <c r="B400" s="253" t="s">
        <v>774</v>
      </c>
      <c r="C400" s="74" t="s">
        <v>377</v>
      </c>
      <c r="D400" s="255">
        <v>2</v>
      </c>
      <c r="E400" s="256">
        <v>279</v>
      </c>
      <c r="F400" s="74">
        <f t="shared" si="6"/>
        <v>558</v>
      </c>
    </row>
    <row r="401" spans="1:6" ht="12.75">
      <c r="A401" s="74">
        <v>9670</v>
      </c>
      <c r="B401" s="253" t="s">
        <v>775</v>
      </c>
      <c r="C401" s="74" t="s">
        <v>377</v>
      </c>
      <c r="D401" s="255">
        <v>2</v>
      </c>
      <c r="E401" s="256">
        <v>276</v>
      </c>
      <c r="F401" s="74">
        <f t="shared" si="6"/>
        <v>552</v>
      </c>
    </row>
    <row r="402" spans="1:6" ht="12.75">
      <c r="A402" s="74">
        <v>9680</v>
      </c>
      <c r="B402" s="253" t="s">
        <v>776</v>
      </c>
      <c r="C402" s="74" t="s">
        <v>377</v>
      </c>
      <c r="D402" s="255">
        <v>1153</v>
      </c>
      <c r="E402" s="256">
        <v>30</v>
      </c>
      <c r="F402" s="74">
        <f t="shared" si="6"/>
        <v>34590</v>
      </c>
    </row>
    <row r="403" spans="1:6" ht="12.75">
      <c r="A403" s="74">
        <v>9690</v>
      </c>
      <c r="B403" s="253" t="s">
        <v>777</v>
      </c>
      <c r="C403" s="74" t="s">
        <v>377</v>
      </c>
      <c r="D403" s="255">
        <v>1107</v>
      </c>
      <c r="E403" s="256">
        <v>6.98</v>
      </c>
      <c r="F403" s="74">
        <f t="shared" si="6"/>
        <v>7726.860000000001</v>
      </c>
    </row>
    <row r="404" spans="1:6" ht="12.75">
      <c r="A404" s="74">
        <v>9710</v>
      </c>
      <c r="B404" s="253" t="s">
        <v>778</v>
      </c>
      <c r="C404" s="74" t="s">
        <v>377</v>
      </c>
      <c r="D404" s="255">
        <v>90</v>
      </c>
      <c r="E404" s="256">
        <v>28</v>
      </c>
      <c r="F404" s="74">
        <f t="shared" si="6"/>
        <v>2520</v>
      </c>
    </row>
    <row r="405" spans="1:6" ht="12.75">
      <c r="A405" s="74">
        <v>9730</v>
      </c>
      <c r="B405" s="253" t="s">
        <v>779</v>
      </c>
      <c r="C405" s="74" t="s">
        <v>377</v>
      </c>
      <c r="D405" s="255">
        <v>59</v>
      </c>
      <c r="E405" s="256">
        <v>347.34</v>
      </c>
      <c r="F405" s="74">
        <f t="shared" si="6"/>
        <v>20493.059999999998</v>
      </c>
    </row>
    <row r="406" spans="1:6" ht="12.75">
      <c r="A406" s="74">
        <v>9740</v>
      </c>
      <c r="B406" s="253" t="s">
        <v>780</v>
      </c>
      <c r="C406" s="74" t="s">
        <v>377</v>
      </c>
      <c r="D406" s="255">
        <v>84</v>
      </c>
      <c r="E406" s="256">
        <v>483.33</v>
      </c>
      <c r="F406" s="74">
        <f t="shared" si="6"/>
        <v>40599.72</v>
      </c>
    </row>
    <row r="407" spans="1:6" ht="12.75">
      <c r="A407" s="74">
        <v>9760</v>
      </c>
      <c r="B407" s="253" t="s">
        <v>781</v>
      </c>
      <c r="C407" s="74" t="s">
        <v>377</v>
      </c>
      <c r="D407" s="255">
        <v>107</v>
      </c>
      <c r="E407" s="256">
        <v>32</v>
      </c>
      <c r="F407" s="74">
        <f t="shared" si="6"/>
        <v>3424</v>
      </c>
    </row>
    <row r="408" spans="1:6" ht="12.75">
      <c r="A408" s="74">
        <v>9810</v>
      </c>
      <c r="B408" s="253" t="s">
        <v>782</v>
      </c>
      <c r="C408" s="74" t="s">
        <v>405</v>
      </c>
      <c r="D408" s="255">
        <v>6</v>
      </c>
      <c r="E408" s="256">
        <v>1339.5</v>
      </c>
      <c r="F408" s="74">
        <f t="shared" si="6"/>
        <v>8037</v>
      </c>
    </row>
    <row r="409" spans="1:6" ht="12.75">
      <c r="A409" s="74">
        <v>9840</v>
      </c>
      <c r="B409" s="253" t="s">
        <v>783</v>
      </c>
      <c r="C409" s="74" t="s">
        <v>377</v>
      </c>
      <c r="D409" s="255">
        <v>1414</v>
      </c>
      <c r="E409" s="256">
        <v>84</v>
      </c>
      <c r="F409" s="74">
        <f t="shared" si="6"/>
        <v>118776</v>
      </c>
    </row>
    <row r="410" spans="1:6" ht="12.75">
      <c r="A410" s="74">
        <v>9850</v>
      </c>
      <c r="B410" s="253" t="s">
        <v>784</v>
      </c>
      <c r="C410" s="74" t="s">
        <v>377</v>
      </c>
      <c r="D410" s="255">
        <v>224</v>
      </c>
      <c r="E410" s="256">
        <v>18</v>
      </c>
      <c r="F410" s="74">
        <f t="shared" si="6"/>
        <v>4032</v>
      </c>
    </row>
    <row r="411" spans="1:6" ht="12.75">
      <c r="A411" s="74">
        <v>9852</v>
      </c>
      <c r="B411" s="253" t="s">
        <v>785</v>
      </c>
      <c r="C411" s="74" t="s">
        <v>377</v>
      </c>
      <c r="D411" s="255">
        <v>31</v>
      </c>
      <c r="E411" s="256">
        <v>19</v>
      </c>
      <c r="F411" s="74">
        <f t="shared" si="6"/>
        <v>589</v>
      </c>
    </row>
    <row r="412" spans="1:6" ht="12.75">
      <c r="A412" s="74">
        <v>9860</v>
      </c>
      <c r="B412" s="253" t="s">
        <v>786</v>
      </c>
      <c r="C412" s="74" t="s">
        <v>377</v>
      </c>
      <c r="D412" s="255">
        <v>339</v>
      </c>
      <c r="E412" s="256">
        <v>18</v>
      </c>
      <c r="F412" s="74">
        <f t="shared" si="6"/>
        <v>6102</v>
      </c>
    </row>
    <row r="413" spans="1:6" ht="12.75">
      <c r="A413" s="74">
        <v>9890</v>
      </c>
      <c r="B413" s="253" t="s">
        <v>787</v>
      </c>
      <c r="C413" s="74" t="s">
        <v>377</v>
      </c>
      <c r="D413" s="255">
        <v>30</v>
      </c>
      <c r="E413" s="256">
        <v>70</v>
      </c>
      <c r="F413" s="74">
        <f t="shared" si="6"/>
        <v>2100</v>
      </c>
    </row>
    <row r="414" spans="1:6" ht="12.75">
      <c r="A414" s="74">
        <v>9900</v>
      </c>
      <c r="B414" s="253" t="s">
        <v>788</v>
      </c>
      <c r="C414" s="74" t="s">
        <v>377</v>
      </c>
      <c r="D414" s="255">
        <v>21</v>
      </c>
      <c r="E414" s="256">
        <v>80</v>
      </c>
      <c r="F414" s="74">
        <f t="shared" si="6"/>
        <v>1680</v>
      </c>
    </row>
    <row r="415" spans="1:6" ht="12.75">
      <c r="A415" s="74">
        <v>9940</v>
      </c>
      <c r="B415" s="253" t="s">
        <v>789</v>
      </c>
      <c r="C415" s="74" t="s">
        <v>377</v>
      </c>
      <c r="D415" s="255">
        <v>1201</v>
      </c>
      <c r="E415" s="256">
        <v>28</v>
      </c>
      <c r="F415" s="74">
        <f t="shared" si="6"/>
        <v>33628</v>
      </c>
    </row>
    <row r="416" spans="1:6" ht="12.75">
      <c r="A416" s="74">
        <v>9950</v>
      </c>
      <c r="B416" s="253" t="s">
        <v>790</v>
      </c>
      <c r="C416" s="74" t="s">
        <v>377</v>
      </c>
      <c r="D416" s="255">
        <v>80</v>
      </c>
      <c r="E416" s="256">
        <v>28</v>
      </c>
      <c r="F416" s="74">
        <f t="shared" si="6"/>
        <v>2240</v>
      </c>
    </row>
    <row r="417" spans="1:6" ht="12.75">
      <c r="A417" s="74">
        <v>9960</v>
      </c>
      <c r="B417" s="253" t="s">
        <v>791</v>
      </c>
      <c r="C417" s="74" t="s">
        <v>377</v>
      </c>
      <c r="D417" s="255">
        <v>565</v>
      </c>
      <c r="E417" s="256">
        <v>28</v>
      </c>
      <c r="F417" s="74">
        <f t="shared" si="6"/>
        <v>15820</v>
      </c>
    </row>
    <row r="418" spans="1:6" ht="12.75">
      <c r="A418" s="74">
        <v>9980</v>
      </c>
      <c r="B418" s="253" t="s">
        <v>792</v>
      </c>
      <c r="C418" s="74" t="s">
        <v>377</v>
      </c>
      <c r="D418" s="255">
        <v>276</v>
      </c>
      <c r="E418" s="256">
        <v>52</v>
      </c>
      <c r="F418" s="74">
        <f t="shared" si="6"/>
        <v>14352</v>
      </c>
    </row>
    <row r="419" spans="1:6" ht="12.75">
      <c r="A419" s="74">
        <v>9990</v>
      </c>
      <c r="B419" s="253" t="s">
        <v>793</v>
      </c>
      <c r="C419" s="74" t="s">
        <v>377</v>
      </c>
      <c r="D419" s="255">
        <v>300</v>
      </c>
      <c r="E419" s="256">
        <v>32</v>
      </c>
      <c r="F419" s="74">
        <f t="shared" si="6"/>
        <v>9600</v>
      </c>
    </row>
    <row r="420" spans="1:6" ht="12.75">
      <c r="A420" s="74">
        <v>10000</v>
      </c>
      <c r="B420" s="253" t="s">
        <v>794</v>
      </c>
      <c r="C420" s="74" t="s">
        <v>377</v>
      </c>
      <c r="D420" s="255">
        <v>58</v>
      </c>
      <c r="E420" s="256">
        <v>25</v>
      </c>
      <c r="F420" s="74">
        <f t="shared" si="6"/>
        <v>1450</v>
      </c>
    </row>
    <row r="421" spans="1:6" ht="12.75">
      <c r="A421" s="74">
        <v>10030</v>
      </c>
      <c r="B421" s="253" t="s">
        <v>795</v>
      </c>
      <c r="C421" s="74" t="s">
        <v>377</v>
      </c>
      <c r="D421" s="255">
        <v>168</v>
      </c>
      <c r="E421" s="256">
        <v>52</v>
      </c>
      <c r="F421" s="74">
        <f t="shared" si="6"/>
        <v>8736</v>
      </c>
    </row>
    <row r="422" spans="1:6" ht="12.75">
      <c r="A422" s="74">
        <v>10040</v>
      </c>
      <c r="B422" s="253" t="s">
        <v>796</v>
      </c>
      <c r="C422" s="74" t="s">
        <v>377</v>
      </c>
      <c r="D422" s="255">
        <v>41</v>
      </c>
      <c r="E422" s="256">
        <v>48.856500000000004</v>
      </c>
      <c r="F422" s="74">
        <f t="shared" si="6"/>
        <v>2003.1165</v>
      </c>
    </row>
    <row r="423" spans="1:6" ht="12.75">
      <c r="A423" s="74">
        <v>10050</v>
      </c>
      <c r="B423" s="253" t="s">
        <v>797</v>
      </c>
      <c r="C423" s="74" t="s">
        <v>377</v>
      </c>
      <c r="D423" s="255">
        <v>580</v>
      </c>
      <c r="E423" s="256">
        <v>48.856500000000004</v>
      </c>
      <c r="F423" s="74">
        <f t="shared" si="6"/>
        <v>28336.770000000004</v>
      </c>
    </row>
    <row r="424" spans="1:6" ht="12.75">
      <c r="A424" s="74">
        <v>10060</v>
      </c>
      <c r="B424" s="253" t="s">
        <v>798</v>
      </c>
      <c r="C424" s="74" t="s">
        <v>377</v>
      </c>
      <c r="D424" s="255">
        <v>24</v>
      </c>
      <c r="E424" s="256">
        <v>280</v>
      </c>
      <c r="F424" s="74">
        <f t="shared" si="6"/>
        <v>6720</v>
      </c>
    </row>
    <row r="425" spans="1:6" ht="12.75">
      <c r="A425" s="74">
        <v>10090</v>
      </c>
      <c r="B425" s="253" t="s">
        <v>799</v>
      </c>
      <c r="C425" s="74" t="s">
        <v>377</v>
      </c>
      <c r="D425" s="255">
        <v>1341</v>
      </c>
      <c r="E425" s="256">
        <v>62.8</v>
      </c>
      <c r="F425" s="74">
        <f t="shared" si="6"/>
        <v>84214.8</v>
      </c>
    </row>
    <row r="426" spans="1:6" ht="12.75">
      <c r="A426" s="74">
        <v>10210</v>
      </c>
      <c r="B426" s="253" t="s">
        <v>800</v>
      </c>
      <c r="C426" s="74" t="s">
        <v>377</v>
      </c>
      <c r="D426" s="255">
        <v>91</v>
      </c>
      <c r="E426" s="256">
        <v>863</v>
      </c>
      <c r="F426" s="74">
        <f t="shared" si="6"/>
        <v>78533</v>
      </c>
    </row>
    <row r="427" spans="1:6" ht="12.75">
      <c r="A427" s="74">
        <v>10220</v>
      </c>
      <c r="B427" s="253" t="s">
        <v>801</v>
      </c>
      <c r="C427" s="74" t="s">
        <v>377</v>
      </c>
      <c r="D427" s="255">
        <v>50</v>
      </c>
      <c r="E427" s="256">
        <v>843</v>
      </c>
      <c r="F427" s="74">
        <f t="shared" si="6"/>
        <v>42150</v>
      </c>
    </row>
    <row r="428" spans="1:6" ht="12.75">
      <c r="A428" s="74">
        <v>10240</v>
      </c>
      <c r="B428" s="253" t="s">
        <v>802</v>
      </c>
      <c r="C428" s="74" t="s">
        <v>803</v>
      </c>
      <c r="D428" s="255">
        <v>433</v>
      </c>
      <c r="E428" s="256">
        <v>9.65</v>
      </c>
      <c r="F428" s="74">
        <f t="shared" si="6"/>
        <v>4178.45</v>
      </c>
    </row>
    <row r="429" spans="1:6" ht="12.75">
      <c r="A429" s="74">
        <v>10250</v>
      </c>
      <c r="B429" s="253" t="s">
        <v>804</v>
      </c>
      <c r="C429" s="74" t="s">
        <v>377</v>
      </c>
      <c r="D429" s="255">
        <v>0.42</v>
      </c>
      <c r="E429" s="256">
        <v>2450</v>
      </c>
      <c r="F429" s="74">
        <f t="shared" si="6"/>
        <v>1029</v>
      </c>
    </row>
    <row r="430" spans="1:6" ht="12.75">
      <c r="A430" s="74">
        <v>10260</v>
      </c>
      <c r="B430" s="253" t="s">
        <v>805</v>
      </c>
      <c r="C430" s="74" t="s">
        <v>377</v>
      </c>
      <c r="D430" s="255">
        <v>73</v>
      </c>
      <c r="E430" s="256">
        <v>13.2</v>
      </c>
      <c r="F430" s="74">
        <f t="shared" si="6"/>
        <v>963.5999999999999</v>
      </c>
    </row>
    <row r="431" spans="1:6" ht="12.75">
      <c r="A431" s="74">
        <v>10280</v>
      </c>
      <c r="B431" s="253" t="s">
        <v>806</v>
      </c>
      <c r="C431" s="74" t="s">
        <v>377</v>
      </c>
      <c r="D431" s="255">
        <v>53</v>
      </c>
      <c r="E431" s="256">
        <v>84</v>
      </c>
      <c r="F431" s="74">
        <f t="shared" si="6"/>
        <v>4452</v>
      </c>
    </row>
    <row r="432" spans="1:6" ht="12.75">
      <c r="A432" s="74">
        <v>10330</v>
      </c>
      <c r="B432" s="253" t="s">
        <v>807</v>
      </c>
      <c r="C432" s="74" t="s">
        <v>377</v>
      </c>
      <c r="D432" s="255">
        <v>4649</v>
      </c>
      <c r="E432" s="256">
        <v>8.6</v>
      </c>
      <c r="F432" s="74">
        <f t="shared" si="6"/>
        <v>39981.4</v>
      </c>
    </row>
    <row r="433" spans="1:6" ht="12.75">
      <c r="A433" s="74">
        <v>10340</v>
      </c>
      <c r="B433" s="253" t="s">
        <v>808</v>
      </c>
      <c r="C433" s="74" t="s">
        <v>377</v>
      </c>
      <c r="D433" s="255">
        <v>1</v>
      </c>
      <c r="E433" s="256">
        <v>62</v>
      </c>
      <c r="F433" s="74">
        <f t="shared" si="6"/>
        <v>62</v>
      </c>
    </row>
    <row r="434" spans="1:6" ht="12.75">
      <c r="A434" s="74">
        <v>10350</v>
      </c>
      <c r="B434" s="253" t="s">
        <v>809</v>
      </c>
      <c r="C434" s="74" t="s">
        <v>377</v>
      </c>
      <c r="D434" s="255">
        <v>854</v>
      </c>
      <c r="E434" s="256">
        <v>18</v>
      </c>
      <c r="F434" s="74">
        <f t="shared" si="6"/>
        <v>15372</v>
      </c>
    </row>
    <row r="435" spans="1:6" ht="12.75">
      <c r="A435" s="74">
        <v>10360</v>
      </c>
      <c r="B435" s="253" t="s">
        <v>810</v>
      </c>
      <c r="C435" s="74" t="s">
        <v>377</v>
      </c>
      <c r="D435" s="255">
        <v>864</v>
      </c>
      <c r="E435" s="256">
        <v>31</v>
      </c>
      <c r="F435" s="74">
        <f t="shared" si="6"/>
        <v>26784</v>
      </c>
    </row>
    <row r="436" spans="1:6" ht="12.75">
      <c r="A436" s="74">
        <v>10410</v>
      </c>
      <c r="B436" s="253" t="s">
        <v>811</v>
      </c>
      <c r="C436" s="74" t="s">
        <v>377</v>
      </c>
      <c r="D436" s="255">
        <v>217</v>
      </c>
      <c r="E436" s="256">
        <v>20</v>
      </c>
      <c r="F436" s="74">
        <f t="shared" si="6"/>
        <v>4340</v>
      </c>
    </row>
    <row r="437" spans="1:6" ht="12.75">
      <c r="A437" s="74">
        <v>10420</v>
      </c>
      <c r="B437" s="253" t="s">
        <v>812</v>
      </c>
      <c r="C437" s="74" t="s">
        <v>377</v>
      </c>
      <c r="D437" s="255">
        <v>2174</v>
      </c>
      <c r="E437" s="256">
        <v>20</v>
      </c>
      <c r="F437" s="74">
        <f t="shared" si="6"/>
        <v>43480</v>
      </c>
    </row>
    <row r="438" spans="1:6" ht="12.75">
      <c r="A438" s="74">
        <v>10430</v>
      </c>
      <c r="B438" s="253" t="s">
        <v>813</v>
      </c>
      <c r="C438" s="74" t="s">
        <v>377</v>
      </c>
      <c r="D438" s="255">
        <v>88</v>
      </c>
      <c r="E438" s="256">
        <v>28</v>
      </c>
      <c r="F438" s="74">
        <f t="shared" si="6"/>
        <v>2464</v>
      </c>
    </row>
    <row r="439" spans="1:6" ht="12.75">
      <c r="A439" s="74">
        <v>10480</v>
      </c>
      <c r="B439" s="253" t="s">
        <v>814</v>
      </c>
      <c r="C439" s="74" t="s">
        <v>377</v>
      </c>
      <c r="D439" s="255">
        <v>31</v>
      </c>
      <c r="E439" s="256">
        <v>165</v>
      </c>
      <c r="F439" s="74">
        <f t="shared" si="6"/>
        <v>5115</v>
      </c>
    </row>
    <row r="440" spans="1:6" ht="12.75">
      <c r="A440" s="74">
        <v>10490</v>
      </c>
      <c r="B440" s="253" t="s">
        <v>815</v>
      </c>
      <c r="C440" s="74" t="s">
        <v>377</v>
      </c>
      <c r="D440" s="255">
        <v>8</v>
      </c>
      <c r="E440" s="256">
        <v>155</v>
      </c>
      <c r="F440" s="74">
        <f t="shared" si="6"/>
        <v>1240</v>
      </c>
    </row>
    <row r="441" spans="1:6" ht="12.75">
      <c r="A441" s="74">
        <v>10530</v>
      </c>
      <c r="B441" s="253" t="s">
        <v>816</v>
      </c>
      <c r="C441" s="74" t="s">
        <v>377</v>
      </c>
      <c r="D441" s="255">
        <v>172</v>
      </c>
      <c r="E441" s="256">
        <v>13</v>
      </c>
      <c r="F441" s="74">
        <f t="shared" si="6"/>
        <v>2236</v>
      </c>
    </row>
    <row r="442" spans="1:6" ht="12.75">
      <c r="A442" s="74">
        <v>10540</v>
      </c>
      <c r="B442" s="253" t="s">
        <v>817</v>
      </c>
      <c r="C442" s="74" t="s">
        <v>377</v>
      </c>
      <c r="D442" s="255">
        <v>1</v>
      </c>
      <c r="E442" s="256">
        <v>9</v>
      </c>
      <c r="F442" s="74">
        <f t="shared" si="6"/>
        <v>9</v>
      </c>
    </row>
    <row r="443" spans="1:6" ht="12.75">
      <c r="A443" s="74">
        <v>10610</v>
      </c>
      <c r="B443" s="253" t="s">
        <v>818</v>
      </c>
      <c r="C443" s="74" t="s">
        <v>377</v>
      </c>
      <c r="D443" s="255">
        <v>304</v>
      </c>
      <c r="E443" s="256">
        <v>6</v>
      </c>
      <c r="F443" s="74">
        <f t="shared" si="6"/>
        <v>1824</v>
      </c>
    </row>
    <row r="444" spans="1:6" ht="12.75">
      <c r="A444" s="74">
        <v>10670</v>
      </c>
      <c r="B444" s="253" t="s">
        <v>819</v>
      </c>
      <c r="C444" s="74" t="s">
        <v>377</v>
      </c>
      <c r="D444" s="255">
        <v>2</v>
      </c>
      <c r="E444" s="256">
        <v>60</v>
      </c>
      <c r="F444" s="74">
        <f t="shared" si="6"/>
        <v>120</v>
      </c>
    </row>
    <row r="445" spans="1:6" ht="12.75">
      <c r="A445" s="74">
        <v>10680</v>
      </c>
      <c r="B445" s="253" t="s">
        <v>820</v>
      </c>
      <c r="C445" s="74" t="s">
        <v>377</v>
      </c>
      <c r="D445" s="255">
        <v>25</v>
      </c>
      <c r="E445" s="256">
        <v>84</v>
      </c>
      <c r="F445" s="74">
        <f t="shared" si="6"/>
        <v>2100</v>
      </c>
    </row>
    <row r="446" spans="1:6" ht="12.75">
      <c r="A446" s="74">
        <v>10730</v>
      </c>
      <c r="B446" s="253" t="s">
        <v>821</v>
      </c>
      <c r="C446" s="74" t="s">
        <v>377</v>
      </c>
      <c r="D446" s="255">
        <v>91</v>
      </c>
      <c r="E446" s="256">
        <v>48</v>
      </c>
      <c r="F446" s="74">
        <f t="shared" si="6"/>
        <v>4368</v>
      </c>
    </row>
    <row r="447" spans="1:6" ht="12.75">
      <c r="A447" s="74">
        <v>10740</v>
      </c>
      <c r="B447" s="253" t="s">
        <v>822</v>
      </c>
      <c r="C447" s="74" t="s">
        <v>377</v>
      </c>
      <c r="D447" s="255">
        <v>156</v>
      </c>
      <c r="E447" s="256">
        <v>46</v>
      </c>
      <c r="F447" s="74">
        <f t="shared" si="6"/>
        <v>7176</v>
      </c>
    </row>
    <row r="448" spans="1:6" ht="12.75">
      <c r="A448" s="74">
        <v>10750</v>
      </c>
      <c r="B448" s="253" t="s">
        <v>823</v>
      </c>
      <c r="C448" s="74" t="s">
        <v>377</v>
      </c>
      <c r="D448" s="255">
        <v>30</v>
      </c>
      <c r="E448" s="256">
        <v>68</v>
      </c>
      <c r="F448" s="74">
        <f t="shared" si="6"/>
        <v>2040</v>
      </c>
    </row>
    <row r="449" spans="1:6" ht="12.75">
      <c r="A449" s="74">
        <v>10760</v>
      </c>
      <c r="B449" s="253" t="s">
        <v>824</v>
      </c>
      <c r="C449" s="74" t="s">
        <v>377</v>
      </c>
      <c r="D449" s="255">
        <v>5</v>
      </c>
      <c r="E449" s="256">
        <v>84</v>
      </c>
      <c r="F449" s="74">
        <f t="shared" si="6"/>
        <v>420</v>
      </c>
    </row>
    <row r="450" spans="1:6" ht="12.75">
      <c r="A450" s="74">
        <v>10780</v>
      </c>
      <c r="B450" s="253" t="s">
        <v>825</v>
      </c>
      <c r="C450" s="74" t="s">
        <v>377</v>
      </c>
      <c r="D450" s="255">
        <v>26</v>
      </c>
      <c r="E450" s="256">
        <v>84</v>
      </c>
      <c r="F450" s="74">
        <f t="shared" si="6"/>
        <v>2184</v>
      </c>
    </row>
    <row r="451" spans="1:6" ht="12.75">
      <c r="A451" s="74">
        <v>10790</v>
      </c>
      <c r="B451" s="253" t="s">
        <v>826</v>
      </c>
      <c r="C451" s="74" t="s">
        <v>377</v>
      </c>
      <c r="D451" s="255">
        <v>18</v>
      </c>
      <c r="E451" s="256">
        <v>120</v>
      </c>
      <c r="F451" s="74">
        <f t="shared" si="6"/>
        <v>2160</v>
      </c>
    </row>
    <row r="452" spans="1:6" ht="12.75">
      <c r="A452" s="74">
        <v>10970</v>
      </c>
      <c r="B452" s="253" t="s">
        <v>827</v>
      </c>
      <c r="C452" s="74" t="s">
        <v>405</v>
      </c>
      <c r="D452" s="255">
        <v>54</v>
      </c>
      <c r="E452" s="256">
        <v>278</v>
      </c>
      <c r="F452" s="74">
        <f t="shared" si="6"/>
        <v>15012</v>
      </c>
    </row>
    <row r="453" spans="1:6" ht="12.75">
      <c r="A453" s="74">
        <v>10870</v>
      </c>
      <c r="B453" s="253" t="s">
        <v>828</v>
      </c>
      <c r="C453" s="74" t="s">
        <v>377</v>
      </c>
      <c r="D453" s="255">
        <v>14</v>
      </c>
      <c r="E453" s="256">
        <v>84</v>
      </c>
      <c r="F453" s="74">
        <f t="shared" si="6"/>
        <v>1176</v>
      </c>
    </row>
    <row r="454" spans="1:6" ht="12.75">
      <c r="A454" s="74">
        <v>10890</v>
      </c>
      <c r="B454" s="253" t="s">
        <v>829</v>
      </c>
      <c r="C454" s="74" t="s">
        <v>754</v>
      </c>
      <c r="D454" s="255">
        <v>7</v>
      </c>
      <c r="E454" s="256">
        <v>457</v>
      </c>
      <c r="F454" s="74">
        <f t="shared" si="6"/>
        <v>3199</v>
      </c>
    </row>
    <row r="455" spans="1:6" ht="12.75">
      <c r="A455" s="74">
        <v>10900</v>
      </c>
      <c r="B455" s="253" t="s">
        <v>830</v>
      </c>
      <c r="C455" s="74" t="s">
        <v>377</v>
      </c>
      <c r="D455" s="255">
        <v>61</v>
      </c>
      <c r="E455" s="256">
        <v>42</v>
      </c>
      <c r="F455" s="74">
        <f t="shared" si="6"/>
        <v>2562</v>
      </c>
    </row>
    <row r="456" spans="1:6" ht="12.75">
      <c r="A456" s="74">
        <v>10920</v>
      </c>
      <c r="B456" s="74" t="s">
        <v>831</v>
      </c>
      <c r="C456" s="74" t="s">
        <v>377</v>
      </c>
      <c r="D456" s="255">
        <v>76</v>
      </c>
      <c r="E456" s="256">
        <v>30</v>
      </c>
      <c r="F456" s="74">
        <f aca="true" t="shared" si="7" ref="F456:F519">D456*E456</f>
        <v>2280</v>
      </c>
    </row>
    <row r="457" spans="1:6" ht="12.75">
      <c r="A457" s="74">
        <v>10930</v>
      </c>
      <c r="B457" s="74" t="s">
        <v>832</v>
      </c>
      <c r="C457" s="74" t="s">
        <v>377</v>
      </c>
      <c r="D457" s="255">
        <v>2</v>
      </c>
      <c r="E457" s="256">
        <v>11</v>
      </c>
      <c r="F457" s="74">
        <f t="shared" si="7"/>
        <v>22</v>
      </c>
    </row>
    <row r="458" spans="1:6" ht="12.75">
      <c r="A458" s="74">
        <v>10940</v>
      </c>
      <c r="B458" s="74" t="s">
        <v>833</v>
      </c>
      <c r="C458" s="74" t="s">
        <v>377</v>
      </c>
      <c r="D458" s="255">
        <v>401</v>
      </c>
      <c r="E458" s="256">
        <v>22</v>
      </c>
      <c r="F458" s="74">
        <f t="shared" si="7"/>
        <v>8822</v>
      </c>
    </row>
    <row r="459" spans="1:6" ht="12.75">
      <c r="A459" s="74">
        <v>10980</v>
      </c>
      <c r="B459" s="253" t="s">
        <v>834</v>
      </c>
      <c r="C459" s="74" t="s">
        <v>377</v>
      </c>
      <c r="D459" s="255">
        <v>37</v>
      </c>
      <c r="E459" s="256">
        <v>40</v>
      </c>
      <c r="F459" s="74">
        <f t="shared" si="7"/>
        <v>1480</v>
      </c>
    </row>
    <row r="460" spans="1:6" ht="12.75">
      <c r="A460" s="74">
        <v>11000</v>
      </c>
      <c r="B460" s="253" t="s">
        <v>835</v>
      </c>
      <c r="C460" s="74" t="s">
        <v>377</v>
      </c>
      <c r="D460" s="255">
        <v>137</v>
      </c>
      <c r="E460" s="256">
        <v>18</v>
      </c>
      <c r="F460" s="74">
        <f t="shared" si="7"/>
        <v>2466</v>
      </c>
    </row>
    <row r="461" spans="1:6" ht="12.75">
      <c r="A461" s="74">
        <v>11010</v>
      </c>
      <c r="B461" s="253" t="s">
        <v>836</v>
      </c>
      <c r="C461" s="74" t="s">
        <v>377</v>
      </c>
      <c r="D461" s="255">
        <v>1533</v>
      </c>
      <c r="E461" s="256">
        <v>5</v>
      </c>
      <c r="F461" s="74">
        <f t="shared" si="7"/>
        <v>7665</v>
      </c>
    </row>
    <row r="462" spans="1:6" ht="12.75">
      <c r="A462" s="74">
        <v>11030</v>
      </c>
      <c r="B462" s="253" t="s">
        <v>837</v>
      </c>
      <c r="C462" s="74" t="s">
        <v>377</v>
      </c>
      <c r="D462" s="255">
        <v>60</v>
      </c>
      <c r="E462" s="256">
        <v>5</v>
      </c>
      <c r="F462" s="74">
        <f t="shared" si="7"/>
        <v>300</v>
      </c>
    </row>
    <row r="463" spans="1:6" ht="12.75">
      <c r="A463" s="74">
        <v>11040</v>
      </c>
      <c r="B463" s="253" t="s">
        <v>838</v>
      </c>
      <c r="C463" s="74" t="s">
        <v>377</v>
      </c>
      <c r="D463" s="255">
        <v>164</v>
      </c>
      <c r="E463" s="256">
        <v>366.6</v>
      </c>
      <c r="F463" s="74">
        <f t="shared" si="7"/>
        <v>60122.4</v>
      </c>
    </row>
    <row r="464" spans="1:6" ht="12.75">
      <c r="A464" s="74">
        <v>11050</v>
      </c>
      <c r="B464" s="253" t="s">
        <v>839</v>
      </c>
      <c r="C464" s="74" t="s">
        <v>377</v>
      </c>
      <c r="D464" s="255">
        <v>48</v>
      </c>
      <c r="E464" s="256">
        <v>309.7</v>
      </c>
      <c r="F464" s="74">
        <f t="shared" si="7"/>
        <v>14865.599999999999</v>
      </c>
    </row>
    <row r="465" spans="1:6" ht="12.75">
      <c r="A465" s="74">
        <v>11060</v>
      </c>
      <c r="B465" s="253" t="s">
        <v>840</v>
      </c>
      <c r="C465" s="74" t="s">
        <v>377</v>
      </c>
      <c r="D465" s="255">
        <v>10</v>
      </c>
      <c r="E465" s="256">
        <v>98</v>
      </c>
      <c r="F465" s="74">
        <f t="shared" si="7"/>
        <v>980</v>
      </c>
    </row>
    <row r="466" spans="1:6" ht="12.75">
      <c r="A466" s="74">
        <v>11070</v>
      </c>
      <c r="B466" s="253" t="s">
        <v>841</v>
      </c>
      <c r="C466" s="74" t="s">
        <v>377</v>
      </c>
      <c r="D466" s="255">
        <v>221</v>
      </c>
      <c r="E466" s="256">
        <v>33</v>
      </c>
      <c r="F466" s="74">
        <f t="shared" si="7"/>
        <v>7293</v>
      </c>
    </row>
    <row r="467" spans="1:6" ht="12.75">
      <c r="A467" s="74">
        <v>11072</v>
      </c>
      <c r="B467" s="253" t="s">
        <v>842</v>
      </c>
      <c r="C467" s="74" t="s">
        <v>377</v>
      </c>
      <c r="D467" s="255">
        <v>183</v>
      </c>
      <c r="E467" s="256">
        <v>33</v>
      </c>
      <c r="F467" s="74">
        <f t="shared" si="7"/>
        <v>6039</v>
      </c>
    </row>
    <row r="468" spans="1:6" ht="12.75">
      <c r="A468" s="74">
        <v>11100</v>
      </c>
      <c r="B468" s="253" t="s">
        <v>843</v>
      </c>
      <c r="C468" s="74" t="s">
        <v>377</v>
      </c>
      <c r="D468" s="255">
        <v>379</v>
      </c>
      <c r="E468" s="256">
        <v>15</v>
      </c>
      <c r="F468" s="74">
        <f t="shared" si="7"/>
        <v>5685</v>
      </c>
    </row>
    <row r="469" spans="1:6" ht="12.75">
      <c r="A469" s="74">
        <v>11120</v>
      </c>
      <c r="B469" s="253" t="s">
        <v>844</v>
      </c>
      <c r="C469" s="74" t="s">
        <v>377</v>
      </c>
      <c r="D469" s="255">
        <v>326</v>
      </c>
      <c r="E469" s="256">
        <v>25</v>
      </c>
      <c r="F469" s="74">
        <f t="shared" si="7"/>
        <v>8150</v>
      </c>
    </row>
    <row r="470" spans="1:6" ht="12.75">
      <c r="A470" s="74">
        <v>11130</v>
      </c>
      <c r="B470" s="253" t="s">
        <v>845</v>
      </c>
      <c r="C470" s="74" t="s">
        <v>377</v>
      </c>
      <c r="D470" s="255">
        <v>160</v>
      </c>
      <c r="E470" s="256">
        <v>25</v>
      </c>
      <c r="F470" s="74">
        <f t="shared" si="7"/>
        <v>4000</v>
      </c>
    </row>
    <row r="471" spans="1:6" ht="12.75">
      <c r="A471" s="74">
        <v>11140</v>
      </c>
      <c r="B471" s="253" t="s">
        <v>846</v>
      </c>
      <c r="C471" s="74" t="s">
        <v>377</v>
      </c>
      <c r="D471" s="255">
        <v>196</v>
      </c>
      <c r="E471" s="256">
        <v>66.96</v>
      </c>
      <c r="F471" s="74">
        <f t="shared" si="7"/>
        <v>13124.159999999998</v>
      </c>
    </row>
    <row r="472" spans="1:6" ht="12.75">
      <c r="A472" s="74">
        <v>11150</v>
      </c>
      <c r="B472" s="253" t="s">
        <v>847</v>
      </c>
      <c r="C472" s="74" t="s">
        <v>377</v>
      </c>
      <c r="D472" s="255">
        <v>20</v>
      </c>
      <c r="E472" s="256">
        <v>190</v>
      </c>
      <c r="F472" s="74">
        <f t="shared" si="7"/>
        <v>3800</v>
      </c>
    </row>
    <row r="473" spans="1:6" ht="12.75">
      <c r="A473" s="74">
        <v>11160</v>
      </c>
      <c r="B473" s="253" t="s">
        <v>848</v>
      </c>
      <c r="C473" s="74" t="s">
        <v>377</v>
      </c>
      <c r="D473" s="255">
        <v>41</v>
      </c>
      <c r="E473" s="256">
        <v>283</v>
      </c>
      <c r="F473" s="74">
        <f t="shared" si="7"/>
        <v>11603</v>
      </c>
    </row>
    <row r="474" spans="1:6" ht="12.75">
      <c r="A474" s="74">
        <v>11210</v>
      </c>
      <c r="B474" s="253" t="s">
        <v>849</v>
      </c>
      <c r="C474" s="74" t="s">
        <v>377</v>
      </c>
      <c r="D474" s="255">
        <v>1</v>
      </c>
      <c r="E474" s="256">
        <v>654</v>
      </c>
      <c r="F474" s="74">
        <f t="shared" si="7"/>
        <v>654</v>
      </c>
    </row>
    <row r="475" spans="1:6" ht="12.75">
      <c r="A475" s="74">
        <v>11250</v>
      </c>
      <c r="B475" s="253" t="s">
        <v>850</v>
      </c>
      <c r="C475" s="253" t="s">
        <v>754</v>
      </c>
      <c r="D475" s="255">
        <v>949</v>
      </c>
      <c r="E475" s="256">
        <v>63</v>
      </c>
      <c r="F475" s="74">
        <f t="shared" si="7"/>
        <v>59787</v>
      </c>
    </row>
    <row r="476" spans="1:6" ht="12.75">
      <c r="A476" s="74">
        <v>11270</v>
      </c>
      <c r="B476" s="253" t="s">
        <v>851</v>
      </c>
      <c r="C476" s="253" t="s">
        <v>754</v>
      </c>
      <c r="D476" s="255">
        <v>720</v>
      </c>
      <c r="E476" s="256">
        <v>63</v>
      </c>
      <c r="F476" s="74">
        <f t="shared" si="7"/>
        <v>45360</v>
      </c>
    </row>
    <row r="477" spans="1:6" ht="12.75">
      <c r="A477" s="74">
        <v>11290</v>
      </c>
      <c r="B477" s="253" t="s">
        <v>852</v>
      </c>
      <c r="C477" s="253" t="s">
        <v>754</v>
      </c>
      <c r="D477" s="255">
        <v>200</v>
      </c>
      <c r="E477" s="256">
        <v>63</v>
      </c>
      <c r="F477" s="74">
        <f t="shared" si="7"/>
        <v>12600</v>
      </c>
    </row>
    <row r="478" spans="1:6" ht="12.75">
      <c r="A478" s="74">
        <v>11310</v>
      </c>
      <c r="B478" s="253" t="s">
        <v>853</v>
      </c>
      <c r="C478" s="74" t="s">
        <v>377</v>
      </c>
      <c r="D478" s="255">
        <v>30</v>
      </c>
      <c r="E478" s="256">
        <v>30</v>
      </c>
      <c r="F478" s="74">
        <f t="shared" si="7"/>
        <v>900</v>
      </c>
    </row>
    <row r="479" spans="1:6" ht="12.75">
      <c r="A479" s="74">
        <v>11321</v>
      </c>
      <c r="B479" s="253" t="s">
        <v>854</v>
      </c>
      <c r="C479" s="74" t="s">
        <v>377</v>
      </c>
      <c r="D479" s="255">
        <v>2</v>
      </c>
      <c r="E479" s="256">
        <v>350</v>
      </c>
      <c r="F479" s="74">
        <f t="shared" si="7"/>
        <v>700</v>
      </c>
    </row>
    <row r="480" spans="1:6" ht="12.75">
      <c r="A480" s="74">
        <v>11322</v>
      </c>
      <c r="B480" s="253" t="s">
        <v>855</v>
      </c>
      <c r="C480" s="74" t="s">
        <v>377</v>
      </c>
      <c r="D480" s="255">
        <v>2</v>
      </c>
      <c r="E480" s="256">
        <v>324</v>
      </c>
      <c r="F480" s="74">
        <f t="shared" si="7"/>
        <v>648</v>
      </c>
    </row>
    <row r="481" spans="1:6" ht="12.75">
      <c r="A481" s="74">
        <v>11330</v>
      </c>
      <c r="B481" s="253" t="s">
        <v>856</v>
      </c>
      <c r="C481" s="74" t="s">
        <v>377</v>
      </c>
      <c r="D481" s="255">
        <v>44</v>
      </c>
      <c r="E481" s="256">
        <v>57</v>
      </c>
      <c r="F481" s="74">
        <f t="shared" si="7"/>
        <v>2508</v>
      </c>
    </row>
    <row r="482" spans="1:6" ht="12.75">
      <c r="A482" s="74">
        <v>11360</v>
      </c>
      <c r="B482" s="253" t="s">
        <v>857</v>
      </c>
      <c r="C482" s="74" t="s">
        <v>377</v>
      </c>
      <c r="D482" s="255">
        <v>2</v>
      </c>
      <c r="E482" s="256">
        <v>15</v>
      </c>
      <c r="F482" s="74">
        <f t="shared" si="7"/>
        <v>30</v>
      </c>
    </row>
    <row r="483" spans="1:6" ht="12.75">
      <c r="A483" s="74">
        <v>11390</v>
      </c>
      <c r="B483" s="253" t="s">
        <v>858</v>
      </c>
      <c r="C483" s="74" t="s">
        <v>377</v>
      </c>
      <c r="D483" s="255">
        <v>0</v>
      </c>
      <c r="E483" s="256">
        <v>43</v>
      </c>
      <c r="F483" s="74">
        <f t="shared" si="7"/>
        <v>0</v>
      </c>
    </row>
    <row r="484" spans="1:6" ht="12.75">
      <c r="A484" s="74">
        <v>11400</v>
      </c>
      <c r="B484" s="253" t="s">
        <v>859</v>
      </c>
      <c r="C484" s="74" t="s">
        <v>377</v>
      </c>
      <c r="D484" s="255">
        <v>0</v>
      </c>
      <c r="E484" s="256">
        <v>49.6</v>
      </c>
      <c r="F484" s="74">
        <f t="shared" si="7"/>
        <v>0</v>
      </c>
    </row>
    <row r="485" spans="1:6" ht="12.75">
      <c r="A485" s="74">
        <v>11411</v>
      </c>
      <c r="B485" s="253" t="s">
        <v>860</v>
      </c>
      <c r="C485" s="74" t="s">
        <v>377</v>
      </c>
      <c r="D485" s="255">
        <v>15</v>
      </c>
      <c r="E485" s="256">
        <v>324</v>
      </c>
      <c r="F485" s="74">
        <f t="shared" si="7"/>
        <v>4860</v>
      </c>
    </row>
    <row r="486" spans="1:6" ht="12.75">
      <c r="A486" s="74">
        <v>11422</v>
      </c>
      <c r="B486" s="253" t="s">
        <v>861</v>
      </c>
      <c r="C486" s="74" t="s">
        <v>377</v>
      </c>
      <c r="D486" s="255">
        <v>9</v>
      </c>
      <c r="E486" s="256">
        <v>45</v>
      </c>
      <c r="F486" s="74">
        <f t="shared" si="7"/>
        <v>405</v>
      </c>
    </row>
    <row r="487" spans="1:6" ht="12.75">
      <c r="A487" s="74">
        <v>11460</v>
      </c>
      <c r="B487" s="253" t="s">
        <v>862</v>
      </c>
      <c r="C487" s="74" t="s">
        <v>377</v>
      </c>
      <c r="D487" s="255">
        <v>0</v>
      </c>
      <c r="E487" s="256">
        <v>43</v>
      </c>
      <c r="F487" s="74">
        <f t="shared" si="7"/>
        <v>0</v>
      </c>
    </row>
    <row r="488" spans="1:6" ht="12.75">
      <c r="A488" s="74">
        <v>11470</v>
      </c>
      <c r="B488" s="253" t="s">
        <v>863</v>
      </c>
      <c r="C488" s="74" t="s">
        <v>377</v>
      </c>
      <c r="D488" s="255">
        <v>0</v>
      </c>
      <c r="E488" s="256">
        <v>74</v>
      </c>
      <c r="F488" s="74">
        <f t="shared" si="7"/>
        <v>0</v>
      </c>
    </row>
    <row r="489" spans="1:6" ht="12.75">
      <c r="A489" s="74">
        <v>11480</v>
      </c>
      <c r="B489" s="253" t="s">
        <v>864</v>
      </c>
      <c r="C489" s="74" t="s">
        <v>377</v>
      </c>
      <c r="D489" s="255">
        <v>20</v>
      </c>
      <c r="E489" s="256">
        <v>19</v>
      </c>
      <c r="F489" s="74">
        <f t="shared" si="7"/>
        <v>380</v>
      </c>
    </row>
    <row r="490" spans="1:6" ht="12.75">
      <c r="A490" s="74">
        <v>11491</v>
      </c>
      <c r="B490" s="253" t="s">
        <v>865</v>
      </c>
      <c r="C490" s="74" t="s">
        <v>377</v>
      </c>
      <c r="D490" s="255">
        <v>396</v>
      </c>
      <c r="E490" s="256">
        <v>39</v>
      </c>
      <c r="F490" s="74">
        <f t="shared" si="7"/>
        <v>15444</v>
      </c>
    </row>
    <row r="491" spans="1:6" ht="12.75">
      <c r="A491" s="74">
        <v>11560</v>
      </c>
      <c r="B491" s="253" t="s">
        <v>866</v>
      </c>
      <c r="C491" s="74" t="s">
        <v>377</v>
      </c>
      <c r="D491" s="255">
        <v>7</v>
      </c>
      <c r="E491" s="256">
        <v>251</v>
      </c>
      <c r="F491" s="74">
        <f t="shared" si="7"/>
        <v>1757</v>
      </c>
    </row>
    <row r="492" spans="1:6" ht="12.75">
      <c r="A492" s="74">
        <v>11590</v>
      </c>
      <c r="B492" s="253" t="s">
        <v>867</v>
      </c>
      <c r="C492" s="74" t="s">
        <v>377</v>
      </c>
      <c r="D492" s="255">
        <v>60</v>
      </c>
      <c r="E492" s="256">
        <v>31.8</v>
      </c>
      <c r="F492" s="74">
        <f t="shared" si="7"/>
        <v>1908</v>
      </c>
    </row>
    <row r="493" spans="1:6" ht="12.75">
      <c r="A493" s="74">
        <v>11620</v>
      </c>
      <c r="B493" s="253" t="s">
        <v>868</v>
      </c>
      <c r="C493" s="74" t="s">
        <v>377</v>
      </c>
      <c r="D493" s="255">
        <v>83</v>
      </c>
      <c r="E493" s="256">
        <v>55</v>
      </c>
      <c r="F493" s="74">
        <f t="shared" si="7"/>
        <v>4565</v>
      </c>
    </row>
    <row r="494" spans="1:6" ht="12.75">
      <c r="A494" s="74">
        <v>11650</v>
      </c>
      <c r="B494" s="253" t="s">
        <v>869</v>
      </c>
      <c r="C494" s="74" t="s">
        <v>377</v>
      </c>
      <c r="D494" s="255">
        <v>0</v>
      </c>
      <c r="E494" s="256">
        <v>100</v>
      </c>
      <c r="F494" s="74">
        <f t="shared" si="7"/>
        <v>0</v>
      </c>
    </row>
    <row r="495" spans="1:6" ht="12.75">
      <c r="A495" s="74">
        <v>11670</v>
      </c>
      <c r="B495" s="253" t="s">
        <v>870</v>
      </c>
      <c r="C495" s="74" t="s">
        <v>377</v>
      </c>
      <c r="D495" s="255">
        <v>5</v>
      </c>
      <c r="E495" s="256">
        <v>238</v>
      </c>
      <c r="F495" s="74">
        <f t="shared" si="7"/>
        <v>1190</v>
      </c>
    </row>
    <row r="496" spans="1:6" ht="12.75">
      <c r="A496" s="74">
        <v>11675</v>
      </c>
      <c r="B496" s="253" t="s">
        <v>871</v>
      </c>
      <c r="C496" s="74" t="s">
        <v>377</v>
      </c>
      <c r="D496" s="255">
        <v>8</v>
      </c>
      <c r="E496" s="256">
        <v>45</v>
      </c>
      <c r="F496" s="74">
        <f t="shared" si="7"/>
        <v>360</v>
      </c>
    </row>
    <row r="497" spans="1:6" ht="12.75">
      <c r="A497" s="74">
        <v>11680</v>
      </c>
      <c r="B497" s="253" t="s">
        <v>872</v>
      </c>
      <c r="C497" s="74" t="s">
        <v>377</v>
      </c>
      <c r="D497" s="255">
        <v>7</v>
      </c>
      <c r="E497" s="256">
        <v>60</v>
      </c>
      <c r="F497" s="74">
        <f t="shared" si="7"/>
        <v>420</v>
      </c>
    </row>
    <row r="498" spans="1:6" ht="12.75">
      <c r="A498" s="74">
        <v>11730</v>
      </c>
      <c r="B498" s="253" t="s">
        <v>873</v>
      </c>
      <c r="C498" s="74" t="s">
        <v>377</v>
      </c>
      <c r="D498" s="255">
        <v>1</v>
      </c>
      <c r="E498" s="256">
        <v>387</v>
      </c>
      <c r="F498" s="74">
        <f t="shared" si="7"/>
        <v>387</v>
      </c>
    </row>
    <row r="499" spans="1:6" ht="12.75">
      <c r="A499" s="74">
        <v>11750</v>
      </c>
      <c r="B499" s="253" t="s">
        <v>874</v>
      </c>
      <c r="C499" s="74" t="s">
        <v>377</v>
      </c>
      <c r="D499" s="255">
        <v>9</v>
      </c>
      <c r="E499" s="256">
        <v>120</v>
      </c>
      <c r="F499" s="74">
        <f t="shared" si="7"/>
        <v>1080</v>
      </c>
    </row>
    <row r="500" spans="1:6" ht="12.75">
      <c r="A500" s="74">
        <v>11790</v>
      </c>
      <c r="B500" s="253" t="s">
        <v>875</v>
      </c>
      <c r="C500" s="74" t="s">
        <v>377</v>
      </c>
      <c r="D500" s="255">
        <v>17</v>
      </c>
      <c r="E500" s="256">
        <v>135</v>
      </c>
      <c r="F500" s="74">
        <f t="shared" si="7"/>
        <v>2295</v>
      </c>
    </row>
    <row r="501" spans="1:6" ht="12.75">
      <c r="A501" s="74">
        <v>11800</v>
      </c>
      <c r="B501" s="253" t="s">
        <v>876</v>
      </c>
      <c r="C501" s="74" t="s">
        <v>377</v>
      </c>
      <c r="D501" s="255">
        <v>9</v>
      </c>
      <c r="E501" s="256">
        <v>50</v>
      </c>
      <c r="F501" s="74">
        <f t="shared" si="7"/>
        <v>450</v>
      </c>
    </row>
    <row r="502" spans="1:6" ht="12.75">
      <c r="A502" s="74">
        <v>11810</v>
      </c>
      <c r="B502" s="253" t="s">
        <v>877</v>
      </c>
      <c r="C502" s="74" t="s">
        <v>377</v>
      </c>
      <c r="D502" s="255">
        <v>4</v>
      </c>
      <c r="E502" s="256">
        <v>100</v>
      </c>
      <c r="F502" s="74">
        <f t="shared" si="7"/>
        <v>400</v>
      </c>
    </row>
    <row r="503" spans="1:6" ht="12.75">
      <c r="A503" s="74">
        <v>11820</v>
      </c>
      <c r="B503" s="253" t="s">
        <v>878</v>
      </c>
      <c r="C503" s="74" t="s">
        <v>377</v>
      </c>
      <c r="D503" s="255">
        <v>18</v>
      </c>
      <c r="E503" s="256">
        <v>124</v>
      </c>
      <c r="F503" s="74">
        <f t="shared" si="7"/>
        <v>2232</v>
      </c>
    </row>
    <row r="504" spans="1:6" ht="12.75">
      <c r="A504" s="74">
        <v>11830</v>
      </c>
      <c r="B504" s="253" t="s">
        <v>879</v>
      </c>
      <c r="C504" s="74" t="s">
        <v>377</v>
      </c>
      <c r="D504" s="255">
        <v>8</v>
      </c>
      <c r="E504" s="256">
        <v>324</v>
      </c>
      <c r="F504" s="74">
        <f t="shared" si="7"/>
        <v>2592</v>
      </c>
    </row>
    <row r="505" spans="1:6" ht="12.75">
      <c r="A505" s="74">
        <v>11850</v>
      </c>
      <c r="B505" s="253" t="s">
        <v>880</v>
      </c>
      <c r="C505" s="74" t="s">
        <v>377</v>
      </c>
      <c r="D505" s="255">
        <v>13</v>
      </c>
      <c r="E505" s="256">
        <v>267</v>
      </c>
      <c r="F505" s="74">
        <f t="shared" si="7"/>
        <v>3471</v>
      </c>
    </row>
    <row r="506" spans="1:6" ht="12.75">
      <c r="A506" s="74">
        <v>11870</v>
      </c>
      <c r="B506" s="253" t="s">
        <v>881</v>
      </c>
      <c r="C506" s="74" t="s">
        <v>377</v>
      </c>
      <c r="D506" s="255">
        <v>43</v>
      </c>
      <c r="E506" s="256">
        <v>25</v>
      </c>
      <c r="F506" s="74">
        <f t="shared" si="7"/>
        <v>1075</v>
      </c>
    </row>
    <row r="507" spans="1:6" ht="12.75">
      <c r="A507" s="74">
        <v>11880</v>
      </c>
      <c r="B507" s="253" t="s">
        <v>882</v>
      </c>
      <c r="C507" s="74" t="s">
        <v>377</v>
      </c>
      <c r="D507" s="255">
        <v>174</v>
      </c>
      <c r="E507" s="256">
        <v>25</v>
      </c>
      <c r="F507" s="74">
        <f t="shared" si="7"/>
        <v>4350</v>
      </c>
    </row>
    <row r="508" spans="1:6" ht="12.75">
      <c r="A508" s="74">
        <v>11900</v>
      </c>
      <c r="B508" s="253" t="s">
        <v>883</v>
      </c>
      <c r="C508" s="74" t="s">
        <v>377</v>
      </c>
      <c r="D508" s="255">
        <v>120</v>
      </c>
      <c r="E508" s="256">
        <v>150</v>
      </c>
      <c r="F508" s="74">
        <f t="shared" si="7"/>
        <v>18000</v>
      </c>
    </row>
    <row r="509" spans="1:6" ht="12.75">
      <c r="A509" s="74">
        <v>11910</v>
      </c>
      <c r="B509" s="253" t="s">
        <v>884</v>
      </c>
      <c r="C509" s="74" t="s">
        <v>377</v>
      </c>
      <c r="D509" s="255">
        <v>255</v>
      </c>
      <c r="E509" s="256">
        <v>16.45</v>
      </c>
      <c r="F509" s="74">
        <f t="shared" si="7"/>
        <v>4194.75</v>
      </c>
    </row>
    <row r="510" spans="1:6" ht="12.75">
      <c r="A510" s="74">
        <v>11980</v>
      </c>
      <c r="B510" s="253" t="s">
        <v>885</v>
      </c>
      <c r="C510" s="74" t="s">
        <v>377</v>
      </c>
      <c r="D510" s="255">
        <v>2</v>
      </c>
      <c r="E510" s="256">
        <v>15</v>
      </c>
      <c r="F510" s="74">
        <f t="shared" si="7"/>
        <v>30</v>
      </c>
    </row>
    <row r="511" spans="1:6" ht="12.75">
      <c r="A511" s="74">
        <v>12001</v>
      </c>
      <c r="B511" s="253" t="s">
        <v>886</v>
      </c>
      <c r="C511" s="74" t="s">
        <v>377</v>
      </c>
      <c r="D511" s="255">
        <v>3</v>
      </c>
      <c r="E511" s="256">
        <v>13</v>
      </c>
      <c r="F511" s="74">
        <f t="shared" si="7"/>
        <v>39</v>
      </c>
    </row>
    <row r="512" spans="1:6" ht="12.75">
      <c r="A512" s="74">
        <v>12010</v>
      </c>
      <c r="B512" s="253" t="s">
        <v>887</v>
      </c>
      <c r="C512" s="74" t="s">
        <v>377</v>
      </c>
      <c r="D512" s="255">
        <v>0</v>
      </c>
      <c r="E512" s="256">
        <v>310</v>
      </c>
      <c r="F512" s="74">
        <f t="shared" si="7"/>
        <v>0</v>
      </c>
    </row>
    <row r="513" spans="1:6" ht="12.75">
      <c r="A513" s="74">
        <v>12020</v>
      </c>
      <c r="B513" s="253" t="s">
        <v>888</v>
      </c>
      <c r="C513" s="74" t="s">
        <v>377</v>
      </c>
      <c r="D513" s="255">
        <v>0</v>
      </c>
      <c r="E513" s="256">
        <v>298</v>
      </c>
      <c r="F513" s="74">
        <f t="shared" si="7"/>
        <v>0</v>
      </c>
    </row>
    <row r="514" spans="1:6" ht="12.75">
      <c r="A514" s="74">
        <v>12050</v>
      </c>
      <c r="B514" s="253" t="s">
        <v>889</v>
      </c>
      <c r="C514" s="74" t="s">
        <v>377</v>
      </c>
      <c r="D514" s="255">
        <v>12</v>
      </c>
      <c r="E514" s="256">
        <v>907.58</v>
      </c>
      <c r="F514" s="74">
        <f t="shared" si="7"/>
        <v>10890.960000000001</v>
      </c>
    </row>
    <row r="515" spans="1:6" ht="12.75">
      <c r="A515" s="74">
        <v>12060</v>
      </c>
      <c r="B515" s="253" t="s">
        <v>890</v>
      </c>
      <c r="C515" s="74" t="s">
        <v>377</v>
      </c>
      <c r="D515" s="255">
        <v>3</v>
      </c>
      <c r="E515" s="256">
        <v>467</v>
      </c>
      <c r="F515" s="74">
        <f t="shared" si="7"/>
        <v>1401</v>
      </c>
    </row>
    <row r="516" spans="1:6" ht="12.75">
      <c r="A516" s="74">
        <v>12070</v>
      </c>
      <c r="B516" s="253" t="s">
        <v>891</v>
      </c>
      <c r="C516" s="253" t="s">
        <v>573</v>
      </c>
      <c r="D516" s="255">
        <v>96</v>
      </c>
      <c r="E516" s="256">
        <v>15</v>
      </c>
      <c r="F516" s="74">
        <f t="shared" si="7"/>
        <v>1440</v>
      </c>
    </row>
    <row r="517" spans="1:6" ht="12.75">
      <c r="A517" s="74">
        <v>12080</v>
      </c>
      <c r="B517" s="253" t="s">
        <v>892</v>
      </c>
      <c r="C517" s="74" t="s">
        <v>377</v>
      </c>
      <c r="D517" s="255">
        <v>96</v>
      </c>
      <c r="E517" s="256">
        <v>190</v>
      </c>
      <c r="F517" s="74">
        <f t="shared" si="7"/>
        <v>18240</v>
      </c>
    </row>
    <row r="518" spans="1:6" ht="12.75">
      <c r="A518" s="74">
        <v>12130</v>
      </c>
      <c r="B518" s="253" t="s">
        <v>893</v>
      </c>
      <c r="C518" s="74" t="s">
        <v>377</v>
      </c>
      <c r="D518" s="255">
        <v>291</v>
      </c>
      <c r="E518" s="256">
        <v>54.8</v>
      </c>
      <c r="F518" s="74">
        <f t="shared" si="7"/>
        <v>15946.8</v>
      </c>
    </row>
    <row r="519" spans="1:6" ht="12.75">
      <c r="A519" s="74">
        <v>12280</v>
      </c>
      <c r="B519" s="253" t="s">
        <v>894</v>
      </c>
      <c r="C519" s="74" t="s">
        <v>377</v>
      </c>
      <c r="D519" s="255">
        <v>44</v>
      </c>
      <c r="E519" s="256">
        <v>135.36</v>
      </c>
      <c r="F519" s="74">
        <f t="shared" si="7"/>
        <v>5955.84</v>
      </c>
    </row>
    <row r="520" spans="1:6" ht="12.75">
      <c r="A520" s="74">
        <v>12370</v>
      </c>
      <c r="B520" s="253" t="s">
        <v>895</v>
      </c>
      <c r="C520" s="74" t="s">
        <v>377</v>
      </c>
      <c r="D520" s="255">
        <v>89</v>
      </c>
      <c r="E520" s="256">
        <v>15</v>
      </c>
      <c r="F520" s="74">
        <f aca="true" t="shared" si="8" ref="F520:F550">D520*E520</f>
        <v>1335</v>
      </c>
    </row>
    <row r="521" spans="1:6" ht="12.75">
      <c r="A521" s="74">
        <v>12390</v>
      </c>
      <c r="B521" s="253" t="s">
        <v>896</v>
      </c>
      <c r="C521" s="74" t="s">
        <v>377</v>
      </c>
      <c r="D521" s="255">
        <v>19</v>
      </c>
      <c r="E521" s="256">
        <v>922.56</v>
      </c>
      <c r="F521" s="74">
        <f t="shared" si="8"/>
        <v>17528.64</v>
      </c>
    </row>
    <row r="522" spans="1:6" ht="12.75">
      <c r="A522" s="74">
        <v>12400</v>
      </c>
      <c r="B522" s="253" t="s">
        <v>897</v>
      </c>
      <c r="C522" s="74" t="s">
        <v>377</v>
      </c>
      <c r="D522" s="255">
        <v>2864</v>
      </c>
      <c r="E522" s="256">
        <v>8.9</v>
      </c>
      <c r="F522" s="74">
        <f t="shared" si="8"/>
        <v>25489.600000000002</v>
      </c>
    </row>
    <row r="523" spans="1:6" ht="12.75">
      <c r="A523" s="74">
        <v>12440</v>
      </c>
      <c r="B523" s="253" t="s">
        <v>898</v>
      </c>
      <c r="C523" s="74" t="s">
        <v>377</v>
      </c>
      <c r="D523" s="255">
        <v>0</v>
      </c>
      <c r="E523" s="256">
        <v>25</v>
      </c>
      <c r="F523" s="74">
        <f t="shared" si="8"/>
        <v>0</v>
      </c>
    </row>
    <row r="524" spans="1:6" ht="12.75">
      <c r="A524" s="74">
        <v>12510</v>
      </c>
      <c r="B524" s="253" t="s">
        <v>899</v>
      </c>
      <c r="C524" s="74" t="s">
        <v>377</v>
      </c>
      <c r="D524" s="255">
        <v>147</v>
      </c>
      <c r="E524" s="256">
        <v>5</v>
      </c>
      <c r="F524" s="74">
        <f t="shared" si="8"/>
        <v>735</v>
      </c>
    </row>
    <row r="525" spans="1:6" ht="12.75">
      <c r="A525" s="74">
        <v>12680</v>
      </c>
      <c r="B525" s="253" t="s">
        <v>900</v>
      </c>
      <c r="C525" s="74" t="s">
        <v>377</v>
      </c>
      <c r="D525" s="255">
        <v>450</v>
      </c>
      <c r="E525" s="256">
        <v>48</v>
      </c>
      <c r="F525" s="74">
        <f t="shared" si="8"/>
        <v>21600</v>
      </c>
    </row>
    <row r="526" spans="1:6" ht="12.75">
      <c r="A526" s="74">
        <v>12681</v>
      </c>
      <c r="B526" s="253" t="s">
        <v>901</v>
      </c>
      <c r="C526" s="74" t="s">
        <v>377</v>
      </c>
      <c r="D526" s="255">
        <v>188</v>
      </c>
      <c r="E526" s="256">
        <v>25</v>
      </c>
      <c r="F526" s="74">
        <f t="shared" si="8"/>
        <v>4700</v>
      </c>
    </row>
    <row r="527" spans="1:6" ht="12.75">
      <c r="A527" s="74">
        <v>12760</v>
      </c>
      <c r="B527" s="253" t="s">
        <v>902</v>
      </c>
      <c r="C527" s="74" t="s">
        <v>377</v>
      </c>
      <c r="D527" s="255">
        <v>16000</v>
      </c>
      <c r="E527" s="256">
        <v>0.8</v>
      </c>
      <c r="F527" s="74">
        <f t="shared" si="8"/>
        <v>12800</v>
      </c>
    </row>
    <row r="528" spans="1:6" ht="12.75">
      <c r="A528" s="74">
        <v>12780</v>
      </c>
      <c r="B528" s="253" t="s">
        <v>903</v>
      </c>
      <c r="C528" s="74" t="s">
        <v>377</v>
      </c>
      <c r="D528" s="255">
        <v>440</v>
      </c>
      <c r="E528" s="256">
        <v>28</v>
      </c>
      <c r="F528" s="74">
        <f t="shared" si="8"/>
        <v>12320</v>
      </c>
    </row>
    <row r="529" spans="1:6" ht="12.75">
      <c r="A529" s="74">
        <v>12800</v>
      </c>
      <c r="B529" s="253" t="s">
        <v>904</v>
      </c>
      <c r="C529" s="74" t="s">
        <v>377</v>
      </c>
      <c r="D529" s="255">
        <v>7</v>
      </c>
      <c r="E529" s="256">
        <v>10</v>
      </c>
      <c r="F529" s="74">
        <f t="shared" si="8"/>
        <v>70</v>
      </c>
    </row>
    <row r="530" spans="1:6" ht="12.75">
      <c r="A530" s="74">
        <v>12810</v>
      </c>
      <c r="B530" s="253" t="s">
        <v>905</v>
      </c>
      <c r="C530" s="74" t="s">
        <v>377</v>
      </c>
      <c r="D530" s="255">
        <v>16</v>
      </c>
      <c r="E530" s="256">
        <v>1926</v>
      </c>
      <c r="F530" s="74">
        <f t="shared" si="8"/>
        <v>30816</v>
      </c>
    </row>
    <row r="531" spans="1:6" ht="12.75">
      <c r="A531" s="74">
        <v>12830</v>
      </c>
      <c r="B531" s="253" t="s">
        <v>906</v>
      </c>
      <c r="C531" s="74" t="s">
        <v>377</v>
      </c>
      <c r="D531" s="255">
        <v>63</v>
      </c>
      <c r="E531" s="256">
        <v>74.354</v>
      </c>
      <c r="F531" s="74">
        <f t="shared" si="8"/>
        <v>4684.302</v>
      </c>
    </row>
    <row r="532" spans="1:6" ht="12.75">
      <c r="A532" s="74">
        <v>12840</v>
      </c>
      <c r="B532" s="253" t="s">
        <v>907</v>
      </c>
      <c r="C532" s="74" t="s">
        <v>377</v>
      </c>
      <c r="D532" s="255">
        <v>96</v>
      </c>
      <c r="E532" s="256">
        <v>51</v>
      </c>
      <c r="F532" s="74">
        <f t="shared" si="8"/>
        <v>4896</v>
      </c>
    </row>
    <row r="533" spans="1:6" ht="12.75">
      <c r="A533" s="74">
        <v>12850</v>
      </c>
      <c r="B533" s="253" t="s">
        <v>908</v>
      </c>
      <c r="C533" s="74" t="s">
        <v>377</v>
      </c>
      <c r="D533" s="255">
        <v>1800</v>
      </c>
      <c r="E533" s="256">
        <v>4.185</v>
      </c>
      <c r="F533" s="74">
        <f t="shared" si="8"/>
        <v>7532.999999999999</v>
      </c>
    </row>
    <row r="534" spans="1:6" ht="12.75">
      <c r="A534" s="74">
        <v>12870</v>
      </c>
      <c r="B534" s="253" t="s">
        <v>909</v>
      </c>
      <c r="C534" s="74" t="s">
        <v>377</v>
      </c>
      <c r="D534" s="255">
        <v>3</v>
      </c>
      <c r="E534" s="256">
        <v>80</v>
      </c>
      <c r="F534" s="74">
        <f t="shared" si="8"/>
        <v>240</v>
      </c>
    </row>
    <row r="535" spans="1:6" ht="12.75">
      <c r="A535" s="74">
        <v>12880</v>
      </c>
      <c r="B535" s="253" t="s">
        <v>910</v>
      </c>
      <c r="C535" s="74" t="s">
        <v>377</v>
      </c>
      <c r="D535" s="255">
        <v>20</v>
      </c>
      <c r="E535" s="256">
        <v>40</v>
      </c>
      <c r="F535" s="74">
        <f t="shared" si="8"/>
        <v>800</v>
      </c>
    </row>
    <row r="536" spans="1:6" ht="12.75">
      <c r="A536" s="74">
        <v>12890</v>
      </c>
      <c r="B536" s="253" t="s">
        <v>911</v>
      </c>
      <c r="C536" s="74" t="s">
        <v>377</v>
      </c>
      <c r="D536" s="255">
        <v>50</v>
      </c>
      <c r="E536" s="256">
        <v>40</v>
      </c>
      <c r="F536" s="74">
        <f t="shared" si="8"/>
        <v>2000</v>
      </c>
    </row>
    <row r="537" spans="1:6" ht="12.75">
      <c r="A537" s="74">
        <v>12900</v>
      </c>
      <c r="B537" s="253" t="s">
        <v>912</v>
      </c>
      <c r="C537" s="74" t="s">
        <v>377</v>
      </c>
      <c r="D537" s="255">
        <v>105</v>
      </c>
      <c r="E537" s="256">
        <v>40</v>
      </c>
      <c r="F537" s="74">
        <f t="shared" si="8"/>
        <v>4200</v>
      </c>
    </row>
    <row r="538" spans="1:6" ht="12.75">
      <c r="A538" s="74">
        <v>12910</v>
      </c>
      <c r="B538" s="253" t="s">
        <v>913</v>
      </c>
      <c r="C538" s="74" t="s">
        <v>377</v>
      </c>
      <c r="D538" s="255">
        <v>75</v>
      </c>
      <c r="E538" s="256">
        <v>40</v>
      </c>
      <c r="F538" s="74">
        <f t="shared" si="8"/>
        <v>3000</v>
      </c>
    </row>
    <row r="539" spans="1:6" ht="12.75">
      <c r="A539" s="74">
        <v>12990</v>
      </c>
      <c r="B539" s="253" t="s">
        <v>914</v>
      </c>
      <c r="C539" s="74" t="s">
        <v>377</v>
      </c>
      <c r="D539" s="255">
        <v>100</v>
      </c>
      <c r="E539" s="256">
        <v>40</v>
      </c>
      <c r="F539" s="74">
        <f t="shared" si="8"/>
        <v>4000</v>
      </c>
    </row>
    <row r="540" spans="1:6" ht="12.75">
      <c r="A540" s="257">
        <v>13000</v>
      </c>
      <c r="B540" s="253" t="s">
        <v>915</v>
      </c>
      <c r="C540" s="74" t="s">
        <v>377</v>
      </c>
      <c r="D540" s="255">
        <v>2</v>
      </c>
      <c r="E540" s="256">
        <v>1425</v>
      </c>
      <c r="F540" s="74">
        <f t="shared" si="8"/>
        <v>2850</v>
      </c>
    </row>
    <row r="541" spans="1:6" ht="12.75">
      <c r="A541" s="257">
        <v>13040</v>
      </c>
      <c r="B541" s="253" t="s">
        <v>916</v>
      </c>
      <c r="C541" s="74" t="s">
        <v>377</v>
      </c>
      <c r="D541" s="255">
        <v>6</v>
      </c>
      <c r="E541" s="256">
        <v>987</v>
      </c>
      <c r="F541" s="74">
        <f t="shared" si="8"/>
        <v>5922</v>
      </c>
    </row>
    <row r="542" spans="1:6" ht="12.75">
      <c r="A542" s="257">
        <v>13050</v>
      </c>
      <c r="B542" s="253" t="s">
        <v>917</v>
      </c>
      <c r="C542" s="74" t="s">
        <v>377</v>
      </c>
      <c r="D542" s="255">
        <v>4</v>
      </c>
      <c r="E542" s="256">
        <v>1926</v>
      </c>
      <c r="F542" s="74">
        <f t="shared" si="8"/>
        <v>7704</v>
      </c>
    </row>
    <row r="543" spans="1:6" ht="12.75">
      <c r="A543" s="257">
        <v>13051</v>
      </c>
      <c r="B543" s="253" t="s">
        <v>918</v>
      </c>
      <c r="C543" s="74" t="s">
        <v>377</v>
      </c>
      <c r="D543" s="255">
        <v>9</v>
      </c>
      <c r="E543" s="256">
        <v>1926</v>
      </c>
      <c r="F543" s="74">
        <f t="shared" si="8"/>
        <v>17334</v>
      </c>
    </row>
    <row r="544" spans="1:6" ht="12.75">
      <c r="A544" s="257">
        <v>13052</v>
      </c>
      <c r="B544" s="253" t="s">
        <v>919</v>
      </c>
      <c r="C544" s="74" t="s">
        <v>377</v>
      </c>
      <c r="D544" s="255">
        <v>123</v>
      </c>
      <c r="E544" s="256">
        <v>387</v>
      </c>
      <c r="F544" s="74">
        <f t="shared" si="8"/>
        <v>47601</v>
      </c>
    </row>
    <row r="545" spans="1:6" ht="12.75">
      <c r="A545" s="257">
        <v>13060</v>
      </c>
      <c r="B545" s="253" t="s">
        <v>920</v>
      </c>
      <c r="C545" s="74" t="s">
        <v>377</v>
      </c>
      <c r="D545" s="255">
        <v>9</v>
      </c>
      <c r="E545" s="256">
        <v>1926</v>
      </c>
      <c r="F545" s="74">
        <f t="shared" si="8"/>
        <v>17334</v>
      </c>
    </row>
    <row r="546" spans="1:6" ht="12.75">
      <c r="A546" s="257">
        <v>13070</v>
      </c>
      <c r="B546" s="253" t="s">
        <v>921</v>
      </c>
      <c r="C546" s="74" t="s">
        <v>377</v>
      </c>
      <c r="D546" s="255">
        <v>16</v>
      </c>
      <c r="E546" s="256">
        <v>1926</v>
      </c>
      <c r="F546" s="74">
        <f t="shared" si="8"/>
        <v>30816</v>
      </c>
    </row>
    <row r="547" spans="1:6" ht="12.75">
      <c r="A547" s="257">
        <v>13170</v>
      </c>
      <c r="B547" s="253" t="s">
        <v>922</v>
      </c>
      <c r="C547" s="74" t="s">
        <v>573</v>
      </c>
      <c r="D547" s="255">
        <v>3</v>
      </c>
      <c r="E547" s="256">
        <v>3250</v>
      </c>
      <c r="F547" s="74">
        <f t="shared" si="8"/>
        <v>9750</v>
      </c>
    </row>
    <row r="548" spans="1:6" ht="12.75">
      <c r="A548" s="257">
        <v>13277</v>
      </c>
      <c r="B548" s="253" t="s">
        <v>923</v>
      </c>
      <c r="C548" s="74" t="s">
        <v>405</v>
      </c>
      <c r="D548" s="255">
        <v>28</v>
      </c>
      <c r="E548" s="256">
        <f>315/1.2</f>
        <v>262.5</v>
      </c>
      <c r="F548" s="74">
        <f t="shared" si="8"/>
        <v>7350</v>
      </c>
    </row>
    <row r="549" spans="1:6" ht="12.75">
      <c r="A549" s="257">
        <v>13278</v>
      </c>
      <c r="B549" s="253" t="s">
        <v>924</v>
      </c>
      <c r="C549" s="74" t="s">
        <v>405</v>
      </c>
      <c r="D549" s="255">
        <v>20</v>
      </c>
      <c r="E549" s="256">
        <v>1</v>
      </c>
      <c r="F549" s="74">
        <f t="shared" si="8"/>
        <v>20</v>
      </c>
    </row>
    <row r="550" spans="1:6" ht="12.75">
      <c r="A550" s="257">
        <v>13300</v>
      </c>
      <c r="B550" s="253" t="s">
        <v>925</v>
      </c>
      <c r="C550" s="74" t="s">
        <v>377</v>
      </c>
      <c r="D550" s="255">
        <v>0</v>
      </c>
      <c r="E550" s="256">
        <v>4865</v>
      </c>
      <c r="F550" s="74">
        <f t="shared" si="8"/>
        <v>0</v>
      </c>
    </row>
    <row r="551" spans="1:6" ht="12.75">
      <c r="A551" s="74"/>
      <c r="B551" s="74"/>
      <c r="C551" s="74"/>
      <c r="D551" s="74"/>
      <c r="E551" s="74"/>
      <c r="F551" s="258">
        <f>SUM(F7:F550)</f>
        <v>5827910.2014999995</v>
      </c>
    </row>
    <row r="552" spans="1:6" ht="12.75">
      <c r="A552" s="69"/>
      <c r="B552" s="69"/>
      <c r="C552" s="69"/>
      <c r="D552" s="69"/>
      <c r="E552" s="69"/>
      <c r="F552" s="69"/>
    </row>
    <row r="554" spans="4:5" ht="15">
      <c r="D554" s="36" t="s">
        <v>367</v>
      </c>
      <c r="E554" s="36"/>
    </row>
    <row r="555" ht="12.75">
      <c r="D555" s="248" t="s">
        <v>366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F28" sqref="F28"/>
    </sheetView>
  </sheetViews>
  <sheetFormatPr defaultColWidth="9.140625" defaultRowHeight="12.75"/>
  <cols>
    <col min="1" max="1" width="4.8515625" style="0" customWidth="1"/>
    <col min="2" max="2" width="29.28125" style="0" customWidth="1"/>
    <col min="3" max="3" width="14.140625" style="0" customWidth="1"/>
    <col min="4" max="4" width="28.8515625" style="0" customWidth="1"/>
    <col min="5" max="5" width="10.8515625" style="0" customWidth="1"/>
    <col min="6" max="6" width="14.00390625" style="0" bestFit="1" customWidth="1"/>
  </cols>
  <sheetData>
    <row r="1" spans="1:2" ht="18" customHeight="1">
      <c r="A1" s="174"/>
      <c r="B1" s="245" t="s">
        <v>331</v>
      </c>
    </row>
    <row r="2" ht="18" customHeight="1"/>
    <row r="3" spans="1:9" ht="18" customHeight="1">
      <c r="A3" s="302" t="s">
        <v>273</v>
      </c>
      <c r="B3" s="302"/>
      <c r="C3" s="302"/>
      <c r="D3" s="302"/>
      <c r="E3" s="302"/>
      <c r="F3" s="176"/>
      <c r="G3" s="176"/>
      <c r="H3" s="176"/>
      <c r="I3" s="176"/>
    </row>
    <row r="4" spans="1:9" ht="18" customHeight="1">
      <c r="A4" s="303" t="s">
        <v>324</v>
      </c>
      <c r="B4" s="304"/>
      <c r="C4" s="304"/>
      <c r="D4" s="304"/>
      <c r="E4" s="304"/>
      <c r="F4" s="176"/>
      <c r="G4" s="176"/>
      <c r="H4" s="176"/>
      <c r="I4" s="176"/>
    </row>
    <row r="5" spans="1:9" ht="13.5" customHeight="1">
      <c r="A5" s="175"/>
      <c r="B5" s="175"/>
      <c r="C5" s="175"/>
      <c r="D5" s="175"/>
      <c r="E5" s="175"/>
      <c r="F5" s="176"/>
      <c r="G5" s="176"/>
      <c r="H5" s="176"/>
      <c r="I5" s="176"/>
    </row>
    <row r="6" spans="1:5" ht="21.75" customHeight="1">
      <c r="A6" s="177" t="s">
        <v>274</v>
      </c>
      <c r="B6" s="177" t="s">
        <v>272</v>
      </c>
      <c r="C6" s="177" t="s">
        <v>275</v>
      </c>
      <c r="D6" s="177" t="s">
        <v>276</v>
      </c>
      <c r="E6" s="177" t="s">
        <v>277</v>
      </c>
    </row>
    <row r="7" spans="1:5" ht="18" customHeight="1">
      <c r="A7" s="178">
        <v>1</v>
      </c>
      <c r="B7" s="178" t="s">
        <v>360</v>
      </c>
      <c r="C7" s="247">
        <v>59783</v>
      </c>
      <c r="D7" s="178"/>
      <c r="E7" s="178"/>
    </row>
    <row r="8" spans="1:5" ht="18" customHeight="1">
      <c r="A8" s="178">
        <v>2</v>
      </c>
      <c r="B8" s="178" t="s">
        <v>357</v>
      </c>
      <c r="C8" s="180">
        <v>286200</v>
      </c>
      <c r="D8" s="178"/>
      <c r="E8" s="178"/>
    </row>
    <row r="9" spans="1:5" ht="18" customHeight="1">
      <c r="A9" s="178">
        <v>3</v>
      </c>
      <c r="B9" s="178" t="s">
        <v>358</v>
      </c>
      <c r="C9" s="180">
        <v>120000</v>
      </c>
      <c r="D9" s="178"/>
      <c r="E9" s="178"/>
    </row>
    <row r="10" spans="1:5" ht="18" customHeight="1">
      <c r="A10" s="178">
        <v>3</v>
      </c>
      <c r="B10" s="178" t="s">
        <v>361</v>
      </c>
      <c r="C10" s="180">
        <v>20750</v>
      </c>
      <c r="D10" s="181"/>
      <c r="E10" s="178"/>
    </row>
    <row r="11" spans="1:6" ht="18" customHeight="1">
      <c r="A11" s="178">
        <v>4</v>
      </c>
      <c r="B11" s="178" t="s">
        <v>362</v>
      </c>
      <c r="C11" s="179">
        <v>21750</v>
      </c>
      <c r="D11" s="178"/>
      <c r="E11" s="178"/>
      <c r="F11" s="182"/>
    </row>
    <row r="12" spans="1:6" ht="18" customHeight="1">
      <c r="A12" s="178">
        <v>5</v>
      </c>
      <c r="B12" s="178" t="s">
        <v>363</v>
      </c>
      <c r="C12" s="178">
        <v>6950</v>
      </c>
      <c r="D12" s="178"/>
      <c r="E12" s="178"/>
      <c r="F12" s="183"/>
    </row>
    <row r="13" spans="1:6" ht="18" customHeight="1">
      <c r="A13" s="178">
        <v>6</v>
      </c>
      <c r="B13" s="178" t="s">
        <v>359</v>
      </c>
      <c r="C13" s="179">
        <v>74240</v>
      </c>
      <c r="D13" s="178"/>
      <c r="E13" s="178"/>
      <c r="F13" s="182"/>
    </row>
    <row r="14" spans="1:6" s="187" customFormat="1" ht="18" customHeight="1">
      <c r="A14" s="184"/>
      <c r="B14" s="184" t="s">
        <v>278</v>
      </c>
      <c r="C14" s="185">
        <f>SUM(C7:C13)</f>
        <v>589673</v>
      </c>
      <c r="D14" s="184"/>
      <c r="E14" s="184"/>
      <c r="F14" s="186"/>
    </row>
    <row r="15" spans="1:6" ht="27.75" customHeight="1">
      <c r="A15" s="305" t="s">
        <v>279</v>
      </c>
      <c r="B15" s="305"/>
      <c r="C15" s="305"/>
      <c r="D15" s="305"/>
      <c r="E15" s="305"/>
      <c r="F15" s="188"/>
    </row>
    <row r="16" spans="1:5" ht="15.75" customHeight="1">
      <c r="A16" s="189"/>
      <c r="B16" s="189"/>
      <c r="C16" s="189"/>
      <c r="D16" s="189"/>
      <c r="E16" s="189"/>
    </row>
    <row r="17" spans="1:5" ht="18" customHeight="1">
      <c r="A17" s="177" t="s">
        <v>274</v>
      </c>
      <c r="B17" s="177" t="s">
        <v>272</v>
      </c>
      <c r="C17" s="177" t="s">
        <v>275</v>
      </c>
      <c r="D17" s="177" t="s">
        <v>276</v>
      </c>
      <c r="E17" s="177" t="s">
        <v>277</v>
      </c>
    </row>
    <row r="18" spans="1:5" ht="18" customHeight="1">
      <c r="A18" s="178">
        <v>1</v>
      </c>
      <c r="B18" s="178" t="s">
        <v>364</v>
      </c>
      <c r="C18" s="179">
        <v>294000</v>
      </c>
      <c r="D18" s="178"/>
      <c r="E18" s="178"/>
    </row>
    <row r="19" spans="1:5" ht="18" customHeight="1">
      <c r="A19" s="178">
        <v>2</v>
      </c>
      <c r="B19" s="178" t="s">
        <v>365</v>
      </c>
      <c r="C19" s="179">
        <v>9436650</v>
      </c>
      <c r="D19" s="178"/>
      <c r="E19" s="178"/>
    </row>
    <row r="20" spans="1:5" ht="18" customHeight="1">
      <c r="A20" s="178"/>
      <c r="B20" s="178"/>
      <c r="C20" s="179"/>
      <c r="D20" s="178"/>
      <c r="E20" s="178"/>
    </row>
    <row r="21" spans="1:5" ht="19.5" customHeight="1">
      <c r="A21" s="178"/>
      <c r="B21" s="178"/>
      <c r="C21" s="179"/>
      <c r="D21" s="178"/>
      <c r="E21" s="178"/>
    </row>
    <row r="22" spans="1:5" s="187" customFormat="1" ht="19.5" customHeight="1">
      <c r="A22" s="184"/>
      <c r="B22" s="184" t="s">
        <v>278</v>
      </c>
      <c r="C22" s="185">
        <f>SUM(C18:C21)</f>
        <v>9730650</v>
      </c>
      <c r="D22" s="184"/>
      <c r="E22" s="184"/>
    </row>
    <row r="23" spans="1:5" ht="19.5" customHeight="1">
      <c r="A23" s="190"/>
      <c r="B23" s="190"/>
      <c r="C23" s="190"/>
      <c r="D23" s="190"/>
      <c r="E23" s="190" t="s">
        <v>302</v>
      </c>
    </row>
    <row r="24" spans="1:5" ht="19.5" customHeight="1">
      <c r="A24" s="306" t="s">
        <v>338</v>
      </c>
      <c r="B24" s="306"/>
      <c r="C24" s="190"/>
      <c r="D24" s="191" t="s">
        <v>336</v>
      </c>
      <c r="E24" s="190"/>
    </row>
    <row r="25" spans="1:5" ht="19.5" customHeight="1">
      <c r="A25" s="190"/>
      <c r="B25" s="190"/>
      <c r="C25" s="190"/>
      <c r="D25" s="192" t="s">
        <v>337</v>
      </c>
      <c r="E25" s="190"/>
    </row>
    <row r="26" spans="1:5" ht="19.5" customHeight="1">
      <c r="A26" s="190"/>
      <c r="B26" s="190"/>
      <c r="C26" s="190"/>
      <c r="D26" s="190"/>
      <c r="E26" s="190"/>
    </row>
    <row r="27" spans="1:5" ht="19.5" customHeight="1">
      <c r="A27" s="190"/>
      <c r="B27" s="190"/>
      <c r="C27" s="190"/>
      <c r="D27" s="190"/>
      <c r="E27" s="190"/>
    </row>
    <row r="28" spans="1:5" ht="19.5" customHeight="1">
      <c r="A28" s="190"/>
      <c r="B28" s="190"/>
      <c r="C28" s="190"/>
      <c r="D28" s="190"/>
      <c r="E28" s="190"/>
    </row>
    <row r="29" spans="1:5" ht="19.5" customHeight="1">
      <c r="A29" s="190"/>
      <c r="B29" s="190"/>
      <c r="C29" s="190"/>
      <c r="D29" s="190"/>
      <c r="E29" s="190"/>
    </row>
    <row r="30" spans="1:5" ht="19.5" customHeight="1">
      <c r="A30" s="190"/>
      <c r="B30" s="190"/>
      <c r="C30" s="190"/>
      <c r="D30" s="190"/>
      <c r="E30" s="190"/>
    </row>
    <row r="31" spans="1:5" ht="19.5" customHeight="1">
      <c r="A31" s="190"/>
      <c r="B31" s="190"/>
      <c r="C31" s="190"/>
      <c r="D31" s="190"/>
      <c r="E31" s="190"/>
    </row>
    <row r="32" spans="1:5" ht="19.5" customHeight="1">
      <c r="A32" s="190"/>
      <c r="B32" s="190"/>
      <c r="C32" s="190"/>
      <c r="D32" s="190"/>
      <c r="E32" s="190"/>
    </row>
    <row r="33" spans="1:5" ht="19.5" customHeight="1">
      <c r="A33" s="190"/>
      <c r="B33" s="190"/>
      <c r="C33" s="190"/>
      <c r="D33" s="190"/>
      <c r="E33" s="190"/>
    </row>
    <row r="34" spans="1:5" ht="19.5" customHeight="1">
      <c r="A34" s="190"/>
      <c r="B34" s="190"/>
      <c r="C34" s="190"/>
      <c r="D34" s="190"/>
      <c r="E34" s="190"/>
    </row>
    <row r="35" spans="1:5" ht="19.5" customHeight="1">
      <c r="A35" s="190"/>
      <c r="B35" s="190"/>
      <c r="C35" s="190"/>
      <c r="D35" s="190"/>
      <c r="E35" s="190"/>
    </row>
    <row r="36" spans="1:5" ht="19.5" customHeight="1">
      <c r="A36" s="190"/>
      <c r="B36" s="190"/>
      <c r="C36" s="190"/>
      <c r="D36" s="190"/>
      <c r="E36" s="190"/>
    </row>
    <row r="37" spans="1:5" ht="19.5" customHeight="1">
      <c r="A37" s="190"/>
      <c r="B37" s="190"/>
      <c r="C37" s="190"/>
      <c r="D37" s="190"/>
      <c r="E37" s="190"/>
    </row>
    <row r="38" spans="1:5" ht="19.5" customHeight="1">
      <c r="A38" s="190"/>
      <c r="B38" s="190"/>
      <c r="C38" s="190"/>
      <c r="D38" s="190"/>
      <c r="E38" s="190"/>
    </row>
  </sheetData>
  <sheetProtection/>
  <mergeCells count="4">
    <mergeCell ref="A3:E3"/>
    <mergeCell ref="A4:E4"/>
    <mergeCell ref="A15:E15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5">
      <selection activeCell="E41" sqref="E41"/>
    </sheetView>
  </sheetViews>
  <sheetFormatPr defaultColWidth="9.140625" defaultRowHeight="12.75"/>
  <cols>
    <col min="1" max="1" width="3.7109375" style="0" customWidth="1"/>
    <col min="2" max="2" width="14.7109375" style="0" customWidth="1"/>
    <col min="3" max="3" width="7.140625" style="0" customWidth="1"/>
    <col min="4" max="4" width="11.7109375" style="0" customWidth="1"/>
    <col min="5" max="5" width="7.7109375" style="0" customWidth="1"/>
    <col min="6" max="6" width="9.00390625" style="0" customWidth="1"/>
    <col min="7" max="7" width="10.00390625" style="0" customWidth="1"/>
  </cols>
  <sheetData>
    <row r="1" ht="19.5" customHeight="1">
      <c r="B1" s="245" t="s">
        <v>331</v>
      </c>
    </row>
    <row r="2" ht="19.5" customHeight="1">
      <c r="B2" s="228" t="s">
        <v>332</v>
      </c>
    </row>
    <row r="3" ht="19.5" customHeight="1">
      <c r="B3" s="228"/>
    </row>
    <row r="4" spans="2:7" ht="19.5" customHeight="1">
      <c r="B4" s="307" t="s">
        <v>333</v>
      </c>
      <c r="C4" s="307"/>
      <c r="D4" s="307"/>
      <c r="E4" s="307"/>
      <c r="F4" s="307"/>
      <c r="G4" s="307"/>
    </row>
    <row r="5" ht="19.5" customHeight="1"/>
    <row r="6" spans="1:7" ht="19.5" customHeight="1">
      <c r="A6" s="308" t="s">
        <v>0</v>
      </c>
      <c r="B6" s="310" t="s">
        <v>272</v>
      </c>
      <c r="C6" s="308" t="s">
        <v>163</v>
      </c>
      <c r="D6" s="230" t="s">
        <v>309</v>
      </c>
      <c r="E6" s="308" t="s">
        <v>310</v>
      </c>
      <c r="F6" s="308" t="s">
        <v>311</v>
      </c>
      <c r="G6" s="230" t="s">
        <v>309</v>
      </c>
    </row>
    <row r="7" spans="1:7" ht="19.5" customHeight="1">
      <c r="A7" s="309"/>
      <c r="B7" s="311"/>
      <c r="C7" s="309"/>
      <c r="D7" s="231">
        <v>41275</v>
      </c>
      <c r="E7" s="309"/>
      <c r="F7" s="309"/>
      <c r="G7" s="231">
        <v>41639</v>
      </c>
    </row>
    <row r="8" spans="1:7" ht="19.5" customHeight="1">
      <c r="A8" s="232">
        <v>1</v>
      </c>
      <c r="B8" s="215" t="s">
        <v>98</v>
      </c>
      <c r="C8" s="232"/>
      <c r="D8" s="233"/>
      <c r="E8" s="233"/>
      <c r="F8" s="233"/>
      <c r="G8" s="233">
        <f aca="true" t="shared" si="0" ref="G8:G16">D8+E8-F8</f>
        <v>0</v>
      </c>
    </row>
    <row r="9" spans="1:7" ht="19.5" customHeight="1">
      <c r="A9" s="232">
        <v>2</v>
      </c>
      <c r="B9" s="229" t="s">
        <v>312</v>
      </c>
      <c r="C9" s="232"/>
      <c r="D9" s="233"/>
      <c r="E9" s="233"/>
      <c r="F9" s="233"/>
      <c r="G9" s="233">
        <f t="shared" si="0"/>
        <v>0</v>
      </c>
    </row>
    <row r="10" spans="1:7" ht="19.5" customHeight="1">
      <c r="A10" s="232">
        <v>3</v>
      </c>
      <c r="B10" s="215" t="s">
        <v>299</v>
      </c>
      <c r="C10" s="232"/>
      <c r="D10" s="233"/>
      <c r="E10" s="233"/>
      <c r="F10" s="233"/>
      <c r="G10" s="233">
        <f t="shared" si="0"/>
        <v>0</v>
      </c>
    </row>
    <row r="11" spans="1:7" ht="19.5" customHeight="1">
      <c r="A11" s="232">
        <v>4</v>
      </c>
      <c r="B11" s="215" t="s">
        <v>300</v>
      </c>
      <c r="C11" s="232"/>
      <c r="D11" s="26">
        <v>4734430</v>
      </c>
      <c r="E11" s="233"/>
      <c r="F11" s="233"/>
      <c r="G11" s="233">
        <f t="shared" si="0"/>
        <v>4734430</v>
      </c>
    </row>
    <row r="12" spans="1:7" ht="12.75">
      <c r="A12" s="232">
        <v>5</v>
      </c>
      <c r="B12" s="215" t="s">
        <v>313</v>
      </c>
      <c r="C12" s="232"/>
      <c r="D12" s="233"/>
      <c r="E12" s="68"/>
      <c r="F12" s="233"/>
      <c r="G12" s="233">
        <f t="shared" si="0"/>
        <v>0</v>
      </c>
    </row>
    <row r="13" spans="1:7" ht="12.75">
      <c r="A13" s="232">
        <v>1</v>
      </c>
      <c r="B13" s="215" t="s">
        <v>314</v>
      </c>
      <c r="C13" s="232"/>
      <c r="D13" s="233"/>
      <c r="E13" s="233"/>
      <c r="F13" s="233"/>
      <c r="G13" s="233">
        <f t="shared" si="0"/>
        <v>0</v>
      </c>
    </row>
    <row r="14" spans="1:7" ht="12.75">
      <c r="A14" s="232">
        <v>2</v>
      </c>
      <c r="B14" s="69"/>
      <c r="C14" s="232"/>
      <c r="D14" s="233"/>
      <c r="E14" s="233"/>
      <c r="F14" s="233"/>
      <c r="G14" s="233">
        <f t="shared" si="0"/>
        <v>0</v>
      </c>
    </row>
    <row r="15" spans="1:7" ht="12.75">
      <c r="A15" s="232">
        <v>3</v>
      </c>
      <c r="B15" s="69"/>
      <c r="C15" s="232"/>
      <c r="D15" s="233"/>
      <c r="E15" s="233"/>
      <c r="F15" s="233"/>
      <c r="G15" s="233">
        <f t="shared" si="0"/>
        <v>0</v>
      </c>
    </row>
    <row r="16" spans="1:7" ht="13.5" thickBot="1">
      <c r="A16" s="35">
        <v>4</v>
      </c>
      <c r="B16" s="27"/>
      <c r="C16" s="35"/>
      <c r="D16" s="234"/>
      <c r="E16" s="234"/>
      <c r="F16" s="234"/>
      <c r="G16" s="234">
        <f t="shared" si="0"/>
        <v>0</v>
      </c>
    </row>
    <row r="17" spans="1:7" ht="13.5" thickBot="1">
      <c r="A17" s="235"/>
      <c r="B17" s="236" t="s">
        <v>315</v>
      </c>
      <c r="C17" s="237"/>
      <c r="D17" s="238">
        <f>SUM(D8:D16)</f>
        <v>4734430</v>
      </c>
      <c r="E17" s="238">
        <f>SUM(E8:E16)</f>
        <v>0</v>
      </c>
      <c r="F17" s="238">
        <f>SUM(F8:F16)</f>
        <v>0</v>
      </c>
      <c r="G17" s="239">
        <f>SUM(G8:G16)</f>
        <v>4734430</v>
      </c>
    </row>
    <row r="20" spans="2:7" ht="15.75">
      <c r="B20" s="307" t="s">
        <v>334</v>
      </c>
      <c r="C20" s="307"/>
      <c r="D20" s="307"/>
      <c r="E20" s="307"/>
      <c r="F20" s="307"/>
      <c r="G20" s="307"/>
    </row>
    <row r="22" spans="1:7" ht="12.75">
      <c r="A22" s="308" t="s">
        <v>0</v>
      </c>
      <c r="B22" s="310" t="s">
        <v>272</v>
      </c>
      <c r="C22" s="308" t="s">
        <v>163</v>
      </c>
      <c r="D22" s="230" t="s">
        <v>309</v>
      </c>
      <c r="E22" s="308" t="s">
        <v>310</v>
      </c>
      <c r="F22" s="308" t="s">
        <v>311</v>
      </c>
      <c r="G22" s="230" t="s">
        <v>309</v>
      </c>
    </row>
    <row r="23" spans="1:7" ht="12.75">
      <c r="A23" s="309"/>
      <c r="B23" s="311"/>
      <c r="C23" s="309"/>
      <c r="D23" s="231">
        <v>41275</v>
      </c>
      <c r="E23" s="309"/>
      <c r="F23" s="309"/>
      <c r="G23" s="231">
        <v>41639</v>
      </c>
    </row>
    <row r="24" spans="1:7" ht="12.75">
      <c r="A24" s="232">
        <v>1</v>
      </c>
      <c r="B24" s="215" t="s">
        <v>98</v>
      </c>
      <c r="C24" s="232"/>
      <c r="D24" s="233">
        <v>0</v>
      </c>
      <c r="E24" s="233">
        <v>0</v>
      </c>
      <c r="F24" s="233"/>
      <c r="G24" s="233">
        <f>D24+E24</f>
        <v>0</v>
      </c>
    </row>
    <row r="25" spans="1:7" ht="12.75">
      <c r="A25" s="232">
        <v>2</v>
      </c>
      <c r="B25" s="229" t="s">
        <v>312</v>
      </c>
      <c r="C25" s="232"/>
      <c r="D25" s="233"/>
      <c r="E25" s="233"/>
      <c r="F25" s="233"/>
      <c r="G25" s="233">
        <f>D25+E25</f>
        <v>0</v>
      </c>
    </row>
    <row r="26" spans="1:7" ht="12.75">
      <c r="A26" s="232">
        <v>3</v>
      </c>
      <c r="B26" s="215" t="s">
        <v>316</v>
      </c>
      <c r="C26" s="232"/>
      <c r="D26" s="233"/>
      <c r="E26" s="240"/>
      <c r="F26" s="233"/>
      <c r="G26" s="233">
        <f>D26+E26</f>
        <v>0</v>
      </c>
    </row>
    <row r="27" spans="1:7" ht="12.75">
      <c r="A27" s="232">
        <v>4</v>
      </c>
      <c r="B27" s="215" t="s">
        <v>300</v>
      </c>
      <c r="C27" s="232"/>
      <c r="D27" s="26">
        <v>3473056</v>
      </c>
      <c r="E27" s="26">
        <v>252274</v>
      </c>
      <c r="F27" s="233"/>
      <c r="G27" s="233">
        <f>D27+E27</f>
        <v>3725330</v>
      </c>
    </row>
    <row r="28" spans="1:7" ht="12.75">
      <c r="A28" s="232">
        <v>5</v>
      </c>
      <c r="B28" s="215" t="s">
        <v>313</v>
      </c>
      <c r="C28" s="232"/>
      <c r="D28" s="233"/>
      <c r="E28" s="240"/>
      <c r="F28" s="233"/>
      <c r="G28" s="233">
        <f>D28+E28</f>
        <v>0</v>
      </c>
    </row>
    <row r="29" spans="1:7" ht="12.75">
      <c r="A29" s="232">
        <v>1</v>
      </c>
      <c r="B29" s="215" t="s">
        <v>314</v>
      </c>
      <c r="C29" s="232"/>
      <c r="D29" s="233"/>
      <c r="E29" s="233"/>
      <c r="F29" s="233"/>
      <c r="G29" s="233"/>
    </row>
    <row r="30" spans="1:7" ht="12.75">
      <c r="A30" s="232">
        <v>2</v>
      </c>
      <c r="B30" s="69"/>
      <c r="C30" s="232"/>
      <c r="D30" s="233"/>
      <c r="E30" s="233"/>
      <c r="F30" s="233"/>
      <c r="G30" s="233">
        <f>D30+E30-F30</f>
        <v>0</v>
      </c>
    </row>
    <row r="31" spans="1:7" ht="12.75">
      <c r="A31" s="232">
        <v>3</v>
      </c>
      <c r="B31" s="69"/>
      <c r="C31" s="232"/>
      <c r="D31" s="233"/>
      <c r="E31" s="233"/>
      <c r="F31" s="233"/>
      <c r="G31" s="233">
        <f>D31+E31-F31</f>
        <v>0</v>
      </c>
    </row>
    <row r="32" spans="1:7" ht="13.5" thickBot="1">
      <c r="A32" s="35">
        <v>4</v>
      </c>
      <c r="B32" s="27"/>
      <c r="C32" s="35"/>
      <c r="D32" s="234"/>
      <c r="E32" s="234"/>
      <c r="F32" s="234"/>
      <c r="G32" s="234">
        <f>D32+E32-F32</f>
        <v>0</v>
      </c>
    </row>
    <row r="33" spans="1:7" ht="13.5" thickBot="1">
      <c r="A33" s="235"/>
      <c r="B33" s="236" t="s">
        <v>315</v>
      </c>
      <c r="C33" s="237"/>
      <c r="D33" s="238">
        <f>SUM(D24:D32)</f>
        <v>3473056</v>
      </c>
      <c r="E33" s="238">
        <f>SUM(E24:E32)</f>
        <v>252274</v>
      </c>
      <c r="F33" s="238">
        <f>SUM(F24:F32)</f>
        <v>0</v>
      </c>
      <c r="G33" s="239">
        <f>SUM(G24:G32)</f>
        <v>3725330</v>
      </c>
    </row>
    <row r="34" ht="12.75">
      <c r="G34" s="241"/>
    </row>
    <row r="36" spans="2:7" ht="15.75">
      <c r="B36" s="307" t="s">
        <v>335</v>
      </c>
      <c r="C36" s="307"/>
      <c r="D36" s="307"/>
      <c r="E36" s="307"/>
      <c r="F36" s="307"/>
      <c r="G36" s="307"/>
    </row>
    <row r="38" spans="1:7" ht="12.75">
      <c r="A38" s="308" t="s">
        <v>0</v>
      </c>
      <c r="B38" s="310" t="s">
        <v>272</v>
      </c>
      <c r="C38" s="308" t="s">
        <v>163</v>
      </c>
      <c r="D38" s="230" t="s">
        <v>309</v>
      </c>
      <c r="E38" s="308" t="s">
        <v>310</v>
      </c>
      <c r="F38" s="308" t="s">
        <v>311</v>
      </c>
      <c r="G38" s="230" t="s">
        <v>309</v>
      </c>
    </row>
    <row r="39" spans="1:7" ht="12.75">
      <c r="A39" s="309"/>
      <c r="B39" s="311"/>
      <c r="C39" s="309"/>
      <c r="D39" s="231">
        <v>41275</v>
      </c>
      <c r="E39" s="309"/>
      <c r="F39" s="309"/>
      <c r="G39" s="231">
        <v>41639</v>
      </c>
    </row>
    <row r="40" spans="1:7" ht="12.75">
      <c r="A40" s="232">
        <v>1</v>
      </c>
      <c r="B40" s="229" t="s">
        <v>98</v>
      </c>
      <c r="C40" s="232"/>
      <c r="D40" s="233">
        <v>0</v>
      </c>
      <c r="E40" s="233"/>
      <c r="F40" s="233">
        <v>0</v>
      </c>
      <c r="G40" s="233">
        <f aca="true" t="shared" si="1" ref="G40:G48">D40+E40-F40</f>
        <v>0</v>
      </c>
    </row>
    <row r="41" spans="1:7" ht="12.75">
      <c r="A41" s="232">
        <v>2</v>
      </c>
      <c r="B41" s="215" t="s">
        <v>312</v>
      </c>
      <c r="C41" s="232"/>
      <c r="D41" s="233">
        <f>D17-D33</f>
        <v>1261374</v>
      </c>
      <c r="E41" s="233"/>
      <c r="F41" s="233">
        <v>252274</v>
      </c>
      <c r="G41" s="233">
        <f>G17-G33</f>
        <v>1009100</v>
      </c>
    </row>
    <row r="42" spans="1:7" ht="12.75">
      <c r="A42" s="232">
        <v>3</v>
      </c>
      <c r="B42" s="215" t="s">
        <v>316</v>
      </c>
      <c r="C42" s="232"/>
      <c r="D42" s="233"/>
      <c r="E42" s="241"/>
      <c r="F42" s="233"/>
      <c r="G42" s="233">
        <f t="shared" si="1"/>
        <v>0</v>
      </c>
    </row>
    <row r="43" spans="1:7" ht="12.75">
      <c r="A43" s="232">
        <v>4</v>
      </c>
      <c r="B43" s="215" t="s">
        <v>300</v>
      </c>
      <c r="C43" s="232"/>
      <c r="D43" s="233"/>
      <c r="E43" s="233"/>
      <c r="F43" s="233"/>
      <c r="G43" s="233">
        <f t="shared" si="1"/>
        <v>0</v>
      </c>
    </row>
    <row r="44" spans="1:7" ht="12.75">
      <c r="A44" s="232">
        <v>5</v>
      </c>
      <c r="B44" s="215" t="s">
        <v>313</v>
      </c>
      <c r="C44" s="232"/>
      <c r="D44" s="233"/>
      <c r="E44" s="233"/>
      <c r="F44" s="233"/>
      <c r="G44" s="233">
        <f t="shared" si="1"/>
        <v>0</v>
      </c>
    </row>
    <row r="45" spans="1:7" ht="12.75">
      <c r="A45" s="232">
        <v>1</v>
      </c>
      <c r="B45" s="215" t="s">
        <v>314</v>
      </c>
      <c r="C45" s="232"/>
      <c r="D45" s="233"/>
      <c r="E45" s="233"/>
      <c r="F45" s="233"/>
      <c r="G45" s="233">
        <f t="shared" si="1"/>
        <v>0</v>
      </c>
    </row>
    <row r="46" spans="1:7" ht="12.75">
      <c r="A46" s="232">
        <v>2</v>
      </c>
      <c r="B46" s="215"/>
      <c r="C46" s="232"/>
      <c r="D46" s="233"/>
      <c r="E46" s="233"/>
      <c r="F46" s="233"/>
      <c r="G46" s="233">
        <f t="shared" si="1"/>
        <v>0</v>
      </c>
    </row>
    <row r="47" spans="1:7" ht="12.75">
      <c r="A47" s="232">
        <v>3</v>
      </c>
      <c r="B47" s="69"/>
      <c r="C47" s="232"/>
      <c r="D47" s="233"/>
      <c r="E47" s="233"/>
      <c r="F47" s="233"/>
      <c r="G47" s="233">
        <f t="shared" si="1"/>
        <v>0</v>
      </c>
    </row>
    <row r="48" spans="1:7" ht="13.5" thickBot="1">
      <c r="A48" s="35">
        <v>4</v>
      </c>
      <c r="B48" s="27"/>
      <c r="C48" s="35"/>
      <c r="D48" s="234"/>
      <c r="E48" s="234"/>
      <c r="F48" s="234"/>
      <c r="G48" s="234">
        <f t="shared" si="1"/>
        <v>0</v>
      </c>
    </row>
    <row r="49" spans="1:7" ht="13.5" thickBot="1">
      <c r="A49" s="235"/>
      <c r="B49" s="236" t="s">
        <v>315</v>
      </c>
      <c r="C49" s="237"/>
      <c r="D49" s="238">
        <f>SUM(D40:D48)</f>
        <v>1261374</v>
      </c>
      <c r="E49" s="238">
        <f>SUM(E40:E48)</f>
        <v>0</v>
      </c>
      <c r="F49" s="238">
        <f>SUM(F40:F48)</f>
        <v>252274</v>
      </c>
      <c r="G49" s="239">
        <f>SUM(G40:G48)</f>
        <v>1009100</v>
      </c>
    </row>
    <row r="50" spans="1:7" ht="12.75">
      <c r="A50" s="1"/>
      <c r="B50" s="1"/>
      <c r="C50" s="1"/>
      <c r="D50" s="1"/>
      <c r="E50" s="1"/>
      <c r="F50" s="47"/>
      <c r="G50" s="242"/>
    </row>
    <row r="51" spans="4:7" ht="12.75">
      <c r="D51" s="48"/>
      <c r="G51" s="48"/>
    </row>
    <row r="52" spans="4:7" ht="12.75">
      <c r="D52" s="48"/>
      <c r="G52" s="48"/>
    </row>
    <row r="53" spans="5:7" ht="15.75">
      <c r="E53" s="312" t="s">
        <v>308</v>
      </c>
      <c r="F53" s="312"/>
      <c r="G53" s="312"/>
    </row>
    <row r="54" spans="5:7" ht="12.75">
      <c r="E54" s="313" t="s">
        <v>927</v>
      </c>
      <c r="F54" s="313"/>
      <c r="G54" s="313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4.28125" style="96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6" customWidth="1"/>
    <col min="6" max="6" width="8.28125" style="96" customWidth="1"/>
    <col min="7" max="7" width="15.7109375" style="98" customWidth="1"/>
    <col min="8" max="8" width="17.140625" style="98" customWidth="1"/>
    <col min="9" max="9" width="1.421875" style="96" customWidth="1"/>
    <col min="10" max="10" width="9.140625" style="96" customWidth="1"/>
    <col min="11" max="11" width="10.7109375" style="96" bestFit="1" customWidth="1"/>
    <col min="12" max="12" width="12.8515625" style="96" customWidth="1"/>
    <col min="13" max="16384" width="9.140625" style="96" customWidth="1"/>
  </cols>
  <sheetData>
    <row r="1" ht="17.25" customHeight="1"/>
    <row r="2" spans="2:8" s="99" customFormat="1" ht="18">
      <c r="B2" s="223"/>
      <c r="C2" s="101"/>
      <c r="D2" s="101"/>
      <c r="E2" s="102"/>
      <c r="H2" s="103"/>
    </row>
    <row r="3" spans="2:8" s="99" customFormat="1" ht="9" customHeight="1">
      <c r="B3" s="104"/>
      <c r="C3" s="101"/>
      <c r="D3" s="101"/>
      <c r="E3" s="102"/>
      <c r="G3" s="103"/>
      <c r="H3" s="103"/>
    </row>
    <row r="4" spans="2:8" s="99" customFormat="1" ht="18" customHeight="1">
      <c r="B4" s="269" t="s">
        <v>329</v>
      </c>
      <c r="C4" s="269"/>
      <c r="D4" s="269"/>
      <c r="E4" s="269"/>
      <c r="F4" s="269"/>
      <c r="G4" s="269"/>
      <c r="H4" s="269"/>
    </row>
    <row r="5" ht="6.75" customHeight="1"/>
    <row r="6" spans="2:8" ht="12" customHeight="1">
      <c r="B6" s="270" t="s">
        <v>0</v>
      </c>
      <c r="C6" s="272" t="s">
        <v>165</v>
      </c>
      <c r="D6" s="273"/>
      <c r="E6" s="274"/>
      <c r="F6" s="270" t="s">
        <v>166</v>
      </c>
      <c r="G6" s="106" t="s">
        <v>167</v>
      </c>
      <c r="H6" s="106" t="s">
        <v>167</v>
      </c>
    </row>
    <row r="7" spans="2:8" ht="12" customHeight="1">
      <c r="B7" s="271"/>
      <c r="C7" s="275"/>
      <c r="D7" s="276"/>
      <c r="E7" s="277"/>
      <c r="F7" s="271"/>
      <c r="G7" s="107" t="s">
        <v>168</v>
      </c>
      <c r="H7" s="108" t="s">
        <v>169</v>
      </c>
    </row>
    <row r="8" spans="2:8" s="99" customFormat="1" ht="24.75" customHeight="1">
      <c r="B8" s="109" t="s">
        <v>4</v>
      </c>
      <c r="C8" s="266" t="s">
        <v>170</v>
      </c>
      <c r="D8" s="267"/>
      <c r="E8" s="268"/>
      <c r="F8" s="112"/>
      <c r="G8" s="113">
        <f>G9+G12+G13+G21+G29+G30+G31</f>
        <v>12737064</v>
      </c>
      <c r="H8" s="113">
        <f>H9+H12+H13+H21+H29+H30+H31</f>
        <v>18482838</v>
      </c>
    </row>
    <row r="9" spans="2:8" s="99" customFormat="1" ht="16.5" customHeight="1">
      <c r="B9" s="114"/>
      <c r="C9" s="110">
        <v>1</v>
      </c>
      <c r="D9" s="115" t="s">
        <v>171</v>
      </c>
      <c r="E9" s="116"/>
      <c r="F9" s="117"/>
      <c r="G9" s="113">
        <f>G10+G11</f>
        <v>3536101</v>
      </c>
      <c r="H9" s="113">
        <f>H10+H11</f>
        <v>3189222</v>
      </c>
    </row>
    <row r="10" spans="2:8" s="99" customFormat="1" ht="16.5" customHeight="1">
      <c r="B10" s="114"/>
      <c r="C10" s="110"/>
      <c r="D10" s="118" t="s">
        <v>172</v>
      </c>
      <c r="E10" s="119" t="s">
        <v>173</v>
      </c>
      <c r="F10" s="117"/>
      <c r="G10" s="120">
        <v>3174305</v>
      </c>
      <c r="H10" s="120">
        <v>3189222</v>
      </c>
    </row>
    <row r="11" spans="2:8" s="99" customFormat="1" ht="16.5" customHeight="1">
      <c r="B11" s="114"/>
      <c r="C11" s="110"/>
      <c r="D11" s="118" t="s">
        <v>172</v>
      </c>
      <c r="E11" s="119" t="s">
        <v>174</v>
      </c>
      <c r="F11" s="117"/>
      <c r="G11" s="120">
        <v>361796</v>
      </c>
      <c r="H11" s="120">
        <v>0</v>
      </c>
    </row>
    <row r="12" spans="2:8" s="99" customFormat="1" ht="16.5" customHeight="1">
      <c r="B12" s="114"/>
      <c r="C12" s="110">
        <v>2</v>
      </c>
      <c r="D12" s="115" t="s">
        <v>175</v>
      </c>
      <c r="E12" s="116"/>
      <c r="F12" s="117"/>
      <c r="G12" s="120"/>
      <c r="H12" s="120"/>
    </row>
    <row r="13" spans="2:11" s="99" customFormat="1" ht="16.5" customHeight="1">
      <c r="B13" s="114"/>
      <c r="C13" s="110">
        <v>3</v>
      </c>
      <c r="D13" s="115" t="s">
        <v>176</v>
      </c>
      <c r="E13" s="116"/>
      <c r="F13" s="117"/>
      <c r="G13" s="113">
        <f>G14+G15+G16+G17+G18+G19+G20</f>
        <v>3373053</v>
      </c>
      <c r="H13" s="113">
        <f>H14+H15+H16+H17+H18+H19+H20</f>
        <v>5463906</v>
      </c>
      <c r="K13" s="121">
        <f>G13-H13</f>
        <v>-2090853</v>
      </c>
    </row>
    <row r="14" spans="2:8" s="99" customFormat="1" ht="16.5" customHeight="1">
      <c r="B14" s="114"/>
      <c r="C14" s="122"/>
      <c r="D14" s="118" t="s">
        <v>172</v>
      </c>
      <c r="E14" s="119" t="s">
        <v>177</v>
      </c>
      <c r="F14" s="117"/>
      <c r="G14" s="120">
        <v>0</v>
      </c>
      <c r="H14" s="120">
        <v>2076611</v>
      </c>
    </row>
    <row r="15" spans="2:8" s="99" customFormat="1" ht="16.5" customHeight="1">
      <c r="B15" s="114"/>
      <c r="C15" s="122"/>
      <c r="D15" s="118" t="s">
        <v>172</v>
      </c>
      <c r="E15" s="119" t="s">
        <v>178</v>
      </c>
      <c r="F15" s="117"/>
      <c r="G15" s="120">
        <v>931561</v>
      </c>
      <c r="H15" s="120">
        <v>931561</v>
      </c>
    </row>
    <row r="16" spans="2:8" s="99" customFormat="1" ht="16.5" customHeight="1">
      <c r="B16" s="114"/>
      <c r="C16" s="122"/>
      <c r="D16" s="118" t="s">
        <v>172</v>
      </c>
      <c r="E16" s="119" t="s">
        <v>179</v>
      </c>
      <c r="F16" s="117"/>
      <c r="G16" s="120">
        <v>2435334</v>
      </c>
      <c r="H16" s="120">
        <v>2395334</v>
      </c>
    </row>
    <row r="17" spans="2:8" s="99" customFormat="1" ht="16.5" customHeight="1">
      <c r="B17" s="114"/>
      <c r="C17" s="122"/>
      <c r="D17" s="118" t="s">
        <v>172</v>
      </c>
      <c r="E17" s="119" t="s">
        <v>180</v>
      </c>
      <c r="F17" s="117"/>
      <c r="G17" s="120">
        <v>6158</v>
      </c>
      <c r="H17" s="120">
        <v>60400</v>
      </c>
    </row>
    <row r="18" spans="2:8" s="99" customFormat="1" ht="16.5" customHeight="1">
      <c r="B18" s="114"/>
      <c r="C18" s="122"/>
      <c r="D18" s="118" t="s">
        <v>172</v>
      </c>
      <c r="E18" s="119" t="s">
        <v>181</v>
      </c>
      <c r="F18" s="117"/>
      <c r="G18" s="120">
        <v>0</v>
      </c>
      <c r="H18" s="120"/>
    </row>
    <row r="19" spans="2:8" s="99" customFormat="1" ht="16.5" customHeight="1">
      <c r="B19" s="114"/>
      <c r="C19" s="122"/>
      <c r="D19" s="118" t="s">
        <v>172</v>
      </c>
      <c r="E19" s="119"/>
      <c r="F19" s="117"/>
      <c r="G19" s="120"/>
      <c r="H19" s="120"/>
    </row>
    <row r="20" spans="2:8" s="99" customFormat="1" ht="16.5" customHeight="1">
      <c r="B20" s="114"/>
      <c r="C20" s="122"/>
      <c r="D20" s="118" t="s">
        <v>172</v>
      </c>
      <c r="E20" s="119"/>
      <c r="F20" s="117"/>
      <c r="G20" s="120"/>
      <c r="H20" s="120"/>
    </row>
    <row r="21" spans="2:11" s="99" customFormat="1" ht="16.5" customHeight="1">
      <c r="B21" s="114"/>
      <c r="C21" s="110">
        <v>4</v>
      </c>
      <c r="D21" s="115" t="s">
        <v>74</v>
      </c>
      <c r="E21" s="116"/>
      <c r="F21" s="117"/>
      <c r="G21" s="113">
        <f>G22+G23+G24+G25+G26+G27+G28</f>
        <v>5827910</v>
      </c>
      <c r="H21" s="113">
        <f>H22+H23+H24+H25+H26+H27+H28</f>
        <v>9829710</v>
      </c>
      <c r="K21" s="121">
        <f>H21-G21</f>
        <v>4001800</v>
      </c>
    </row>
    <row r="22" spans="2:8" s="99" customFormat="1" ht="16.5" customHeight="1">
      <c r="B22" s="114"/>
      <c r="C22" s="122"/>
      <c r="D22" s="118" t="s">
        <v>172</v>
      </c>
      <c r="E22" s="119" t="s">
        <v>182</v>
      </c>
      <c r="F22" s="117"/>
      <c r="G22" s="120"/>
      <c r="H22" s="120"/>
    </row>
    <row r="23" spans="2:8" s="99" customFormat="1" ht="16.5" customHeight="1">
      <c r="B23" s="114"/>
      <c r="C23" s="122"/>
      <c r="D23" s="118" t="s">
        <v>172</v>
      </c>
      <c r="E23" s="119" t="s">
        <v>183</v>
      </c>
      <c r="F23" s="117"/>
      <c r="G23" s="120"/>
      <c r="H23" s="120"/>
    </row>
    <row r="24" spans="2:8" s="99" customFormat="1" ht="16.5" customHeight="1">
      <c r="B24" s="114"/>
      <c r="C24" s="122"/>
      <c r="D24" s="118" t="s">
        <v>172</v>
      </c>
      <c r="E24" s="119" t="s">
        <v>184</v>
      </c>
      <c r="F24" s="117"/>
      <c r="G24" s="120">
        <v>0</v>
      </c>
      <c r="H24" s="120"/>
    </row>
    <row r="25" spans="2:8" s="99" customFormat="1" ht="16.5" customHeight="1">
      <c r="B25" s="114"/>
      <c r="C25" s="122"/>
      <c r="D25" s="118" t="s">
        <v>172</v>
      </c>
      <c r="E25" s="119" t="s">
        <v>96</v>
      </c>
      <c r="F25" s="117"/>
      <c r="G25" s="120"/>
      <c r="H25" s="120">
        <v>0</v>
      </c>
    </row>
    <row r="26" spans="2:8" s="99" customFormat="1" ht="16.5" customHeight="1">
      <c r="B26" s="114"/>
      <c r="C26" s="122"/>
      <c r="D26" s="118" t="s">
        <v>172</v>
      </c>
      <c r="E26" s="119" t="s">
        <v>97</v>
      </c>
      <c r="F26" s="117"/>
      <c r="G26" s="120">
        <v>5827910</v>
      </c>
      <c r="H26" s="120">
        <v>9829710</v>
      </c>
    </row>
    <row r="27" spans="2:8" s="99" customFormat="1" ht="16.5" customHeight="1">
      <c r="B27" s="114"/>
      <c r="C27" s="122"/>
      <c r="D27" s="118" t="s">
        <v>172</v>
      </c>
      <c r="E27" s="119" t="s">
        <v>185</v>
      </c>
      <c r="F27" s="117"/>
      <c r="G27" s="120"/>
      <c r="H27" s="120"/>
    </row>
    <row r="28" spans="2:8" s="99" customFormat="1" ht="16.5" customHeight="1">
      <c r="B28" s="114"/>
      <c r="C28" s="122"/>
      <c r="D28" s="118" t="s">
        <v>172</v>
      </c>
      <c r="E28" s="119"/>
      <c r="F28" s="117"/>
      <c r="G28" s="120">
        <v>0</v>
      </c>
      <c r="H28" s="120"/>
    </row>
    <row r="29" spans="2:8" s="99" customFormat="1" ht="16.5" customHeight="1">
      <c r="B29" s="114"/>
      <c r="C29" s="110">
        <v>5</v>
      </c>
      <c r="D29" s="115" t="s">
        <v>75</v>
      </c>
      <c r="E29" s="116"/>
      <c r="F29" s="117"/>
      <c r="G29" s="120"/>
      <c r="H29" s="120"/>
    </row>
    <row r="30" spans="2:8" s="99" customFormat="1" ht="16.5" customHeight="1">
      <c r="B30" s="114"/>
      <c r="C30" s="110">
        <v>6</v>
      </c>
      <c r="D30" s="115" t="s">
        <v>186</v>
      </c>
      <c r="E30" s="116"/>
      <c r="F30" s="117"/>
      <c r="G30" s="120"/>
      <c r="H30" s="120"/>
    </row>
    <row r="31" spans="2:8" s="99" customFormat="1" ht="16.5" customHeight="1">
      <c r="B31" s="114"/>
      <c r="C31" s="110">
        <v>7</v>
      </c>
      <c r="D31" s="115" t="s">
        <v>187</v>
      </c>
      <c r="E31" s="116"/>
      <c r="F31" s="117"/>
      <c r="G31" s="120">
        <f>G32+G33</f>
        <v>0</v>
      </c>
      <c r="H31" s="120">
        <f>H32+H33</f>
        <v>0</v>
      </c>
    </row>
    <row r="32" spans="2:8" s="99" customFormat="1" ht="16.5" customHeight="1">
      <c r="B32" s="114"/>
      <c r="C32" s="110"/>
      <c r="D32" s="118" t="s">
        <v>172</v>
      </c>
      <c r="E32" s="116" t="s">
        <v>188</v>
      </c>
      <c r="F32" s="117"/>
      <c r="G32" s="120"/>
      <c r="H32" s="120"/>
    </row>
    <row r="33" spans="2:8" s="99" customFormat="1" ht="16.5" customHeight="1">
      <c r="B33" s="114"/>
      <c r="C33" s="110"/>
      <c r="D33" s="118" t="s">
        <v>172</v>
      </c>
      <c r="E33" s="116"/>
      <c r="F33" s="117"/>
      <c r="G33" s="120"/>
      <c r="H33" s="120"/>
    </row>
    <row r="34" spans="2:8" s="99" customFormat="1" ht="24.75" customHeight="1">
      <c r="B34" s="123" t="s">
        <v>70</v>
      </c>
      <c r="C34" s="266" t="s">
        <v>189</v>
      </c>
      <c r="D34" s="267"/>
      <c r="E34" s="268"/>
      <c r="F34" s="117"/>
      <c r="G34" s="113">
        <f>G35+G36+G41+G42+G43+G44</f>
        <v>1257846</v>
      </c>
      <c r="H34" s="113">
        <f>H35+H36+H41+H42+H43+H44</f>
        <v>1510124</v>
      </c>
    </row>
    <row r="35" spans="2:8" s="99" customFormat="1" ht="16.5" customHeight="1">
      <c r="B35" s="114"/>
      <c r="C35" s="110">
        <v>1</v>
      </c>
      <c r="D35" s="115" t="s">
        <v>190</v>
      </c>
      <c r="E35" s="116"/>
      <c r="F35" s="117"/>
      <c r="G35" s="120"/>
      <c r="H35" s="120"/>
    </row>
    <row r="36" spans="2:11" s="99" customFormat="1" ht="16.5" customHeight="1">
      <c r="B36" s="114"/>
      <c r="C36" s="110">
        <v>2</v>
      </c>
      <c r="D36" s="115" t="s">
        <v>76</v>
      </c>
      <c r="E36" s="124"/>
      <c r="F36" s="117"/>
      <c r="G36" s="113">
        <f>G37+G38+G39+G40</f>
        <v>1009096</v>
      </c>
      <c r="H36" s="113">
        <f>H37+H38+H39+H40</f>
        <v>1261374</v>
      </c>
      <c r="K36" s="121"/>
    </row>
    <row r="37" spans="2:11" s="99" customFormat="1" ht="16.5" customHeight="1">
      <c r="B37" s="114"/>
      <c r="C37" s="122"/>
      <c r="D37" s="118" t="s">
        <v>172</v>
      </c>
      <c r="E37" s="119" t="s">
        <v>98</v>
      </c>
      <c r="F37" s="117"/>
      <c r="G37" s="120"/>
      <c r="H37" s="120"/>
      <c r="K37" s="125"/>
    </row>
    <row r="38" spans="2:8" s="99" customFormat="1" ht="16.5" customHeight="1">
      <c r="B38" s="114"/>
      <c r="C38" s="122"/>
      <c r="D38" s="118" t="s">
        <v>172</v>
      </c>
      <c r="E38" s="119" t="s">
        <v>191</v>
      </c>
      <c r="F38" s="117"/>
      <c r="G38" s="120"/>
      <c r="H38" s="120"/>
    </row>
    <row r="39" spans="2:8" s="99" customFormat="1" ht="16.5" customHeight="1">
      <c r="B39" s="114"/>
      <c r="C39" s="122"/>
      <c r="D39" s="118" t="s">
        <v>172</v>
      </c>
      <c r="E39" s="119" t="s">
        <v>192</v>
      </c>
      <c r="F39" s="117"/>
      <c r="G39" s="120"/>
      <c r="H39" s="120">
        <v>0</v>
      </c>
    </row>
    <row r="40" spans="2:11" s="99" customFormat="1" ht="16.5" customHeight="1">
      <c r="B40" s="114"/>
      <c r="C40" s="122"/>
      <c r="D40" s="118" t="s">
        <v>172</v>
      </c>
      <c r="E40" s="119" t="s">
        <v>193</v>
      </c>
      <c r="F40" s="117"/>
      <c r="G40" s="120">
        <v>1009096</v>
      </c>
      <c r="H40" s="120">
        <v>1261374</v>
      </c>
      <c r="K40" s="126"/>
    </row>
    <row r="41" spans="2:12" s="99" customFormat="1" ht="16.5" customHeight="1">
      <c r="B41" s="114"/>
      <c r="C41" s="110">
        <v>3</v>
      </c>
      <c r="D41" s="115" t="s">
        <v>194</v>
      </c>
      <c r="E41" s="116"/>
      <c r="F41" s="117"/>
      <c r="G41" s="120"/>
      <c r="H41" s="120"/>
      <c r="K41" s="121"/>
      <c r="L41" s="121"/>
    </row>
    <row r="42" spans="2:8" s="99" customFormat="1" ht="16.5" customHeight="1">
      <c r="B42" s="114"/>
      <c r="C42" s="110">
        <v>4</v>
      </c>
      <c r="D42" s="115" t="s">
        <v>195</v>
      </c>
      <c r="E42" s="116"/>
      <c r="F42" s="117"/>
      <c r="G42" s="120">
        <v>248750</v>
      </c>
      <c r="H42" s="120">
        <v>248750</v>
      </c>
    </row>
    <row r="43" spans="2:8" s="99" customFormat="1" ht="16.5" customHeight="1">
      <c r="B43" s="114"/>
      <c r="C43" s="110">
        <v>5</v>
      </c>
      <c r="D43" s="115" t="s">
        <v>196</v>
      </c>
      <c r="E43" s="116"/>
      <c r="F43" s="117"/>
      <c r="G43" s="120"/>
      <c r="H43" s="120"/>
    </row>
    <row r="44" spans="2:8" s="99" customFormat="1" ht="16.5" customHeight="1">
      <c r="B44" s="114"/>
      <c r="C44" s="110">
        <v>6</v>
      </c>
      <c r="D44" s="115" t="s">
        <v>77</v>
      </c>
      <c r="E44" s="116"/>
      <c r="F44" s="117"/>
      <c r="G44" s="120"/>
      <c r="H44" s="120"/>
    </row>
    <row r="45" spans="2:8" s="99" customFormat="1" ht="30" customHeight="1">
      <c r="B45" s="117"/>
      <c r="C45" s="266" t="s">
        <v>197</v>
      </c>
      <c r="D45" s="267"/>
      <c r="E45" s="268"/>
      <c r="F45" s="117"/>
      <c r="G45" s="113">
        <f>G8+G34</f>
        <v>13994910</v>
      </c>
      <c r="H45" s="113">
        <f>H8+H34</f>
        <v>19992962</v>
      </c>
    </row>
    <row r="46" spans="2:8" s="99" customFormat="1" ht="9.75" customHeight="1">
      <c r="B46" s="127"/>
      <c r="C46" s="127"/>
      <c r="D46" s="127"/>
      <c r="E46" s="127"/>
      <c r="F46" s="128"/>
      <c r="G46" s="129"/>
      <c r="H46" s="129"/>
    </row>
    <row r="47" spans="2:8" s="99" customFormat="1" ht="15.75" customHeight="1">
      <c r="B47" s="127"/>
      <c r="C47" s="127"/>
      <c r="D47" s="127"/>
      <c r="E47" s="127"/>
      <c r="F47" s="128"/>
      <c r="G47" s="129"/>
      <c r="H47" s="129"/>
    </row>
  </sheetData>
  <sheetProtection/>
  <mergeCells count="7">
    <mergeCell ref="C8:E8"/>
    <mergeCell ref="C34:E34"/>
    <mergeCell ref="C45:E45"/>
    <mergeCell ref="B4:H4"/>
    <mergeCell ref="B6:B7"/>
    <mergeCell ref="C6:E7"/>
    <mergeCell ref="F6:F7"/>
  </mergeCells>
  <printOptions/>
  <pageMargins left="0.24" right="0.29" top="0.46" bottom="0.78" header="0.28" footer="0.5"/>
  <pageSetup horizontalDpi="300" verticalDpi="300" orientation="portrait" paperSize="9" r:id="rId1"/>
  <headerFooter alignWithMargins="0">
    <oddFooter>&amp;CFaqe 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22">
      <selection activeCell="G45" sqref="G45"/>
    </sheetView>
  </sheetViews>
  <sheetFormatPr defaultColWidth="9.140625" defaultRowHeight="12.75"/>
  <cols>
    <col min="1" max="1" width="4.28125" style="96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6" customWidth="1"/>
    <col min="6" max="6" width="8.28125" style="96" customWidth="1"/>
    <col min="7" max="7" width="15.7109375" style="98" customWidth="1"/>
    <col min="8" max="8" width="18.00390625" style="98" customWidth="1"/>
    <col min="9" max="9" width="1.421875" style="96" customWidth="1"/>
    <col min="10" max="10" width="9.7109375" style="96" bestFit="1" customWidth="1"/>
    <col min="11" max="11" width="11.28125" style="96" customWidth="1"/>
    <col min="12" max="16384" width="9.140625" style="96" customWidth="1"/>
  </cols>
  <sheetData>
    <row r="2" spans="2:8" s="99" customFormat="1" ht="18">
      <c r="B2" s="100"/>
      <c r="C2" s="101"/>
      <c r="D2" s="101"/>
      <c r="E2" s="102"/>
      <c r="H2" s="103" t="s">
        <v>164</v>
      </c>
    </row>
    <row r="3" spans="2:8" s="99" customFormat="1" ht="9.75" customHeight="1">
      <c r="B3" s="104"/>
      <c r="C3" s="101"/>
      <c r="D3" s="101"/>
      <c r="E3" s="102"/>
      <c r="G3" s="103"/>
      <c r="H3" s="103"/>
    </row>
    <row r="4" spans="2:8" s="99" customFormat="1" ht="9.75" customHeight="1">
      <c r="B4" s="269" t="s">
        <v>329</v>
      </c>
      <c r="C4" s="269"/>
      <c r="D4" s="269"/>
      <c r="E4" s="269"/>
      <c r="F4" s="269"/>
      <c r="G4" s="269"/>
      <c r="H4" s="269"/>
    </row>
    <row r="5" ht="9.75" customHeight="1"/>
    <row r="6" spans="2:8" s="99" customFormat="1" ht="15.75" customHeight="1">
      <c r="B6" s="270" t="s">
        <v>0</v>
      </c>
      <c r="C6" s="272" t="s">
        <v>198</v>
      </c>
      <c r="D6" s="273"/>
      <c r="E6" s="274"/>
      <c r="F6" s="270" t="s">
        <v>166</v>
      </c>
      <c r="G6" s="106" t="s">
        <v>167</v>
      </c>
      <c r="H6" s="106" t="s">
        <v>167</v>
      </c>
    </row>
    <row r="7" spans="2:8" s="99" customFormat="1" ht="15.75" customHeight="1">
      <c r="B7" s="271"/>
      <c r="C7" s="275"/>
      <c r="D7" s="276"/>
      <c r="E7" s="277"/>
      <c r="F7" s="271"/>
      <c r="G7" s="107" t="s">
        <v>168</v>
      </c>
      <c r="H7" s="108" t="s">
        <v>169</v>
      </c>
    </row>
    <row r="8" spans="2:11" s="99" customFormat="1" ht="24.75" customHeight="1">
      <c r="B8" s="123" t="s">
        <v>4</v>
      </c>
      <c r="C8" s="266" t="s">
        <v>199</v>
      </c>
      <c r="D8" s="267"/>
      <c r="E8" s="268"/>
      <c r="F8" s="117"/>
      <c r="G8" s="113">
        <f>G9+G10+G13+G24+G25</f>
        <v>1882330</v>
      </c>
      <c r="H8" s="113">
        <f>H9+H10+H13+H24+H25</f>
        <v>2419793</v>
      </c>
      <c r="K8" s="121"/>
    </row>
    <row r="9" spans="2:8" s="99" customFormat="1" ht="15.75" customHeight="1">
      <c r="B9" s="114"/>
      <c r="C9" s="110">
        <v>1</v>
      </c>
      <c r="D9" s="115" t="s">
        <v>78</v>
      </c>
      <c r="E9" s="116"/>
      <c r="F9" s="117"/>
      <c r="G9" s="120"/>
      <c r="H9" s="120"/>
    </row>
    <row r="10" spans="2:8" s="99" customFormat="1" ht="15.75" customHeight="1">
      <c r="B10" s="114"/>
      <c r="C10" s="110">
        <v>2</v>
      </c>
      <c r="D10" s="115" t="s">
        <v>200</v>
      </c>
      <c r="E10" s="116"/>
      <c r="F10" s="117"/>
      <c r="G10" s="120">
        <f>G11+G12</f>
        <v>0</v>
      </c>
      <c r="H10" s="120">
        <f>H11+H12</f>
        <v>0</v>
      </c>
    </row>
    <row r="11" spans="2:8" s="99" customFormat="1" ht="15.75" customHeight="1">
      <c r="B11" s="114"/>
      <c r="C11" s="122"/>
      <c r="D11" s="118" t="s">
        <v>172</v>
      </c>
      <c r="E11" s="119" t="s">
        <v>201</v>
      </c>
      <c r="F11" s="117"/>
      <c r="G11" s="120"/>
      <c r="H11" s="120"/>
    </row>
    <row r="12" spans="2:8" s="99" customFormat="1" ht="15.75" customHeight="1">
      <c r="B12" s="114"/>
      <c r="C12" s="122"/>
      <c r="D12" s="118" t="s">
        <v>172</v>
      </c>
      <c r="E12" s="119" t="s">
        <v>202</v>
      </c>
      <c r="F12" s="117"/>
      <c r="G12" s="120">
        <v>0</v>
      </c>
      <c r="H12" s="120">
        <v>0</v>
      </c>
    </row>
    <row r="13" spans="2:11" s="99" customFormat="1" ht="15.75" customHeight="1">
      <c r="B13" s="114"/>
      <c r="C13" s="110">
        <v>3</v>
      </c>
      <c r="D13" s="115" t="s">
        <v>203</v>
      </c>
      <c r="E13" s="116"/>
      <c r="F13" s="117"/>
      <c r="G13" s="113">
        <f>G14+G15+G16+G17+G18+G19+G20+G21+G22+G23</f>
        <v>1882330</v>
      </c>
      <c r="H13" s="113">
        <f>H14+H15+H16+H17+H18+H19+H20+H21+H22+H23</f>
        <v>2419793</v>
      </c>
      <c r="K13" s="121">
        <f>G13-H13</f>
        <v>-537463</v>
      </c>
    </row>
    <row r="14" spans="2:8" s="99" customFormat="1" ht="15.75" customHeight="1">
      <c r="B14" s="114"/>
      <c r="C14" s="122"/>
      <c r="D14" s="118" t="s">
        <v>172</v>
      </c>
      <c r="E14" s="119" t="s">
        <v>204</v>
      </c>
      <c r="F14" s="117"/>
      <c r="G14" s="120">
        <v>476000</v>
      </c>
      <c r="H14" s="120">
        <v>2366322</v>
      </c>
    </row>
    <row r="15" spans="2:8" s="99" customFormat="1" ht="15.75" customHeight="1">
      <c r="B15" s="114"/>
      <c r="C15" s="122"/>
      <c r="D15" s="118" t="s">
        <v>172</v>
      </c>
      <c r="E15" s="119" t="s">
        <v>205</v>
      </c>
      <c r="F15" s="117"/>
      <c r="G15" s="120">
        <v>1363000</v>
      </c>
      <c r="H15" s="120"/>
    </row>
    <row r="16" spans="2:8" s="99" customFormat="1" ht="15.75" customHeight="1">
      <c r="B16" s="114"/>
      <c r="C16" s="122"/>
      <c r="D16" s="118" t="s">
        <v>172</v>
      </c>
      <c r="E16" s="119" t="s">
        <v>206</v>
      </c>
      <c r="F16" s="117"/>
      <c r="G16" s="120">
        <v>33817</v>
      </c>
      <c r="H16" s="120">
        <v>41571</v>
      </c>
    </row>
    <row r="17" spans="2:8" s="99" customFormat="1" ht="15.75" customHeight="1">
      <c r="B17" s="114"/>
      <c r="C17" s="122"/>
      <c r="D17" s="118" t="s">
        <v>172</v>
      </c>
      <c r="E17" s="119" t="s">
        <v>207</v>
      </c>
      <c r="F17" s="117"/>
      <c r="G17" s="120">
        <v>9513</v>
      </c>
      <c r="H17" s="120">
        <v>11900</v>
      </c>
    </row>
    <row r="18" spans="2:8" s="99" customFormat="1" ht="15.75" customHeight="1">
      <c r="B18" s="114"/>
      <c r="C18" s="122"/>
      <c r="D18" s="118" t="s">
        <v>172</v>
      </c>
      <c r="E18" s="119" t="s">
        <v>208</v>
      </c>
      <c r="F18" s="117"/>
      <c r="G18" s="120"/>
      <c r="H18" s="120"/>
    </row>
    <row r="19" spans="2:8" s="99" customFormat="1" ht="15.75" customHeight="1">
      <c r="B19" s="114"/>
      <c r="C19" s="122"/>
      <c r="D19" s="118" t="s">
        <v>172</v>
      </c>
      <c r="E19" s="119" t="s">
        <v>209</v>
      </c>
      <c r="F19" s="117"/>
      <c r="G19" s="120"/>
      <c r="H19" s="120">
        <v>0</v>
      </c>
    </row>
    <row r="20" spans="2:8" s="99" customFormat="1" ht="15.75" customHeight="1">
      <c r="B20" s="114"/>
      <c r="C20" s="122"/>
      <c r="D20" s="118" t="s">
        <v>172</v>
      </c>
      <c r="E20" s="119" t="s">
        <v>210</v>
      </c>
      <c r="F20" s="117"/>
      <c r="G20" s="120"/>
      <c r="H20" s="120"/>
    </row>
    <row r="21" spans="2:8" s="99" customFormat="1" ht="15.75" customHeight="1">
      <c r="B21" s="114"/>
      <c r="C21" s="122"/>
      <c r="D21" s="118" t="s">
        <v>172</v>
      </c>
      <c r="E21" s="119" t="s">
        <v>181</v>
      </c>
      <c r="F21" s="117"/>
      <c r="G21" s="120">
        <v>0</v>
      </c>
      <c r="H21" s="120"/>
    </row>
    <row r="22" spans="2:8" s="99" customFormat="1" ht="15.75" customHeight="1">
      <c r="B22" s="114"/>
      <c r="C22" s="122"/>
      <c r="D22" s="118" t="s">
        <v>172</v>
      </c>
      <c r="E22" s="119" t="s">
        <v>211</v>
      </c>
      <c r="F22" s="117"/>
      <c r="G22" s="120"/>
      <c r="H22" s="120"/>
    </row>
    <row r="23" spans="2:8" s="99" customFormat="1" ht="15.75" customHeight="1">
      <c r="B23" s="114"/>
      <c r="C23" s="122"/>
      <c r="D23" s="118" t="s">
        <v>172</v>
      </c>
      <c r="E23" s="119" t="s">
        <v>212</v>
      </c>
      <c r="F23" s="117"/>
      <c r="G23" s="120"/>
      <c r="H23" s="120"/>
    </row>
    <row r="24" spans="2:8" s="99" customFormat="1" ht="15.75" customHeight="1">
      <c r="B24" s="114"/>
      <c r="C24" s="110">
        <v>4</v>
      </c>
      <c r="D24" s="115" t="s">
        <v>84</v>
      </c>
      <c r="E24" s="116"/>
      <c r="F24" s="117"/>
      <c r="G24" s="120"/>
      <c r="H24" s="120"/>
    </row>
    <row r="25" spans="2:8" s="99" customFormat="1" ht="15.75" customHeight="1">
      <c r="B25" s="114"/>
      <c r="C25" s="110">
        <v>5</v>
      </c>
      <c r="D25" s="115" t="s">
        <v>85</v>
      </c>
      <c r="E25" s="116"/>
      <c r="F25" s="117"/>
      <c r="G25" s="120"/>
      <c r="H25" s="120"/>
    </row>
    <row r="26" spans="2:8" s="99" customFormat="1" ht="24.75" customHeight="1">
      <c r="B26" s="123" t="s">
        <v>70</v>
      </c>
      <c r="C26" s="266" t="s">
        <v>213</v>
      </c>
      <c r="D26" s="267"/>
      <c r="E26" s="268"/>
      <c r="F26" s="117"/>
      <c r="G26" s="120">
        <f>G27+G30+G31+G32</f>
        <v>1361220</v>
      </c>
      <c r="H26" s="120">
        <f>H27+H30+H31+H32</f>
        <v>4054223</v>
      </c>
    </row>
    <row r="27" spans="2:8" s="99" customFormat="1" ht="15.75" customHeight="1">
      <c r="B27" s="114"/>
      <c r="C27" s="110">
        <v>1</v>
      </c>
      <c r="D27" s="115" t="s">
        <v>214</v>
      </c>
      <c r="E27" s="124"/>
      <c r="F27" s="117"/>
      <c r="G27" s="120">
        <f>G28+G29</f>
        <v>1361220</v>
      </c>
      <c r="H27" s="120">
        <f>H28+H29</f>
        <v>4054223</v>
      </c>
    </row>
    <row r="28" spans="2:8" s="99" customFormat="1" ht="15.75" customHeight="1">
      <c r="B28" s="114"/>
      <c r="C28" s="122"/>
      <c r="D28" s="118" t="s">
        <v>172</v>
      </c>
      <c r="E28" s="119" t="s">
        <v>215</v>
      </c>
      <c r="F28" s="117"/>
      <c r="G28" s="120">
        <v>1361220</v>
      </c>
      <c r="H28" s="120">
        <v>4054223</v>
      </c>
    </row>
    <row r="29" spans="2:8" s="99" customFormat="1" ht="15.75" customHeight="1">
      <c r="B29" s="114"/>
      <c r="C29" s="122"/>
      <c r="D29" s="118" t="s">
        <v>172</v>
      </c>
      <c r="E29" s="119" t="s">
        <v>216</v>
      </c>
      <c r="F29" s="117"/>
      <c r="G29" s="120"/>
      <c r="H29" s="120"/>
    </row>
    <row r="30" spans="2:8" s="99" customFormat="1" ht="15.75" customHeight="1">
      <c r="B30" s="114"/>
      <c r="C30" s="110">
        <v>2</v>
      </c>
      <c r="D30" s="115" t="s">
        <v>217</v>
      </c>
      <c r="E30" s="116"/>
      <c r="F30" s="117"/>
      <c r="G30" s="120"/>
      <c r="H30" s="120"/>
    </row>
    <row r="31" spans="2:8" s="99" customFormat="1" ht="15.75" customHeight="1">
      <c r="B31" s="114"/>
      <c r="C31" s="110">
        <v>3</v>
      </c>
      <c r="D31" s="115" t="s">
        <v>84</v>
      </c>
      <c r="E31" s="116"/>
      <c r="F31" s="117"/>
      <c r="G31" s="120"/>
      <c r="H31" s="120"/>
    </row>
    <row r="32" spans="2:8" s="99" customFormat="1" ht="15.75" customHeight="1">
      <c r="B32" s="114"/>
      <c r="C32" s="110">
        <v>4</v>
      </c>
      <c r="D32" s="115" t="s">
        <v>218</v>
      </c>
      <c r="E32" s="116"/>
      <c r="F32" s="117"/>
      <c r="G32" s="120"/>
      <c r="H32" s="120"/>
    </row>
    <row r="33" spans="2:8" s="99" customFormat="1" ht="24.75" customHeight="1">
      <c r="B33" s="114"/>
      <c r="C33" s="266" t="s">
        <v>219</v>
      </c>
      <c r="D33" s="267"/>
      <c r="E33" s="268"/>
      <c r="F33" s="117"/>
      <c r="G33" s="113">
        <f>G8+G26</f>
        <v>3243550</v>
      </c>
      <c r="H33" s="113">
        <f>H8+H26</f>
        <v>6474016</v>
      </c>
    </row>
    <row r="34" spans="2:11" s="99" customFormat="1" ht="24.75" customHeight="1">
      <c r="B34" s="123" t="s">
        <v>5</v>
      </c>
      <c r="C34" s="266" t="s">
        <v>220</v>
      </c>
      <c r="D34" s="267"/>
      <c r="E34" s="268"/>
      <c r="F34" s="117"/>
      <c r="G34" s="113">
        <f>G35+G36+G37+G38+G39+G40+G41+G42+G43+G44</f>
        <v>10751360</v>
      </c>
      <c r="H34" s="113">
        <f>H35+H36+H37+H38+H39+H40+H41+H42+H43+H44</f>
        <v>13518946</v>
      </c>
      <c r="K34" s="121"/>
    </row>
    <row r="35" spans="2:8" s="99" customFormat="1" ht="15.75" customHeight="1">
      <c r="B35" s="114"/>
      <c r="C35" s="110">
        <v>1</v>
      </c>
      <c r="D35" s="115" t="s">
        <v>221</v>
      </c>
      <c r="E35" s="116"/>
      <c r="F35" s="117"/>
      <c r="G35" s="120"/>
      <c r="H35" s="120"/>
    </row>
    <row r="36" spans="2:11" s="99" customFormat="1" ht="15.75" customHeight="1">
      <c r="B36" s="114"/>
      <c r="C36" s="111">
        <v>2</v>
      </c>
      <c r="D36" s="115" t="s">
        <v>222</v>
      </c>
      <c r="E36" s="116"/>
      <c r="F36" s="117"/>
      <c r="G36" s="120"/>
      <c r="H36" s="120"/>
      <c r="K36" s="125"/>
    </row>
    <row r="37" spans="2:8" s="99" customFormat="1" ht="15.75" customHeight="1">
      <c r="B37" s="114"/>
      <c r="C37" s="110">
        <v>3</v>
      </c>
      <c r="D37" s="115" t="s">
        <v>86</v>
      </c>
      <c r="E37" s="116"/>
      <c r="F37" s="117"/>
      <c r="G37" s="120">
        <v>13100000</v>
      </c>
      <c r="H37" s="120">
        <v>13100000</v>
      </c>
    </row>
    <row r="38" spans="2:8" s="99" customFormat="1" ht="15.75" customHeight="1">
      <c r="B38" s="114"/>
      <c r="C38" s="111">
        <v>4</v>
      </c>
      <c r="D38" s="115" t="s">
        <v>223</v>
      </c>
      <c r="E38" s="116"/>
      <c r="F38" s="117"/>
      <c r="G38" s="120"/>
      <c r="H38" s="120"/>
    </row>
    <row r="39" spans="2:8" s="99" customFormat="1" ht="15.75" customHeight="1">
      <c r="B39" s="114"/>
      <c r="C39" s="110">
        <v>5</v>
      </c>
      <c r="D39" s="115" t="s">
        <v>224</v>
      </c>
      <c r="E39" s="116"/>
      <c r="F39" s="117"/>
      <c r="G39" s="120"/>
      <c r="H39" s="120"/>
    </row>
    <row r="40" spans="2:8" s="99" customFormat="1" ht="15.75" customHeight="1">
      <c r="B40" s="114"/>
      <c r="C40" s="111">
        <v>6</v>
      </c>
      <c r="D40" s="115" t="s">
        <v>225</v>
      </c>
      <c r="E40" s="116"/>
      <c r="F40" s="117"/>
      <c r="G40" s="120"/>
      <c r="H40" s="120"/>
    </row>
    <row r="41" spans="2:8" s="99" customFormat="1" ht="15.75" customHeight="1">
      <c r="B41" s="114"/>
      <c r="C41" s="110">
        <v>7</v>
      </c>
      <c r="D41" s="115" t="s">
        <v>226</v>
      </c>
      <c r="E41" s="116"/>
      <c r="F41" s="117"/>
      <c r="G41" s="120">
        <v>932507</v>
      </c>
      <c r="H41" s="120">
        <v>932507</v>
      </c>
    </row>
    <row r="42" spans="2:8" s="99" customFormat="1" ht="15.75" customHeight="1">
      <c r="B42" s="114"/>
      <c r="C42" s="111">
        <v>8</v>
      </c>
      <c r="D42" s="115" t="s">
        <v>227</v>
      </c>
      <c r="E42" s="116"/>
      <c r="F42" s="117"/>
      <c r="G42" s="120"/>
      <c r="H42" s="120"/>
    </row>
    <row r="43" spans="2:8" s="99" customFormat="1" ht="15.75" customHeight="1">
      <c r="B43" s="114"/>
      <c r="C43" s="110">
        <v>9</v>
      </c>
      <c r="D43" s="115" t="s">
        <v>228</v>
      </c>
      <c r="E43" s="116"/>
      <c r="F43" s="117"/>
      <c r="G43" s="120">
        <v>-513561</v>
      </c>
      <c r="H43" s="120">
        <v>-579949</v>
      </c>
    </row>
    <row r="44" spans="2:8" s="99" customFormat="1" ht="15.75" customHeight="1">
      <c r="B44" s="114"/>
      <c r="C44" s="111">
        <v>10</v>
      </c>
      <c r="D44" s="115" t="s">
        <v>229</v>
      </c>
      <c r="E44" s="116"/>
      <c r="F44" s="117"/>
      <c r="G44" s="120">
        <v>-2767586</v>
      </c>
      <c r="H44" s="120">
        <v>66388</v>
      </c>
    </row>
    <row r="45" spans="2:8" s="99" customFormat="1" ht="24.75" customHeight="1">
      <c r="B45" s="114"/>
      <c r="C45" s="266" t="s">
        <v>230</v>
      </c>
      <c r="D45" s="267"/>
      <c r="E45" s="268"/>
      <c r="F45" s="117"/>
      <c r="G45" s="113">
        <f>G33+G34</f>
        <v>13994910</v>
      </c>
      <c r="H45" s="113">
        <f>H33+H34</f>
        <v>19992962</v>
      </c>
    </row>
    <row r="46" spans="2:8" s="99" customFormat="1" ht="15.75" customHeight="1">
      <c r="B46" s="127"/>
      <c r="C46" s="127"/>
      <c r="D46" s="130"/>
      <c r="E46" s="128"/>
      <c r="F46" s="128"/>
      <c r="G46" s="129"/>
      <c r="H46" s="129"/>
    </row>
    <row r="47" spans="2:8" s="99" customFormat="1" ht="15.75" customHeight="1">
      <c r="B47" s="127"/>
      <c r="C47" s="127"/>
      <c r="D47" s="130"/>
      <c r="E47" s="128"/>
      <c r="F47" s="128"/>
      <c r="G47" s="129"/>
      <c r="H47" s="129"/>
    </row>
    <row r="48" spans="2:8" s="99" customFormat="1" ht="15.75" customHeight="1">
      <c r="B48" s="127"/>
      <c r="C48" s="127"/>
      <c r="D48" s="130"/>
      <c r="E48" s="128"/>
      <c r="F48" s="128"/>
      <c r="G48" s="129"/>
      <c r="H48" s="129"/>
    </row>
    <row r="49" spans="2:8" s="99" customFormat="1" ht="15.75" customHeight="1">
      <c r="B49" s="127"/>
      <c r="C49" s="127"/>
      <c r="D49" s="130"/>
      <c r="E49" s="128"/>
      <c r="F49" s="128"/>
      <c r="G49" s="129"/>
      <c r="H49" s="129"/>
    </row>
    <row r="50" spans="2:8" s="99" customFormat="1" ht="15.75" customHeight="1">
      <c r="B50" s="127"/>
      <c r="C50" s="127"/>
      <c r="D50" s="130"/>
      <c r="E50" s="128"/>
      <c r="F50" s="128"/>
      <c r="G50" s="129"/>
      <c r="H50" s="129"/>
    </row>
    <row r="51" spans="2:8" s="99" customFormat="1" ht="15.75" customHeight="1">
      <c r="B51" s="127"/>
      <c r="C51" s="127"/>
      <c r="D51" s="130"/>
      <c r="E51" s="128"/>
      <c r="F51" s="128"/>
      <c r="G51" s="129"/>
      <c r="H51" s="129"/>
    </row>
    <row r="52" spans="2:8" s="99" customFormat="1" ht="15.75" customHeight="1">
      <c r="B52" s="127"/>
      <c r="C52" s="127"/>
      <c r="D52" s="130"/>
      <c r="E52" s="128"/>
      <c r="F52" s="128"/>
      <c r="G52" s="129"/>
      <c r="H52" s="129"/>
    </row>
    <row r="53" spans="2:8" s="99" customFormat="1" ht="15.75" customHeight="1">
      <c r="B53" s="127"/>
      <c r="C53" s="127"/>
      <c r="D53" s="130"/>
      <c r="E53" s="128"/>
      <c r="F53" s="128"/>
      <c r="G53" s="129"/>
      <c r="H53" s="129"/>
    </row>
    <row r="54" spans="2:8" s="99" customFormat="1" ht="15.75" customHeight="1">
      <c r="B54" s="127"/>
      <c r="C54" s="127"/>
      <c r="D54" s="130"/>
      <c r="E54" s="128"/>
      <c r="F54" s="128"/>
      <c r="G54" s="129"/>
      <c r="H54" s="129"/>
    </row>
    <row r="55" spans="2:8" s="99" customFormat="1" ht="15.75" customHeight="1">
      <c r="B55" s="127"/>
      <c r="C55" s="127"/>
      <c r="D55" s="127"/>
      <c r="E55" s="127"/>
      <c r="F55" s="128"/>
      <c r="G55" s="129"/>
      <c r="H55" s="129"/>
    </row>
    <row r="56" spans="2:8" ht="12.75">
      <c r="B56" s="131"/>
      <c r="C56" s="131"/>
      <c r="D56" s="132"/>
      <c r="E56" s="84"/>
      <c r="F56" s="84"/>
      <c r="G56" s="133"/>
      <c r="H56" s="133"/>
    </row>
  </sheetData>
  <sheetProtection/>
  <mergeCells count="9">
    <mergeCell ref="B4:H4"/>
    <mergeCell ref="B6:B7"/>
    <mergeCell ref="C6:E7"/>
    <mergeCell ref="F6:F7"/>
    <mergeCell ref="C45:E45"/>
    <mergeCell ref="C8:E8"/>
    <mergeCell ref="C26:E26"/>
    <mergeCell ref="C33:E33"/>
    <mergeCell ref="C34:E34"/>
  </mergeCells>
  <printOptions/>
  <pageMargins left="0.28" right="0.36" top="0.87" bottom="0.86" header="0.49" footer="0.5"/>
  <pageSetup horizontalDpi="300" verticalDpi="300" orientation="portrait" paperSize="9" r:id="rId1"/>
  <headerFooter alignWithMargins="0">
    <oddFooter>&amp;CFaqe 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B22">
      <selection activeCell="F15" sqref="F15"/>
    </sheetView>
  </sheetViews>
  <sheetFormatPr defaultColWidth="9.140625" defaultRowHeight="12.75"/>
  <cols>
    <col min="1" max="1" width="6.00390625" style="96" customWidth="1"/>
    <col min="2" max="2" width="3.7109375" style="97" customWidth="1"/>
    <col min="3" max="3" width="5.28125" style="97" customWidth="1"/>
    <col min="4" max="4" width="2.7109375" style="97" customWidth="1"/>
    <col min="5" max="5" width="51.7109375" style="96" customWidth="1"/>
    <col min="6" max="6" width="14.8515625" style="98" customWidth="1"/>
    <col min="7" max="7" width="14.00390625" style="98" customWidth="1"/>
    <col min="8" max="8" width="1.421875" style="96" customWidth="1"/>
    <col min="9" max="9" width="9.140625" style="96" customWidth="1"/>
    <col min="10" max="10" width="18.00390625" style="134" customWidth="1"/>
    <col min="11" max="11" width="13.57421875" style="96" customWidth="1"/>
    <col min="12" max="16384" width="9.140625" style="96" customWidth="1"/>
  </cols>
  <sheetData>
    <row r="1" spans="2:10" s="99" customFormat="1" ht="18">
      <c r="B1" s="100"/>
      <c r="C1" s="104"/>
      <c r="D1" s="101"/>
      <c r="E1" s="223" t="s">
        <v>328</v>
      </c>
      <c r="F1" s="101"/>
      <c r="G1" s="101"/>
      <c r="H1" s="102"/>
      <c r="J1" s="135"/>
    </row>
    <row r="2" spans="2:10" s="99" customFormat="1" ht="18">
      <c r="B2" s="100"/>
      <c r="C2" s="104"/>
      <c r="D2" s="101"/>
      <c r="E2" s="102"/>
      <c r="G2" s="103"/>
      <c r="J2" s="135"/>
    </row>
    <row r="3" spans="2:10" s="99" customFormat="1" ht="23.25" customHeight="1">
      <c r="B3" s="286" t="s">
        <v>330</v>
      </c>
      <c r="C3" s="286"/>
      <c r="D3" s="286"/>
      <c r="E3" s="286"/>
      <c r="F3" s="286"/>
      <c r="G3" s="286"/>
      <c r="J3" s="135"/>
    </row>
    <row r="4" spans="2:10" s="99" customFormat="1" ht="12.75" customHeight="1">
      <c r="B4" s="287" t="s">
        <v>231</v>
      </c>
      <c r="C4" s="287"/>
      <c r="D4" s="287"/>
      <c r="E4" s="287"/>
      <c r="F4" s="287"/>
      <c r="G4" s="287"/>
      <c r="J4" s="135"/>
    </row>
    <row r="5" ht="12" customHeight="1"/>
    <row r="6" spans="2:10" s="99" customFormat="1" ht="12" customHeight="1">
      <c r="B6" s="288" t="s">
        <v>0</v>
      </c>
      <c r="C6" s="290" t="s">
        <v>232</v>
      </c>
      <c r="D6" s="291"/>
      <c r="E6" s="292"/>
      <c r="F6" s="136" t="s">
        <v>167</v>
      </c>
      <c r="G6" s="136" t="s">
        <v>167</v>
      </c>
      <c r="J6" s="135"/>
    </row>
    <row r="7" spans="2:10" s="99" customFormat="1" ht="15.75" customHeight="1">
      <c r="B7" s="289"/>
      <c r="C7" s="293"/>
      <c r="D7" s="294"/>
      <c r="E7" s="295"/>
      <c r="F7" s="137" t="s">
        <v>168</v>
      </c>
      <c r="G7" s="138" t="s">
        <v>169</v>
      </c>
      <c r="J7" s="135" t="s">
        <v>233</v>
      </c>
    </row>
    <row r="8" spans="2:10" s="99" customFormat="1" ht="24.75" customHeight="1">
      <c r="B8" s="114">
        <v>1</v>
      </c>
      <c r="C8" s="280" t="s">
        <v>89</v>
      </c>
      <c r="D8" s="281"/>
      <c r="E8" s="282"/>
      <c r="F8" s="140">
        <v>13750575</v>
      </c>
      <c r="G8" s="140">
        <v>10245590</v>
      </c>
      <c r="J8" s="135">
        <v>701.705</v>
      </c>
    </row>
    <row r="9" spans="2:10" s="99" customFormat="1" ht="24.75" customHeight="1">
      <c r="B9" s="114">
        <v>2</v>
      </c>
      <c r="C9" s="280" t="s">
        <v>234</v>
      </c>
      <c r="D9" s="281"/>
      <c r="E9" s="282"/>
      <c r="F9" s="140"/>
      <c r="G9" s="140"/>
      <c r="J9" s="135" t="s">
        <v>235</v>
      </c>
    </row>
    <row r="10" spans="2:10" s="99" customFormat="1" ht="24.75" customHeight="1">
      <c r="B10" s="105">
        <v>3</v>
      </c>
      <c r="C10" s="280" t="s">
        <v>236</v>
      </c>
      <c r="D10" s="281"/>
      <c r="E10" s="282"/>
      <c r="F10" s="141"/>
      <c r="G10" s="141"/>
      <c r="J10" s="135">
        <v>71</v>
      </c>
    </row>
    <row r="11" spans="2:10" s="99" customFormat="1" ht="24.75" customHeight="1">
      <c r="B11" s="105">
        <v>4</v>
      </c>
      <c r="C11" s="280" t="s">
        <v>237</v>
      </c>
      <c r="D11" s="281"/>
      <c r="E11" s="282"/>
      <c r="F11" s="141">
        <v>13732450</v>
      </c>
      <c r="G11" s="141">
        <v>7478532</v>
      </c>
      <c r="J11" s="135" t="s">
        <v>238</v>
      </c>
    </row>
    <row r="12" spans="2:10" s="99" customFormat="1" ht="24.75" customHeight="1">
      <c r="B12" s="105">
        <v>5</v>
      </c>
      <c r="C12" s="280" t="s">
        <v>239</v>
      </c>
      <c r="D12" s="281"/>
      <c r="E12" s="282"/>
      <c r="F12" s="142">
        <f>F13+F14</f>
        <v>1943764</v>
      </c>
      <c r="G12" s="142">
        <f>G13+G14</f>
        <v>2072592</v>
      </c>
      <c r="J12" s="135">
        <v>641.648</v>
      </c>
    </row>
    <row r="13" spans="2:10" s="99" customFormat="1" ht="24.75" customHeight="1">
      <c r="B13" s="105"/>
      <c r="C13" s="139"/>
      <c r="D13" s="278" t="s">
        <v>90</v>
      </c>
      <c r="E13" s="279"/>
      <c r="F13" s="141">
        <v>1656800</v>
      </c>
      <c r="G13" s="141">
        <v>1776000</v>
      </c>
      <c r="J13" s="135">
        <v>641</v>
      </c>
    </row>
    <row r="14" spans="2:10" s="99" customFormat="1" ht="24.75" customHeight="1">
      <c r="B14" s="105"/>
      <c r="C14" s="139"/>
      <c r="D14" s="278" t="s">
        <v>240</v>
      </c>
      <c r="E14" s="279"/>
      <c r="F14" s="141">
        <v>286964</v>
      </c>
      <c r="G14" s="141">
        <v>296592</v>
      </c>
      <c r="J14" s="135">
        <v>644</v>
      </c>
    </row>
    <row r="15" spans="2:10" s="99" customFormat="1" ht="24.75" customHeight="1">
      <c r="B15" s="114">
        <v>6</v>
      </c>
      <c r="C15" s="280" t="s">
        <v>91</v>
      </c>
      <c r="D15" s="281"/>
      <c r="E15" s="282"/>
      <c r="F15" s="143">
        <v>252274</v>
      </c>
      <c r="G15" s="144">
        <v>0</v>
      </c>
      <c r="J15" s="135" t="s">
        <v>140</v>
      </c>
    </row>
    <row r="16" spans="2:10" s="99" customFormat="1" ht="24.75" customHeight="1">
      <c r="B16" s="114">
        <v>7</v>
      </c>
      <c r="C16" s="280" t="s">
        <v>92</v>
      </c>
      <c r="D16" s="281"/>
      <c r="E16" s="282"/>
      <c r="F16" s="140">
        <v>589673</v>
      </c>
      <c r="G16" s="140">
        <v>604164</v>
      </c>
      <c r="J16" s="135">
        <v>61.63</v>
      </c>
    </row>
    <row r="17" spans="2:10" s="99" customFormat="1" ht="31.5" customHeight="1">
      <c r="B17" s="114">
        <v>8</v>
      </c>
      <c r="C17" s="266" t="s">
        <v>241</v>
      </c>
      <c r="D17" s="267"/>
      <c r="E17" s="268"/>
      <c r="F17" s="145">
        <f>F11+F12+F15+F16</f>
        <v>16518161</v>
      </c>
      <c r="G17" s="145">
        <f>G11+G12+G15+G16</f>
        <v>10155288</v>
      </c>
      <c r="J17" s="146"/>
    </row>
    <row r="18" spans="2:10" s="99" customFormat="1" ht="39.75" customHeight="1">
      <c r="B18" s="114">
        <v>9</v>
      </c>
      <c r="C18" s="283" t="s">
        <v>242</v>
      </c>
      <c r="D18" s="284"/>
      <c r="E18" s="285"/>
      <c r="F18" s="140">
        <f>F8+F9-F10-F17</f>
        <v>-2767586</v>
      </c>
      <c r="G18" s="140">
        <f>G8+G9-G10-G17</f>
        <v>90302</v>
      </c>
      <c r="J18" s="135"/>
    </row>
    <row r="19" spans="2:10" s="99" customFormat="1" ht="24.75" customHeight="1">
      <c r="B19" s="114">
        <v>10</v>
      </c>
      <c r="C19" s="280" t="s">
        <v>243</v>
      </c>
      <c r="D19" s="281"/>
      <c r="E19" s="282"/>
      <c r="F19" s="140"/>
      <c r="G19" s="140"/>
      <c r="J19" s="135">
        <v>761.661</v>
      </c>
    </row>
    <row r="20" spans="2:10" s="99" customFormat="1" ht="24.75" customHeight="1">
      <c r="B20" s="114">
        <v>11</v>
      </c>
      <c r="C20" s="280" t="s">
        <v>244</v>
      </c>
      <c r="D20" s="281"/>
      <c r="E20" s="282"/>
      <c r="F20" s="140"/>
      <c r="G20" s="140"/>
      <c r="J20" s="135">
        <v>762.662</v>
      </c>
    </row>
    <row r="21" spans="2:10" s="99" customFormat="1" ht="24.75" customHeight="1">
      <c r="B21" s="114">
        <v>12</v>
      </c>
      <c r="C21" s="280" t="s">
        <v>93</v>
      </c>
      <c r="D21" s="281"/>
      <c r="E21" s="282"/>
      <c r="F21" s="145">
        <v>0</v>
      </c>
      <c r="G21" s="145">
        <f>G22+G23+G24+G25</f>
        <v>-16537</v>
      </c>
      <c r="J21" s="135"/>
    </row>
    <row r="22" spans="2:10" s="99" customFormat="1" ht="24.75" customHeight="1">
      <c r="B22" s="114"/>
      <c r="C22" s="147">
        <v>121</v>
      </c>
      <c r="D22" s="278" t="s">
        <v>245</v>
      </c>
      <c r="E22" s="279"/>
      <c r="F22" s="140">
        <v>0</v>
      </c>
      <c r="G22" s="140"/>
      <c r="J22" s="135" t="s">
        <v>246</v>
      </c>
    </row>
    <row r="23" spans="2:10" s="99" customFormat="1" ht="24.75" customHeight="1">
      <c r="B23" s="114"/>
      <c r="C23" s="139">
        <v>122</v>
      </c>
      <c r="D23" s="278" t="s">
        <v>94</v>
      </c>
      <c r="E23" s="279"/>
      <c r="F23" s="140"/>
      <c r="G23" s="140">
        <v>4987</v>
      </c>
      <c r="J23" s="135">
        <v>767.667</v>
      </c>
    </row>
    <row r="24" spans="2:10" s="99" customFormat="1" ht="24.75" customHeight="1">
      <c r="B24" s="114"/>
      <c r="C24" s="139">
        <v>123</v>
      </c>
      <c r="D24" s="278" t="s">
        <v>247</v>
      </c>
      <c r="E24" s="279"/>
      <c r="F24" s="143">
        <v>0</v>
      </c>
      <c r="G24" s="140">
        <v>275</v>
      </c>
      <c r="J24" s="135">
        <v>769.669</v>
      </c>
    </row>
    <row r="25" spans="2:11" s="99" customFormat="1" ht="24.75" customHeight="1">
      <c r="B25" s="114"/>
      <c r="C25" s="139">
        <v>124</v>
      </c>
      <c r="D25" s="278" t="s">
        <v>248</v>
      </c>
      <c r="E25" s="279"/>
      <c r="F25" s="140">
        <v>0</v>
      </c>
      <c r="G25" s="140">
        <v>-21799</v>
      </c>
      <c r="J25" s="135">
        <v>768.668</v>
      </c>
      <c r="K25" s="148" t="s">
        <v>249</v>
      </c>
    </row>
    <row r="26" spans="2:10" s="99" customFormat="1" ht="39.75" customHeight="1">
      <c r="B26" s="114">
        <v>13</v>
      </c>
      <c r="C26" s="283" t="s">
        <v>250</v>
      </c>
      <c r="D26" s="284"/>
      <c r="E26" s="285"/>
      <c r="F26" s="145">
        <f>F19+F20+F21</f>
        <v>0</v>
      </c>
      <c r="G26" s="145">
        <f>G19+G20+G21</f>
        <v>-16537</v>
      </c>
      <c r="J26" s="135"/>
    </row>
    <row r="27" spans="2:10" s="99" customFormat="1" ht="39.75" customHeight="1">
      <c r="B27" s="114">
        <v>14</v>
      </c>
      <c r="C27" s="283" t="s">
        <v>251</v>
      </c>
      <c r="D27" s="284"/>
      <c r="E27" s="285"/>
      <c r="F27" s="145">
        <f>F18+F26</f>
        <v>-2767586</v>
      </c>
      <c r="G27" s="145">
        <f>G18+G26</f>
        <v>73765</v>
      </c>
      <c r="J27" s="135"/>
    </row>
    <row r="28" spans="2:10" s="99" customFormat="1" ht="24.75" customHeight="1">
      <c r="B28" s="114">
        <v>15</v>
      </c>
      <c r="C28" s="280" t="s">
        <v>95</v>
      </c>
      <c r="D28" s="281"/>
      <c r="E28" s="282"/>
      <c r="F28" s="140">
        <v>0</v>
      </c>
      <c r="G28" s="140">
        <f>G27*0.1</f>
        <v>7376.5</v>
      </c>
      <c r="J28" s="135">
        <v>69</v>
      </c>
    </row>
    <row r="29" spans="2:10" s="99" customFormat="1" ht="34.5" customHeight="1">
      <c r="B29" s="114">
        <v>16</v>
      </c>
      <c r="C29" s="283" t="s">
        <v>252</v>
      </c>
      <c r="D29" s="284"/>
      <c r="E29" s="285"/>
      <c r="F29" s="145">
        <f>F27-F28</f>
        <v>-2767586</v>
      </c>
      <c r="G29" s="145">
        <f>G27-G28</f>
        <v>66388.5</v>
      </c>
      <c r="J29" s="146"/>
    </row>
    <row r="30" spans="2:10" s="99" customFormat="1" ht="18.75" customHeight="1">
      <c r="B30" s="114">
        <v>17</v>
      </c>
      <c r="C30" s="280" t="s">
        <v>253</v>
      </c>
      <c r="D30" s="281"/>
      <c r="E30" s="282"/>
      <c r="F30" s="140"/>
      <c r="G30" s="140"/>
      <c r="J30" s="135"/>
    </row>
    <row r="31" spans="2:10" s="99" customFormat="1" ht="15.75" customHeight="1">
      <c r="B31" s="127"/>
      <c r="C31" s="127"/>
      <c r="D31" s="127"/>
      <c r="E31" s="128"/>
      <c r="F31" s="129"/>
      <c r="G31" s="129"/>
      <c r="J31" s="146"/>
    </row>
    <row r="32" spans="2:10" s="99" customFormat="1" ht="15.75" customHeight="1">
      <c r="B32" s="127"/>
      <c r="C32" s="127"/>
      <c r="D32" s="127"/>
      <c r="E32" s="128"/>
      <c r="F32" s="129"/>
      <c r="G32" s="129"/>
      <c r="J32" s="146">
        <v>-197963</v>
      </c>
    </row>
    <row r="33" spans="2:10" s="99" customFormat="1" ht="15.75" customHeight="1">
      <c r="B33" s="127"/>
      <c r="C33" s="127"/>
      <c r="D33" s="127"/>
      <c r="E33" s="128"/>
      <c r="F33" s="129"/>
      <c r="G33" s="129"/>
      <c r="J33" s="135"/>
    </row>
    <row r="34" spans="2:10" s="99" customFormat="1" ht="15.75" customHeight="1">
      <c r="B34" s="127"/>
      <c r="E34" s="128" t="s">
        <v>251</v>
      </c>
      <c r="F34" s="129">
        <f>F27</f>
        <v>-2767586</v>
      </c>
      <c r="G34" s="128"/>
      <c r="J34" s="135"/>
    </row>
    <row r="35" spans="2:10" s="99" customFormat="1" ht="15.75" customHeight="1">
      <c r="B35" s="127"/>
      <c r="C35" s="127"/>
      <c r="E35" s="149" t="s">
        <v>254</v>
      </c>
      <c r="F35" s="129">
        <f>F25</f>
        <v>0</v>
      </c>
      <c r="G35" s="129"/>
      <c r="J35" s="135"/>
    </row>
    <row r="36" spans="2:10" s="99" customFormat="1" ht="15.75" customHeight="1">
      <c r="B36" s="127"/>
      <c r="C36" s="127"/>
      <c r="D36" s="127"/>
      <c r="E36" s="128" t="s">
        <v>255</v>
      </c>
      <c r="F36" s="129">
        <f>F34+F35</f>
        <v>-2767586</v>
      </c>
      <c r="G36" s="129"/>
      <c r="J36" s="135"/>
    </row>
    <row r="37" spans="2:10" s="99" customFormat="1" ht="15.75" customHeight="1">
      <c r="B37" s="127"/>
      <c r="C37" s="127"/>
      <c r="D37" s="127"/>
      <c r="E37" s="128" t="s">
        <v>256</v>
      </c>
      <c r="F37" s="129">
        <v>0</v>
      </c>
      <c r="G37" s="129"/>
      <c r="J37" s="135"/>
    </row>
    <row r="38" spans="2:10" s="99" customFormat="1" ht="15.75" customHeight="1">
      <c r="B38" s="127"/>
      <c r="C38" s="127"/>
      <c r="D38" s="127"/>
      <c r="E38" s="128" t="s">
        <v>252</v>
      </c>
      <c r="F38" s="129">
        <f>F34-F37</f>
        <v>-2767586</v>
      </c>
      <c r="G38" s="129"/>
      <c r="J38" s="135"/>
    </row>
    <row r="39" spans="2:10" s="99" customFormat="1" ht="15.75" customHeight="1">
      <c r="B39" s="127"/>
      <c r="C39" s="127"/>
      <c r="D39" s="127"/>
      <c r="E39" s="128"/>
      <c r="F39" s="129"/>
      <c r="G39" s="129"/>
      <c r="J39" s="135"/>
    </row>
    <row r="40" spans="2:10" s="99" customFormat="1" ht="15.75" customHeight="1">
      <c r="B40" s="127"/>
      <c r="C40" s="127"/>
      <c r="D40" s="127"/>
      <c r="E40" s="127"/>
      <c r="F40" s="129"/>
      <c r="G40" s="129"/>
      <c r="J40" s="135"/>
    </row>
    <row r="41" spans="2:7" ht="12.75">
      <c r="B41" s="131"/>
      <c r="C41" s="131"/>
      <c r="D41" s="131"/>
      <c r="E41" s="84"/>
      <c r="F41" s="133"/>
      <c r="G41" s="133"/>
    </row>
    <row r="42" ht="15.75">
      <c r="E42" s="192"/>
    </row>
    <row r="43" spans="5:7" ht="15">
      <c r="E43" s="93" t="s">
        <v>161</v>
      </c>
      <c r="F43" s="36" t="s">
        <v>367</v>
      </c>
      <c r="G43" s="36"/>
    </row>
    <row r="44" spans="5:7" ht="15.75">
      <c r="E44" s="192" t="s">
        <v>337</v>
      </c>
      <c r="F44" s="248" t="s">
        <v>366</v>
      </c>
      <c r="G44"/>
    </row>
  </sheetData>
  <sheetProtection/>
  <mergeCells count="27">
    <mergeCell ref="B3:G3"/>
    <mergeCell ref="B4:G4"/>
    <mergeCell ref="B6:B7"/>
    <mergeCell ref="C6:E7"/>
    <mergeCell ref="C8:E8"/>
    <mergeCell ref="C9:E9"/>
    <mergeCell ref="C10:E10"/>
    <mergeCell ref="C11:E11"/>
    <mergeCell ref="C12:E12"/>
    <mergeCell ref="D13:E13"/>
    <mergeCell ref="D14:E14"/>
    <mergeCell ref="C15:E15"/>
    <mergeCell ref="C16:E16"/>
    <mergeCell ref="C17:E17"/>
    <mergeCell ref="C18:E18"/>
    <mergeCell ref="C19:E19"/>
    <mergeCell ref="C20:E20"/>
    <mergeCell ref="C21:E21"/>
    <mergeCell ref="D22:E22"/>
    <mergeCell ref="D23:E23"/>
    <mergeCell ref="C28:E28"/>
    <mergeCell ref="C29:E29"/>
    <mergeCell ref="C30:E30"/>
    <mergeCell ref="D24:E24"/>
    <mergeCell ref="D25:E25"/>
    <mergeCell ref="C26:E26"/>
    <mergeCell ref="C27:E27"/>
  </mergeCells>
  <printOptions/>
  <pageMargins left="0.24" right="0.27" top="0.87" bottom="0.86" header="0.5" footer="0.5"/>
  <pageSetup horizontalDpi="300" verticalDpi="300" orientation="portrait" paperSize="9" r:id="rId1"/>
  <headerFooter alignWithMargins="0">
    <oddFooter>&amp;CFaqe  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3.00390625" style="0" customWidth="1"/>
    <col min="2" max="2" width="60.28125" style="0" customWidth="1"/>
    <col min="3" max="3" width="17.00390625" style="0" customWidth="1"/>
    <col min="4" max="4" width="16.421875" style="0" customWidth="1"/>
  </cols>
  <sheetData>
    <row r="1" ht="12.75">
      <c r="D1" t="s">
        <v>301</v>
      </c>
    </row>
    <row r="2" spans="1:4" ht="13.5" thickBot="1">
      <c r="A2" s="60"/>
      <c r="B2" s="296" t="s">
        <v>116</v>
      </c>
      <c r="C2" s="296"/>
      <c r="D2" s="296"/>
    </row>
    <row r="3" ht="13.5" thickTop="1"/>
    <row r="4" spans="1:4" ht="12.75">
      <c r="A4" s="297" t="s">
        <v>88</v>
      </c>
      <c r="B4" s="298" t="s">
        <v>99</v>
      </c>
      <c r="C4" s="66" t="s">
        <v>100</v>
      </c>
      <c r="D4" s="67" t="s">
        <v>102</v>
      </c>
    </row>
    <row r="5" spans="1:4" ht="12.75">
      <c r="A5" s="297"/>
      <c r="B5" s="299"/>
      <c r="C5" s="63" t="s">
        <v>101</v>
      </c>
      <c r="D5" s="67" t="s">
        <v>103</v>
      </c>
    </row>
    <row r="6" spans="1:4" ht="12.75">
      <c r="A6" s="67"/>
      <c r="B6" s="71"/>
      <c r="C6" s="67"/>
      <c r="D6" s="67"/>
    </row>
    <row r="7" spans="1:4" ht="12.75">
      <c r="A7" s="68" t="s">
        <v>4</v>
      </c>
      <c r="B7" s="68" t="s">
        <v>104</v>
      </c>
      <c r="C7" s="69"/>
      <c r="D7" s="69"/>
    </row>
    <row r="8" spans="1:4" ht="12.75">
      <c r="A8" s="68"/>
      <c r="B8" s="68"/>
      <c r="C8" s="69"/>
      <c r="D8" s="69"/>
    </row>
    <row r="9" spans="1:4" ht="12.75">
      <c r="A9" s="69" t="s">
        <v>79</v>
      </c>
      <c r="B9" s="69" t="s">
        <v>117</v>
      </c>
      <c r="C9" s="69">
        <v>-2767586</v>
      </c>
      <c r="D9" s="69"/>
    </row>
    <row r="10" spans="1:4" ht="12.75">
      <c r="A10" s="69" t="s">
        <v>80</v>
      </c>
      <c r="B10" s="69" t="s">
        <v>130</v>
      </c>
      <c r="C10" s="224">
        <f>C11+C12+C13+C14</f>
        <v>252278</v>
      </c>
      <c r="D10" s="69"/>
    </row>
    <row r="11" spans="1:4" ht="12.75">
      <c r="A11" s="69"/>
      <c r="B11" s="69" t="s">
        <v>131</v>
      </c>
      <c r="C11" s="69">
        <v>252278</v>
      </c>
      <c r="D11" s="69"/>
    </row>
    <row r="12" spans="1:4" ht="12.75">
      <c r="A12" s="69"/>
      <c r="B12" s="69" t="s">
        <v>134</v>
      </c>
      <c r="C12" s="143">
        <v>0</v>
      </c>
      <c r="D12" s="69"/>
    </row>
    <row r="13" spans="1:4" ht="12.75">
      <c r="A13" s="69"/>
      <c r="B13" s="69" t="s">
        <v>135</v>
      </c>
      <c r="C13" s="69"/>
      <c r="D13" s="69"/>
    </row>
    <row r="14" spans="1:4" ht="12.75">
      <c r="A14" s="69"/>
      <c r="B14" s="69" t="s">
        <v>136</v>
      </c>
      <c r="C14" s="69"/>
      <c r="D14" s="69"/>
    </row>
    <row r="15" spans="1:4" ht="12.75">
      <c r="A15" s="69"/>
      <c r="B15" s="73"/>
      <c r="C15" s="243"/>
      <c r="D15" s="74"/>
    </row>
    <row r="16" spans="1:4" ht="12.75">
      <c r="A16" s="225" t="s">
        <v>81</v>
      </c>
      <c r="B16" s="61" t="s">
        <v>118</v>
      </c>
      <c r="C16" s="227" t="s">
        <v>928</v>
      </c>
      <c r="D16" s="64"/>
    </row>
    <row r="17" spans="1:4" ht="12.75">
      <c r="A17" s="226"/>
      <c r="B17" s="75" t="s">
        <v>119</v>
      </c>
      <c r="C17" s="62"/>
      <c r="D17" s="65"/>
    </row>
    <row r="18" spans="1:4" ht="12.75">
      <c r="A18" s="70" t="s">
        <v>82</v>
      </c>
      <c r="B18" s="70" t="s">
        <v>120</v>
      </c>
      <c r="C18" s="69">
        <v>4001800</v>
      </c>
      <c r="D18" s="69"/>
    </row>
    <row r="19" spans="1:4" ht="12.75">
      <c r="A19" s="69" t="s">
        <v>83</v>
      </c>
      <c r="B19" s="69" t="s">
        <v>121</v>
      </c>
      <c r="C19" s="69">
        <v>-3230466</v>
      </c>
      <c r="D19" s="69"/>
    </row>
    <row r="20" spans="1:4" ht="12.75">
      <c r="A20" s="27" t="s">
        <v>317</v>
      </c>
      <c r="B20" s="27" t="s">
        <v>319</v>
      </c>
      <c r="C20" s="27"/>
      <c r="D20" s="27"/>
    </row>
    <row r="21" spans="1:4" ht="12.75">
      <c r="A21" s="27" t="s">
        <v>318</v>
      </c>
      <c r="B21" s="27" t="s">
        <v>320</v>
      </c>
      <c r="C21" s="27"/>
      <c r="D21" s="27"/>
    </row>
    <row r="22" spans="1:4" ht="12.75">
      <c r="A22" s="27"/>
      <c r="B22" s="76"/>
      <c r="C22" s="27"/>
      <c r="D22" s="27"/>
    </row>
    <row r="23" spans="1:4" ht="12.75">
      <c r="A23" s="27"/>
      <c r="B23" s="77" t="s">
        <v>122</v>
      </c>
      <c r="C23" s="27"/>
      <c r="D23" s="27"/>
    </row>
    <row r="24" spans="1:4" ht="12.75">
      <c r="A24" s="29"/>
      <c r="B24" s="78" t="s">
        <v>123</v>
      </c>
      <c r="C24" s="259">
        <f>C9+C10+C16+C18+C19+C20+C21</f>
        <v>346879</v>
      </c>
      <c r="D24" s="79">
        <f>D9+D10+D16+D18+D19</f>
        <v>0</v>
      </c>
    </row>
    <row r="25" spans="1:4" ht="12.75">
      <c r="A25" s="29"/>
      <c r="B25" s="29"/>
      <c r="C25" s="29"/>
      <c r="D25" s="29"/>
    </row>
    <row r="26" spans="1:4" ht="12.75">
      <c r="A26" s="69" t="s">
        <v>70</v>
      </c>
      <c r="B26" s="68" t="s">
        <v>124</v>
      </c>
      <c r="C26" s="69"/>
      <c r="D26" s="69"/>
    </row>
    <row r="27" spans="1:4" ht="12.75">
      <c r="A27" s="69"/>
      <c r="B27" s="68"/>
      <c r="C27" s="69"/>
      <c r="D27" s="69"/>
    </row>
    <row r="28" spans="1:4" ht="12.75">
      <c r="A28" s="69" t="s">
        <v>79</v>
      </c>
      <c r="B28" s="70" t="s">
        <v>125</v>
      </c>
      <c r="C28" s="69"/>
      <c r="D28" s="69"/>
    </row>
    <row r="29" spans="1:4" ht="12.75">
      <c r="A29" s="69" t="s">
        <v>80</v>
      </c>
      <c r="B29" s="70" t="s">
        <v>105</v>
      </c>
      <c r="C29" s="69"/>
      <c r="D29" s="69"/>
    </row>
    <row r="30" spans="1:4" ht="12.75">
      <c r="A30" s="69" t="s">
        <v>81</v>
      </c>
      <c r="B30" s="70" t="s">
        <v>126</v>
      </c>
      <c r="C30" s="69"/>
      <c r="D30" s="69"/>
    </row>
    <row r="31" spans="1:4" ht="12.75">
      <c r="A31" s="69" t="s">
        <v>82</v>
      </c>
      <c r="B31" s="70" t="s">
        <v>127</v>
      </c>
      <c r="C31" s="69"/>
      <c r="D31" s="69"/>
    </row>
    <row r="32" spans="1:4" ht="12.75">
      <c r="A32" s="69" t="s">
        <v>83</v>
      </c>
      <c r="B32" s="70" t="s">
        <v>106</v>
      </c>
      <c r="C32" s="69"/>
      <c r="D32" s="69"/>
    </row>
    <row r="33" spans="1:4" ht="12.75">
      <c r="A33" s="69" t="s">
        <v>317</v>
      </c>
      <c r="B33" s="70" t="s">
        <v>321</v>
      </c>
      <c r="C33" s="69"/>
      <c r="D33" s="69"/>
    </row>
    <row r="34" spans="1:4" ht="12.75">
      <c r="A34" s="69"/>
      <c r="B34" s="68" t="s">
        <v>132</v>
      </c>
      <c r="C34" s="72">
        <f>C28+C29+C30+C31+C32+C33</f>
        <v>0</v>
      </c>
      <c r="D34" s="72">
        <f>D28+D29+D30+D31+D32</f>
        <v>0</v>
      </c>
    </row>
    <row r="35" spans="1:4" ht="12.75">
      <c r="A35" s="69"/>
      <c r="B35" s="69"/>
      <c r="C35" s="69"/>
      <c r="D35" s="69"/>
    </row>
    <row r="36" spans="1:4" ht="12.75">
      <c r="A36" s="68" t="s">
        <v>5</v>
      </c>
      <c r="B36" s="68" t="s">
        <v>107</v>
      </c>
      <c r="C36" s="69"/>
      <c r="D36" s="69"/>
    </row>
    <row r="37" spans="1:4" ht="12.75">
      <c r="A37" s="69"/>
      <c r="B37" s="69"/>
      <c r="C37" s="69"/>
      <c r="D37" s="69"/>
    </row>
    <row r="38" spans="1:4" ht="12.75">
      <c r="A38" s="69" t="s">
        <v>79</v>
      </c>
      <c r="B38" s="69" t="s">
        <v>108</v>
      </c>
      <c r="C38" s="69"/>
      <c r="D38" s="69"/>
    </row>
    <row r="39" spans="1:4" ht="12.75">
      <c r="A39" s="69" t="s">
        <v>80</v>
      </c>
      <c r="B39" s="69" t="s">
        <v>109</v>
      </c>
      <c r="C39" s="69"/>
      <c r="D39" s="69"/>
    </row>
    <row r="40" spans="1:4" ht="12.75">
      <c r="A40" s="69" t="s">
        <v>81</v>
      </c>
      <c r="B40" s="69" t="s">
        <v>110</v>
      </c>
      <c r="C40" s="69"/>
      <c r="D40" s="69"/>
    </row>
    <row r="41" spans="1:4" ht="12.75">
      <c r="A41" s="69" t="s">
        <v>82</v>
      </c>
      <c r="B41" s="69" t="s">
        <v>111</v>
      </c>
      <c r="C41" s="69"/>
      <c r="D41" s="69"/>
    </row>
    <row r="42" spans="1:4" ht="12.75">
      <c r="A42" s="69"/>
      <c r="B42" s="69"/>
      <c r="C42" s="69"/>
      <c r="D42" s="69"/>
    </row>
    <row r="43" spans="1:4" ht="12.75">
      <c r="A43" s="69"/>
      <c r="B43" s="68" t="s">
        <v>133</v>
      </c>
      <c r="C43" s="72">
        <f>C38+C39+C40+C41</f>
        <v>0</v>
      </c>
      <c r="D43" s="72">
        <f>D38+D39+D40+D41</f>
        <v>0</v>
      </c>
    </row>
    <row r="44" spans="1:4" ht="12.75">
      <c r="A44" s="69"/>
      <c r="B44" s="69"/>
      <c r="C44" s="69"/>
      <c r="D44" s="69"/>
    </row>
    <row r="45" spans="1:4" ht="12.75">
      <c r="A45" s="68" t="s">
        <v>112</v>
      </c>
      <c r="B45" s="68" t="s">
        <v>114</v>
      </c>
      <c r="C45" s="69">
        <f>C49-C47</f>
        <v>346879</v>
      </c>
      <c r="D45" s="69"/>
    </row>
    <row r="46" spans="1:4" ht="12.75">
      <c r="A46" s="68"/>
      <c r="B46" s="68"/>
      <c r="C46" s="69"/>
      <c r="D46" s="69"/>
    </row>
    <row r="47" spans="1:4" ht="12.75">
      <c r="A47" s="68" t="s">
        <v>113</v>
      </c>
      <c r="B47" s="68" t="s">
        <v>128</v>
      </c>
      <c r="C47" s="69">
        <v>3189222</v>
      </c>
      <c r="D47" s="69"/>
    </row>
    <row r="48" spans="1:4" ht="12.75">
      <c r="A48" s="69"/>
      <c r="B48" s="69"/>
      <c r="C48" s="69"/>
      <c r="D48" s="69"/>
    </row>
    <row r="49" spans="1:4" ht="12.75">
      <c r="A49" s="68" t="s">
        <v>115</v>
      </c>
      <c r="B49" s="68" t="s">
        <v>129</v>
      </c>
      <c r="C49" s="69">
        <v>3536101</v>
      </c>
      <c r="D49" s="69"/>
    </row>
    <row r="50" spans="1:4" ht="12.75">
      <c r="A50" s="68"/>
      <c r="B50" s="68"/>
      <c r="C50" s="69"/>
      <c r="D50" s="69"/>
    </row>
    <row r="51" spans="1:4" ht="12.75">
      <c r="A51" s="69"/>
      <c r="B51" s="69"/>
      <c r="C51" s="69"/>
      <c r="D51" s="69"/>
    </row>
  </sheetData>
  <sheetProtection/>
  <mergeCells count="3">
    <mergeCell ref="B2:D2"/>
    <mergeCell ref="A4:A5"/>
    <mergeCell ref="B4:B5"/>
  </mergeCells>
  <printOptions/>
  <pageMargins left="0.24" right="0.48" top="1" bottom="0.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4">
      <selection activeCell="F14" sqref="F14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28125" style="0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6.140625" style="0" customWidth="1"/>
    <col min="8" max="8" width="16.28125" style="0" customWidth="1"/>
    <col min="9" max="9" width="12.140625" style="0" customWidth="1"/>
    <col min="10" max="10" width="2.7109375" style="0" customWidth="1"/>
  </cols>
  <sheetData>
    <row r="2" spans="2:9" ht="18">
      <c r="B2" s="245" t="s">
        <v>331</v>
      </c>
      <c r="C2" s="244"/>
      <c r="D2" s="244"/>
      <c r="E2" s="102"/>
      <c r="G2" s="99"/>
      <c r="H2" s="99"/>
      <c r="I2" s="103" t="s">
        <v>164</v>
      </c>
    </row>
    <row r="3" ht="6.75" customHeight="1"/>
    <row r="4" spans="1:9" ht="25.5" customHeight="1">
      <c r="A4" s="300" t="s">
        <v>339</v>
      </c>
      <c r="B4" s="300"/>
      <c r="C4" s="300"/>
      <c r="D4" s="300"/>
      <c r="E4" s="300"/>
      <c r="F4" s="300"/>
      <c r="G4" s="300"/>
      <c r="H4" s="300"/>
      <c r="I4" s="300"/>
    </row>
    <row r="5" ht="6.75" customHeight="1"/>
    <row r="6" spans="2:8" ht="12.75" customHeight="1">
      <c r="B6" s="150" t="s">
        <v>257</v>
      </c>
      <c r="G6" s="151"/>
      <c r="H6" s="151"/>
    </row>
    <row r="7" ht="6.75" customHeight="1" thickBot="1"/>
    <row r="8" spans="1:9" s="157" customFormat="1" ht="40.5" customHeight="1" thickTop="1">
      <c r="A8" s="152"/>
      <c r="B8" s="153"/>
      <c r="C8" s="153" t="s">
        <v>86</v>
      </c>
      <c r="D8" s="153" t="s">
        <v>223</v>
      </c>
      <c r="E8" s="154" t="s">
        <v>258</v>
      </c>
      <c r="F8" s="154" t="s">
        <v>259</v>
      </c>
      <c r="G8" s="153" t="s">
        <v>260</v>
      </c>
      <c r="H8" s="155" t="s">
        <v>87</v>
      </c>
      <c r="I8" s="156" t="s">
        <v>137</v>
      </c>
    </row>
    <row r="9" spans="1:9" s="163" customFormat="1" ht="30" customHeight="1">
      <c r="A9" s="158" t="s">
        <v>4</v>
      </c>
      <c r="B9" s="159" t="s">
        <v>340</v>
      </c>
      <c r="C9" s="160">
        <v>13100000</v>
      </c>
      <c r="D9" s="160"/>
      <c r="E9" s="160"/>
      <c r="F9" s="160">
        <v>932507</v>
      </c>
      <c r="G9" s="160">
        <v>-513561</v>
      </c>
      <c r="H9" s="161"/>
      <c r="I9" s="162"/>
    </row>
    <row r="10" spans="1:9" s="163" customFormat="1" ht="19.5" customHeight="1">
      <c r="A10" s="164" t="s">
        <v>3</v>
      </c>
      <c r="B10" s="165" t="s">
        <v>261</v>
      </c>
      <c r="C10" s="160"/>
      <c r="D10" s="160"/>
      <c r="E10" s="160"/>
      <c r="F10" s="160"/>
      <c r="G10" s="160"/>
      <c r="H10" s="161"/>
      <c r="I10" s="162">
        <f aca="true" t="shared" si="0" ref="I10:I23">SUM(C10:H10)</f>
        <v>0</v>
      </c>
    </row>
    <row r="11" spans="1:9" s="163" customFormat="1" ht="19.5" customHeight="1">
      <c r="A11" s="158" t="s">
        <v>2</v>
      </c>
      <c r="B11" s="159" t="s">
        <v>262</v>
      </c>
      <c r="C11" s="160"/>
      <c r="D11" s="160"/>
      <c r="E11" s="160"/>
      <c r="F11" s="160"/>
      <c r="G11" s="160"/>
      <c r="H11" s="161"/>
      <c r="I11" s="162">
        <f t="shared" si="0"/>
        <v>0</v>
      </c>
    </row>
    <row r="12" spans="1:9" s="163" customFormat="1" ht="19.5" customHeight="1">
      <c r="A12" s="166">
        <v>1</v>
      </c>
      <c r="B12" s="167" t="s">
        <v>263</v>
      </c>
      <c r="C12" s="168">
        <v>-2767586</v>
      </c>
      <c r="D12" s="168"/>
      <c r="E12" s="168"/>
      <c r="F12" s="168"/>
      <c r="G12" s="168">
        <v>0</v>
      </c>
      <c r="H12" s="169"/>
      <c r="I12" s="162">
        <f t="shared" si="0"/>
        <v>-2767586</v>
      </c>
    </row>
    <row r="13" spans="1:9" s="163" customFormat="1" ht="19.5" customHeight="1">
      <c r="A13" s="166">
        <v>2</v>
      </c>
      <c r="B13" s="167" t="s">
        <v>138</v>
      </c>
      <c r="C13" s="168"/>
      <c r="D13" s="168"/>
      <c r="E13" s="168"/>
      <c r="F13" s="168"/>
      <c r="G13" s="168"/>
      <c r="H13" s="169"/>
      <c r="I13" s="162">
        <f t="shared" si="0"/>
        <v>0</v>
      </c>
    </row>
    <row r="14" spans="1:9" s="163" customFormat="1" ht="19.5" customHeight="1">
      <c r="A14" s="166">
        <v>3</v>
      </c>
      <c r="B14" s="167" t="s">
        <v>264</v>
      </c>
      <c r="C14" s="168"/>
      <c r="D14" s="168"/>
      <c r="E14" s="168"/>
      <c r="F14" s="168"/>
      <c r="G14" s="168"/>
      <c r="H14" s="169"/>
      <c r="I14" s="162">
        <f t="shared" si="0"/>
        <v>0</v>
      </c>
    </row>
    <row r="15" spans="1:9" s="163" customFormat="1" ht="19.5" customHeight="1">
      <c r="A15" s="166">
        <v>4</v>
      </c>
      <c r="B15" s="167" t="s">
        <v>265</v>
      </c>
      <c r="C15" s="168"/>
      <c r="D15" s="168"/>
      <c r="E15" s="168"/>
      <c r="F15" s="168"/>
      <c r="G15" s="168"/>
      <c r="H15" s="169"/>
      <c r="I15" s="162">
        <f t="shared" si="0"/>
        <v>0</v>
      </c>
    </row>
    <row r="16" spans="1:9" s="163" customFormat="1" ht="19.5" customHeight="1">
      <c r="A16" s="166">
        <v>5</v>
      </c>
      <c r="B16" s="167" t="s">
        <v>266</v>
      </c>
      <c r="C16" s="168"/>
      <c r="D16" s="168"/>
      <c r="E16" s="168"/>
      <c r="F16" s="168"/>
      <c r="G16" s="168"/>
      <c r="H16" s="169"/>
      <c r="I16" s="162">
        <f t="shared" si="0"/>
        <v>0</v>
      </c>
    </row>
    <row r="17" spans="1:9" s="163" customFormat="1" ht="19.5" customHeight="1">
      <c r="A17" s="166">
        <v>6</v>
      </c>
      <c r="B17" s="167" t="s">
        <v>139</v>
      </c>
      <c r="C17" s="168"/>
      <c r="D17" s="168"/>
      <c r="E17" s="168"/>
      <c r="F17" s="168"/>
      <c r="G17" s="168"/>
      <c r="H17" s="169"/>
      <c r="I17" s="162">
        <f t="shared" si="0"/>
        <v>0</v>
      </c>
    </row>
    <row r="18" spans="1:9" s="163" customFormat="1" ht="19.5" customHeight="1">
      <c r="A18" s="166">
        <v>7</v>
      </c>
      <c r="B18" s="163" t="s">
        <v>267</v>
      </c>
      <c r="C18" s="168"/>
      <c r="D18" s="168"/>
      <c r="E18" s="168"/>
      <c r="F18" s="168"/>
      <c r="G18" s="168"/>
      <c r="H18" s="169"/>
      <c r="I18" s="162">
        <f t="shared" si="0"/>
        <v>0</v>
      </c>
    </row>
    <row r="19" spans="1:9" s="163" customFormat="1" ht="19.5" customHeight="1">
      <c r="A19" s="166">
        <v>8</v>
      </c>
      <c r="B19" s="167" t="s">
        <v>268</v>
      </c>
      <c r="C19" s="168"/>
      <c r="D19" s="168"/>
      <c r="E19" s="168"/>
      <c r="F19" s="168"/>
      <c r="G19" s="168"/>
      <c r="H19" s="169"/>
      <c r="I19" s="162">
        <f t="shared" si="0"/>
        <v>0</v>
      </c>
    </row>
    <row r="20" spans="1:9" s="163" customFormat="1" ht="19.5" customHeight="1">
      <c r="A20" s="166">
        <v>9</v>
      </c>
      <c r="B20" s="167" t="s">
        <v>269</v>
      </c>
      <c r="C20" s="168"/>
      <c r="D20" s="168"/>
      <c r="E20" s="168"/>
      <c r="F20" s="168"/>
      <c r="G20" s="168"/>
      <c r="H20" s="169"/>
      <c r="I20" s="162">
        <f t="shared" si="0"/>
        <v>0</v>
      </c>
    </row>
    <row r="21" spans="1:9" s="163" customFormat="1" ht="19.5" customHeight="1">
      <c r="A21" s="166">
        <v>10</v>
      </c>
      <c r="B21" s="167" t="s">
        <v>270</v>
      </c>
      <c r="C21" s="168"/>
      <c r="D21" s="168"/>
      <c r="E21" s="168"/>
      <c r="F21" s="168"/>
      <c r="G21" s="168"/>
      <c r="H21" s="169"/>
      <c r="I21" s="162">
        <f t="shared" si="0"/>
        <v>0</v>
      </c>
    </row>
    <row r="22" spans="1:9" s="163" customFormat="1" ht="19.5" customHeight="1">
      <c r="A22" s="166"/>
      <c r="B22" s="167"/>
      <c r="C22" s="168"/>
      <c r="D22" s="168"/>
      <c r="E22" s="168"/>
      <c r="F22" s="168"/>
      <c r="G22" s="168"/>
      <c r="H22" s="169"/>
      <c r="I22" s="162">
        <f t="shared" si="0"/>
        <v>0</v>
      </c>
    </row>
    <row r="23" spans="1:9" s="163" customFormat="1" ht="30" customHeight="1" thickBot="1">
      <c r="A23" s="170" t="s">
        <v>5</v>
      </c>
      <c r="B23" s="171" t="s">
        <v>341</v>
      </c>
      <c r="C23" s="172">
        <f aca="true" t="shared" si="1" ref="C23:H23">SUM(C9:C22)</f>
        <v>10332414</v>
      </c>
      <c r="D23" s="172">
        <f t="shared" si="1"/>
        <v>0</v>
      </c>
      <c r="E23" s="172">
        <f t="shared" si="1"/>
        <v>0</v>
      </c>
      <c r="F23" s="172">
        <f t="shared" si="1"/>
        <v>932507</v>
      </c>
      <c r="G23" s="172">
        <f t="shared" si="1"/>
        <v>-513561</v>
      </c>
      <c r="H23" s="172">
        <f t="shared" si="1"/>
        <v>0</v>
      </c>
      <c r="I23" s="162">
        <f t="shared" si="0"/>
        <v>10751360</v>
      </c>
    </row>
    <row r="24" ht="13.5" customHeight="1" thickTop="1"/>
    <row r="25" ht="13.5" customHeight="1">
      <c r="I25" t="s">
        <v>271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">
    <mergeCell ref="A4:I4"/>
  </mergeCells>
  <printOptions/>
  <pageMargins left="0.24" right="0.24" top="1" bottom="0.53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0">
      <selection activeCell="B19" sqref="B19"/>
    </sheetView>
  </sheetViews>
  <sheetFormatPr defaultColWidth="9.140625" defaultRowHeight="12.75"/>
  <cols>
    <col min="1" max="1" width="30.421875" style="0" customWidth="1"/>
    <col min="2" max="2" width="9.8515625" style="0" customWidth="1"/>
    <col min="3" max="4" width="9.421875" style="0" customWidth="1"/>
    <col min="5" max="5" width="8.140625" style="0" customWidth="1"/>
    <col min="6" max="6" width="8.57421875" style="0" customWidth="1"/>
    <col min="7" max="7" width="9.421875" style="0" customWidth="1"/>
    <col min="8" max="8" width="8.28125" style="0" customWidth="1"/>
    <col min="9" max="9" width="8.57421875" style="0" customWidth="1"/>
    <col min="10" max="10" width="6.57421875" style="0" customWidth="1"/>
    <col min="11" max="11" width="8.7109375" style="0" customWidth="1"/>
    <col min="12" max="12" width="9.421875" style="0" customWidth="1"/>
    <col min="13" max="13" width="10.00390625" style="0" customWidth="1"/>
  </cols>
  <sheetData>
    <row r="2" s="18" customFormat="1" ht="15.75" customHeight="1">
      <c r="B2" s="19" t="s">
        <v>6</v>
      </c>
    </row>
    <row r="4" spans="1:13" s="7" customFormat="1" ht="16.5" customHeight="1">
      <c r="A4" s="8"/>
      <c r="B4" s="8" t="s">
        <v>7</v>
      </c>
      <c r="C4" s="22" t="s">
        <v>42</v>
      </c>
      <c r="D4" s="11"/>
      <c r="E4" s="11"/>
      <c r="F4" s="11"/>
      <c r="G4" s="12"/>
      <c r="H4" s="22" t="s">
        <v>43</v>
      </c>
      <c r="I4" s="11"/>
      <c r="J4" s="11"/>
      <c r="K4" s="11"/>
      <c r="L4" s="12"/>
      <c r="M4" s="8" t="s">
        <v>25</v>
      </c>
    </row>
    <row r="5" spans="1:13" s="7" customFormat="1" ht="17.25" customHeight="1">
      <c r="A5" s="23" t="s">
        <v>44</v>
      </c>
      <c r="B5" s="9" t="s">
        <v>8</v>
      </c>
      <c r="C5" s="8" t="s">
        <v>10</v>
      </c>
      <c r="D5" s="8" t="s">
        <v>12</v>
      </c>
      <c r="E5" s="8" t="s">
        <v>14</v>
      </c>
      <c r="F5" s="8" t="s">
        <v>16</v>
      </c>
      <c r="G5" s="8"/>
      <c r="H5" s="8" t="s">
        <v>17</v>
      </c>
      <c r="I5" s="8" t="s">
        <v>18</v>
      </c>
      <c r="J5" s="8" t="s">
        <v>20</v>
      </c>
      <c r="K5" s="8" t="s">
        <v>22</v>
      </c>
      <c r="L5" s="13"/>
      <c r="M5" s="9" t="s">
        <v>26</v>
      </c>
    </row>
    <row r="6" spans="1:13" s="7" customFormat="1" ht="17.25" customHeight="1">
      <c r="A6" s="9"/>
      <c r="B6" s="9" t="s">
        <v>9</v>
      </c>
      <c r="C6" s="9" t="s">
        <v>11</v>
      </c>
      <c r="D6" s="9" t="s">
        <v>13</v>
      </c>
      <c r="E6" s="9" t="s">
        <v>15</v>
      </c>
      <c r="F6" s="51"/>
      <c r="G6" s="9" t="s">
        <v>24</v>
      </c>
      <c r="H6" s="9"/>
      <c r="I6" s="9" t="s">
        <v>19</v>
      </c>
      <c r="J6" s="9" t="s">
        <v>21</v>
      </c>
      <c r="K6" s="9" t="s">
        <v>23</v>
      </c>
      <c r="L6" s="14" t="s">
        <v>24</v>
      </c>
      <c r="M6" s="9" t="s">
        <v>9</v>
      </c>
    </row>
    <row r="7" spans="1:13" ht="28.5" customHeight="1">
      <c r="A7" s="20" t="s">
        <v>41</v>
      </c>
      <c r="B7" s="54">
        <f>SUM(B8:B13)</f>
        <v>0</v>
      </c>
      <c r="C7" s="54">
        <f>SUM(C8:C13)</f>
        <v>0</v>
      </c>
      <c r="D7" s="54">
        <f>SUM(D8:D13)</f>
        <v>0</v>
      </c>
      <c r="E7" s="54">
        <f>SUM(E8:E13)</f>
        <v>0</v>
      </c>
      <c r="F7" s="54">
        <f>SUM(F8:F13)</f>
        <v>0</v>
      </c>
      <c r="G7" s="54">
        <f>C7+D7+E7+F7</f>
        <v>0</v>
      </c>
      <c r="H7" s="54">
        <f>SUM(H8:H13)</f>
        <v>0</v>
      </c>
      <c r="I7" s="54">
        <f>SUM(I8:I13)</f>
        <v>0</v>
      </c>
      <c r="J7" s="54">
        <f>SUM(J8:J13)</f>
        <v>0</v>
      </c>
      <c r="K7" s="54">
        <f>SUM(K8:K13)</f>
        <v>0</v>
      </c>
      <c r="L7" s="54">
        <f>H7+I7+J7+K7</f>
        <v>0</v>
      </c>
      <c r="M7" s="55">
        <f>B7+G7-L7</f>
        <v>0</v>
      </c>
    </row>
    <row r="8" spans="1:13" ht="18" customHeight="1">
      <c r="A8" s="1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33"/>
    </row>
    <row r="9" spans="1:13" ht="18" customHeight="1">
      <c r="A9" s="16" t="s">
        <v>71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3"/>
    </row>
    <row r="10" spans="1:13" ht="18" customHeight="1">
      <c r="A10" s="16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3"/>
    </row>
    <row r="11" spans="1:13" ht="18" customHeight="1">
      <c r="A11" s="16" t="s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3"/>
    </row>
    <row r="12" spans="1:13" ht="18" customHeight="1">
      <c r="A12" s="16" t="s">
        <v>29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3"/>
    </row>
    <row r="13" spans="1:13" ht="18" customHeight="1">
      <c r="A13" s="16" t="s">
        <v>30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3"/>
    </row>
    <row r="14" spans="1:13" ht="28.5" customHeight="1">
      <c r="A14" s="21" t="s">
        <v>31</v>
      </c>
      <c r="B14" s="54">
        <f>SUM(B15:B24)</f>
        <v>4734430</v>
      </c>
      <c r="C14" s="54">
        <f>SUM(C15:C24)</f>
        <v>0</v>
      </c>
      <c r="D14" s="54">
        <f>SUM(D15:D24)</f>
        <v>0</v>
      </c>
      <c r="E14" s="54">
        <f>SUM(E15:E24)</f>
        <v>0</v>
      </c>
      <c r="F14" s="54">
        <f>SUM(F15:F24)</f>
        <v>0</v>
      </c>
      <c r="G14" s="54">
        <f>C14+D14+E14+F14</f>
        <v>0</v>
      </c>
      <c r="H14" s="54">
        <f>SUM(H15:H24)</f>
        <v>0</v>
      </c>
      <c r="I14" s="54">
        <f>SUM(I15:I24)</f>
        <v>0</v>
      </c>
      <c r="J14" s="54">
        <f>SUM(J15:J24)</f>
        <v>0</v>
      </c>
      <c r="K14" s="54">
        <f>SUM(K15:K24)</f>
        <v>0</v>
      </c>
      <c r="L14" s="54">
        <f>H14+I14+J14+K14</f>
        <v>0</v>
      </c>
      <c r="M14" s="55">
        <f>B14+G14-L14</f>
        <v>4734430</v>
      </c>
    </row>
    <row r="15" spans="1:13" ht="18" customHeight="1">
      <c r="A15" s="16" t="s">
        <v>32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3"/>
    </row>
    <row r="16" spans="1:13" ht="18" customHeight="1">
      <c r="A16" s="16" t="s">
        <v>33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3"/>
    </row>
    <row r="17" spans="1:13" ht="18" customHeight="1">
      <c r="A17" s="16" t="s">
        <v>68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3"/>
    </row>
    <row r="18" spans="1:13" ht="18" customHeight="1">
      <c r="A18" s="16" t="s">
        <v>67</v>
      </c>
      <c r="B18" s="26"/>
      <c r="C18" s="26"/>
      <c r="D18" s="26"/>
      <c r="E18" s="26"/>
      <c r="F18" s="52"/>
      <c r="G18" s="52">
        <f>C18+D18+E18+F18</f>
        <v>0</v>
      </c>
      <c r="H18" s="26"/>
      <c r="I18" s="26"/>
      <c r="J18" s="26"/>
      <c r="K18" s="26"/>
      <c r="L18" s="26"/>
      <c r="M18" s="53">
        <f>B18+G18-L18</f>
        <v>0</v>
      </c>
    </row>
    <row r="19" spans="1:13" ht="18" customHeight="1">
      <c r="A19" s="16" t="s">
        <v>34</v>
      </c>
      <c r="B19" s="26">
        <v>4734430</v>
      </c>
      <c r="C19" s="26"/>
      <c r="D19" s="26"/>
      <c r="E19" s="26"/>
      <c r="F19" s="52"/>
      <c r="G19" s="52">
        <f>C19+D19+E19+F19</f>
        <v>0</v>
      </c>
      <c r="H19" s="26"/>
      <c r="I19" s="26"/>
      <c r="J19" s="26"/>
      <c r="K19" s="26"/>
      <c r="L19" s="26"/>
      <c r="M19" s="53">
        <f>B19+G19-L19</f>
        <v>4734430</v>
      </c>
    </row>
    <row r="20" spans="1:13" ht="18" customHeight="1">
      <c r="A20" s="1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33"/>
    </row>
    <row r="21" spans="1:13" ht="18" customHeight="1">
      <c r="A21" s="16" t="s">
        <v>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3"/>
    </row>
    <row r="22" spans="1:13" ht="18" customHeight="1">
      <c r="A22" s="16" t="s">
        <v>37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3"/>
    </row>
    <row r="23" spans="1:13" ht="18" customHeight="1">
      <c r="A23" s="16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3"/>
    </row>
    <row r="24" spans="1:13" ht="18" customHeight="1">
      <c r="A24" s="16" t="s">
        <v>39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3"/>
    </row>
    <row r="25" spans="1:13" ht="33.75" customHeight="1">
      <c r="A25" s="5" t="s">
        <v>40</v>
      </c>
      <c r="B25" s="54">
        <f>B7+B14</f>
        <v>4734430</v>
      </c>
      <c r="C25" s="54">
        <f>C7+C14</f>
        <v>0</v>
      </c>
      <c r="D25" s="54">
        <f>D7+D14</f>
        <v>0</v>
      </c>
      <c r="E25" s="54">
        <f>E7+E14</f>
        <v>0</v>
      </c>
      <c r="F25" s="54">
        <f>F7+F14</f>
        <v>0</v>
      </c>
      <c r="G25" s="54">
        <f>C25+D25+E25+F25</f>
        <v>0</v>
      </c>
      <c r="H25" s="54">
        <f>H7+H14</f>
        <v>0</v>
      </c>
      <c r="I25" s="54">
        <f>I7+I14</f>
        <v>0</v>
      </c>
      <c r="J25" s="54">
        <f>J7+J14</f>
        <v>0</v>
      </c>
      <c r="K25" s="54">
        <f>K7+K14</f>
        <v>0</v>
      </c>
      <c r="L25" s="54">
        <f>H25+I25+J25+K25</f>
        <v>0</v>
      </c>
      <c r="M25" s="55">
        <f>B25+G25-L25</f>
        <v>4734430</v>
      </c>
    </row>
    <row r="26" spans="2:13" ht="12.7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sheetProtection/>
  <printOptions/>
  <pageMargins left="0.53" right="0.58" top="0.85" bottom="0.86" header="0.5" footer="0.5"/>
  <pageSetup horizontalDpi="300" verticalDpi="300" orientation="landscape" paperSize="9" r:id="rId1"/>
  <headerFooter alignWithMargins="0">
    <oddFooter>&amp;CFaqe  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4">
      <selection activeCell="E9" sqref="E9"/>
    </sheetView>
  </sheetViews>
  <sheetFormatPr defaultColWidth="9.140625" defaultRowHeight="12.75"/>
  <cols>
    <col min="1" max="1" width="4.28125" style="0" customWidth="1"/>
    <col min="2" max="2" width="31.7109375" style="0" customWidth="1"/>
    <col min="3" max="3" width="12.28125" style="0" customWidth="1"/>
    <col min="4" max="4" width="9.28125" style="0" customWidth="1"/>
    <col min="6" max="6" width="7.8515625" style="0" customWidth="1"/>
    <col min="7" max="7" width="10.28125" style="0" customWidth="1"/>
    <col min="8" max="8" width="10.421875" style="0" customWidth="1"/>
    <col min="11" max="11" width="10.8515625" style="0" customWidth="1"/>
    <col min="12" max="12" width="11.7109375" style="0" customWidth="1"/>
  </cols>
  <sheetData>
    <row r="2" spans="2:12" ht="15">
      <c r="B2" s="18"/>
      <c r="C2" s="18"/>
      <c r="D2" s="18" t="s">
        <v>47</v>
      </c>
      <c r="E2" s="18"/>
      <c r="F2" s="18"/>
      <c r="G2" s="18"/>
      <c r="H2" s="18"/>
      <c r="I2" s="18"/>
      <c r="J2" s="18"/>
      <c r="K2" s="18"/>
      <c r="L2" s="18"/>
    </row>
    <row r="4" spans="1:12" ht="12.75">
      <c r="A4" s="27"/>
      <c r="B4" s="8"/>
      <c r="C4" s="8" t="s">
        <v>48</v>
      </c>
      <c r="D4" s="22" t="s">
        <v>42</v>
      </c>
      <c r="E4" s="11"/>
      <c r="F4" s="11"/>
      <c r="G4" s="12"/>
      <c r="H4" s="22" t="s">
        <v>43</v>
      </c>
      <c r="I4" s="11"/>
      <c r="J4" s="11"/>
      <c r="K4" s="12"/>
      <c r="L4" s="8" t="s">
        <v>48</v>
      </c>
    </row>
    <row r="5" spans="1:12" ht="12.75">
      <c r="A5" s="28" t="s">
        <v>0</v>
      </c>
      <c r="B5" s="24" t="s">
        <v>45</v>
      </c>
      <c r="C5" s="9" t="s">
        <v>49</v>
      </c>
      <c r="D5" s="8" t="s">
        <v>51</v>
      </c>
      <c r="E5" s="8" t="s">
        <v>54</v>
      </c>
      <c r="F5" s="8"/>
      <c r="G5" s="8"/>
      <c r="H5" s="8" t="s">
        <v>56</v>
      </c>
      <c r="I5" s="8" t="s">
        <v>59</v>
      </c>
      <c r="J5" s="8" t="s">
        <v>56</v>
      </c>
      <c r="K5" s="13"/>
      <c r="L5" s="9" t="s">
        <v>64</v>
      </c>
    </row>
    <row r="6" spans="1:12" ht="12.75">
      <c r="A6" s="28" t="s">
        <v>1</v>
      </c>
      <c r="B6" s="24" t="s">
        <v>46</v>
      </c>
      <c r="C6" s="9" t="s">
        <v>50</v>
      </c>
      <c r="D6" s="9" t="s">
        <v>53</v>
      </c>
      <c r="E6" s="9" t="s">
        <v>55</v>
      </c>
      <c r="F6" s="9"/>
      <c r="G6" s="9" t="s">
        <v>24</v>
      </c>
      <c r="H6" s="9" t="s">
        <v>57</v>
      </c>
      <c r="I6" s="9" t="s">
        <v>60</v>
      </c>
      <c r="J6" s="9" t="s">
        <v>62</v>
      </c>
      <c r="K6" s="14" t="s">
        <v>24</v>
      </c>
      <c r="L6" s="9" t="s">
        <v>65</v>
      </c>
    </row>
    <row r="7" spans="1:12" ht="12.75">
      <c r="A7" s="29"/>
      <c r="B7" s="10"/>
      <c r="C7" s="10" t="s">
        <v>9</v>
      </c>
      <c r="D7" s="10" t="s">
        <v>52</v>
      </c>
      <c r="E7" s="10"/>
      <c r="F7" s="10"/>
      <c r="G7" s="10"/>
      <c r="H7" s="10" t="s">
        <v>58</v>
      </c>
      <c r="I7" s="10" t="s">
        <v>61</v>
      </c>
      <c r="J7" s="10" t="s">
        <v>63</v>
      </c>
      <c r="K7" s="15"/>
      <c r="L7" s="10" t="s">
        <v>9</v>
      </c>
    </row>
    <row r="8" spans="1:12" ht="18" customHeight="1">
      <c r="A8" s="30">
        <v>1</v>
      </c>
      <c r="B8" s="45" t="s">
        <v>72</v>
      </c>
      <c r="C8" s="25"/>
      <c r="D8" s="25"/>
      <c r="E8" s="25"/>
      <c r="F8" s="25"/>
      <c r="G8" s="25">
        <f>D8+E8+F8</f>
        <v>0</v>
      </c>
      <c r="H8" s="25"/>
      <c r="I8" s="25"/>
      <c r="J8" s="25"/>
      <c r="K8" s="25">
        <f>H8+I8+J8</f>
        <v>0</v>
      </c>
      <c r="L8" s="31">
        <f>C8+G8-K8</f>
        <v>0</v>
      </c>
    </row>
    <row r="9" spans="1:12" ht="18" customHeight="1">
      <c r="A9" s="4">
        <f>A8+1</f>
        <v>2</v>
      </c>
      <c r="B9" s="46" t="s">
        <v>73</v>
      </c>
      <c r="C9" s="26">
        <v>3473056</v>
      </c>
      <c r="D9" s="26"/>
      <c r="E9" s="26">
        <v>252274</v>
      </c>
      <c r="F9" s="26"/>
      <c r="G9" s="26">
        <f>D9+E9+F9</f>
        <v>252274</v>
      </c>
      <c r="H9" s="26"/>
      <c r="I9" s="26"/>
      <c r="J9" s="26"/>
      <c r="K9" s="26">
        <f>H9+I9+J9</f>
        <v>0</v>
      </c>
      <c r="L9" s="33">
        <f>C9+G9-K9</f>
        <v>3725330</v>
      </c>
    </row>
    <row r="10" spans="1:12" ht="18" customHeight="1">
      <c r="A10" s="4">
        <f aca="true" t="shared" si="0" ref="A10:A26">A9+1</f>
        <v>3</v>
      </c>
      <c r="B10" s="46" t="s">
        <v>162</v>
      </c>
      <c r="C10" s="26"/>
      <c r="D10" s="26"/>
      <c r="E10" s="26"/>
      <c r="F10" s="26"/>
      <c r="G10" s="26"/>
      <c r="H10" s="26"/>
      <c r="I10" s="26"/>
      <c r="J10" s="26"/>
      <c r="K10" s="26"/>
      <c r="L10" s="33"/>
    </row>
    <row r="11" spans="1:12" ht="18" customHeight="1">
      <c r="A11" s="4">
        <f t="shared" si="0"/>
        <v>4</v>
      </c>
      <c r="B11" s="46"/>
      <c r="C11" s="26"/>
      <c r="D11" s="26"/>
      <c r="E11" s="26"/>
      <c r="F11" s="26"/>
      <c r="G11" s="26"/>
      <c r="H11" s="26"/>
      <c r="I11" s="26"/>
      <c r="J11" s="26"/>
      <c r="K11" s="26"/>
      <c r="L11" s="33"/>
    </row>
    <row r="12" spans="1:12" ht="18" customHeight="1">
      <c r="A12" s="4">
        <f t="shared" si="0"/>
        <v>5</v>
      </c>
      <c r="B12" s="46"/>
      <c r="C12" s="26"/>
      <c r="D12" s="26"/>
      <c r="E12" s="26"/>
      <c r="F12" s="26"/>
      <c r="G12" s="26"/>
      <c r="H12" s="26"/>
      <c r="I12" s="26"/>
      <c r="J12" s="26"/>
      <c r="K12" s="26"/>
      <c r="L12" s="33"/>
    </row>
    <row r="13" spans="1:12" ht="18" customHeight="1">
      <c r="A13" s="4">
        <f t="shared" si="0"/>
        <v>6</v>
      </c>
      <c r="B13" s="46"/>
      <c r="C13" s="26"/>
      <c r="D13" s="26"/>
      <c r="E13" s="26"/>
      <c r="F13" s="26"/>
      <c r="G13" s="26"/>
      <c r="H13" s="26"/>
      <c r="I13" s="26"/>
      <c r="J13" s="26"/>
      <c r="K13" s="26"/>
      <c r="L13" s="33"/>
    </row>
    <row r="14" spans="1:12" ht="18" customHeight="1">
      <c r="A14" s="4">
        <f t="shared" si="0"/>
        <v>7</v>
      </c>
      <c r="B14" s="46"/>
      <c r="C14" s="26"/>
      <c r="D14" s="26"/>
      <c r="E14" s="26"/>
      <c r="F14" s="26"/>
      <c r="G14" s="26"/>
      <c r="H14" s="26"/>
      <c r="I14" s="26"/>
      <c r="J14" s="26"/>
      <c r="K14" s="26"/>
      <c r="L14" s="33"/>
    </row>
    <row r="15" spans="1:12" ht="18" customHeight="1">
      <c r="A15" s="4">
        <f t="shared" si="0"/>
        <v>8</v>
      </c>
      <c r="B15" s="6"/>
      <c r="C15" s="26"/>
      <c r="D15" s="26"/>
      <c r="E15" s="26"/>
      <c r="F15" s="26"/>
      <c r="G15" s="26"/>
      <c r="H15" s="26"/>
      <c r="I15" s="26"/>
      <c r="J15" s="26"/>
      <c r="K15" s="26"/>
      <c r="L15" s="33"/>
    </row>
    <row r="16" spans="1:12" ht="18" customHeight="1">
      <c r="A16" s="4">
        <f t="shared" si="0"/>
        <v>9</v>
      </c>
      <c r="B16" s="32"/>
      <c r="C16" s="26"/>
      <c r="D16" s="26"/>
      <c r="E16" s="26"/>
      <c r="F16" s="26"/>
      <c r="G16" s="26"/>
      <c r="H16" s="26"/>
      <c r="I16" s="26"/>
      <c r="J16" s="26"/>
      <c r="K16" s="26"/>
      <c r="L16" s="33"/>
    </row>
    <row r="17" spans="1:12" ht="18" customHeight="1">
      <c r="A17" s="4">
        <f t="shared" si="0"/>
        <v>10</v>
      </c>
      <c r="B17" s="32"/>
      <c r="C17" s="26"/>
      <c r="D17" s="26"/>
      <c r="E17" s="26"/>
      <c r="F17" s="26"/>
      <c r="G17" s="26"/>
      <c r="H17" s="26"/>
      <c r="I17" s="26"/>
      <c r="J17" s="26"/>
      <c r="K17" s="26"/>
      <c r="L17" s="33"/>
    </row>
    <row r="18" spans="1:12" ht="18" customHeight="1">
      <c r="A18" s="4">
        <f t="shared" si="0"/>
        <v>11</v>
      </c>
      <c r="B18" s="32"/>
      <c r="C18" s="26"/>
      <c r="D18" s="26"/>
      <c r="E18" s="26"/>
      <c r="F18" s="26"/>
      <c r="G18" s="26"/>
      <c r="H18" s="26"/>
      <c r="I18" s="26"/>
      <c r="J18" s="26"/>
      <c r="K18" s="26"/>
      <c r="L18" s="33"/>
    </row>
    <row r="19" spans="1:12" ht="18" customHeight="1">
      <c r="A19" s="4">
        <f t="shared" si="0"/>
        <v>12</v>
      </c>
      <c r="B19" s="32"/>
      <c r="C19" s="26"/>
      <c r="D19" s="26"/>
      <c r="E19" s="26"/>
      <c r="F19" s="26"/>
      <c r="G19" s="26"/>
      <c r="H19" s="26"/>
      <c r="I19" s="26"/>
      <c r="J19" s="26"/>
      <c r="K19" s="26"/>
      <c r="L19" s="33"/>
    </row>
    <row r="20" spans="1:12" ht="18" customHeight="1">
      <c r="A20" s="4">
        <f t="shared" si="0"/>
        <v>13</v>
      </c>
      <c r="B20" s="32"/>
      <c r="C20" s="26"/>
      <c r="D20" s="26"/>
      <c r="E20" s="26"/>
      <c r="F20" s="26"/>
      <c r="G20" s="26"/>
      <c r="H20" s="26"/>
      <c r="I20" s="26"/>
      <c r="J20" s="26"/>
      <c r="K20" s="26"/>
      <c r="L20" s="33"/>
    </row>
    <row r="21" spans="1:12" ht="18" customHeight="1">
      <c r="A21" s="4">
        <f t="shared" si="0"/>
        <v>14</v>
      </c>
      <c r="B21" s="32"/>
      <c r="C21" s="26"/>
      <c r="D21" s="26"/>
      <c r="E21" s="26"/>
      <c r="F21" s="26"/>
      <c r="G21" s="26"/>
      <c r="H21" s="26"/>
      <c r="I21" s="26"/>
      <c r="J21" s="26"/>
      <c r="K21" s="26"/>
      <c r="L21" s="33"/>
    </row>
    <row r="22" spans="1:12" ht="18" customHeight="1">
      <c r="A22" s="4">
        <f t="shared" si="0"/>
        <v>15</v>
      </c>
      <c r="B22" s="32"/>
      <c r="C22" s="26"/>
      <c r="D22" s="26"/>
      <c r="E22" s="26"/>
      <c r="F22" s="26"/>
      <c r="G22" s="26"/>
      <c r="H22" s="26"/>
      <c r="I22" s="26"/>
      <c r="J22" s="26"/>
      <c r="K22" s="26"/>
      <c r="L22" s="33"/>
    </row>
    <row r="23" spans="1:12" ht="18" customHeight="1">
      <c r="A23" s="4">
        <f t="shared" si="0"/>
        <v>16</v>
      </c>
      <c r="B23" s="32"/>
      <c r="C23" s="26"/>
      <c r="D23" s="26"/>
      <c r="E23" s="26"/>
      <c r="F23" s="26"/>
      <c r="G23" s="26"/>
      <c r="H23" s="26"/>
      <c r="I23" s="26"/>
      <c r="J23" s="26"/>
      <c r="K23" s="26"/>
      <c r="L23" s="33"/>
    </row>
    <row r="24" spans="1:12" ht="18" customHeight="1">
      <c r="A24" s="4">
        <f t="shared" si="0"/>
        <v>17</v>
      </c>
      <c r="B24" s="32"/>
      <c r="C24" s="26"/>
      <c r="D24" s="26"/>
      <c r="E24" s="26"/>
      <c r="F24" s="26"/>
      <c r="G24" s="26"/>
      <c r="H24" s="26"/>
      <c r="I24" s="26"/>
      <c r="J24" s="26"/>
      <c r="K24" s="26"/>
      <c r="L24" s="33"/>
    </row>
    <row r="25" spans="1:12" ht="18" customHeight="1">
      <c r="A25" s="4">
        <f t="shared" si="0"/>
        <v>18</v>
      </c>
      <c r="B25" s="32"/>
      <c r="C25" s="26"/>
      <c r="D25" s="26"/>
      <c r="E25" s="26"/>
      <c r="F25" s="26"/>
      <c r="G25" s="26"/>
      <c r="H25" s="26"/>
      <c r="I25" s="26"/>
      <c r="J25" s="26"/>
      <c r="K25" s="26"/>
      <c r="L25" s="33"/>
    </row>
    <row r="26" spans="1:12" ht="18" customHeight="1">
      <c r="A26" s="4">
        <f t="shared" si="0"/>
        <v>19</v>
      </c>
      <c r="B26" s="34"/>
      <c r="C26" s="26"/>
      <c r="D26" s="26"/>
      <c r="E26" s="26"/>
      <c r="F26" s="26"/>
      <c r="G26" s="26"/>
      <c r="H26" s="26"/>
      <c r="I26" s="26"/>
      <c r="J26" s="26"/>
      <c r="K26" s="26"/>
      <c r="L26" s="33"/>
    </row>
    <row r="27" spans="1:12" ht="33.75" customHeight="1">
      <c r="A27" s="17"/>
      <c r="B27" s="56" t="s">
        <v>66</v>
      </c>
      <c r="C27" s="57">
        <f>C8+C9+C10+C11+C12+C13+C14+C15+C16+C17+C18+C19+C20+C21+C22+C23+C24+C25+C26</f>
        <v>3473056</v>
      </c>
      <c r="D27" s="57"/>
      <c r="E27" s="57"/>
      <c r="F27" s="57"/>
      <c r="G27" s="57">
        <f>G8+G9+G10+G11+G12+G13+G14+G15+G16+G17+G18+G19+G20+G21+G22+G23+G24+G25+G26</f>
        <v>252274</v>
      </c>
      <c r="H27" s="57"/>
      <c r="I27" s="57"/>
      <c r="J27" s="57"/>
      <c r="K27" s="57">
        <f>K8+K9+K10+K11+K12+K13+K14+K15+K16+K17+K18+K19+K20+K21+K22+K23+K24+K25+K26</f>
        <v>0</v>
      </c>
      <c r="L27" s="58">
        <f>L8+L9+L10+L11+L12+L13+L14+L15+L16+L17+L18+L19+L20+L21+L22+L23+L24+L25+L26</f>
        <v>3725330</v>
      </c>
    </row>
  </sheetData>
  <sheetProtection/>
  <printOptions/>
  <pageMargins left="0.64" right="0.58" top="0.92" bottom="0.86" header="0.52" footer="0.5"/>
  <pageSetup horizontalDpi="300" verticalDpi="300" orientation="landscape" paperSize="9" r:id="rId1"/>
  <headerFooter alignWithMargins="0">
    <oddFooter>&amp;CFaqe  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31" sqref="D31"/>
    </sheetView>
  </sheetViews>
  <sheetFormatPr defaultColWidth="9.140625" defaultRowHeight="12.75"/>
  <cols>
    <col min="1" max="1" width="7.421875" style="0" customWidth="1"/>
    <col min="2" max="2" width="33.7109375" style="0" customWidth="1"/>
    <col min="3" max="3" width="17.28125" style="0" customWidth="1"/>
    <col min="4" max="4" width="14.7109375" style="0" customWidth="1"/>
    <col min="5" max="5" width="15.28125" style="0" customWidth="1"/>
  </cols>
  <sheetData>
    <row r="1" ht="15">
      <c r="B1" s="245" t="s">
        <v>331</v>
      </c>
    </row>
    <row r="3" ht="18">
      <c r="B3" s="90" t="s">
        <v>156</v>
      </c>
    </row>
    <row r="5" spans="1:6" ht="15">
      <c r="A5" s="91" t="s">
        <v>0</v>
      </c>
      <c r="B5" s="92"/>
      <c r="C5" s="92"/>
      <c r="D5" s="92"/>
      <c r="E5" s="92"/>
      <c r="F5" s="36"/>
    </row>
    <row r="6" spans="1:6" ht="15">
      <c r="A6" s="23" t="s">
        <v>1</v>
      </c>
      <c r="B6" s="23" t="s">
        <v>157</v>
      </c>
      <c r="C6" s="23" t="s">
        <v>158</v>
      </c>
      <c r="D6" s="23" t="s">
        <v>159</v>
      </c>
      <c r="E6" s="23" t="s">
        <v>160</v>
      </c>
      <c r="F6" s="93"/>
    </row>
    <row r="7" spans="1:5" ht="15.75" customHeight="1">
      <c r="A7" s="3">
        <v>1</v>
      </c>
      <c r="B7" s="3" t="s">
        <v>354</v>
      </c>
      <c r="C7" s="246" t="s">
        <v>352</v>
      </c>
      <c r="D7" s="3" t="s">
        <v>353</v>
      </c>
      <c r="E7" s="3">
        <v>3391200</v>
      </c>
    </row>
    <row r="8" spans="1:5" ht="15.75" customHeight="1">
      <c r="A8" s="3">
        <v>2</v>
      </c>
      <c r="B8" s="3" t="s">
        <v>355</v>
      </c>
      <c r="C8" s="246" t="s">
        <v>352</v>
      </c>
      <c r="D8" s="3" t="s">
        <v>356</v>
      </c>
      <c r="E8" s="3">
        <v>1343230</v>
      </c>
    </row>
    <row r="9" spans="1:5" ht="15.75" customHeight="1">
      <c r="A9" s="3"/>
      <c r="B9" s="3" t="s">
        <v>137</v>
      </c>
      <c r="C9" s="3"/>
      <c r="D9" s="3"/>
      <c r="E9" s="3">
        <f>SUM(E7:E8)</f>
        <v>4734430</v>
      </c>
    </row>
    <row r="10" spans="1:5" ht="15.75" customHeight="1">
      <c r="A10" s="1"/>
      <c r="B10" s="1"/>
      <c r="C10" s="1"/>
      <c r="D10" s="1"/>
      <c r="E10" s="1"/>
    </row>
    <row r="11" spans="1:5" ht="15.75" customHeight="1">
      <c r="A11" s="1"/>
      <c r="B11" s="1"/>
      <c r="C11" s="1"/>
      <c r="D11" s="1"/>
      <c r="E11" s="1"/>
    </row>
    <row r="12" spans="1:5" ht="15.75" customHeight="1">
      <c r="A12" s="1"/>
      <c r="B12" s="1"/>
      <c r="C12" s="1"/>
      <c r="D12" s="1"/>
      <c r="E12" s="1"/>
    </row>
    <row r="14" spans="2:4" ht="15">
      <c r="B14" s="93" t="s">
        <v>161</v>
      </c>
      <c r="C14" s="36" t="s">
        <v>367</v>
      </c>
      <c r="D14" s="36"/>
    </row>
    <row r="15" spans="2:3" ht="15.75">
      <c r="B15" s="192" t="s">
        <v>337</v>
      </c>
      <c r="C15" s="248" t="s">
        <v>366</v>
      </c>
    </row>
    <row r="16" spans="2:3" ht="15">
      <c r="B16" s="94"/>
      <c r="C16" s="36"/>
    </row>
  </sheetData>
  <sheetProtection/>
  <printOptions/>
  <pageMargins left="0.17" right="0.17" top="0.62" bottom="0.2" header="0.5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Maksi</cp:lastModifiedBy>
  <cp:lastPrinted>2014-03-27T13:55:00Z</cp:lastPrinted>
  <dcterms:created xsi:type="dcterms:W3CDTF">2002-01-01T08:35:09Z</dcterms:created>
  <dcterms:modified xsi:type="dcterms:W3CDTF">2014-07-09T07:43:02Z</dcterms:modified>
  <cp:category/>
  <cp:version/>
  <cp:contentType/>
  <cp:contentStatus/>
</cp:coreProperties>
</file>