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705" windowHeight="11640" tabRatio="823" activeTab="0"/>
  </bookViews>
  <sheets>
    <sheet name="Emertimi" sheetId="1" r:id="rId1"/>
    <sheet name="Aktivet" sheetId="2" r:id="rId2"/>
    <sheet name="Pasivet" sheetId="3" r:id="rId3"/>
    <sheet name="TE ARDHURA-SHPENZIM SIP.NATYRES" sheetId="4" r:id="rId4"/>
    <sheet name="CASH FLOW INDIREKT" sheetId="5" r:id="rId5"/>
    <sheet name="KAPITALI" sheetId="6" r:id="rId6"/>
    <sheet name="GJ AQ" sheetId="7" r:id="rId7"/>
    <sheet name="AMORTIZIM" sheetId="8" r:id="rId8"/>
    <sheet name="Shenimet vazhdimi" sheetId="9" r:id="rId9"/>
    <sheet name="INV.AUTOMJET" sheetId="10" r:id="rId10"/>
    <sheet name="INV.AKTIV QARKULLUSE" sheetId="11" r:id="rId11"/>
    <sheet name="ANALIZA SHPZ.FURNITURA" sheetId="12" r:id="rId12"/>
    <sheet name="P4.STATISTIK" sheetId="13" r:id="rId13"/>
  </sheets>
  <definedNames/>
  <calcPr fullCalcOnLoad="1"/>
</workbook>
</file>

<file path=xl/sharedStrings.xml><?xml version="1.0" encoding="utf-8"?>
<sst xmlns="http://schemas.openxmlformats.org/spreadsheetml/2006/main" count="752" uniqueCount="499">
  <si>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</si>
  <si>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</si>
  <si>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</si>
  <si>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</si>
  <si>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</si>
  <si>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</si>
  <si>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</si>
  <si>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A   K   T   I   V   E   T</t>
  </si>
  <si>
    <t>Aktivet  monetare</t>
  </si>
  <si>
    <t>Banka</t>
  </si>
  <si>
    <t>Arka</t>
  </si>
  <si>
    <t>Veprimtaria  Kryesore</t>
  </si>
  <si>
    <t>S H E N I M E T          S P J E G U E S E</t>
  </si>
  <si>
    <t>Per Drejtimin  e Njesise  Ekonomike</t>
  </si>
  <si>
    <t>Ligjit Nr. 9228 Date 29.04.2004     Per Kontabilitetin dhe Pasqyrat Financiare  )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</si>
  <si>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</si>
  <si>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</si>
  <si>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</si>
  <si>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</si>
  <si>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</si>
  <si>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</si>
  <si>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</si>
  <si>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</si>
  <si>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</si>
  <si>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Pershkrimi  i  Elementeve</t>
  </si>
  <si>
    <t>B</t>
  </si>
  <si>
    <t>Emertimi dhe Forma ligjore</t>
  </si>
  <si>
    <t>Shënimet qe shpjegojnë zërat e ndryshëm të pasqyrave financiare</t>
  </si>
  <si>
    <t>C</t>
  </si>
  <si>
    <t>Shënime të tjera shpjegeuse</t>
  </si>
  <si>
    <t>Investime</t>
  </si>
  <si>
    <t>Te tjera Financiare</t>
  </si>
  <si>
    <t>Në tituj pronësie të njësive ekonomike brenda grupit</t>
  </si>
  <si>
    <t>Aksionet e veta</t>
  </si>
  <si>
    <t>Të drejta të arkëtueshme</t>
  </si>
  <si>
    <t>Nga aktiviteti i shfrytëzimit</t>
  </si>
  <si>
    <t>Nga njësitë ekonomike brenda grupit</t>
  </si>
  <si>
    <t>Nga  njësitë ekonomike ku ka interesa pjesëmarrëse</t>
  </si>
  <si>
    <t xml:space="preserve">Të tjera </t>
  </si>
  <si>
    <t>Kapital i nënshkruar i papaguar</t>
  </si>
  <si>
    <t>Inventarët</t>
  </si>
  <si>
    <t>Lëndë e parë dhe materiale të konsumueshme</t>
  </si>
  <si>
    <t>Prodhime në proces dhe gjysëmprodukte</t>
  </si>
  <si>
    <t xml:space="preserve">Produkte të gatshme </t>
  </si>
  <si>
    <t xml:space="preserve">Mallra                                                        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</si>
  <si>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</si>
  <si>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</si>
  <si>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</si>
  <si>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</si>
  <si>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</si>
  <si>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Aktive tatimore të shtyra</t>
  </si>
  <si>
    <t>Kapitali i nënshkruar i papaguar</t>
  </si>
  <si>
    <t>Aktive financiare</t>
  </si>
  <si>
    <t>Tituj pronësie në njësitë ekonomike brenda grupit</t>
  </si>
  <si>
    <t xml:space="preserve">Tituj të huadhënies në njësitë ekonomike brenda grupit </t>
  </si>
  <si>
    <t xml:space="preserve">Tituj pronësie  në njësitë ekonomike ku ka interesa pjesëmarrëse </t>
  </si>
  <si>
    <t>Tituj të huadhënies  në njësitë ekonomike ku ka interesa pjesëmarrëse</t>
  </si>
  <si>
    <t xml:space="preserve">Tituj të tjerë të mbajtur si aktive afatgjata </t>
  </si>
  <si>
    <t>Tituj të tjerë të huadhënies</t>
  </si>
  <si>
    <t>Aktivet materiale</t>
  </si>
  <si>
    <t>Toka dhe ndërtesa</t>
  </si>
  <si>
    <t xml:space="preserve">Të tjera Instalime dhe pajisje </t>
  </si>
  <si>
    <t xml:space="preserve">Parapagime për aktive materiale dhe në proces </t>
  </si>
  <si>
    <t>Ativet biologjike</t>
  </si>
  <si>
    <t>Aktive jo materiale:</t>
  </si>
  <si>
    <t>Koncesione,patenta,liçenca,marka tregtare,të drejta dhe aktive të ngjashme</t>
  </si>
  <si>
    <t>Emri i Mirë</t>
  </si>
  <si>
    <t xml:space="preserve">Parapagime për AAJM                                                                 </t>
  </si>
  <si>
    <t>Aktivet Afatshkurtra</t>
  </si>
  <si>
    <t>Aktivet Afatgjata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</si>
  <si>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</si>
  <si>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</si>
  <si>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</si>
  <si>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</si>
  <si>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</si>
  <si>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</si>
  <si>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Dëftesa të pagueshme</t>
  </si>
  <si>
    <t>Të pagueshme ndaj njësive ekonomike brenda grupit</t>
  </si>
  <si>
    <t>Të pagueshme ndaj  njësive ekonomike ku ka interesa pjesëmarrëse</t>
  </si>
  <si>
    <t>Të pagueshme ndaj punonjësve dhe sigurimeve shoqërore/shëndetsore</t>
  </si>
  <si>
    <t>Të pagueshme për detyrimet tatimore</t>
  </si>
  <si>
    <t>Të pagueshme për shpenzime të konstatuara</t>
  </si>
  <si>
    <t xml:space="preserve">Të ardhura të shtyra </t>
  </si>
  <si>
    <t>Provizione</t>
  </si>
  <si>
    <t>A K T I V E    T O T A L E</t>
  </si>
  <si>
    <t>D E T Y R I M E T     T O T A L E</t>
  </si>
  <si>
    <t>Detyrime afatgjata:</t>
  </si>
  <si>
    <t xml:space="preserve">Arkëtimet në avancë për porosi </t>
  </si>
  <si>
    <t>Të tjera të pagueshme</t>
  </si>
  <si>
    <t xml:space="preserve">Të pagueshme për shpenzime të konstatuara </t>
  </si>
  <si>
    <t>Të ardhura të shtyra</t>
  </si>
  <si>
    <t>Provizione:</t>
  </si>
  <si>
    <t>►</t>
  </si>
  <si>
    <t xml:space="preserve">Provizione  për pensionet </t>
  </si>
  <si>
    <t>Provizione të tjera</t>
  </si>
  <si>
    <t>Detyrime tatimore të shtyra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</si>
  <si>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</si>
  <si>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</si>
  <si>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</si>
  <si>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</si>
  <si>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</si>
  <si>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</si>
  <si>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</si>
  <si>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</si>
  <si>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</si>
  <si>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</si>
  <si>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</si>
  <si>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Pasqyra e Performancës</t>
  </si>
  <si>
    <t>(Pasqyra e të ardhurave dhe shpenzimeve)</t>
  </si>
  <si>
    <t>Formati 1 – Shpenzimet e shfrytëzimit të klasifikuara sipas natyrës</t>
  </si>
  <si>
    <t>Të ardhura nga aktiviteti i shfrytëzimit</t>
  </si>
  <si>
    <t>Ndryshimi në inventarin e produkteve të gatshme dhe prodhimit në proces</t>
  </si>
  <si>
    <t>Puna e kryer nga njësia ekonomike dhe e kapitalizuar</t>
  </si>
  <si>
    <t>Të ardhura të tjera të shfrytëzimit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</si>
  <si>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</si>
  <si>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</si>
  <si>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</si>
  <si>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</si>
  <si>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</si>
  <si>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</si>
  <si>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</si>
  <si>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</si>
  <si>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</si>
  <si>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</si>
  <si>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</si>
  <si>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</si>
  <si>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</si>
  <si>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 xml:space="preserve">Interesa të arkëtueshëm dhe të ardhura të tjera të ngjashme (paraqitur </t>
  </si>
  <si>
    <t>veçmas të ardhurat nga njësitë ekonomike brenda grupit)</t>
  </si>
  <si>
    <t>(paraqitur 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</si>
  <si>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</si>
  <si>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</si>
  <si>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Shpenzime financiare</t>
  </si>
  <si>
    <t>Shpenzime të tjera financiare</t>
  </si>
  <si>
    <t>Shpenzime interesi dhe shpenzime  të ngjashme (paraqitur veçmas</t>
  </si>
  <si>
    <t>shpenzimet për t'u paguar tek njësitë ekonomike brenda grupit)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</si>
  <si>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</si>
  <si>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</si>
  <si>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</si>
  <si>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</si>
  <si>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</si>
  <si>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</si>
  <si>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</si>
  <si>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</si>
  <si>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</si>
  <si>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</si>
  <si>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 xml:space="preserve">Pasqyra e të Ardhurave Gjithëpërfshirëse  </t>
  </si>
  <si>
    <t>Të ardhura të tjera gjithëpërfshirëse për vitin:</t>
  </si>
  <si>
    <t>Diferencat (+/-) nga përkthimi i monedhës në veprimtari të huaja</t>
  </si>
  <si>
    <t>Diferencat (+/-) nga rivlerësimi i aktiveve afatgjata materiale</t>
  </si>
  <si>
    <t>Diferencat (+/-) nga rivlerësimi i aktivet financiare të mbajtura për shitje</t>
  </si>
  <si>
    <t>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</si>
  <si>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</si>
  <si>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</si>
  <si>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për:</t>
  </si>
  <si>
    <t>Pasqyra   e   Fluksit   te Mjeteve   Monetare</t>
  </si>
  <si>
    <t>Fluksi i Mjeteve Monetare nga/(përdorur në) aktivitetin e shfrytëzimit</t>
  </si>
  <si>
    <t>Interes i paguar</t>
  </si>
  <si>
    <t>Mjete monetare neto nga/(përdorur në) aktivitetin e shfrytëzimit</t>
  </si>
  <si>
    <t>Fluksi i Mjeteve Monetare nga/(përdorur në)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</si>
  <si>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</si>
  <si>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</si>
  <si>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</si>
  <si>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</si>
  <si>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</si>
  <si>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</si>
  <si>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Dividentë të arkëtuar</t>
  </si>
  <si>
    <t>Mjete monetare neto nga/(përdorur në) aktivitetin e investimit</t>
  </si>
  <si>
    <t>Fluksi i Mjeteve Monetare nga/(përdorur në) aktivitetin e 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</si>
  <si>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</si>
  <si>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</si>
  <si>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</si>
  <si>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</si>
  <si>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</si>
  <si>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</si>
  <si>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</si>
  <si>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</si>
  <si>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Dividendë të paguar</t>
  </si>
  <si>
    <t>Mjete monetare neto nga/(përdorur në) aktivitetin e financimit</t>
  </si>
  <si>
    <t>Rritje/(rënie) neto në mjete monetare dhe ekuivalentë të mjeteve monetare</t>
  </si>
  <si>
    <t>Efekti i luhatjeve të kursit të këmbimit të mjeteve monetare</t>
  </si>
  <si>
    <t>(metoda indirekte)</t>
  </si>
  <si>
    <t>Fitim / Humbja e vitit</t>
  </si>
  <si>
    <t>Rregullimet për shpenzimet jomonetare:</t>
  </si>
  <si>
    <t>Shpenzimet financiare jomonetare</t>
  </si>
  <si>
    <t>Shpenzimet për tatimin mbi fitimin jomonetar</t>
  </si>
  <si>
    <t>Fluksi i mjeteve monetare i përfshirë në aktivitetet investuese:</t>
  </si>
  <si>
    <t>Fitim nga shitja e aktiveve afatgjata materiale</t>
  </si>
  <si>
    <t>Ndryshimet në aktivet dhe detyrimet e shfrytëzimit:</t>
  </si>
  <si>
    <t>Rënie/(rritje) në të drejtat e arkëtueshme dhe të tjera</t>
  </si>
  <si>
    <t>Rënie/(rritje) në inventarë</t>
  </si>
  <si>
    <t>Rritje/(rënie) në detyrimet e pagueshme</t>
  </si>
  <si>
    <t>Rritje/(rënie) në detyrime për punonjësit</t>
  </si>
  <si>
    <t>Hartuesi i Pasqyrave Financiare</t>
  </si>
  <si>
    <t xml:space="preserve">(  Ne zbatim te Standartit Kombetar te Kontabilitetit Nr.2 te Permiresuar dhe </t>
  </si>
  <si>
    <t>Pasqyra e Pozicionit Financiar (Bilanci)</t>
  </si>
  <si>
    <t>TOTALI   AKTIVEVE    AFATSHKURTRA        (I)</t>
  </si>
  <si>
    <t>Inventar Ekonomik</t>
  </si>
  <si>
    <t>TOTALI   AKTIVEVE    AFATGJATA    (II)</t>
  </si>
  <si>
    <t>Totali  i  Detyrimeve    Afatshkurtera   (I)</t>
  </si>
  <si>
    <t>Totali  i  Detyrimeve    Afatgjata     (II)</t>
  </si>
  <si>
    <t>Viti   2016</t>
  </si>
  <si>
    <t>Po</t>
  </si>
  <si>
    <t>Jo</t>
  </si>
  <si>
    <t>Leke</t>
  </si>
  <si>
    <t>01.01.2016</t>
  </si>
  <si>
    <t>31.12.2016</t>
  </si>
  <si>
    <t>Kontabiliteti mbahet ne perputhje me Ligjin “Mbi Kontabilitetin" Nr 9228 dt 29/04/2004</t>
  </si>
  <si>
    <t>Shoqeria gjate vitit nuk ka ndryshuar metodat e vleresimit te aktiveve dhe pasiveve,</t>
  </si>
  <si>
    <t>te ardhurave dhe shpenzimeve, duke ruajtur parimit te vijimesise, dhe qendrueshmerise se metodave</t>
  </si>
  <si>
    <t>Monedha raportuese eshte monedha kombetare e Shqiperise LEK-u.</t>
  </si>
  <si>
    <t>Aktivet  Afat Gjata Materiale jane te vleresuara me koston historike minus amortizimin,( zhvleresime nuk ka)</t>
  </si>
  <si>
    <t>Aktivet  Afat Gjata Financiare jane te vleresuara me koston e blerjes, (zhvleresime nuk ka)</t>
  </si>
  <si>
    <t>Mjete Monetare ne Arke dhe ne banke jane vleresuar me “Vleren e drejte”</t>
  </si>
  <si>
    <t xml:space="preserve">Aktivet e tjera  Financiare afat shkurtra jane vlersuar me koston e amortizuar,Efektet e kurseve te kembimit </t>
  </si>
  <si>
    <t xml:space="preserve">Gjendjet e inventareve  per materialet e para, materialet ndihmese dhe mallrat jane vleresuar </t>
  </si>
  <si>
    <t xml:space="preserve">Detyrimet afat shkurtra "Huate dhe parapagimet" jane vleresuar me koston e amortizuar,Efektet e kurseve </t>
  </si>
  <si>
    <t xml:space="preserve">Kapitali aksionar eshte vleresuar me vleren kontabel </t>
  </si>
  <si>
    <t xml:space="preserve">Parimi baze per percaktimin e madhesise se te ardhurave eshte parimi i konstatimit </t>
  </si>
  <si>
    <t>i kombinuar me ate te realizimit faktik te te ardhurave.</t>
  </si>
  <si>
    <t xml:space="preserve">Shoqeria paguan tatim mbi fitimin per aktivitetin qe ajo ushtron sipas Legjislacionit fiskal ne fuqi. </t>
  </si>
  <si>
    <t>GJENDJA   DHE  NDRYSHIMET   E  AKTIVEVE  TE  QENDRUESHME   ME  VLEREN   BRUTO</t>
  </si>
  <si>
    <t>Gjendja ne</t>
  </si>
  <si>
    <t xml:space="preserve">                SHTESAT        GJATE        USHTRIMIT </t>
  </si>
  <si>
    <t xml:space="preserve">                PAKSIMI        GJATE        USHTRIMIT </t>
  </si>
  <si>
    <t>Gjendje ne</t>
  </si>
  <si>
    <t>E  M  E  R   T   I   M   I</t>
  </si>
  <si>
    <t>celje  te</t>
  </si>
  <si>
    <t>Kontribute</t>
  </si>
  <si>
    <t>Blerje dhe</t>
  </si>
  <si>
    <t>Shtese  te</t>
  </si>
  <si>
    <t>Rivleresime</t>
  </si>
  <si>
    <t>SHITJE</t>
  </si>
  <si>
    <t>Nxjerr jasht</t>
  </si>
  <si>
    <t xml:space="preserve">Paksime  </t>
  </si>
  <si>
    <t>Korrigjimi</t>
  </si>
  <si>
    <t>mbyllje  te</t>
  </si>
  <si>
    <t>Ushtrimit</t>
  </si>
  <si>
    <t>ne kapital</t>
  </si>
  <si>
    <t>krijuara</t>
  </si>
  <si>
    <t>tjera</t>
  </si>
  <si>
    <t>GJITHSEJ</t>
  </si>
  <si>
    <t>perdorimit</t>
  </si>
  <si>
    <t>te tjera</t>
  </si>
  <si>
    <t>vleres Bruto</t>
  </si>
  <si>
    <t>I -   TE  PA   TRUPEZUARA</t>
  </si>
  <si>
    <t xml:space="preserve">II - TE  TRUPEZUARA </t>
  </si>
  <si>
    <t xml:space="preserve">  T  O  T  A  L   ( I + II  )</t>
  </si>
  <si>
    <t xml:space="preserve">      PASQYRA        E        AMORTIZIMEVE  </t>
  </si>
  <si>
    <t>Shuma  e</t>
  </si>
  <si>
    <t>GJENDJA   DHE   NDRYSHIMET</t>
  </si>
  <si>
    <t>akumuluar</t>
  </si>
  <si>
    <t>Plotesime te</t>
  </si>
  <si>
    <t>Amortizimi</t>
  </si>
  <si>
    <t>Elemente te</t>
  </si>
  <si>
    <t>Elemente</t>
  </si>
  <si>
    <t xml:space="preserve">akumuluar ne </t>
  </si>
  <si>
    <t xml:space="preserve">RUBRIKAT    DHE    POSTET </t>
  </si>
  <si>
    <t>ne celje te</t>
  </si>
  <si>
    <t>lidhura me nje</t>
  </si>
  <si>
    <t>Vjetor</t>
  </si>
  <si>
    <t>kaluar ne aktiv.</t>
  </si>
  <si>
    <t xml:space="preserve">te </t>
  </si>
  <si>
    <t>nxjerre jasht</t>
  </si>
  <si>
    <t>mbyllje te</t>
  </si>
  <si>
    <t>rivleresim</t>
  </si>
  <si>
    <t>Qarkullues</t>
  </si>
  <si>
    <t>Shitur</t>
  </si>
  <si>
    <t>Perdorimit</t>
  </si>
  <si>
    <t>Makineri  e  paisje   pune</t>
  </si>
  <si>
    <t xml:space="preserve">Mjete  Transporti </t>
  </si>
  <si>
    <t>Paisje zyre informatike</t>
  </si>
  <si>
    <t>Ndertesa</t>
  </si>
  <si>
    <t>S  H  U  M  A</t>
  </si>
  <si>
    <t>INVENTARI I AKTIVEVE QARKULLUESE</t>
  </si>
  <si>
    <t>E M E R T I M I</t>
  </si>
  <si>
    <t>Njesia</t>
  </si>
  <si>
    <t>Sasia</t>
  </si>
  <si>
    <t>Çmimi</t>
  </si>
  <si>
    <t>Vlefta</t>
  </si>
  <si>
    <t>GJENDJA :</t>
  </si>
  <si>
    <t>PERFAQESUESI SUBJEKTIT</t>
  </si>
  <si>
    <t>Analiza e shpenzimeve "Furnitura, nentrajtime e sherbime"</t>
  </si>
  <si>
    <t>Nr.</t>
  </si>
  <si>
    <t>Emertimi</t>
  </si>
  <si>
    <t>Shuma leke</t>
  </si>
  <si>
    <t>Dokumentet</t>
  </si>
  <si>
    <t>Qira</t>
  </si>
  <si>
    <t>Komisione banke</t>
  </si>
  <si>
    <t>Siguracione</t>
  </si>
  <si>
    <t>Mirembajtje dhe riparime</t>
  </si>
  <si>
    <t>Dieta</t>
  </si>
  <si>
    <t>Shuma</t>
  </si>
  <si>
    <t>Analiza e "Shpenzime te tjera rrjedhese"</t>
  </si>
  <si>
    <t>Blerje mallra</t>
  </si>
  <si>
    <t>Shpz.Postare</t>
  </si>
  <si>
    <t>Taksa Tarifa Vendore</t>
  </si>
  <si>
    <t>Pasqyra e Ndryshimeve në Kapitalin Neto</t>
  </si>
  <si>
    <t>Kapitali i nënshkruar</t>
  </si>
  <si>
    <t>Rezerva Rivlerësimi</t>
  </si>
  <si>
    <t>Rezerva Ligjore</t>
  </si>
  <si>
    <t>Rezerva Statutore</t>
  </si>
  <si>
    <t>Fitimet e Pashpërndara</t>
  </si>
  <si>
    <t>Totali</t>
  </si>
  <si>
    <t>Interesa Jo-Kontrollues</t>
  </si>
  <si>
    <t>Efekti i ndryshimeve në politikat kontabël</t>
  </si>
  <si>
    <t>Të ardhura totale gjithëpërfshirëse për vitin:</t>
  </si>
  <si>
    <t>Fitimi / Humbja e vitit</t>
  </si>
  <si>
    <t>Të ardhura të tjera gjithëpërfshirëse:</t>
  </si>
  <si>
    <t>Totali i të ardhura gjithëpërfshirëse për vitin:</t>
  </si>
  <si>
    <t>Transaksionet me pronarët e njësisë ekonomike të njohura direkt në kapital:</t>
  </si>
  <si>
    <t>Emetimi i kapitalit të nënshkruar</t>
  </si>
  <si>
    <t>Totali i transaksioneve me pronarët e njësisë ekonomike</t>
  </si>
  <si>
    <t>Pasqyrat financiare te vitit 2016jane ta pa konsoliduara</t>
  </si>
  <si>
    <t>Deklaratat financiare te vitit 2016 jane pergatitur ne zbatim te Statndarteve Kombetare Kontabilitetit</t>
  </si>
  <si>
    <t>Celja e llogarive te bilancit me dt 01.01.2016 eshte e njejte me gjendjen e llogarive te bilancit dt 31.12. 2015</t>
  </si>
  <si>
    <t>Politikat kontabile te reflektuara ne deklarimet financiare te shoqerise,  per vitin 2016,jane te qendrueshme</t>
  </si>
  <si>
    <t>dhe te pandrysheshme nga viti i meparshem raportues 2015</t>
  </si>
  <si>
    <t>Gjendjet ne monedhe te huaj jane vleresuar me kursin zyrtar te Bankes se Shqiperise dt 31.12.2016</t>
  </si>
  <si>
    <t xml:space="preserve"> me dt 31/12/2016jane perfshire ne rezultat.</t>
  </si>
  <si>
    <t>me koston e blerjes (  kosto eshte llogaritur me metoden e mesatares se ponderuar) ne date 31.12.2016</t>
  </si>
  <si>
    <t>te kembimit  me dt 31/12/2016 jane perfshire ne rezultat.</t>
  </si>
  <si>
    <t xml:space="preserve">Te ardhurat  gjate vitit 2016 jane njohur ne PF  me vleren e drejte </t>
  </si>
  <si>
    <t>Per vitin 2016 ai eshte 15% mbi fitimin tatimor.</t>
  </si>
  <si>
    <t xml:space="preserve">ADMINISTRATORI </t>
  </si>
  <si>
    <t xml:space="preserve">Lloji   I   automjetit </t>
  </si>
  <si>
    <t>Kapaciteti</t>
  </si>
  <si>
    <t xml:space="preserve">Targa </t>
  </si>
  <si>
    <t>Vlera  Bruto</t>
  </si>
  <si>
    <t xml:space="preserve">TOTALI </t>
  </si>
  <si>
    <t>Gjendje</t>
  </si>
  <si>
    <t>Shtesa</t>
  </si>
  <si>
    <t>Pakesime</t>
  </si>
  <si>
    <t>Toka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</si>
  <si>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</si>
  <si>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</si>
  <si>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</si>
  <si>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</si>
  <si>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</si>
  <si>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</si>
  <si>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</si>
  <si>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Administratori</t>
  </si>
  <si>
    <t>Pozicioni financiar i rideklaruar më 1 janar 2016</t>
  </si>
  <si>
    <t>Pozicioni financiar më 31 dhjetor 2016</t>
  </si>
  <si>
    <t>Inventar I automjeteve gjendje date 31.12.2016</t>
  </si>
  <si>
    <t>Gjendje date 31.12.2016</t>
  </si>
  <si>
    <t>Aktivet Afatgjata Materiale  me vlere fillestare   2016</t>
  </si>
  <si>
    <t>Amortizimi A.A.Materiale   2016</t>
  </si>
  <si>
    <t>Vlera Kontabel Neto e A.A.Materiale  2016</t>
  </si>
  <si>
    <t xml:space="preserve">Taksa Rruge </t>
  </si>
  <si>
    <t>Mjete monetare dhe ekuivalentë të mjeteve monetare më 1 janar 16</t>
  </si>
  <si>
    <t>Mjete monetare dhe ekuivalentë të mjeteve monetare më 31 dhjetor 16</t>
  </si>
  <si>
    <t>Te Tjera</t>
  </si>
  <si>
    <t xml:space="preserve"> Shpenzime te nisjes dhe zgjerimit</t>
  </si>
  <si>
    <t>Shpenz  kerkimeve te aplikuara e  zhvill</t>
  </si>
  <si>
    <t xml:space="preserve"> Koncensione,Patenta,Marka vlera tjera</t>
  </si>
  <si>
    <t xml:space="preserve"> Te  tjera  ne  shfrytezim</t>
  </si>
  <si>
    <t xml:space="preserve"> Fond   Tregetar</t>
  </si>
  <si>
    <t>Ne proces dhe pagesa pjesore</t>
  </si>
  <si>
    <t>Toka , Troje, Terrene</t>
  </si>
  <si>
    <t xml:space="preserve"> Ndertesa</t>
  </si>
  <si>
    <t xml:space="preserve"> Ndertime dhe instalime te pergjithesh</t>
  </si>
  <si>
    <t>Mjete  transporti</t>
  </si>
  <si>
    <t xml:space="preserve"> Paisje  zyre dhe informatike</t>
  </si>
  <si>
    <t>Gje e gjalle pune  e  prodhimi</t>
  </si>
  <si>
    <t xml:space="preserve"> Kultura  dru - frutore</t>
  </si>
  <si>
    <t xml:space="preserve"> Te  tjera  ne shfrytezim</t>
  </si>
  <si>
    <t>Ne  proces dhe  pagesa pjesore</t>
  </si>
  <si>
    <t>Inst teknike ,makineri,paisje</t>
  </si>
  <si>
    <t xml:space="preserve">NEW OFFICE ALBANIA SHPK </t>
  </si>
  <si>
    <t>K 31328043 J</t>
  </si>
  <si>
    <t>Tirane ,Rruga "Shaban Bardhoku",Kombinat.</t>
  </si>
  <si>
    <t>10.01.2003</t>
  </si>
  <si>
    <t>Kancelari</t>
  </si>
  <si>
    <t>NEW OFFICE ALBANIA</t>
  </si>
  <si>
    <t xml:space="preserve">NEW OFFICE ALBANIA </t>
  </si>
  <si>
    <t>rend.</t>
  </si>
  <si>
    <t>Maksim Likaj</t>
  </si>
  <si>
    <t>4+1</t>
  </si>
  <si>
    <t xml:space="preserve">Peugeot </t>
  </si>
  <si>
    <t>Tr 1938P</t>
  </si>
  <si>
    <t xml:space="preserve">      ( Maksim Likaj</t>
  </si>
  <si>
    <t>NIPTI :K31328043J</t>
  </si>
  <si>
    <t>Lexmark E 320</t>
  </si>
  <si>
    <t>Cope</t>
  </si>
  <si>
    <t xml:space="preserve">Samsung SCX 4200 </t>
  </si>
  <si>
    <t>HP LJ 61X compat</t>
  </si>
  <si>
    <t>Samsung ML 1610/20 compat</t>
  </si>
  <si>
    <t>Xerox 5317/5017/</t>
  </si>
  <si>
    <t>Lexmark E 250 Print Rite</t>
  </si>
  <si>
    <t>Olivetti Ink Roller</t>
  </si>
  <si>
    <t>Star LC 2410 Ribbon</t>
  </si>
  <si>
    <t>Kaseta Beta Cam</t>
  </si>
  <si>
    <t>Toner HP LJ 4500 C4191A</t>
  </si>
  <si>
    <t>Toner HP LJ 4500 C4192A</t>
  </si>
  <si>
    <t>Card Printer  YMCKOK 170 Series</t>
  </si>
  <si>
    <t>Card Printer  YMCKO</t>
  </si>
  <si>
    <t>DVD Righter</t>
  </si>
  <si>
    <t>Key Box I madh</t>
  </si>
  <si>
    <t>Dosje pendaflex A4</t>
  </si>
  <si>
    <t>Dosje pendaflex A3</t>
  </si>
  <si>
    <t>Kesh Box I vogel MF 08502</t>
  </si>
  <si>
    <t>Mother Board Assus</t>
  </si>
  <si>
    <t xml:space="preserve">Rotr Bridge Zyxell </t>
  </si>
  <si>
    <t>Makine numerimi lekesh kx-993</t>
  </si>
  <si>
    <t>Tabele universale</t>
  </si>
  <si>
    <t>Toner Samsung SCX 5312 orig</t>
  </si>
  <si>
    <t>Toner HP 27A per HP 4050</t>
  </si>
  <si>
    <t>Toner Lexmark 1427090 (ww200)</t>
  </si>
  <si>
    <t>Lexmark 232 Dell 1710 print Rite</t>
  </si>
  <si>
    <t>Lexmark 69G8256</t>
  </si>
  <si>
    <t>Hp 98A Orig</t>
  </si>
  <si>
    <t xml:space="preserve">Dell 3815 </t>
  </si>
  <si>
    <t>HP laser Jet 74A</t>
  </si>
  <si>
    <t>Hp 92A Print Rite</t>
  </si>
  <si>
    <t>Hp 95A</t>
  </si>
  <si>
    <t>Hp 75A</t>
  </si>
  <si>
    <t>Verbatim HP 1200  15A</t>
  </si>
  <si>
    <t>Brother DR 200 DRUM</t>
  </si>
  <si>
    <t>Brother TN 6600 Verbatim</t>
  </si>
  <si>
    <t>Brother TN 8000</t>
  </si>
  <si>
    <t>Toner Ricoh 1275</t>
  </si>
  <si>
    <t>Brother PC 304RF</t>
  </si>
  <si>
    <t>Brother PC 204RF</t>
  </si>
  <si>
    <t>Canon CEX-V6</t>
  </si>
  <si>
    <t>Canon NPG7</t>
  </si>
  <si>
    <t>Toner Kit Kyocera Mita FS 1100 TK 140</t>
  </si>
  <si>
    <t>Toner Kit Kyocera Mita TK 100</t>
  </si>
  <si>
    <t>Lexmark E232/230</t>
  </si>
  <si>
    <t>Xerox 3119 Print Rite</t>
  </si>
  <si>
    <t>Epson EPL 5700/5800</t>
  </si>
  <si>
    <t>Eson AquaLaser 1000</t>
  </si>
  <si>
    <t>Drum Xerox 5222</t>
  </si>
  <si>
    <t xml:space="preserve">Hp DJ 15D </t>
  </si>
  <si>
    <t>Hp 20A dj</t>
  </si>
  <si>
    <t>HP 78Xl DJ</t>
  </si>
  <si>
    <t>HP DJ 56A</t>
  </si>
  <si>
    <t>HP DJ 57A</t>
  </si>
  <si>
    <t>Lexmark E120 Compatibel</t>
  </si>
  <si>
    <t>Nashua Tec 2205 orig</t>
  </si>
  <si>
    <t>Ricoh 1305 Nashua Tec 3715</t>
  </si>
  <si>
    <t>Nashua Tec 3535/3527</t>
  </si>
  <si>
    <t>Toshiba 4550</t>
  </si>
  <si>
    <t>Toner Mita DC1605</t>
  </si>
  <si>
    <t>UPS 1200</t>
  </si>
  <si>
    <t>UPS 1000</t>
  </si>
  <si>
    <t>UPS 800</t>
  </si>
  <si>
    <t>Hp 82 DJ C/M/Y</t>
  </si>
  <si>
    <t xml:space="preserve">Hp 10 Dj </t>
  </si>
  <si>
    <t>Hp 41A color</t>
  </si>
  <si>
    <t>Hp 337 BL</t>
  </si>
  <si>
    <t>Hp 920 Black</t>
  </si>
  <si>
    <t>CD Verbatim CD-R 800MB</t>
  </si>
  <si>
    <t>Mini CD Emtec</t>
  </si>
  <si>
    <t>DVD-R Verbatim</t>
  </si>
  <si>
    <t>DVD+R Verbatim</t>
  </si>
  <si>
    <t>Lexmark 90</t>
  </si>
  <si>
    <t>Canon BCI 10</t>
  </si>
  <si>
    <t>Lexmark 20</t>
  </si>
  <si>
    <t>Lexmark 16</t>
  </si>
  <si>
    <t>Minolta  Fax 1100/1400</t>
  </si>
  <si>
    <t>Sharp Al 80TD</t>
  </si>
  <si>
    <t>Sharp UX-6CR</t>
  </si>
  <si>
    <t>Panasonic KX-FA 55A Kompatibel</t>
  </si>
  <si>
    <t>Panasonic KX-P459</t>
  </si>
  <si>
    <t>Panasonic KX-P170</t>
  </si>
  <si>
    <t>Olympia OF 672</t>
  </si>
  <si>
    <t>Kyocera TK 120</t>
  </si>
  <si>
    <t>Epson LQ 1000</t>
  </si>
  <si>
    <t>Brother T74-T76-T78</t>
  </si>
  <si>
    <t>Canon Np6025/G7</t>
  </si>
  <si>
    <t>Canon Gp 160</t>
  </si>
  <si>
    <t>Philips TTR - 321</t>
  </si>
  <si>
    <t>Bateri Robust AAR6</t>
  </si>
  <si>
    <t>Bateri Robust AAAR03</t>
  </si>
  <si>
    <t>Mbajtese letre plastike/magazine files 508</t>
  </si>
  <si>
    <t>Tavoline kompjuteri Xhami</t>
  </si>
  <si>
    <t>Tavoline mtalike kompjuteri g512</t>
  </si>
  <si>
    <t>Tavoline mtalike kompjuteri S 213</t>
  </si>
  <si>
    <t>Tavoline mtalike kompjuteri 300A</t>
  </si>
  <si>
    <t>Karte memorie 256MB MMC Plus PQI</t>
  </si>
  <si>
    <t xml:space="preserve">DVD +RW </t>
  </si>
  <si>
    <t>CD-R Extra</t>
  </si>
  <si>
    <t>Pastrues Kompjuteri NOBO</t>
  </si>
  <si>
    <t>Boje vule zeze</t>
  </si>
  <si>
    <t>Makine llogaritese Catiga cd2396en</t>
  </si>
  <si>
    <t>Makine llogaritese CADIO</t>
  </si>
  <si>
    <t>Canta shkolle</t>
  </si>
  <si>
    <t>Canta grash</t>
  </si>
  <si>
    <t xml:space="preserve">Leter Traktor A3 2kopje </t>
  </si>
  <si>
    <t>kuti</t>
  </si>
  <si>
    <t>Impiante dhe makineri(Mjete Transporti)</t>
  </si>
  <si>
    <t>Vl.Kontabel e A.Q te Shitura</t>
  </si>
  <si>
    <t>Pozicioni financiar më 31 dhjetor 2015</t>
  </si>
  <si>
    <t>Pozicioni financiar i rideklaruar më 31 dhjetor 2016</t>
  </si>
  <si>
    <t>30.03.2017</t>
  </si>
  <si>
    <t>(   _Dritan Shahu_  )</t>
  </si>
  <si>
    <t>(   Maksim Likaj  )</t>
  </si>
  <si>
    <t xml:space="preserve">Administrator 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</si>
</sst>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#,##0&quot;Lek&quot;;\-#,##0&quot;Lek&quot;"/>
    <numFmt numFmtId="187" formatCode="#,##0&quot;Lek&quot;;[Red]\-#,##0&quot;Lek&quot;"/>
    <numFmt numFmtId="188" formatCode="#,##0.00&quot;Lek&quot;;\-#,##0.00&quot;Lek&quot;"/>
    <numFmt numFmtId="189" formatCode="#,##0.00&quot;Lek&quot;;[Red]\-#,##0.00&quot;Lek&quot;"/>
    <numFmt numFmtId="190" formatCode="_-* #,##0&quot;Lek&quot;_-;\-* #,##0&quot;Lek&quot;_-;_-* &quot;-&quot;&quot;Lek&quot;_-;_-@_-"/>
    <numFmt numFmtId="191" formatCode="_-* #,##0_L_e_k_-;\-* #,##0_L_e_k_-;_-* &quot;-&quot;_L_e_k_-;_-@_-"/>
    <numFmt numFmtId="192" formatCode="_-* #,##0.00&quot;Lek&quot;_-;\-* #,##0.00&quot;Lek&quot;_-;_-* &quot;-&quot;??&quot;Lek&quot;_-;_-@_-"/>
    <numFmt numFmtId="193" formatCode="_-* #,##0.00_L_e_k_-;\-* #,##0.00_L_e_k_-;_-* &quot;-&quot;??_L_e_k_-;_-@_-"/>
    <numFmt numFmtId="194" formatCode="#,##0.0"/>
    <numFmt numFmtId="195" formatCode="_-* #,##0.0_L_e_k_-;\-* #,##0.0_L_e_k_-;_-* &quot;-&quot;??_L_e_k_-;_-@_-"/>
    <numFmt numFmtId="196" formatCode="_-* #,##0_L_e_k_-;\-* #,##0_L_e_k_-;_-* &quot;-&quot;??_L_e_k_-;_-@_-"/>
    <numFmt numFmtId="197" formatCode="_-* #,##0\ _F_-;\-* #,##0\ _F_-;_-* &quot;-&quot;??\ _F_-;_-@_-"/>
  </numFmts>
  <fonts count="65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4"/>
      <name val="Arial"/>
      <family val="2"/>
    </font>
    <font>
      <b/>
      <sz val="10"/>
      <name val="Arial"/>
      <family val="0"/>
    </font>
    <font>
      <b/>
      <u val="single"/>
      <sz val="12"/>
      <name val="Arial"/>
      <family val="2"/>
    </font>
    <font>
      <b/>
      <sz val="10"/>
      <color indexed="10"/>
      <name val="Arial"/>
      <family val="0"/>
    </font>
    <font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name val="Times New Roman"/>
      <family val="1"/>
    </font>
    <font>
      <i/>
      <sz val="12"/>
      <name val="Arial"/>
      <family val="2"/>
    </font>
    <font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u val="single"/>
      <sz val="10"/>
      <name val="Copperplate Gothic Bold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48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8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3" fontId="0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57" applyFont="1">
      <alignment/>
      <protection/>
    </xf>
    <xf numFmtId="0" fontId="46" fillId="0" borderId="0" xfId="57" applyFont="1" applyAlignment="1">
      <alignment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19" xfId="0" applyFont="1" applyBorder="1" applyAlignment="1">
      <alignment/>
    </xf>
    <xf numFmtId="0" fontId="17" fillId="0" borderId="19" xfId="0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6" fillId="0" borderId="20" xfId="0" applyFont="1" applyBorder="1" applyAlignment="1">
      <alignment/>
    </xf>
    <xf numFmtId="0" fontId="0" fillId="0" borderId="20" xfId="0" applyBorder="1" applyAlignment="1">
      <alignment/>
    </xf>
    <xf numFmtId="0" fontId="21" fillId="0" borderId="20" xfId="0" applyFont="1" applyBorder="1" applyAlignment="1">
      <alignment/>
    </xf>
    <xf numFmtId="196" fontId="0" fillId="0" borderId="0" xfId="42" applyNumberFormat="1" applyFont="1" applyAlignment="1">
      <alignment/>
    </xf>
    <xf numFmtId="0" fontId="12" fillId="0" borderId="0" xfId="0" applyFont="1" applyAlignment="1">
      <alignment/>
    </xf>
    <xf numFmtId="196" fontId="0" fillId="0" borderId="20" xfId="42" applyNumberFormat="1" applyFont="1" applyBorder="1" applyAlignment="1">
      <alignment/>
    </xf>
    <xf numFmtId="196" fontId="6" fillId="0" borderId="20" xfId="42" applyNumberFormat="1" applyFont="1" applyBorder="1" applyAlignment="1">
      <alignment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2" fontId="0" fillId="0" borderId="0" xfId="0" applyNumberFormat="1" applyAlignment="1">
      <alignment/>
    </xf>
    <xf numFmtId="194" fontId="23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3" fontId="0" fillId="0" borderId="0" xfId="0" applyNumberFormat="1" applyAlignment="1">
      <alignment/>
    </xf>
    <xf numFmtId="0" fontId="27" fillId="0" borderId="0" xfId="0" applyFont="1" applyAlignment="1">
      <alignment/>
    </xf>
    <xf numFmtId="196" fontId="6" fillId="0" borderId="0" xfId="42" applyNumberFormat="1" applyFont="1" applyAlignment="1">
      <alignment/>
    </xf>
    <xf numFmtId="196" fontId="0" fillId="0" borderId="20" xfId="42" applyNumberFormat="1" applyFont="1" applyBorder="1" applyAlignment="1">
      <alignment horizontal="right"/>
    </xf>
    <xf numFmtId="0" fontId="47" fillId="0" borderId="0" xfId="57" applyFont="1" applyAlignment="1">
      <alignment vertical="center"/>
      <protection/>
    </xf>
    <xf numFmtId="0" fontId="12" fillId="0" borderId="20" xfId="0" applyFont="1" applyBorder="1" applyAlignment="1">
      <alignment/>
    </xf>
    <xf numFmtId="14" fontId="0" fillId="0" borderId="20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6" fillId="0" borderId="20" xfId="0" applyNumberFormat="1" applyFont="1" applyBorder="1" applyAlignment="1">
      <alignment/>
    </xf>
    <xf numFmtId="14" fontId="6" fillId="0" borderId="2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3" fontId="0" fillId="0" borderId="20" xfId="0" applyNumberFormat="1" applyFont="1" applyBorder="1" applyAlignment="1">
      <alignment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3" fontId="0" fillId="0" borderId="20" xfId="0" applyNumberFormat="1" applyFont="1" applyBorder="1" applyAlignment="1">
      <alignment vertical="center"/>
    </xf>
    <xf numFmtId="0" fontId="15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0" fillId="0" borderId="20" xfId="0" applyNumberFormat="1" applyFont="1" applyFill="1" applyBorder="1" applyAlignment="1">
      <alignment vertical="center"/>
    </xf>
    <xf numFmtId="0" fontId="10" fillId="0" borderId="20" xfId="0" applyFont="1" applyBorder="1" applyAlignment="1">
      <alignment horizontal="left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2" fillId="0" borderId="20" xfId="0" applyFont="1" applyBorder="1" applyAlignment="1">
      <alignment horizontal="left" vertical="center"/>
    </xf>
    <xf numFmtId="0" fontId="46" fillId="0" borderId="20" xfId="57" applyFont="1" applyBorder="1">
      <alignment/>
      <protection/>
    </xf>
    <xf numFmtId="0" fontId="46" fillId="0" borderId="20" xfId="57" applyFont="1" applyBorder="1" applyAlignment="1">
      <alignment vertical="center"/>
      <protection/>
    </xf>
    <xf numFmtId="0" fontId="47" fillId="0" borderId="20" xfId="57" applyFont="1" applyBorder="1" applyAlignment="1">
      <alignment vertical="center" textRotation="90"/>
      <protection/>
    </xf>
    <xf numFmtId="0" fontId="47" fillId="0" borderId="20" xfId="57" applyFont="1" applyBorder="1" applyAlignment="1">
      <alignment vertical="center"/>
      <protection/>
    </xf>
    <xf numFmtId="0" fontId="23" fillId="34" borderId="20" xfId="0" applyFont="1" applyFill="1" applyBorder="1" applyAlignment="1">
      <alignment vertical="center"/>
    </xf>
    <xf numFmtId="0" fontId="25" fillId="34" borderId="20" xfId="0" applyFont="1" applyFill="1" applyBorder="1" applyAlignment="1">
      <alignment vertical="center"/>
    </xf>
    <xf numFmtId="0" fontId="25" fillId="34" borderId="20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right" vertical="center"/>
    </xf>
    <xf numFmtId="0" fontId="26" fillId="34" borderId="20" xfId="0" applyFont="1" applyFill="1" applyBorder="1" applyAlignment="1">
      <alignment horizontal="center" vertical="center"/>
    </xf>
    <xf numFmtId="0" fontId="26" fillId="34" borderId="20" xfId="0" applyFont="1" applyFill="1" applyBorder="1" applyAlignment="1">
      <alignment vertical="center"/>
    </xf>
    <xf numFmtId="3" fontId="24" fillId="34" borderId="20" xfId="0" applyNumberFormat="1" applyFont="1" applyFill="1" applyBorder="1" applyAlignment="1">
      <alignment vertical="center"/>
    </xf>
    <xf numFmtId="196" fontId="6" fillId="0" borderId="0" xfId="42" applyNumberFormat="1" applyFont="1" applyBorder="1" applyAlignment="1">
      <alignment/>
    </xf>
    <xf numFmtId="0" fontId="0" fillId="0" borderId="20" xfId="0" applyFont="1" applyFill="1" applyBorder="1" applyAlignment="1">
      <alignment vertical="center"/>
    </xf>
    <xf numFmtId="0" fontId="6" fillId="34" borderId="20" xfId="0" applyFont="1" applyFill="1" applyBorder="1" applyAlignment="1">
      <alignment vertical="center"/>
    </xf>
    <xf numFmtId="0" fontId="6" fillId="34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96" fontId="0" fillId="0" borderId="0" xfId="42" applyNumberFormat="1" applyFont="1" applyAlignment="1">
      <alignment/>
    </xf>
    <xf numFmtId="196" fontId="0" fillId="0" borderId="0" xfId="42" applyNumberFormat="1" applyFont="1" applyBorder="1" applyAlignment="1">
      <alignment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46" fontId="17" fillId="0" borderId="0" xfId="0" applyNumberFormat="1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21" fontId="17" fillId="0" borderId="0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12" fillId="0" borderId="20" xfId="0" applyFont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7"/>
  <sheetViews>
    <sheetView tabSelected="1" zoomScalePageLayoutView="0" workbookViewId="0" topLeftCell="A1">
      <selection activeCell="P54" sqref="P54"/>
    </sheetView>
  </sheetViews>
  <sheetFormatPr defaultColWidth="9.140625" defaultRowHeight="12.75"/>
  <cols>
    <col min="1" max="1" width="4.28125" style="16" customWidth="1"/>
    <col min="2" max="3" width="9.140625" style="16" customWidth="1"/>
    <col min="4" max="4" width="9.28125" style="16" customWidth="1"/>
    <col min="5" max="5" width="11.421875" style="16" customWidth="1"/>
    <col min="6" max="6" width="12.8515625" style="16" customWidth="1"/>
    <col min="7" max="7" width="5.421875" style="16" customWidth="1"/>
    <col min="8" max="9" width="9.140625" style="16" customWidth="1"/>
    <col min="10" max="10" width="3.140625" style="16" customWidth="1"/>
    <col min="11" max="11" width="9.140625" style="16" customWidth="1"/>
    <col min="12" max="12" width="1.8515625" style="16" customWidth="1"/>
    <col min="13" max="16384" width="9.140625" style="16" customWidth="1"/>
  </cols>
  <sheetData>
    <row r="1" ht="6.75" customHeight="1"/>
    <row r="2" spans="2:11" ht="12.75">
      <c r="B2" s="52"/>
      <c r="C2" s="53"/>
      <c r="D2" s="53"/>
      <c r="E2" s="53"/>
      <c r="F2" s="53"/>
      <c r="G2" s="53"/>
      <c r="H2" s="53"/>
      <c r="I2" s="53"/>
      <c r="J2" s="53"/>
      <c r="K2" s="54"/>
    </row>
    <row r="3" spans="2:11" s="59" customFormat="1" ht="13.5" customHeight="1">
      <c r="B3" s="55"/>
      <c r="C3" s="56" t="s">
        <v>26</v>
      </c>
      <c r="D3" s="56"/>
      <c r="E3" s="56"/>
      <c r="F3" s="107" t="s">
        <v>369</v>
      </c>
      <c r="G3" s="108"/>
      <c r="H3" s="109"/>
      <c r="I3" s="57"/>
      <c r="J3" s="56"/>
      <c r="K3" s="58"/>
    </row>
    <row r="4" spans="2:11" s="59" customFormat="1" ht="13.5" customHeight="1">
      <c r="B4" s="55"/>
      <c r="C4" s="56" t="s">
        <v>15</v>
      </c>
      <c r="D4" s="56"/>
      <c r="E4" s="56"/>
      <c r="F4" s="107" t="s">
        <v>370</v>
      </c>
      <c r="G4" s="110"/>
      <c r="H4" s="111"/>
      <c r="I4" s="60"/>
      <c r="J4" s="60"/>
      <c r="K4" s="58"/>
    </row>
    <row r="5" spans="2:11" s="59" customFormat="1" ht="13.5" customHeight="1">
      <c r="B5" s="55"/>
      <c r="C5" s="56" t="s">
        <v>5</v>
      </c>
      <c r="D5" s="56"/>
      <c r="E5" s="56"/>
      <c r="F5" s="61" t="s">
        <v>371</v>
      </c>
      <c r="G5" s="57"/>
      <c r="H5" s="57"/>
      <c r="I5" s="57"/>
      <c r="J5" s="57"/>
      <c r="K5" s="58"/>
    </row>
    <row r="6" spans="2:11" s="59" customFormat="1" ht="13.5" customHeight="1">
      <c r="B6" s="55"/>
      <c r="C6" s="56"/>
      <c r="D6" s="56"/>
      <c r="E6" s="56"/>
      <c r="F6" s="56"/>
      <c r="G6" s="56"/>
      <c r="H6" s="62"/>
      <c r="I6" s="62"/>
      <c r="J6" s="60"/>
      <c r="K6" s="58"/>
    </row>
    <row r="7" spans="2:11" s="59" customFormat="1" ht="13.5" customHeight="1">
      <c r="B7" s="55"/>
      <c r="C7" s="56" t="s">
        <v>0</v>
      </c>
      <c r="D7" s="56"/>
      <c r="E7" s="56"/>
      <c r="F7" s="57" t="s">
        <v>372</v>
      </c>
      <c r="G7" s="63"/>
      <c r="H7" s="56"/>
      <c r="I7" s="56"/>
      <c r="J7" s="56"/>
      <c r="K7" s="58"/>
    </row>
    <row r="8" spans="2:11" s="59" customFormat="1" ht="13.5" customHeight="1">
      <c r="B8" s="55"/>
      <c r="C8" s="56" t="s">
        <v>1</v>
      </c>
      <c r="D8" s="56"/>
      <c r="E8" s="56"/>
      <c r="F8" s="61"/>
      <c r="G8" s="64"/>
      <c r="H8" s="56"/>
      <c r="I8" s="56"/>
      <c r="J8" s="56"/>
      <c r="K8" s="58"/>
    </row>
    <row r="9" spans="2:11" s="59" customFormat="1" ht="13.5" customHeight="1">
      <c r="B9" s="55"/>
      <c r="C9" s="56"/>
      <c r="D9" s="56"/>
      <c r="E9" s="56"/>
      <c r="F9" s="56"/>
      <c r="G9" s="56"/>
      <c r="H9" s="56"/>
      <c r="I9" s="56"/>
      <c r="J9" s="56"/>
      <c r="K9" s="58"/>
    </row>
    <row r="10" spans="2:11" s="59" customFormat="1" ht="13.5" customHeight="1">
      <c r="B10" s="55"/>
      <c r="C10" s="56" t="s">
        <v>11</v>
      </c>
      <c r="D10" s="56"/>
      <c r="E10" s="56"/>
      <c r="F10" s="57" t="s">
        <v>373</v>
      </c>
      <c r="G10" s="57"/>
      <c r="H10" s="57"/>
      <c r="I10" s="57"/>
      <c r="J10" s="57"/>
      <c r="K10" s="58"/>
    </row>
    <row r="11" spans="2:11" s="59" customFormat="1" ht="13.5" customHeight="1">
      <c r="B11" s="55"/>
      <c r="C11" s="56"/>
      <c r="D11" s="56"/>
      <c r="E11" s="56"/>
      <c r="F11" s="61"/>
      <c r="G11" s="61"/>
      <c r="H11" s="61"/>
      <c r="I11" s="61"/>
      <c r="J11" s="61"/>
      <c r="K11" s="58"/>
    </row>
    <row r="12" spans="2:11" s="59" customFormat="1" ht="13.5" customHeight="1">
      <c r="B12" s="55"/>
      <c r="C12" s="56"/>
      <c r="D12" s="56"/>
      <c r="E12" s="56"/>
      <c r="F12" s="61"/>
      <c r="G12" s="61"/>
      <c r="H12" s="61"/>
      <c r="I12" s="61"/>
      <c r="J12" s="61"/>
      <c r="K12" s="58"/>
    </row>
    <row r="13" spans="2:11" ht="12.75">
      <c r="B13" s="13"/>
      <c r="C13" s="14"/>
      <c r="D13" s="14"/>
      <c r="E13" s="14"/>
      <c r="F13" s="14"/>
      <c r="G13" s="14"/>
      <c r="H13" s="14"/>
      <c r="I13" s="14"/>
      <c r="J13" s="14"/>
      <c r="K13" s="15"/>
    </row>
    <row r="14" spans="2:11" ht="12.75">
      <c r="B14" s="13"/>
      <c r="C14" s="14"/>
      <c r="D14" s="14"/>
      <c r="E14" s="14"/>
      <c r="F14" s="14"/>
      <c r="G14" s="14"/>
      <c r="H14" s="14"/>
      <c r="I14" s="14"/>
      <c r="J14" s="14"/>
      <c r="K14" s="15"/>
    </row>
    <row r="15" spans="2:11" ht="12.75">
      <c r="B15" s="13"/>
      <c r="C15" s="14"/>
      <c r="D15" s="14"/>
      <c r="E15" s="14"/>
      <c r="F15" s="14"/>
      <c r="G15" s="14"/>
      <c r="H15" s="14"/>
      <c r="I15" s="14"/>
      <c r="J15" s="14"/>
      <c r="K15" s="15"/>
    </row>
    <row r="16" spans="2:11" ht="12.75">
      <c r="B16" s="13"/>
      <c r="C16" s="14"/>
      <c r="D16" s="14"/>
      <c r="E16" s="14"/>
      <c r="F16" s="14"/>
      <c r="G16" s="14"/>
      <c r="H16" s="14"/>
      <c r="I16" s="14"/>
      <c r="J16" s="14"/>
      <c r="K16" s="15"/>
    </row>
    <row r="17" spans="2:11" ht="12.75">
      <c r="B17" s="13"/>
      <c r="C17" s="14"/>
      <c r="D17" s="14"/>
      <c r="E17" s="14"/>
      <c r="F17" s="14"/>
      <c r="G17" s="14"/>
      <c r="H17" s="14"/>
      <c r="I17" s="14"/>
      <c r="J17" s="14"/>
      <c r="K17" s="15"/>
    </row>
    <row r="18" spans="2:11" ht="12.75">
      <c r="B18" s="13"/>
      <c r="C18" s="14"/>
      <c r="D18" s="14"/>
      <c r="E18" s="14"/>
      <c r="F18" s="14"/>
      <c r="G18" s="14"/>
      <c r="H18" s="14"/>
      <c r="I18" s="14"/>
      <c r="J18" s="14"/>
      <c r="K18" s="15"/>
    </row>
    <row r="19" spans="2:11" ht="12.75">
      <c r="B19" s="13"/>
      <c r="C19" s="14"/>
      <c r="D19" s="14"/>
      <c r="E19" s="14"/>
      <c r="F19" s="14"/>
      <c r="G19" s="14"/>
      <c r="H19" s="14"/>
      <c r="I19" s="14"/>
      <c r="J19" s="14"/>
      <c r="K19" s="15"/>
    </row>
    <row r="20" spans="2:11" ht="12.75">
      <c r="B20" s="13"/>
      <c r="C20" s="14"/>
      <c r="D20" s="14"/>
      <c r="E20" s="14"/>
      <c r="F20" s="14"/>
      <c r="G20" s="14"/>
      <c r="H20" s="14"/>
      <c r="I20" s="14"/>
      <c r="J20" s="14"/>
      <c r="K20" s="15"/>
    </row>
    <row r="21" spans="2:11" ht="12.75">
      <c r="B21" s="13"/>
      <c r="D21" s="14"/>
      <c r="E21" s="14"/>
      <c r="F21" s="14"/>
      <c r="G21" s="14"/>
      <c r="H21" s="14"/>
      <c r="I21" s="14"/>
      <c r="J21" s="14"/>
      <c r="K21" s="15"/>
    </row>
    <row r="22" spans="2:11" ht="12.75">
      <c r="B22" s="13"/>
      <c r="C22" s="14"/>
      <c r="D22" s="14"/>
      <c r="E22" s="14"/>
      <c r="F22" s="14"/>
      <c r="G22" s="14"/>
      <c r="H22" s="14"/>
      <c r="I22" s="14"/>
      <c r="J22" s="14"/>
      <c r="K22" s="15"/>
    </row>
    <row r="23" spans="2:11" ht="12.75">
      <c r="B23" s="13"/>
      <c r="C23" s="14"/>
      <c r="D23" s="14"/>
      <c r="E23" s="14"/>
      <c r="F23" s="14"/>
      <c r="G23" s="14"/>
      <c r="H23" s="14"/>
      <c r="I23" s="14"/>
      <c r="J23" s="14"/>
      <c r="K23" s="15"/>
    </row>
    <row r="24" spans="2:11" ht="12.75">
      <c r="B24" s="13"/>
      <c r="C24" s="14"/>
      <c r="D24" s="14"/>
      <c r="E24" s="14"/>
      <c r="F24" s="14"/>
      <c r="G24" s="14"/>
      <c r="H24" s="14"/>
      <c r="I24" s="14"/>
      <c r="J24" s="14"/>
      <c r="K24" s="15"/>
    </row>
    <row r="25" spans="2:11" ht="33.75">
      <c r="B25" s="156" t="s">
        <v>6</v>
      </c>
      <c r="C25" s="157"/>
      <c r="D25" s="157"/>
      <c r="E25" s="157"/>
      <c r="F25" s="157"/>
      <c r="G25" s="157"/>
      <c r="H25" s="157"/>
      <c r="I25" s="157"/>
      <c r="J25" s="157"/>
      <c r="K25" s="158"/>
    </row>
    <row r="26" spans="2:11" ht="12.75">
      <c r="B26" s="13"/>
      <c r="C26" s="159" t="s">
        <v>194</v>
      </c>
      <c r="D26" s="159"/>
      <c r="E26" s="159"/>
      <c r="F26" s="159"/>
      <c r="G26" s="159"/>
      <c r="H26" s="159"/>
      <c r="I26" s="159"/>
      <c r="J26" s="159"/>
      <c r="K26" s="15"/>
    </row>
    <row r="27" spans="2:11" ht="12.75">
      <c r="B27" s="13"/>
      <c r="C27" s="159" t="s">
        <v>14</v>
      </c>
      <c r="D27" s="159"/>
      <c r="E27" s="159"/>
      <c r="F27" s="159"/>
      <c r="G27" s="159"/>
      <c r="H27" s="159"/>
      <c r="I27" s="159"/>
      <c r="J27" s="159"/>
      <c r="K27" s="15"/>
    </row>
    <row r="28" spans="2:11" ht="12.75">
      <c r="B28" s="13"/>
      <c r="C28" s="14"/>
      <c r="D28" s="14"/>
      <c r="E28" s="14"/>
      <c r="F28" s="14"/>
      <c r="G28" s="14"/>
      <c r="H28" s="14"/>
      <c r="I28" s="14"/>
      <c r="J28" s="14"/>
      <c r="K28" s="15"/>
    </row>
    <row r="29" spans="2:11" ht="12.75">
      <c r="B29" s="13"/>
      <c r="C29" s="14"/>
      <c r="D29" s="14"/>
      <c r="E29" s="14"/>
      <c r="F29" s="14"/>
      <c r="G29" s="14"/>
      <c r="H29" s="14"/>
      <c r="I29" s="14"/>
      <c r="J29" s="14"/>
      <c r="K29" s="15"/>
    </row>
    <row r="30" spans="2:11" ht="33.75">
      <c r="B30" s="13"/>
      <c r="C30" s="14"/>
      <c r="D30" s="14"/>
      <c r="E30" s="14"/>
      <c r="F30" s="65" t="s">
        <v>201</v>
      </c>
      <c r="G30" s="14"/>
      <c r="H30" s="14"/>
      <c r="I30" s="14"/>
      <c r="J30" s="14"/>
      <c r="K30" s="15"/>
    </row>
    <row r="31" spans="2:11" ht="12.75">
      <c r="B31" s="13"/>
      <c r="C31" s="14"/>
      <c r="D31" s="14"/>
      <c r="E31" s="14"/>
      <c r="F31" s="14"/>
      <c r="G31" s="14"/>
      <c r="H31" s="14"/>
      <c r="I31" s="14"/>
      <c r="J31" s="14"/>
      <c r="K31" s="15"/>
    </row>
    <row r="32" spans="2:11" ht="12.75">
      <c r="B32" s="13"/>
      <c r="C32" s="14"/>
      <c r="D32" s="14"/>
      <c r="E32" s="14"/>
      <c r="F32" s="14"/>
      <c r="G32" s="14"/>
      <c r="H32" s="14"/>
      <c r="I32" s="14"/>
      <c r="J32" s="14"/>
      <c r="K32" s="15"/>
    </row>
    <row r="33" spans="2:11" ht="12.75">
      <c r="B33" s="13"/>
      <c r="C33" s="14"/>
      <c r="D33" s="14"/>
      <c r="E33" s="14"/>
      <c r="F33" s="14"/>
      <c r="G33" s="14"/>
      <c r="H33" s="14"/>
      <c r="I33" s="14"/>
      <c r="J33" s="14"/>
      <c r="K33" s="15"/>
    </row>
    <row r="34" spans="2:11" ht="12.75">
      <c r="B34" s="13"/>
      <c r="C34" s="14"/>
      <c r="D34" s="14"/>
      <c r="E34" s="14"/>
      <c r="F34" s="14"/>
      <c r="G34" s="14"/>
      <c r="H34" s="14"/>
      <c r="I34" s="14"/>
      <c r="J34" s="14"/>
      <c r="K34" s="15"/>
    </row>
    <row r="35" spans="2:11" ht="12.75">
      <c r="B35" s="13"/>
      <c r="C35" s="14"/>
      <c r="D35" s="14"/>
      <c r="E35" s="14"/>
      <c r="F35" s="14"/>
      <c r="G35" s="14"/>
      <c r="H35" s="14"/>
      <c r="I35" s="14"/>
      <c r="J35" s="14"/>
      <c r="K35" s="15"/>
    </row>
    <row r="36" spans="2:11" ht="12.75">
      <c r="B36" s="13"/>
      <c r="C36" s="14"/>
      <c r="D36" s="14"/>
      <c r="E36" s="14"/>
      <c r="F36" s="14"/>
      <c r="G36" s="14"/>
      <c r="H36" s="14"/>
      <c r="I36" s="14"/>
      <c r="J36" s="14"/>
      <c r="K36" s="15"/>
    </row>
    <row r="37" spans="2:11" ht="12.75">
      <c r="B37" s="13"/>
      <c r="C37" s="14"/>
      <c r="D37" s="14"/>
      <c r="E37" s="14"/>
      <c r="F37" s="14"/>
      <c r="G37" s="14"/>
      <c r="H37" s="14"/>
      <c r="I37" s="14"/>
      <c r="J37" s="14"/>
      <c r="K37" s="15"/>
    </row>
    <row r="38" spans="2:11" ht="12.75">
      <c r="B38" s="13"/>
      <c r="C38" s="14"/>
      <c r="D38" s="14"/>
      <c r="E38" s="14"/>
      <c r="F38" s="14"/>
      <c r="G38" s="14"/>
      <c r="H38" s="14"/>
      <c r="I38" s="14"/>
      <c r="J38" s="14"/>
      <c r="K38" s="15"/>
    </row>
    <row r="39" spans="2:11" ht="12.75">
      <c r="B39" s="13"/>
      <c r="C39" s="14"/>
      <c r="D39" s="14"/>
      <c r="E39" s="14"/>
      <c r="F39" s="14"/>
      <c r="G39" s="14"/>
      <c r="H39" s="14"/>
      <c r="I39" s="14"/>
      <c r="J39" s="14"/>
      <c r="K39" s="15"/>
    </row>
    <row r="40" spans="2:11" ht="12.75">
      <c r="B40" s="13"/>
      <c r="C40" s="14"/>
      <c r="D40" s="14"/>
      <c r="E40" s="14"/>
      <c r="F40" s="14"/>
      <c r="G40" s="14"/>
      <c r="H40" s="14"/>
      <c r="I40" s="14"/>
      <c r="J40" s="14"/>
      <c r="K40" s="15"/>
    </row>
    <row r="41" spans="2:11" ht="12.75">
      <c r="B41" s="13"/>
      <c r="C41" s="14"/>
      <c r="D41" s="14"/>
      <c r="E41" s="14"/>
      <c r="F41" s="14"/>
      <c r="G41" s="14"/>
      <c r="H41" s="14"/>
      <c r="I41" s="14"/>
      <c r="J41" s="14"/>
      <c r="K41" s="15"/>
    </row>
    <row r="42" spans="2:11" ht="12.75">
      <c r="B42" s="13"/>
      <c r="C42" s="14"/>
      <c r="D42" s="14"/>
      <c r="E42" s="14"/>
      <c r="F42" s="14"/>
      <c r="G42" s="14"/>
      <c r="H42" s="14"/>
      <c r="I42" s="14"/>
      <c r="J42" s="14"/>
      <c r="K42" s="15"/>
    </row>
    <row r="43" spans="2:11" ht="12.75">
      <c r="B43" s="13"/>
      <c r="C43" s="14"/>
      <c r="D43" s="14"/>
      <c r="E43" s="14"/>
      <c r="F43" s="14"/>
      <c r="G43" s="14"/>
      <c r="H43" s="14"/>
      <c r="I43" s="14"/>
      <c r="J43" s="14"/>
      <c r="K43" s="15"/>
    </row>
    <row r="44" spans="2:11" ht="12.75">
      <c r="B44" s="13"/>
      <c r="C44" s="14"/>
      <c r="D44" s="14"/>
      <c r="E44" s="14"/>
      <c r="F44" s="14"/>
      <c r="G44" s="14"/>
      <c r="H44" s="14"/>
      <c r="I44" s="14"/>
      <c r="J44" s="14"/>
      <c r="K44" s="15"/>
    </row>
    <row r="45" spans="2:11" ht="9" customHeight="1">
      <c r="B45" s="13"/>
      <c r="C45" s="14"/>
      <c r="D45" s="14"/>
      <c r="E45" s="14"/>
      <c r="F45" s="14"/>
      <c r="G45" s="14"/>
      <c r="H45" s="14"/>
      <c r="I45" s="14"/>
      <c r="J45" s="14"/>
      <c r="K45" s="15"/>
    </row>
    <row r="46" spans="2:11" ht="12.75">
      <c r="B46" s="13"/>
      <c r="C46" s="14"/>
      <c r="D46" s="14"/>
      <c r="E46" s="14"/>
      <c r="F46" s="14"/>
      <c r="G46" s="14"/>
      <c r="H46" s="14"/>
      <c r="I46" s="14"/>
      <c r="J46" s="14"/>
      <c r="K46" s="15"/>
    </row>
    <row r="47" spans="2:11" ht="12.75">
      <c r="B47" s="13"/>
      <c r="C47" s="14"/>
      <c r="D47" s="14"/>
      <c r="E47" s="14"/>
      <c r="F47" s="14"/>
      <c r="G47" s="14"/>
      <c r="H47" s="14"/>
      <c r="I47" s="14"/>
      <c r="J47" s="14"/>
      <c r="K47" s="15"/>
    </row>
    <row r="48" spans="2:11" s="59" customFormat="1" ht="12.75" customHeight="1">
      <c r="B48" s="55"/>
      <c r="C48" s="56" t="s">
        <v>21</v>
      </c>
      <c r="D48" s="56"/>
      <c r="E48" s="56"/>
      <c r="F48" s="56"/>
      <c r="G48" s="56"/>
      <c r="H48" s="160" t="s">
        <v>202</v>
      </c>
      <c r="I48" s="160"/>
      <c r="J48" s="56"/>
      <c r="K48" s="58"/>
    </row>
    <row r="49" spans="2:11" s="59" customFormat="1" ht="12.75" customHeight="1">
      <c r="B49" s="55"/>
      <c r="C49" s="56" t="s">
        <v>22</v>
      </c>
      <c r="D49" s="56"/>
      <c r="E49" s="56"/>
      <c r="F49" s="56"/>
      <c r="G49" s="56"/>
      <c r="H49" s="162" t="s">
        <v>203</v>
      </c>
      <c r="I49" s="162"/>
      <c r="J49" s="56"/>
      <c r="K49" s="58"/>
    </row>
    <row r="50" spans="2:11" s="59" customFormat="1" ht="12.75" customHeight="1">
      <c r="B50" s="55"/>
      <c r="C50" s="56" t="s">
        <v>16</v>
      </c>
      <c r="D50" s="56"/>
      <c r="E50" s="56"/>
      <c r="F50" s="56"/>
      <c r="G50" s="56"/>
      <c r="H50" s="162" t="s">
        <v>204</v>
      </c>
      <c r="I50" s="162"/>
      <c r="J50" s="56"/>
      <c r="K50" s="58"/>
    </row>
    <row r="51" spans="2:11" s="59" customFormat="1" ht="12.75" customHeight="1">
      <c r="B51" s="55"/>
      <c r="C51" s="56" t="s">
        <v>17</v>
      </c>
      <c r="D51" s="56"/>
      <c r="E51" s="56"/>
      <c r="F51" s="56"/>
      <c r="G51" s="56"/>
      <c r="H51" s="162" t="s">
        <v>204</v>
      </c>
      <c r="I51" s="162"/>
      <c r="J51" s="56"/>
      <c r="K51" s="58"/>
    </row>
    <row r="52" spans="2:11" ht="12.75">
      <c r="B52" s="13"/>
      <c r="C52" s="14"/>
      <c r="D52" s="14"/>
      <c r="E52" s="14"/>
      <c r="F52" s="14"/>
      <c r="G52" s="14"/>
      <c r="H52" s="14"/>
      <c r="I52" s="14"/>
      <c r="J52" s="14"/>
      <c r="K52" s="15"/>
    </row>
    <row r="53" spans="2:11" s="69" customFormat="1" ht="12.75" customHeight="1">
      <c r="B53" s="66"/>
      <c r="C53" s="56" t="s">
        <v>23</v>
      </c>
      <c r="D53" s="56"/>
      <c r="E53" s="56"/>
      <c r="F53" s="56"/>
      <c r="G53" s="64" t="s">
        <v>18</v>
      </c>
      <c r="H53" s="163" t="s">
        <v>205</v>
      </c>
      <c r="I53" s="159"/>
      <c r="J53" s="67"/>
      <c r="K53" s="68"/>
    </row>
    <row r="54" spans="2:11" s="69" customFormat="1" ht="12.75" customHeight="1">
      <c r="B54" s="66"/>
      <c r="C54" s="56"/>
      <c r="D54" s="56"/>
      <c r="E54" s="56"/>
      <c r="F54" s="56"/>
      <c r="G54" s="64" t="s">
        <v>19</v>
      </c>
      <c r="H54" s="161" t="s">
        <v>206</v>
      </c>
      <c r="I54" s="159"/>
      <c r="J54" s="67"/>
      <c r="K54" s="68"/>
    </row>
    <row r="55" spans="2:11" s="69" customFormat="1" ht="7.5" customHeight="1">
      <c r="B55" s="66"/>
      <c r="C55" s="56"/>
      <c r="D55" s="56"/>
      <c r="E55" s="56"/>
      <c r="F55" s="56"/>
      <c r="G55" s="64"/>
      <c r="H55" s="64"/>
      <c r="I55" s="64"/>
      <c r="J55" s="67"/>
      <c r="K55" s="68"/>
    </row>
    <row r="56" spans="2:11" s="69" customFormat="1" ht="12.75" customHeight="1">
      <c r="B56" s="66"/>
      <c r="C56" s="56" t="s">
        <v>20</v>
      </c>
      <c r="D56" s="56"/>
      <c r="E56" s="56"/>
      <c r="F56" s="64"/>
      <c r="G56" s="56"/>
      <c r="H56" s="57" t="s">
        <v>495</v>
      </c>
      <c r="I56" s="57"/>
      <c r="J56" s="67"/>
      <c r="K56" s="68"/>
    </row>
    <row r="57" spans="2:11" ht="22.5" customHeight="1">
      <c r="B57" s="70"/>
      <c r="C57" s="71"/>
      <c r="D57" s="71"/>
      <c r="E57" s="71"/>
      <c r="F57" s="71"/>
      <c r="G57" s="71"/>
      <c r="H57" s="71"/>
      <c r="I57" s="71"/>
      <c r="J57" s="71"/>
      <c r="K57" s="72"/>
    </row>
    <row r="58" ht="6.75" customHeight="1"/>
  </sheetData>
  <sheetProtection/>
  <mergeCells count="9">
    <mergeCell ref="B25:K25"/>
    <mergeCell ref="C26:J26"/>
    <mergeCell ref="C27:J27"/>
    <mergeCell ref="H48:I48"/>
    <mergeCell ref="H54:I54"/>
    <mergeCell ref="H49:I49"/>
    <mergeCell ref="H50:I50"/>
    <mergeCell ref="H51:I51"/>
    <mergeCell ref="H53:I53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5.57421875" style="0" customWidth="1"/>
    <col min="2" max="2" width="21.7109375" style="0" customWidth="1"/>
    <col min="3" max="3" width="20.421875" style="0" customWidth="1"/>
    <col min="4" max="4" width="23.421875" style="0" customWidth="1"/>
    <col min="5" max="5" width="18.8515625" style="0" customWidth="1"/>
    <col min="6" max="6" width="10.8515625" style="0" customWidth="1"/>
    <col min="7" max="7" width="10.28125" style="0" customWidth="1"/>
    <col min="8" max="8" width="14.28125" style="84" customWidth="1"/>
    <col min="9" max="9" width="14.421875" style="84" customWidth="1"/>
  </cols>
  <sheetData>
    <row r="2" spans="2:6" ht="12.75">
      <c r="B2" s="51" t="s">
        <v>375</v>
      </c>
      <c r="C2" s="51"/>
      <c r="D2" s="51"/>
      <c r="E2" s="51"/>
      <c r="F2" s="51"/>
    </row>
    <row r="3" spans="2:6" ht="12.75">
      <c r="B3" s="51"/>
      <c r="C3" s="51"/>
      <c r="D3" s="51"/>
      <c r="E3" s="51"/>
      <c r="F3" s="51"/>
    </row>
    <row r="4" spans="2:6" ht="15.75">
      <c r="B4" s="51" t="s">
        <v>344</v>
      </c>
      <c r="C4" s="51"/>
      <c r="D4" s="51"/>
      <c r="E4" s="85"/>
      <c r="F4" s="85"/>
    </row>
    <row r="5" spans="2:6" ht="17.25" customHeight="1">
      <c r="B5" s="51"/>
      <c r="C5" s="51"/>
      <c r="D5" s="51"/>
      <c r="E5" s="85"/>
      <c r="F5" s="85"/>
    </row>
    <row r="6" spans="2:6" ht="17.25" customHeight="1">
      <c r="B6" s="85"/>
      <c r="C6" s="85"/>
      <c r="D6" s="85"/>
      <c r="E6" s="85"/>
      <c r="F6" s="85"/>
    </row>
    <row r="7" spans="1:6" ht="17.25" customHeight="1">
      <c r="A7" s="81" t="s">
        <v>2</v>
      </c>
      <c r="B7" s="81" t="s">
        <v>325</v>
      </c>
      <c r="C7" s="81" t="s">
        <v>326</v>
      </c>
      <c r="D7" s="81" t="s">
        <v>327</v>
      </c>
      <c r="E7" s="81" t="s">
        <v>328</v>
      </c>
      <c r="F7" s="85"/>
    </row>
    <row r="8" spans="1:6" ht="17.25" customHeight="1">
      <c r="A8" s="81">
        <v>1</v>
      </c>
      <c r="B8" s="81" t="s">
        <v>379</v>
      </c>
      <c r="C8" s="81" t="s">
        <v>378</v>
      </c>
      <c r="D8" s="81" t="s">
        <v>380</v>
      </c>
      <c r="E8" s="81">
        <v>1343230</v>
      </c>
      <c r="F8" s="85"/>
    </row>
    <row r="9" spans="1:6" ht="17.25" customHeight="1">
      <c r="A9" s="81"/>
      <c r="B9" s="81"/>
      <c r="C9" s="81"/>
      <c r="D9" s="81"/>
      <c r="E9" s="81"/>
      <c r="F9" s="85"/>
    </row>
    <row r="10" spans="1:6" ht="17.25" customHeight="1">
      <c r="A10" s="82"/>
      <c r="B10" s="81" t="s">
        <v>329</v>
      </c>
      <c r="C10" s="102"/>
      <c r="D10" s="102"/>
      <c r="E10" s="105">
        <f>SUM(E8:E9)</f>
        <v>1343230</v>
      </c>
      <c r="F10" s="85"/>
    </row>
    <row r="11" spans="2:6" ht="17.25" customHeight="1">
      <c r="B11" s="85"/>
      <c r="C11" s="85"/>
      <c r="D11" s="85"/>
      <c r="E11" s="85"/>
      <c r="F11" s="85"/>
    </row>
    <row r="12" spans="2:6" ht="17.25" customHeight="1">
      <c r="B12" s="85"/>
      <c r="C12" s="85"/>
      <c r="D12" s="16" t="s">
        <v>324</v>
      </c>
      <c r="E12" s="84"/>
      <c r="F12" s="85"/>
    </row>
    <row r="13" spans="2:6" ht="17.25" customHeight="1">
      <c r="B13" s="85"/>
      <c r="C13" s="85"/>
      <c r="D13" s="16" t="s">
        <v>377</v>
      </c>
      <c r="E13" s="84"/>
      <c r="F13" s="85"/>
    </row>
    <row r="14" spans="2:6" ht="17.25" customHeight="1">
      <c r="B14" s="85"/>
      <c r="C14" s="85"/>
      <c r="D14" s="85"/>
      <c r="E14" s="85"/>
      <c r="F14" s="85"/>
    </row>
    <row r="15" spans="2:6" ht="17.25" customHeight="1">
      <c r="B15" s="85"/>
      <c r="C15" s="85"/>
      <c r="D15" s="85"/>
      <c r="E15" s="85"/>
      <c r="F15" s="85"/>
    </row>
    <row r="16" spans="2:6" ht="17.25" customHeight="1">
      <c r="B16" s="85"/>
      <c r="C16" s="85"/>
      <c r="D16" s="85"/>
      <c r="E16" s="85"/>
      <c r="F16" s="85"/>
    </row>
    <row r="17" spans="2:6" ht="17.25" customHeight="1">
      <c r="B17" s="85"/>
      <c r="C17" s="85"/>
      <c r="D17" s="85"/>
      <c r="E17" s="85"/>
      <c r="F17" s="85"/>
    </row>
    <row r="18" spans="2:6" ht="17.25" customHeight="1">
      <c r="B18" s="85"/>
      <c r="C18" s="85"/>
      <c r="D18" s="85"/>
      <c r="E18" s="85"/>
      <c r="F18" s="85"/>
    </row>
    <row r="19" spans="2:6" ht="15.75">
      <c r="B19" s="85"/>
      <c r="C19" s="85"/>
      <c r="D19" s="85"/>
      <c r="E19" s="85"/>
      <c r="F19" s="85"/>
    </row>
    <row r="20" spans="2:6" ht="15.75">
      <c r="B20" s="85"/>
      <c r="C20" s="85"/>
      <c r="D20" s="85"/>
      <c r="E20" s="85"/>
      <c r="F20" s="8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119"/>
  <sheetViews>
    <sheetView zoomScalePageLayoutView="0" workbookViewId="0" topLeftCell="A22">
      <selection activeCell="G118" sqref="G118"/>
    </sheetView>
  </sheetViews>
  <sheetFormatPr defaultColWidth="9.140625" defaultRowHeight="12.75"/>
  <cols>
    <col min="1" max="1" width="6.140625" style="0" customWidth="1"/>
    <col min="2" max="2" width="30.28125" style="0" customWidth="1"/>
    <col min="6" max="6" width="16.140625" style="0" customWidth="1"/>
  </cols>
  <sheetData>
    <row r="2" spans="1:6" ht="12.75">
      <c r="A2" s="96"/>
      <c r="B2" s="96" t="s">
        <v>369</v>
      </c>
      <c r="C2" s="96"/>
      <c r="D2" s="96"/>
      <c r="E2" s="96"/>
      <c r="F2" s="96"/>
    </row>
    <row r="3" spans="1:6" ht="12.75">
      <c r="A3" s="185" t="s">
        <v>274</v>
      </c>
      <c r="B3" s="185"/>
      <c r="C3" s="185"/>
      <c r="D3" s="185"/>
      <c r="E3" s="185"/>
      <c r="F3" s="185"/>
    </row>
    <row r="4" spans="1:6" ht="12.75">
      <c r="A4" s="88"/>
      <c r="B4" s="89"/>
      <c r="C4" s="90"/>
      <c r="D4" s="90"/>
      <c r="E4" s="90"/>
      <c r="F4" s="90"/>
    </row>
    <row r="5" spans="1:6" ht="16.5">
      <c r="A5" s="91" t="s">
        <v>345</v>
      </c>
      <c r="B5" s="89"/>
      <c r="C5" s="90"/>
      <c r="D5" s="90"/>
      <c r="E5" s="90"/>
      <c r="F5" s="90"/>
    </row>
    <row r="6" spans="1:6" ht="25.5" customHeight="1">
      <c r="A6" s="141"/>
      <c r="B6" s="150" t="s">
        <v>275</v>
      </c>
      <c r="C6" s="151" t="s">
        <v>276</v>
      </c>
      <c r="D6" s="151" t="s">
        <v>277</v>
      </c>
      <c r="E6" s="151" t="s">
        <v>278</v>
      </c>
      <c r="F6" s="151" t="s">
        <v>279</v>
      </c>
    </row>
    <row r="7" spans="1:6" ht="12.75">
      <c r="A7" s="141"/>
      <c r="B7" s="142"/>
      <c r="C7" s="143"/>
      <c r="D7" s="143"/>
      <c r="E7" s="143"/>
      <c r="F7" s="143"/>
    </row>
    <row r="8" spans="1:6" ht="12.75">
      <c r="A8" s="149">
        <v>1000</v>
      </c>
      <c r="B8" s="149" t="s">
        <v>383</v>
      </c>
      <c r="C8" s="152" t="s">
        <v>384</v>
      </c>
      <c r="D8" s="152">
        <v>2</v>
      </c>
      <c r="E8" s="153">
        <v>9996</v>
      </c>
      <c r="F8" s="152">
        <v>19992</v>
      </c>
    </row>
    <row r="9" spans="1:6" ht="12.75">
      <c r="A9" s="149">
        <v>1010</v>
      </c>
      <c r="B9" s="149" t="s">
        <v>385</v>
      </c>
      <c r="C9" s="152" t="s">
        <v>384</v>
      </c>
      <c r="D9" s="152">
        <v>4</v>
      </c>
      <c r="E9" s="153">
        <v>3268</v>
      </c>
      <c r="F9" s="152">
        <v>13072</v>
      </c>
    </row>
    <row r="10" spans="1:6" ht="12.75">
      <c r="A10" s="149">
        <v>1030</v>
      </c>
      <c r="B10" s="149" t="s">
        <v>386</v>
      </c>
      <c r="C10" s="152" t="s">
        <v>384</v>
      </c>
      <c r="D10" s="152">
        <v>1</v>
      </c>
      <c r="E10" s="153">
        <v>5856</v>
      </c>
      <c r="F10" s="152">
        <v>5856</v>
      </c>
    </row>
    <row r="11" spans="1:6" ht="12.75">
      <c r="A11" s="149">
        <v>1122</v>
      </c>
      <c r="B11" s="149" t="s">
        <v>387</v>
      </c>
      <c r="C11" s="152" t="s">
        <v>384</v>
      </c>
      <c r="D11" s="152">
        <v>2</v>
      </c>
      <c r="E11" s="153">
        <v>3257</v>
      </c>
      <c r="F11" s="152">
        <v>6514</v>
      </c>
    </row>
    <row r="12" spans="1:6" ht="12.75">
      <c r="A12" s="149">
        <v>1180</v>
      </c>
      <c r="B12" s="149" t="s">
        <v>388</v>
      </c>
      <c r="C12" s="152" t="s">
        <v>384</v>
      </c>
      <c r="D12" s="152">
        <v>2</v>
      </c>
      <c r="E12" s="153">
        <v>4200</v>
      </c>
      <c r="F12" s="152">
        <v>8400</v>
      </c>
    </row>
    <row r="13" spans="1:6" ht="12.75">
      <c r="A13" s="149">
        <v>1220</v>
      </c>
      <c r="B13" s="149" t="s">
        <v>389</v>
      </c>
      <c r="C13" s="152" t="s">
        <v>384</v>
      </c>
      <c r="D13" s="152">
        <v>7</v>
      </c>
      <c r="E13" s="153">
        <v>2917</v>
      </c>
      <c r="F13" s="152">
        <v>20419</v>
      </c>
    </row>
    <row r="14" spans="1:6" ht="12.75">
      <c r="A14" s="149">
        <v>1250</v>
      </c>
      <c r="B14" s="149" t="s">
        <v>390</v>
      </c>
      <c r="C14" s="152" t="s">
        <v>384</v>
      </c>
      <c r="D14" s="152">
        <v>12</v>
      </c>
      <c r="E14" s="153">
        <v>10</v>
      </c>
      <c r="F14" s="152">
        <v>120</v>
      </c>
    </row>
    <row r="15" spans="1:6" ht="12.75">
      <c r="A15" s="149">
        <v>1270</v>
      </c>
      <c r="B15" s="149" t="s">
        <v>391</v>
      </c>
      <c r="C15" s="152" t="s">
        <v>384</v>
      </c>
      <c r="D15" s="152">
        <v>8</v>
      </c>
      <c r="E15" s="153">
        <v>124</v>
      </c>
      <c r="F15" s="152">
        <v>992</v>
      </c>
    </row>
    <row r="16" spans="1:6" ht="12.75">
      <c r="A16" s="149">
        <v>1870</v>
      </c>
      <c r="B16" s="149" t="s">
        <v>392</v>
      </c>
      <c r="C16" s="152" t="s">
        <v>384</v>
      </c>
      <c r="D16" s="152">
        <v>3</v>
      </c>
      <c r="E16" s="153">
        <v>4230</v>
      </c>
      <c r="F16" s="152">
        <v>12690</v>
      </c>
    </row>
    <row r="17" spans="1:6" ht="12.75">
      <c r="A17" s="149">
        <v>2210</v>
      </c>
      <c r="B17" s="149" t="s">
        <v>393</v>
      </c>
      <c r="C17" s="152" t="s">
        <v>384</v>
      </c>
      <c r="D17" s="152">
        <v>1</v>
      </c>
      <c r="E17" s="153">
        <v>9024</v>
      </c>
      <c r="F17" s="152">
        <v>9024</v>
      </c>
    </row>
    <row r="18" spans="1:6" ht="12.75">
      <c r="A18" s="149">
        <v>2220</v>
      </c>
      <c r="B18" s="149" t="s">
        <v>394</v>
      </c>
      <c r="C18" s="152" t="s">
        <v>384</v>
      </c>
      <c r="D18" s="152">
        <v>1</v>
      </c>
      <c r="E18" s="153">
        <v>13254</v>
      </c>
      <c r="F18" s="152">
        <v>13254</v>
      </c>
    </row>
    <row r="19" spans="1:6" ht="12.75">
      <c r="A19" s="149">
        <v>2240</v>
      </c>
      <c r="B19" s="149" t="s">
        <v>395</v>
      </c>
      <c r="C19" s="152" t="s">
        <v>384</v>
      </c>
      <c r="D19" s="152">
        <v>4</v>
      </c>
      <c r="E19" s="153">
        <v>10575</v>
      </c>
      <c r="F19" s="152">
        <v>42300</v>
      </c>
    </row>
    <row r="20" spans="1:6" ht="12.75">
      <c r="A20" s="149">
        <v>2250</v>
      </c>
      <c r="B20" s="149" t="s">
        <v>396</v>
      </c>
      <c r="C20" s="152" t="s">
        <v>384</v>
      </c>
      <c r="D20" s="152">
        <v>3</v>
      </c>
      <c r="E20" s="153">
        <v>8800</v>
      </c>
      <c r="F20" s="152">
        <v>26400</v>
      </c>
    </row>
    <row r="21" spans="1:6" ht="12.75">
      <c r="A21" s="149">
        <v>2260</v>
      </c>
      <c r="B21" s="149" t="s">
        <v>397</v>
      </c>
      <c r="C21" s="152" t="s">
        <v>384</v>
      </c>
      <c r="D21" s="152">
        <v>1</v>
      </c>
      <c r="E21" s="153">
        <v>2256</v>
      </c>
      <c r="F21" s="152">
        <v>2256</v>
      </c>
    </row>
    <row r="22" spans="1:6" ht="12.75">
      <c r="A22" s="149">
        <v>2510</v>
      </c>
      <c r="B22" s="149" t="s">
        <v>398</v>
      </c>
      <c r="C22" s="152" t="s">
        <v>384</v>
      </c>
      <c r="D22" s="152">
        <v>18</v>
      </c>
      <c r="E22" s="153">
        <v>1178</v>
      </c>
      <c r="F22" s="152">
        <v>21204</v>
      </c>
    </row>
    <row r="23" spans="1:6" ht="12.75">
      <c r="A23" s="149">
        <v>2530</v>
      </c>
      <c r="B23" s="149" t="s">
        <v>399</v>
      </c>
      <c r="C23" s="152" t="s">
        <v>384</v>
      </c>
      <c r="D23" s="152">
        <v>17</v>
      </c>
      <c r="E23" s="153">
        <v>18</v>
      </c>
      <c r="F23" s="152">
        <v>306</v>
      </c>
    </row>
    <row r="24" spans="1:6" ht="12.75">
      <c r="A24" s="149">
        <v>2540</v>
      </c>
      <c r="B24" s="149" t="s">
        <v>400</v>
      </c>
      <c r="C24" s="152" t="s">
        <v>384</v>
      </c>
      <c r="D24" s="152">
        <v>15</v>
      </c>
      <c r="E24" s="153">
        <v>21</v>
      </c>
      <c r="F24" s="152">
        <v>315</v>
      </c>
    </row>
    <row r="25" spans="1:6" ht="12.75">
      <c r="A25" s="149">
        <v>2570</v>
      </c>
      <c r="B25" s="149" t="s">
        <v>401</v>
      </c>
      <c r="C25" s="152" t="s">
        <v>384</v>
      </c>
      <c r="D25" s="152">
        <v>1</v>
      </c>
      <c r="E25" s="153">
        <v>585</v>
      </c>
      <c r="F25" s="152">
        <v>585</v>
      </c>
    </row>
    <row r="26" spans="1:6" ht="12.75">
      <c r="A26" s="149">
        <v>2680</v>
      </c>
      <c r="B26" s="149" t="s">
        <v>402</v>
      </c>
      <c r="C26" s="152" t="s">
        <v>384</v>
      </c>
      <c r="D26" s="152">
        <v>1</v>
      </c>
      <c r="E26" s="153">
        <v>5500</v>
      </c>
      <c r="F26" s="152">
        <v>5500</v>
      </c>
    </row>
    <row r="27" spans="1:6" ht="12.75">
      <c r="A27" s="149">
        <v>2710</v>
      </c>
      <c r="B27" s="149" t="s">
        <v>403</v>
      </c>
      <c r="C27" s="152" t="s">
        <v>384</v>
      </c>
      <c r="D27" s="152">
        <v>6</v>
      </c>
      <c r="E27" s="153">
        <v>8820</v>
      </c>
      <c r="F27" s="152">
        <v>52920</v>
      </c>
    </row>
    <row r="28" spans="1:6" ht="12.75">
      <c r="A28" s="149">
        <v>2730</v>
      </c>
      <c r="B28" s="149" t="s">
        <v>404</v>
      </c>
      <c r="C28" s="152" t="s">
        <v>384</v>
      </c>
      <c r="D28" s="152">
        <v>2</v>
      </c>
      <c r="E28" s="153">
        <v>32207</v>
      </c>
      <c r="F28" s="152">
        <v>64414</v>
      </c>
    </row>
    <row r="29" spans="1:6" ht="12.75">
      <c r="A29" s="149">
        <v>2840</v>
      </c>
      <c r="B29" s="149" t="s">
        <v>405</v>
      </c>
      <c r="C29" s="152" t="s">
        <v>384</v>
      </c>
      <c r="D29" s="152">
        <v>6</v>
      </c>
      <c r="E29" s="153">
        <v>150</v>
      </c>
      <c r="F29" s="152">
        <v>900</v>
      </c>
    </row>
    <row r="30" spans="1:6" ht="12.75">
      <c r="A30" s="149">
        <v>2990</v>
      </c>
      <c r="B30" s="149" t="s">
        <v>406</v>
      </c>
      <c r="C30" s="152" t="s">
        <v>384</v>
      </c>
      <c r="D30" s="152">
        <v>1</v>
      </c>
      <c r="E30" s="153">
        <v>11200</v>
      </c>
      <c r="F30" s="152">
        <v>11200</v>
      </c>
    </row>
    <row r="31" spans="1:6" ht="12.75">
      <c r="A31" s="149">
        <v>3010</v>
      </c>
      <c r="B31" s="149" t="s">
        <v>407</v>
      </c>
      <c r="C31" s="152" t="s">
        <v>384</v>
      </c>
      <c r="D31" s="152">
        <v>1</v>
      </c>
      <c r="E31" s="153">
        <v>9827.7</v>
      </c>
      <c r="F31" s="152">
        <v>9827.7</v>
      </c>
    </row>
    <row r="32" spans="1:6" ht="12.75">
      <c r="A32" s="149">
        <v>3030</v>
      </c>
      <c r="B32" s="149" t="s">
        <v>408</v>
      </c>
      <c r="C32" s="152" t="s">
        <v>384</v>
      </c>
      <c r="D32" s="152">
        <v>4</v>
      </c>
      <c r="E32" s="153">
        <v>24500</v>
      </c>
      <c r="F32" s="152">
        <v>98000</v>
      </c>
    </row>
    <row r="33" spans="1:6" ht="12.75">
      <c r="A33" s="149">
        <v>3070</v>
      </c>
      <c r="B33" s="149" t="s">
        <v>409</v>
      </c>
      <c r="C33" s="152" t="s">
        <v>384</v>
      </c>
      <c r="D33" s="152">
        <v>1</v>
      </c>
      <c r="E33" s="153">
        <v>2794</v>
      </c>
      <c r="F33" s="152">
        <v>2794</v>
      </c>
    </row>
    <row r="34" spans="1:6" ht="12.75">
      <c r="A34" s="149">
        <v>3080</v>
      </c>
      <c r="B34" s="149" t="s">
        <v>410</v>
      </c>
      <c r="C34" s="152" t="s">
        <v>384</v>
      </c>
      <c r="D34" s="152">
        <v>9</v>
      </c>
      <c r="E34" s="153">
        <v>4000</v>
      </c>
      <c r="F34" s="152">
        <v>36000</v>
      </c>
    </row>
    <row r="35" spans="1:6" ht="12.75">
      <c r="A35" s="149">
        <v>3090</v>
      </c>
      <c r="B35" s="149" t="s">
        <v>411</v>
      </c>
      <c r="C35" s="152" t="s">
        <v>384</v>
      </c>
      <c r="D35" s="152">
        <v>2</v>
      </c>
      <c r="E35" s="153">
        <v>12275.46</v>
      </c>
      <c r="F35" s="152">
        <v>24550.92</v>
      </c>
    </row>
    <row r="36" spans="1:6" ht="12.75">
      <c r="A36" s="149">
        <v>3120</v>
      </c>
      <c r="B36" s="149" t="s">
        <v>412</v>
      </c>
      <c r="C36" s="152" t="s">
        <v>384</v>
      </c>
      <c r="D36" s="152">
        <v>2</v>
      </c>
      <c r="E36" s="153">
        <v>11500</v>
      </c>
      <c r="F36" s="152">
        <v>23000</v>
      </c>
    </row>
    <row r="37" spans="1:6" ht="12.75">
      <c r="A37" s="149">
        <v>3160</v>
      </c>
      <c r="B37" s="149" t="s">
        <v>413</v>
      </c>
      <c r="C37" s="152" t="s">
        <v>384</v>
      </c>
      <c r="D37" s="152">
        <v>2</v>
      </c>
      <c r="E37" s="153">
        <v>12450</v>
      </c>
      <c r="F37" s="152">
        <v>24900</v>
      </c>
    </row>
    <row r="38" spans="1:6" ht="12.75">
      <c r="A38" s="149">
        <v>3210</v>
      </c>
      <c r="B38" s="149" t="s">
        <v>414</v>
      </c>
      <c r="C38" s="152" t="s">
        <v>384</v>
      </c>
      <c r="D38" s="152">
        <v>1</v>
      </c>
      <c r="E38" s="153">
        <v>1900</v>
      </c>
      <c r="F38" s="152">
        <v>1900</v>
      </c>
    </row>
    <row r="39" spans="1:6" ht="12.75">
      <c r="A39" s="149">
        <v>3214</v>
      </c>
      <c r="B39" s="149" t="s">
        <v>415</v>
      </c>
      <c r="C39" s="152" t="s">
        <v>384</v>
      </c>
      <c r="D39" s="152">
        <v>1</v>
      </c>
      <c r="E39" s="153">
        <v>7900</v>
      </c>
      <c r="F39" s="152">
        <v>7900</v>
      </c>
    </row>
    <row r="40" spans="1:6" ht="12.75">
      <c r="A40" s="149">
        <v>3216</v>
      </c>
      <c r="B40" s="149" t="s">
        <v>416</v>
      </c>
      <c r="C40" s="152" t="s">
        <v>384</v>
      </c>
      <c r="D40" s="152">
        <v>1</v>
      </c>
      <c r="E40" s="153">
        <v>6200</v>
      </c>
      <c r="F40" s="152">
        <v>6200</v>
      </c>
    </row>
    <row r="41" spans="1:6" ht="12.75">
      <c r="A41" s="149">
        <v>3220</v>
      </c>
      <c r="B41" s="149" t="s">
        <v>417</v>
      </c>
      <c r="C41" s="152" t="s">
        <v>384</v>
      </c>
      <c r="D41" s="152">
        <v>6</v>
      </c>
      <c r="E41" s="153">
        <v>4078</v>
      </c>
      <c r="F41" s="152">
        <v>24468</v>
      </c>
    </row>
    <row r="42" spans="1:6" ht="12.75">
      <c r="A42" s="149">
        <v>3240</v>
      </c>
      <c r="B42" s="149" t="s">
        <v>418</v>
      </c>
      <c r="C42" s="152" t="s">
        <v>384</v>
      </c>
      <c r="D42" s="152">
        <v>2</v>
      </c>
      <c r="E42" s="153">
        <v>8700</v>
      </c>
      <c r="F42" s="152">
        <v>17400</v>
      </c>
    </row>
    <row r="43" spans="1:6" ht="12.75">
      <c r="A43" s="149">
        <v>3250</v>
      </c>
      <c r="B43" s="149" t="s">
        <v>419</v>
      </c>
      <c r="C43" s="152" t="s">
        <v>384</v>
      </c>
      <c r="D43" s="152">
        <v>1</v>
      </c>
      <c r="E43" s="153">
        <v>4570</v>
      </c>
      <c r="F43" s="152">
        <v>4570</v>
      </c>
    </row>
    <row r="44" spans="1:6" ht="12.75">
      <c r="A44" s="149">
        <v>3278</v>
      </c>
      <c r="B44" s="149" t="s">
        <v>420</v>
      </c>
      <c r="C44" s="152" t="s">
        <v>384</v>
      </c>
      <c r="D44" s="152">
        <v>2</v>
      </c>
      <c r="E44" s="153">
        <v>1787.25</v>
      </c>
      <c r="F44" s="152">
        <v>3574.5</v>
      </c>
    </row>
    <row r="45" spans="1:6" ht="12.75">
      <c r="A45" s="149">
        <v>3280</v>
      </c>
      <c r="B45" s="149" t="s">
        <v>421</v>
      </c>
      <c r="C45" s="152" t="s">
        <v>384</v>
      </c>
      <c r="D45" s="152">
        <v>2</v>
      </c>
      <c r="E45" s="153">
        <v>14500</v>
      </c>
      <c r="F45" s="152">
        <v>29000</v>
      </c>
    </row>
    <row r="46" spans="1:6" ht="12.75">
      <c r="A46" s="149">
        <v>3300</v>
      </c>
      <c r="B46" s="149" t="s">
        <v>422</v>
      </c>
      <c r="C46" s="152" t="s">
        <v>384</v>
      </c>
      <c r="D46" s="152">
        <v>2</v>
      </c>
      <c r="E46" s="153">
        <v>1650</v>
      </c>
      <c r="F46" s="152">
        <v>3300</v>
      </c>
    </row>
    <row r="47" spans="1:6" ht="12.75">
      <c r="A47" s="149">
        <v>3310</v>
      </c>
      <c r="B47" s="149" t="s">
        <v>423</v>
      </c>
      <c r="C47" s="152" t="s">
        <v>384</v>
      </c>
      <c r="D47" s="152">
        <v>2</v>
      </c>
      <c r="E47" s="153">
        <v>1550</v>
      </c>
      <c r="F47" s="152">
        <v>3100</v>
      </c>
    </row>
    <row r="48" spans="1:6" ht="12.75">
      <c r="A48" s="149">
        <v>3320</v>
      </c>
      <c r="B48" s="149" t="s">
        <v>424</v>
      </c>
      <c r="C48" s="152" t="s">
        <v>384</v>
      </c>
      <c r="D48" s="152">
        <v>2</v>
      </c>
      <c r="E48" s="153">
        <v>3200</v>
      </c>
      <c r="F48" s="152">
        <v>6400</v>
      </c>
    </row>
    <row r="49" spans="1:6" ht="12.75">
      <c r="A49" s="149">
        <v>3340</v>
      </c>
      <c r="B49" s="149" t="s">
        <v>425</v>
      </c>
      <c r="C49" s="152" t="s">
        <v>384</v>
      </c>
      <c r="D49" s="152">
        <v>1</v>
      </c>
      <c r="E49" s="153">
        <v>2690</v>
      </c>
      <c r="F49" s="152">
        <v>2690</v>
      </c>
    </row>
    <row r="50" spans="1:6" ht="12.75">
      <c r="A50" s="149">
        <v>3370</v>
      </c>
      <c r="B50" s="149" t="s">
        <v>426</v>
      </c>
      <c r="C50" s="152" t="s">
        <v>384</v>
      </c>
      <c r="D50" s="152">
        <v>1</v>
      </c>
      <c r="E50" s="153">
        <v>7035</v>
      </c>
      <c r="F50" s="152">
        <v>7035</v>
      </c>
    </row>
    <row r="51" spans="1:6" ht="12.75">
      <c r="A51" s="149">
        <v>3371</v>
      </c>
      <c r="B51" s="149" t="s">
        <v>427</v>
      </c>
      <c r="C51" s="152" t="s">
        <v>384</v>
      </c>
      <c r="D51" s="152">
        <v>1</v>
      </c>
      <c r="E51" s="153">
        <v>22470</v>
      </c>
      <c r="F51" s="152">
        <v>22470</v>
      </c>
    </row>
    <row r="52" spans="1:6" ht="12.75">
      <c r="A52" s="149">
        <v>3420</v>
      </c>
      <c r="B52" s="149" t="s">
        <v>428</v>
      </c>
      <c r="C52" s="152" t="s">
        <v>384</v>
      </c>
      <c r="D52" s="152">
        <v>2</v>
      </c>
      <c r="E52" s="153">
        <v>7797.3</v>
      </c>
      <c r="F52" s="152">
        <v>15594.6</v>
      </c>
    </row>
    <row r="53" spans="1:6" ht="12.75">
      <c r="A53" s="149">
        <v>3430</v>
      </c>
      <c r="B53" s="149" t="s">
        <v>429</v>
      </c>
      <c r="C53" s="152" t="s">
        <v>384</v>
      </c>
      <c r="D53" s="152">
        <v>4</v>
      </c>
      <c r="E53" s="153">
        <v>4260</v>
      </c>
      <c r="F53" s="152">
        <v>17040</v>
      </c>
    </row>
    <row r="54" spans="1:6" ht="12.75">
      <c r="A54" s="149">
        <v>3440</v>
      </c>
      <c r="B54" s="149" t="s">
        <v>430</v>
      </c>
      <c r="C54" s="152" t="s">
        <v>384</v>
      </c>
      <c r="D54" s="152">
        <v>6</v>
      </c>
      <c r="E54" s="153">
        <v>1837</v>
      </c>
      <c r="F54" s="152">
        <v>11022</v>
      </c>
    </row>
    <row r="55" spans="1:6" ht="12.75">
      <c r="A55" s="149">
        <v>3470</v>
      </c>
      <c r="B55" s="149" t="s">
        <v>431</v>
      </c>
      <c r="C55" s="152" t="s">
        <v>384</v>
      </c>
      <c r="D55" s="152">
        <v>2</v>
      </c>
      <c r="E55" s="153">
        <v>5980</v>
      </c>
      <c r="F55" s="152">
        <v>11960</v>
      </c>
    </row>
    <row r="56" spans="1:6" ht="12.75">
      <c r="A56" s="149">
        <v>3495</v>
      </c>
      <c r="B56" s="149" t="s">
        <v>432</v>
      </c>
      <c r="C56" s="152" t="s">
        <v>384</v>
      </c>
      <c r="D56" s="152">
        <v>1</v>
      </c>
      <c r="E56" s="153">
        <v>12500</v>
      </c>
      <c r="F56" s="152">
        <v>12500</v>
      </c>
    </row>
    <row r="57" spans="1:6" ht="12.75">
      <c r="A57" s="149">
        <v>3540</v>
      </c>
      <c r="B57" s="149" t="s">
        <v>433</v>
      </c>
      <c r="C57" s="152" t="s">
        <v>384</v>
      </c>
      <c r="D57" s="152">
        <v>3</v>
      </c>
      <c r="E57" s="153">
        <v>2200</v>
      </c>
      <c r="F57" s="152">
        <v>6600</v>
      </c>
    </row>
    <row r="58" spans="1:6" ht="12.75">
      <c r="A58" s="149">
        <v>3541</v>
      </c>
      <c r="B58" s="149" t="s">
        <v>434</v>
      </c>
      <c r="C58" s="152" t="s">
        <v>384</v>
      </c>
      <c r="D58" s="152">
        <v>1</v>
      </c>
      <c r="E58" s="153">
        <v>1969</v>
      </c>
      <c r="F58" s="152">
        <v>1969</v>
      </c>
    </row>
    <row r="59" spans="1:6" ht="12.75">
      <c r="A59" s="149">
        <v>3572</v>
      </c>
      <c r="B59" s="149" t="s">
        <v>435</v>
      </c>
      <c r="C59" s="152" t="s">
        <v>384</v>
      </c>
      <c r="D59" s="152">
        <v>2</v>
      </c>
      <c r="E59" s="153">
        <v>4000</v>
      </c>
      <c r="F59" s="152">
        <v>8000</v>
      </c>
    </row>
    <row r="60" spans="1:6" ht="12.75">
      <c r="A60" s="149">
        <v>3580</v>
      </c>
      <c r="B60" s="149" t="s">
        <v>436</v>
      </c>
      <c r="C60" s="152" t="s">
        <v>384</v>
      </c>
      <c r="D60" s="152">
        <v>2</v>
      </c>
      <c r="E60" s="153">
        <v>2500</v>
      </c>
      <c r="F60" s="152">
        <v>5000</v>
      </c>
    </row>
    <row r="61" spans="1:6" ht="12.75">
      <c r="A61" s="149">
        <v>3590</v>
      </c>
      <c r="B61" s="149" t="s">
        <v>437</v>
      </c>
      <c r="C61" s="152" t="s">
        <v>384</v>
      </c>
      <c r="D61" s="152">
        <v>15</v>
      </c>
      <c r="E61" s="153">
        <v>2500</v>
      </c>
      <c r="F61" s="152">
        <v>37500</v>
      </c>
    </row>
    <row r="62" spans="1:6" ht="12.75">
      <c r="A62" s="149">
        <v>3591</v>
      </c>
      <c r="B62" s="149" t="s">
        <v>438</v>
      </c>
      <c r="C62" s="152" t="s">
        <v>384</v>
      </c>
      <c r="D62" s="152">
        <v>7</v>
      </c>
      <c r="E62" s="153">
        <v>2500</v>
      </c>
      <c r="F62" s="152">
        <v>17500</v>
      </c>
    </row>
    <row r="63" spans="1:6" ht="12.75">
      <c r="A63" s="149">
        <v>3640</v>
      </c>
      <c r="B63" s="149" t="s">
        <v>439</v>
      </c>
      <c r="C63" s="152" t="s">
        <v>384</v>
      </c>
      <c r="D63" s="152">
        <v>5</v>
      </c>
      <c r="E63" s="153">
        <v>3307.86</v>
      </c>
      <c r="F63" s="152">
        <v>16539.3</v>
      </c>
    </row>
    <row r="64" spans="1:6" ht="12.75">
      <c r="A64" s="149">
        <v>3650</v>
      </c>
      <c r="B64" s="149" t="s">
        <v>440</v>
      </c>
      <c r="C64" s="152" t="s">
        <v>384</v>
      </c>
      <c r="D64" s="152">
        <v>1</v>
      </c>
      <c r="E64" s="153">
        <v>4000</v>
      </c>
      <c r="F64" s="152">
        <v>4000</v>
      </c>
    </row>
    <row r="65" spans="1:6" ht="12.75">
      <c r="A65" s="149">
        <v>3670</v>
      </c>
      <c r="B65" s="149" t="s">
        <v>441</v>
      </c>
      <c r="C65" s="152" t="s">
        <v>384</v>
      </c>
      <c r="D65" s="152">
        <v>1</v>
      </c>
      <c r="E65" s="153">
        <v>3200</v>
      </c>
      <c r="F65" s="152">
        <v>3200</v>
      </c>
    </row>
    <row r="66" spans="1:6" ht="12.75">
      <c r="A66" s="149">
        <v>3690</v>
      </c>
      <c r="B66" s="149" t="s">
        <v>442</v>
      </c>
      <c r="C66" s="152" t="s">
        <v>384</v>
      </c>
      <c r="D66" s="152">
        <v>3</v>
      </c>
      <c r="E66" s="153">
        <v>2800</v>
      </c>
      <c r="F66" s="152">
        <v>8400</v>
      </c>
    </row>
    <row r="67" spans="1:6" ht="12.75">
      <c r="A67" s="149">
        <v>3710</v>
      </c>
      <c r="B67" s="149" t="s">
        <v>443</v>
      </c>
      <c r="C67" s="152" t="s">
        <v>384</v>
      </c>
      <c r="D67" s="152">
        <v>2</v>
      </c>
      <c r="E67" s="153">
        <v>2500</v>
      </c>
      <c r="F67" s="152">
        <v>5000</v>
      </c>
    </row>
    <row r="68" spans="1:6" ht="12.75">
      <c r="A68" s="149">
        <v>3750</v>
      </c>
      <c r="B68" s="149" t="s">
        <v>444</v>
      </c>
      <c r="C68" s="152" t="s">
        <v>384</v>
      </c>
      <c r="D68" s="152">
        <v>3</v>
      </c>
      <c r="E68" s="153">
        <v>5968</v>
      </c>
      <c r="F68" s="152">
        <v>17904</v>
      </c>
    </row>
    <row r="69" spans="1:6" ht="12.75">
      <c r="A69" s="149">
        <v>3760</v>
      </c>
      <c r="B69" s="149" t="s">
        <v>445</v>
      </c>
      <c r="C69" s="152" t="s">
        <v>384</v>
      </c>
      <c r="D69" s="152">
        <v>6</v>
      </c>
      <c r="E69" s="153">
        <v>5876</v>
      </c>
      <c r="F69" s="152">
        <v>35256</v>
      </c>
    </row>
    <row r="70" spans="1:6" ht="12.75">
      <c r="A70" s="149">
        <v>3770</v>
      </c>
      <c r="B70" s="149" t="s">
        <v>446</v>
      </c>
      <c r="C70" s="152" t="s">
        <v>384</v>
      </c>
      <c r="D70" s="152">
        <v>2</v>
      </c>
      <c r="E70" s="153">
        <v>3358</v>
      </c>
      <c r="F70" s="152">
        <v>6716</v>
      </c>
    </row>
    <row r="71" spans="1:6" ht="12.75">
      <c r="A71" s="149">
        <v>3880</v>
      </c>
      <c r="B71" s="149" t="s">
        <v>447</v>
      </c>
      <c r="C71" s="152" t="s">
        <v>384</v>
      </c>
      <c r="D71" s="152">
        <v>3</v>
      </c>
      <c r="E71" s="153">
        <v>1642</v>
      </c>
      <c r="F71" s="152">
        <v>4926</v>
      </c>
    </row>
    <row r="72" spans="1:6" ht="12.75">
      <c r="A72" s="149">
        <v>3881</v>
      </c>
      <c r="B72" s="149" t="s">
        <v>448</v>
      </c>
      <c r="C72" s="152" t="s">
        <v>384</v>
      </c>
      <c r="D72" s="152">
        <v>2</v>
      </c>
      <c r="E72" s="153">
        <v>1488</v>
      </c>
      <c r="F72" s="152">
        <v>2976</v>
      </c>
    </row>
    <row r="73" spans="1:6" ht="12.75">
      <c r="A73" s="149">
        <v>3960</v>
      </c>
      <c r="B73" s="149" t="s">
        <v>449</v>
      </c>
      <c r="C73" s="152" t="s">
        <v>384</v>
      </c>
      <c r="D73" s="152">
        <v>5</v>
      </c>
      <c r="E73" s="153">
        <v>2128</v>
      </c>
      <c r="F73" s="152">
        <v>10640</v>
      </c>
    </row>
    <row r="74" spans="1:6" ht="12.75">
      <c r="A74" s="149">
        <v>3975</v>
      </c>
      <c r="B74" s="149" t="s">
        <v>450</v>
      </c>
      <c r="C74" s="152" t="s">
        <v>384</v>
      </c>
      <c r="D74" s="152">
        <v>3</v>
      </c>
      <c r="E74" s="153">
        <v>2860</v>
      </c>
      <c r="F74" s="152">
        <v>8580</v>
      </c>
    </row>
    <row r="75" spans="1:6" ht="12.75">
      <c r="A75" s="149">
        <v>4040</v>
      </c>
      <c r="B75" s="149" t="s">
        <v>451</v>
      </c>
      <c r="C75" s="152" t="s">
        <v>384</v>
      </c>
      <c r="D75" s="152">
        <v>2</v>
      </c>
      <c r="E75" s="153">
        <v>1600</v>
      </c>
      <c r="F75" s="152">
        <v>3200</v>
      </c>
    </row>
    <row r="76" spans="1:6" ht="12.75">
      <c r="A76" s="149">
        <v>4120</v>
      </c>
      <c r="B76" s="149" t="s">
        <v>452</v>
      </c>
      <c r="C76" s="152" t="s">
        <v>384</v>
      </c>
      <c r="D76" s="152">
        <v>5</v>
      </c>
      <c r="E76" s="153">
        <v>43</v>
      </c>
      <c r="F76" s="152">
        <v>215</v>
      </c>
    </row>
    <row r="77" spans="1:6" ht="12.75">
      <c r="A77" s="149">
        <v>4200</v>
      </c>
      <c r="B77" s="149" t="s">
        <v>453</v>
      </c>
      <c r="C77" s="152" t="s">
        <v>384</v>
      </c>
      <c r="D77" s="152">
        <v>31</v>
      </c>
      <c r="E77" s="153">
        <v>46</v>
      </c>
      <c r="F77" s="152">
        <v>1426</v>
      </c>
    </row>
    <row r="78" spans="1:6" ht="12.75">
      <c r="A78" s="149">
        <v>4210</v>
      </c>
      <c r="B78" s="149" t="s">
        <v>454</v>
      </c>
      <c r="C78" s="152" t="s">
        <v>384</v>
      </c>
      <c r="D78" s="152">
        <v>5</v>
      </c>
      <c r="E78" s="153">
        <v>49.6</v>
      </c>
      <c r="F78" s="152">
        <v>248</v>
      </c>
    </row>
    <row r="79" spans="1:6" ht="12.75">
      <c r="A79" s="149">
        <v>4220</v>
      </c>
      <c r="B79" s="149" t="s">
        <v>455</v>
      </c>
      <c r="C79" s="152" t="s">
        <v>384</v>
      </c>
      <c r="D79" s="152">
        <v>8</v>
      </c>
      <c r="E79" s="153">
        <v>49.6</v>
      </c>
      <c r="F79" s="152">
        <v>396.8</v>
      </c>
    </row>
    <row r="80" spans="1:6" ht="12.75">
      <c r="A80" s="149">
        <v>4450</v>
      </c>
      <c r="B80" s="149" t="s">
        <v>456</v>
      </c>
      <c r="C80" s="152" t="s">
        <v>384</v>
      </c>
      <c r="D80" s="152">
        <v>2</v>
      </c>
      <c r="E80" s="153">
        <v>1813</v>
      </c>
      <c r="F80" s="152">
        <v>3626</v>
      </c>
    </row>
    <row r="81" spans="1:6" ht="12.75">
      <c r="A81" s="149">
        <v>4480</v>
      </c>
      <c r="B81" s="149" t="s">
        <v>457</v>
      </c>
      <c r="C81" s="152" t="s">
        <v>384</v>
      </c>
      <c r="D81" s="152">
        <v>1</v>
      </c>
      <c r="E81" s="153">
        <v>2824</v>
      </c>
      <c r="F81" s="152">
        <v>2824</v>
      </c>
    </row>
    <row r="82" spans="1:6" ht="12.75">
      <c r="A82" s="149">
        <v>4490</v>
      </c>
      <c r="B82" s="149" t="s">
        <v>458</v>
      </c>
      <c r="C82" s="152" t="s">
        <v>384</v>
      </c>
      <c r="D82" s="152">
        <v>3</v>
      </c>
      <c r="E82" s="153">
        <v>2450</v>
      </c>
      <c r="F82" s="152">
        <v>7350</v>
      </c>
    </row>
    <row r="83" spans="1:6" ht="12.75">
      <c r="A83" s="149">
        <v>4500</v>
      </c>
      <c r="B83" s="149" t="s">
        <v>459</v>
      </c>
      <c r="C83" s="152" t="s">
        <v>384</v>
      </c>
      <c r="D83" s="152">
        <v>1</v>
      </c>
      <c r="E83" s="153">
        <v>2500</v>
      </c>
      <c r="F83" s="152">
        <v>2500</v>
      </c>
    </row>
    <row r="84" spans="1:6" ht="12.75">
      <c r="A84" s="149">
        <v>4540</v>
      </c>
      <c r="B84" s="149" t="s">
        <v>460</v>
      </c>
      <c r="C84" s="152" t="s">
        <v>384</v>
      </c>
      <c r="D84" s="152">
        <v>1</v>
      </c>
      <c r="E84" s="153">
        <v>8700</v>
      </c>
      <c r="F84" s="152">
        <v>8700</v>
      </c>
    </row>
    <row r="85" spans="1:6" ht="12.75">
      <c r="A85" s="149">
        <v>4950</v>
      </c>
      <c r="B85" s="149" t="s">
        <v>461</v>
      </c>
      <c r="C85" s="152" t="s">
        <v>384</v>
      </c>
      <c r="D85" s="152">
        <v>1</v>
      </c>
      <c r="E85" s="153">
        <v>8400</v>
      </c>
      <c r="F85" s="152">
        <v>8400</v>
      </c>
    </row>
    <row r="86" spans="1:6" ht="12.75">
      <c r="A86" s="149">
        <v>4960</v>
      </c>
      <c r="B86" s="149" t="s">
        <v>462</v>
      </c>
      <c r="C86" s="152" t="s">
        <v>384</v>
      </c>
      <c r="D86" s="152">
        <v>1</v>
      </c>
      <c r="E86" s="153">
        <v>2100</v>
      </c>
      <c r="F86" s="152">
        <v>2100</v>
      </c>
    </row>
    <row r="87" spans="1:6" ht="12.75">
      <c r="A87" s="149">
        <v>4970</v>
      </c>
      <c r="B87" s="149" t="s">
        <v>463</v>
      </c>
      <c r="C87" s="152" t="s">
        <v>384</v>
      </c>
      <c r="D87" s="152">
        <v>2</v>
      </c>
      <c r="E87" s="153">
        <v>870</v>
      </c>
      <c r="F87" s="152">
        <v>1740</v>
      </c>
    </row>
    <row r="88" spans="1:6" ht="12.75">
      <c r="A88" s="149">
        <v>4990</v>
      </c>
      <c r="B88" s="149" t="s">
        <v>464</v>
      </c>
      <c r="C88" s="152" t="s">
        <v>384</v>
      </c>
      <c r="D88" s="152">
        <v>4</v>
      </c>
      <c r="E88" s="153">
        <v>2750</v>
      </c>
      <c r="F88" s="152">
        <v>11000</v>
      </c>
    </row>
    <row r="89" spans="1:6" ht="12.75">
      <c r="A89" s="149">
        <v>4992</v>
      </c>
      <c r="B89" s="149" t="s">
        <v>465</v>
      </c>
      <c r="C89" s="152" t="s">
        <v>384</v>
      </c>
      <c r="D89" s="152">
        <v>5</v>
      </c>
      <c r="E89" s="153">
        <v>320</v>
      </c>
      <c r="F89" s="152">
        <v>1600</v>
      </c>
    </row>
    <row r="90" spans="1:6" ht="12.75">
      <c r="A90" s="149">
        <v>5010</v>
      </c>
      <c r="B90" s="149" t="s">
        <v>466</v>
      </c>
      <c r="C90" s="152" t="s">
        <v>384</v>
      </c>
      <c r="D90" s="152">
        <v>1</v>
      </c>
      <c r="E90" s="153">
        <v>1832</v>
      </c>
      <c r="F90" s="152">
        <v>1832</v>
      </c>
    </row>
    <row r="91" spans="1:6" ht="12.75">
      <c r="A91" s="149">
        <v>5050</v>
      </c>
      <c r="B91" s="149" t="s">
        <v>467</v>
      </c>
      <c r="C91" s="152" t="s">
        <v>384</v>
      </c>
      <c r="D91" s="152">
        <v>2</v>
      </c>
      <c r="E91" s="153">
        <v>9447</v>
      </c>
      <c r="F91" s="152">
        <v>18894</v>
      </c>
    </row>
    <row r="92" spans="1:6" ht="12.75">
      <c r="A92" s="149">
        <v>5060</v>
      </c>
      <c r="B92" s="149" t="s">
        <v>468</v>
      </c>
      <c r="C92" s="152" t="s">
        <v>384</v>
      </c>
      <c r="D92" s="152">
        <v>1</v>
      </c>
      <c r="E92" s="153">
        <v>870</v>
      </c>
      <c r="F92" s="152">
        <v>870</v>
      </c>
    </row>
    <row r="93" spans="1:6" ht="12.75">
      <c r="A93" s="149">
        <v>5070</v>
      </c>
      <c r="B93" s="149" t="s">
        <v>469</v>
      </c>
      <c r="C93" s="152" t="s">
        <v>384</v>
      </c>
      <c r="D93" s="152">
        <v>4</v>
      </c>
      <c r="E93" s="153">
        <v>1600</v>
      </c>
      <c r="F93" s="152">
        <v>6400</v>
      </c>
    </row>
    <row r="94" spans="1:6" ht="12.75">
      <c r="A94" s="149">
        <v>5080</v>
      </c>
      <c r="B94" s="149" t="s">
        <v>470</v>
      </c>
      <c r="C94" s="152" t="s">
        <v>384</v>
      </c>
      <c r="D94" s="152">
        <v>8</v>
      </c>
      <c r="E94" s="153">
        <v>2690</v>
      </c>
      <c r="F94" s="152">
        <v>21520</v>
      </c>
    </row>
    <row r="95" spans="1:6" ht="12.75">
      <c r="A95" s="149">
        <v>5090</v>
      </c>
      <c r="B95" s="149" t="s">
        <v>471</v>
      </c>
      <c r="C95" s="152" t="s">
        <v>384</v>
      </c>
      <c r="D95" s="152">
        <v>1</v>
      </c>
      <c r="E95" s="153">
        <v>12150</v>
      </c>
      <c r="F95" s="152">
        <v>12150</v>
      </c>
    </row>
    <row r="96" spans="1:6" ht="12.75">
      <c r="A96" s="149">
        <v>5100</v>
      </c>
      <c r="B96" s="149" t="s">
        <v>472</v>
      </c>
      <c r="C96" s="152" t="s">
        <v>384</v>
      </c>
      <c r="D96" s="152">
        <v>2</v>
      </c>
      <c r="E96" s="153">
        <v>1400</v>
      </c>
      <c r="F96" s="152">
        <v>2800</v>
      </c>
    </row>
    <row r="97" spans="1:6" ht="12.75">
      <c r="A97" s="149">
        <v>5790</v>
      </c>
      <c r="B97" s="149" t="s">
        <v>473</v>
      </c>
      <c r="C97" s="152" t="s">
        <v>384</v>
      </c>
      <c r="D97" s="152">
        <v>42</v>
      </c>
      <c r="E97" s="153">
        <v>5</v>
      </c>
      <c r="F97" s="152">
        <v>210</v>
      </c>
    </row>
    <row r="98" spans="1:6" ht="12.75">
      <c r="A98" s="149">
        <v>5800</v>
      </c>
      <c r="B98" s="149" t="s">
        <v>474</v>
      </c>
      <c r="C98" s="152" t="s">
        <v>384</v>
      </c>
      <c r="D98" s="152">
        <v>32</v>
      </c>
      <c r="E98" s="153">
        <v>5</v>
      </c>
      <c r="F98" s="152">
        <v>160</v>
      </c>
    </row>
    <row r="99" spans="1:6" ht="12.75">
      <c r="A99" s="149">
        <v>7740</v>
      </c>
      <c r="B99" s="149" t="s">
        <v>475</v>
      </c>
      <c r="C99" s="152" t="s">
        <v>384</v>
      </c>
      <c r="D99" s="152">
        <v>12</v>
      </c>
      <c r="E99" s="153">
        <v>88</v>
      </c>
      <c r="F99" s="152">
        <v>1056</v>
      </c>
    </row>
    <row r="100" spans="1:6" ht="12.75">
      <c r="A100" s="149">
        <v>7780</v>
      </c>
      <c r="B100" s="149" t="s">
        <v>476</v>
      </c>
      <c r="C100" s="152" t="s">
        <v>384</v>
      </c>
      <c r="D100" s="152">
        <v>1</v>
      </c>
      <c r="E100" s="153">
        <v>4720.63</v>
      </c>
      <c r="F100" s="152">
        <v>4720.625</v>
      </c>
    </row>
    <row r="101" spans="1:6" ht="12.75">
      <c r="A101" s="149">
        <v>7790</v>
      </c>
      <c r="B101" s="149" t="s">
        <v>477</v>
      </c>
      <c r="C101" s="152" t="s">
        <v>384</v>
      </c>
      <c r="D101" s="152">
        <v>2</v>
      </c>
      <c r="E101" s="153">
        <v>6924.13</v>
      </c>
      <c r="F101" s="152">
        <v>13848.25</v>
      </c>
    </row>
    <row r="102" spans="1:6" ht="12.75">
      <c r="A102" s="149">
        <v>7800</v>
      </c>
      <c r="B102" s="149" t="s">
        <v>478</v>
      </c>
      <c r="C102" s="152" t="s">
        <v>384</v>
      </c>
      <c r="D102" s="152">
        <v>3</v>
      </c>
      <c r="E102" s="153">
        <v>4720.63</v>
      </c>
      <c r="F102" s="152">
        <v>14161.875</v>
      </c>
    </row>
    <row r="103" spans="1:6" ht="12.75">
      <c r="A103" s="149">
        <v>7810</v>
      </c>
      <c r="B103" s="149" t="s">
        <v>479</v>
      </c>
      <c r="C103" s="152" t="s">
        <v>384</v>
      </c>
      <c r="D103" s="152">
        <v>2</v>
      </c>
      <c r="E103" s="153">
        <v>5151.25</v>
      </c>
      <c r="F103" s="152">
        <v>10302.5</v>
      </c>
    </row>
    <row r="104" spans="1:6" ht="12.75">
      <c r="A104" s="149">
        <v>8310</v>
      </c>
      <c r="B104" s="149" t="s">
        <v>480</v>
      </c>
      <c r="C104" s="152" t="s">
        <v>384</v>
      </c>
      <c r="D104" s="152">
        <v>2</v>
      </c>
      <c r="E104" s="153">
        <v>1450</v>
      </c>
      <c r="F104" s="152">
        <v>2900</v>
      </c>
    </row>
    <row r="105" spans="1:6" ht="12.75">
      <c r="A105" s="149">
        <v>11422</v>
      </c>
      <c r="B105" s="149" t="s">
        <v>481</v>
      </c>
      <c r="C105" s="152" t="s">
        <v>384</v>
      </c>
      <c r="D105" s="152">
        <v>9</v>
      </c>
      <c r="E105" s="153">
        <v>45</v>
      </c>
      <c r="F105" s="152">
        <v>405</v>
      </c>
    </row>
    <row r="106" spans="1:6" ht="12.75">
      <c r="A106" s="149">
        <v>11480</v>
      </c>
      <c r="B106" s="149" t="s">
        <v>482</v>
      </c>
      <c r="C106" s="152" t="s">
        <v>384</v>
      </c>
      <c r="D106" s="152">
        <v>20</v>
      </c>
      <c r="E106" s="153">
        <v>19</v>
      </c>
      <c r="F106" s="152">
        <v>380</v>
      </c>
    </row>
    <row r="107" spans="1:6" ht="12.75">
      <c r="A107" s="149">
        <v>11560</v>
      </c>
      <c r="B107" s="149" t="s">
        <v>483</v>
      </c>
      <c r="C107" s="152" t="s">
        <v>384</v>
      </c>
      <c r="D107" s="152">
        <v>7</v>
      </c>
      <c r="E107" s="153">
        <v>251</v>
      </c>
      <c r="F107" s="152">
        <v>1757</v>
      </c>
    </row>
    <row r="108" spans="1:6" ht="12.75">
      <c r="A108" s="149">
        <v>11880</v>
      </c>
      <c r="B108" s="149" t="s">
        <v>484</v>
      </c>
      <c r="C108" s="152" t="s">
        <v>384</v>
      </c>
      <c r="D108" s="152">
        <v>44</v>
      </c>
      <c r="E108" s="153">
        <v>25</v>
      </c>
      <c r="F108" s="152">
        <v>1100</v>
      </c>
    </row>
    <row r="109" spans="1:6" ht="12.75">
      <c r="A109" s="149">
        <v>12050</v>
      </c>
      <c r="B109" s="149" t="s">
        <v>485</v>
      </c>
      <c r="C109" s="152" t="s">
        <v>384</v>
      </c>
      <c r="D109" s="152">
        <v>2</v>
      </c>
      <c r="E109" s="153">
        <v>907.58</v>
      </c>
      <c r="F109" s="152">
        <v>1815.16</v>
      </c>
    </row>
    <row r="110" spans="1:6" ht="12.75">
      <c r="A110" s="149">
        <v>12060</v>
      </c>
      <c r="B110" s="149" t="s">
        <v>486</v>
      </c>
      <c r="C110" s="152" t="s">
        <v>384</v>
      </c>
      <c r="D110" s="152">
        <v>1</v>
      </c>
      <c r="E110" s="153">
        <v>467</v>
      </c>
      <c r="F110" s="152">
        <v>467</v>
      </c>
    </row>
    <row r="111" spans="1:6" ht="12.75">
      <c r="A111" s="149">
        <v>13000</v>
      </c>
      <c r="B111" s="149" t="s">
        <v>487</v>
      </c>
      <c r="C111" s="152" t="s">
        <v>384</v>
      </c>
      <c r="D111" s="152">
        <v>2</v>
      </c>
      <c r="E111" s="153">
        <v>1425</v>
      </c>
      <c r="F111" s="152">
        <v>2850</v>
      </c>
    </row>
    <row r="112" spans="1:6" ht="12.75">
      <c r="A112" s="149">
        <v>13040</v>
      </c>
      <c r="B112" s="149" t="s">
        <v>488</v>
      </c>
      <c r="C112" s="152" t="s">
        <v>384</v>
      </c>
      <c r="D112" s="152">
        <v>6</v>
      </c>
      <c r="E112" s="153">
        <v>987</v>
      </c>
      <c r="F112" s="152">
        <v>5922</v>
      </c>
    </row>
    <row r="113" spans="1:6" ht="12.75">
      <c r="A113" s="149">
        <v>13170</v>
      </c>
      <c r="B113" s="149" t="s">
        <v>489</v>
      </c>
      <c r="C113" s="152" t="s">
        <v>490</v>
      </c>
      <c r="D113" s="152">
        <v>2</v>
      </c>
      <c r="E113" s="153">
        <v>3250</v>
      </c>
      <c r="F113" s="152">
        <v>6500</v>
      </c>
    </row>
    <row r="114" spans="1:6" ht="16.5">
      <c r="A114" s="141"/>
      <c r="B114" s="144" t="s">
        <v>280</v>
      </c>
      <c r="C114" s="145"/>
      <c r="D114" s="146"/>
      <c r="E114" s="146"/>
      <c r="F114" s="147">
        <f>SUM(F8:F113)</f>
        <v>1154883.23</v>
      </c>
    </row>
    <row r="115" spans="1:6" ht="12.75">
      <c r="A115" s="92"/>
      <c r="B115" s="92"/>
      <c r="C115" s="93"/>
      <c r="D115" s="92"/>
      <c r="E115" s="92"/>
      <c r="F115" s="92"/>
    </row>
    <row r="116" spans="1:6" ht="12.75">
      <c r="A116" s="92"/>
      <c r="B116" s="92"/>
      <c r="C116" s="93"/>
      <c r="D116" s="92"/>
      <c r="E116" s="92"/>
      <c r="F116" s="92"/>
    </row>
    <row r="117" spans="2:6" ht="12.75">
      <c r="B117" s="94"/>
      <c r="C117" s="93"/>
      <c r="D117" s="92"/>
      <c r="E117" s="92"/>
      <c r="F117" s="95"/>
    </row>
    <row r="118" spans="5:7" ht="12.75">
      <c r="E118" s="96" t="s">
        <v>281</v>
      </c>
      <c r="F118" s="96"/>
      <c r="G118" s="96"/>
    </row>
    <row r="119" spans="2:7" ht="12.75">
      <c r="B119" s="97"/>
      <c r="E119" s="96" t="s">
        <v>381</v>
      </c>
      <c r="F119" s="96"/>
      <c r="G119" s="96"/>
    </row>
  </sheetData>
  <sheetProtection/>
  <mergeCells count="1">
    <mergeCell ref="A3:F3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28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6.7109375" style="0" customWidth="1"/>
    <col min="2" max="2" width="24.421875" style="0" customWidth="1"/>
    <col min="3" max="3" width="18.140625" style="84" customWidth="1"/>
    <col min="4" max="4" width="21.28125" style="0" customWidth="1"/>
  </cols>
  <sheetData>
    <row r="2" ht="12.75">
      <c r="B2" s="51" t="s">
        <v>375</v>
      </c>
    </row>
    <row r="4" spans="1:3" ht="12.75">
      <c r="A4" s="51" t="s">
        <v>282</v>
      </c>
      <c r="B4" s="51"/>
      <c r="C4" s="99"/>
    </row>
    <row r="5" spans="1:3" ht="12.75">
      <c r="A5" s="51" t="s">
        <v>201</v>
      </c>
      <c r="B5" s="51"/>
      <c r="C5" s="99"/>
    </row>
    <row r="7" spans="1:4" ht="12.75">
      <c r="A7" s="81" t="s">
        <v>283</v>
      </c>
      <c r="B7" s="81" t="s">
        <v>284</v>
      </c>
      <c r="C7" s="87" t="s">
        <v>285</v>
      </c>
      <c r="D7" s="81" t="s">
        <v>286</v>
      </c>
    </row>
    <row r="8" spans="1:4" ht="12.75">
      <c r="A8" s="82">
        <v>1</v>
      </c>
      <c r="B8" s="82" t="s">
        <v>287</v>
      </c>
      <c r="C8" s="86"/>
      <c r="D8" s="82"/>
    </row>
    <row r="9" spans="1:4" ht="12.75">
      <c r="A9" s="82">
        <v>2</v>
      </c>
      <c r="B9" s="82" t="s">
        <v>288</v>
      </c>
      <c r="C9" s="86"/>
      <c r="D9" s="82"/>
    </row>
    <row r="10" spans="1:4" ht="12.75">
      <c r="A10" s="82">
        <v>3</v>
      </c>
      <c r="B10" s="82" t="s">
        <v>289</v>
      </c>
      <c r="C10" s="86"/>
      <c r="D10" s="82"/>
    </row>
    <row r="11" spans="1:4" ht="12.75">
      <c r="A11" s="82">
        <v>4</v>
      </c>
      <c r="B11" s="82" t="s">
        <v>290</v>
      </c>
      <c r="C11" s="100"/>
      <c r="D11" s="82"/>
    </row>
    <row r="12" spans="1:4" ht="12.75">
      <c r="A12" s="82">
        <v>5</v>
      </c>
      <c r="B12" s="82" t="s">
        <v>291</v>
      </c>
      <c r="C12" s="86"/>
      <c r="D12" s="82"/>
    </row>
    <row r="13" spans="1:4" ht="12.75">
      <c r="A13" s="82">
        <v>6</v>
      </c>
      <c r="B13" s="82" t="s">
        <v>492</v>
      </c>
      <c r="C13" s="86">
        <v>354405</v>
      </c>
      <c r="D13" s="82"/>
    </row>
    <row r="14" spans="1:4" ht="12.75">
      <c r="A14" s="82"/>
      <c r="B14" s="81" t="s">
        <v>292</v>
      </c>
      <c r="C14" s="87">
        <f>SUM(C8:C13)</f>
        <v>354405</v>
      </c>
      <c r="D14" s="82"/>
    </row>
    <row r="15" spans="1:4" ht="12.75">
      <c r="A15" s="81" t="s">
        <v>293</v>
      </c>
      <c r="B15" s="81"/>
      <c r="C15" s="87"/>
      <c r="D15" s="82"/>
    </row>
    <row r="16" spans="1:4" ht="12.75">
      <c r="A16" s="82"/>
      <c r="B16" s="82"/>
      <c r="C16" s="86"/>
      <c r="D16" s="82"/>
    </row>
    <row r="17" spans="1:4" ht="12.75">
      <c r="A17" s="81" t="s">
        <v>283</v>
      </c>
      <c r="B17" s="81" t="s">
        <v>284</v>
      </c>
      <c r="C17" s="87" t="s">
        <v>285</v>
      </c>
      <c r="D17" s="81" t="s">
        <v>286</v>
      </c>
    </row>
    <row r="18" spans="1:4" ht="12.75">
      <c r="A18" s="82">
        <v>1</v>
      </c>
      <c r="B18" s="82" t="s">
        <v>294</v>
      </c>
      <c r="C18" s="86"/>
      <c r="D18" s="82"/>
    </row>
    <row r="19" spans="1:4" ht="12.75">
      <c r="A19" s="82">
        <v>2</v>
      </c>
      <c r="B19" s="82" t="s">
        <v>349</v>
      </c>
      <c r="C19" s="86"/>
      <c r="D19" s="82"/>
    </row>
    <row r="20" spans="1:4" ht="12.75">
      <c r="A20" s="82">
        <v>3</v>
      </c>
      <c r="B20" s="82" t="s">
        <v>295</v>
      </c>
      <c r="C20" s="86"/>
      <c r="D20" s="82"/>
    </row>
    <row r="21" spans="1:4" ht="12.75">
      <c r="A21" s="82">
        <v>4</v>
      </c>
      <c r="B21" s="82" t="s">
        <v>296</v>
      </c>
      <c r="C21" s="86">
        <v>120000</v>
      </c>
      <c r="D21" s="82"/>
    </row>
    <row r="22" spans="1:4" ht="12.75">
      <c r="A22" s="82"/>
      <c r="B22" s="81" t="s">
        <v>292</v>
      </c>
      <c r="C22" s="87">
        <f>SUM(C18:C21)</f>
        <v>120000</v>
      </c>
      <c r="D22" s="82"/>
    </row>
    <row r="23" spans="1:4" ht="12.75">
      <c r="A23" s="5"/>
      <c r="B23" s="76"/>
      <c r="C23" s="148"/>
      <c r="D23" s="5"/>
    </row>
    <row r="24" spans="1:4" ht="12.75">
      <c r="A24" s="5"/>
      <c r="B24" s="76"/>
      <c r="C24" s="148"/>
      <c r="D24" s="5"/>
    </row>
    <row r="25" spans="1:4" ht="12.75">
      <c r="A25" s="5"/>
      <c r="B25" s="76"/>
      <c r="C25" s="155" t="s">
        <v>498</v>
      </c>
      <c r="D25" s="5"/>
    </row>
    <row r="26" ht="12.75">
      <c r="C26" s="154" t="s">
        <v>377</v>
      </c>
    </row>
    <row r="27" ht="12.75">
      <c r="D27" s="16"/>
    </row>
    <row r="28" ht="12.75">
      <c r="D28" s="16"/>
    </row>
  </sheetData>
  <sheetProtection/>
  <printOptions/>
  <pageMargins left="0.7" right="0.74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31">
      <selection activeCell="K26" sqref="K26"/>
    </sheetView>
  </sheetViews>
  <sheetFormatPr defaultColWidth="9.140625" defaultRowHeight="12.75"/>
  <cols>
    <col min="1" max="1" width="4.8515625" style="0" customWidth="1"/>
    <col min="2" max="2" width="27.421875" style="0" customWidth="1"/>
    <col min="4" max="4" width="12.7109375" style="0" customWidth="1"/>
    <col min="6" max="6" width="12.00390625" style="0" customWidth="1"/>
    <col min="7" max="7" width="13.57421875" style="0" customWidth="1"/>
  </cols>
  <sheetData>
    <row r="1" spans="2:3" ht="12.75">
      <c r="B1" s="98" t="s">
        <v>375</v>
      </c>
      <c r="C1" s="16"/>
    </row>
    <row r="2" ht="12.75" customHeight="1">
      <c r="B2" s="98" t="s">
        <v>382</v>
      </c>
    </row>
    <row r="4" spans="2:6" ht="12.75">
      <c r="B4" s="51" t="s">
        <v>346</v>
      </c>
      <c r="C4" s="51"/>
      <c r="D4" s="51"/>
      <c r="E4" s="51"/>
      <c r="F4" s="51"/>
    </row>
    <row r="6" spans="1:7" ht="12.75">
      <c r="A6" s="81" t="s">
        <v>2</v>
      </c>
      <c r="B6" s="81" t="s">
        <v>284</v>
      </c>
      <c r="C6" s="81" t="s">
        <v>277</v>
      </c>
      <c r="D6" s="81" t="s">
        <v>330</v>
      </c>
      <c r="E6" s="81" t="s">
        <v>331</v>
      </c>
      <c r="F6" s="81" t="s">
        <v>332</v>
      </c>
      <c r="G6" s="81" t="s">
        <v>330</v>
      </c>
    </row>
    <row r="7" spans="1:7" ht="12.75">
      <c r="A7" s="82"/>
      <c r="B7" s="82"/>
      <c r="C7" s="82"/>
      <c r="D7" s="103">
        <v>42370</v>
      </c>
      <c r="E7" s="82"/>
      <c r="F7" s="82"/>
      <c r="G7" s="103">
        <v>42735</v>
      </c>
    </row>
    <row r="8" spans="1:7" ht="12.75">
      <c r="A8" s="82">
        <v>1</v>
      </c>
      <c r="B8" s="82" t="s">
        <v>333</v>
      </c>
      <c r="C8" s="82"/>
      <c r="D8" s="82"/>
      <c r="E8" s="82"/>
      <c r="F8" s="82"/>
      <c r="G8" s="82">
        <v>0</v>
      </c>
    </row>
    <row r="9" spans="1:7" ht="12.75">
      <c r="A9" s="82">
        <v>2</v>
      </c>
      <c r="B9" s="82" t="s">
        <v>334</v>
      </c>
      <c r="C9" s="82"/>
      <c r="D9" s="82"/>
      <c r="E9" s="82"/>
      <c r="F9" s="82"/>
      <c r="G9" s="82">
        <v>0</v>
      </c>
    </row>
    <row r="10" spans="1:7" ht="12.75">
      <c r="A10" s="82">
        <v>3</v>
      </c>
      <c r="B10" s="82" t="s">
        <v>335</v>
      </c>
      <c r="C10" s="82"/>
      <c r="D10" s="82"/>
      <c r="E10" s="82"/>
      <c r="F10" s="82"/>
      <c r="G10" s="82">
        <v>0</v>
      </c>
    </row>
    <row r="11" spans="1:7" ht="12.75">
      <c r="A11" s="82">
        <v>4</v>
      </c>
      <c r="B11" s="82" t="s">
        <v>336</v>
      </c>
      <c r="C11" s="82"/>
      <c r="D11" s="104">
        <v>4734430</v>
      </c>
      <c r="E11" s="82"/>
      <c r="F11" s="104">
        <v>3391200</v>
      </c>
      <c r="G11" s="104">
        <f>D11+E11-F11</f>
        <v>1343230</v>
      </c>
    </row>
    <row r="12" spans="1:7" ht="12.75">
      <c r="A12" s="82">
        <v>5</v>
      </c>
      <c r="B12" s="82" t="s">
        <v>337</v>
      </c>
      <c r="C12" s="82"/>
      <c r="D12" s="104"/>
      <c r="E12" s="82"/>
      <c r="F12" s="82"/>
      <c r="G12" s="104">
        <f>D12+E12-F12</f>
        <v>0</v>
      </c>
    </row>
    <row r="13" spans="1:7" ht="12.75">
      <c r="A13" s="82">
        <v>6</v>
      </c>
      <c r="B13" s="82" t="s">
        <v>338</v>
      </c>
      <c r="C13" s="82"/>
      <c r="D13" s="82"/>
      <c r="E13" s="82"/>
      <c r="F13" s="82"/>
      <c r="G13" s="104">
        <f>D13+E13-F13</f>
        <v>0</v>
      </c>
    </row>
    <row r="14" spans="1:7" ht="12.75">
      <c r="A14" s="82"/>
      <c r="B14" s="82"/>
      <c r="C14" s="82"/>
      <c r="D14" s="82"/>
      <c r="E14" s="82"/>
      <c r="F14" s="82"/>
      <c r="G14" s="104">
        <f>D14+E14-F14</f>
        <v>0</v>
      </c>
    </row>
    <row r="15" spans="1:7" ht="12.75">
      <c r="A15" s="82"/>
      <c r="B15" s="81" t="s">
        <v>339</v>
      </c>
      <c r="C15" s="81"/>
      <c r="D15" s="105">
        <f>SUM(D8:D14)</f>
        <v>4734430</v>
      </c>
      <c r="E15" s="81">
        <f>SUM(E8:E14)</f>
        <v>0</v>
      </c>
      <c r="F15" s="105">
        <f>SUM(F8:F14)</f>
        <v>3391200</v>
      </c>
      <c r="G15" s="105">
        <f>SUM(G8:G14)</f>
        <v>1343230</v>
      </c>
    </row>
    <row r="16" spans="1:7" ht="12.75">
      <c r="A16" s="82"/>
      <c r="B16" s="82"/>
      <c r="C16" s="82"/>
      <c r="D16" s="82"/>
      <c r="E16" s="82"/>
      <c r="F16" s="82"/>
      <c r="G16" s="82"/>
    </row>
    <row r="17" spans="1:7" ht="12.75">
      <c r="A17" s="82"/>
      <c r="B17" s="82"/>
      <c r="C17" s="82"/>
      <c r="D17" s="82"/>
      <c r="E17" s="82"/>
      <c r="F17" s="82"/>
      <c r="G17" s="82"/>
    </row>
    <row r="18" spans="1:7" ht="12.75">
      <c r="A18" s="82"/>
      <c r="B18" s="81" t="s">
        <v>347</v>
      </c>
      <c r="C18" s="81"/>
      <c r="D18" s="81"/>
      <c r="E18" s="82"/>
      <c r="F18" s="82"/>
      <c r="G18" s="82"/>
    </row>
    <row r="19" spans="1:7" ht="12.75">
      <c r="A19" s="82"/>
      <c r="B19" s="82"/>
      <c r="C19" s="82"/>
      <c r="D19" s="82"/>
      <c r="E19" s="82"/>
      <c r="F19" s="82"/>
      <c r="G19" s="82"/>
    </row>
    <row r="20" spans="1:7" ht="12.75">
      <c r="A20" s="81" t="s">
        <v>2</v>
      </c>
      <c r="B20" s="81" t="s">
        <v>284</v>
      </c>
      <c r="C20" s="81" t="s">
        <v>277</v>
      </c>
      <c r="D20" s="81" t="s">
        <v>330</v>
      </c>
      <c r="E20" s="81" t="s">
        <v>331</v>
      </c>
      <c r="F20" s="81" t="s">
        <v>332</v>
      </c>
      <c r="G20" s="81" t="s">
        <v>330</v>
      </c>
    </row>
    <row r="21" spans="1:7" ht="12.75">
      <c r="A21" s="82"/>
      <c r="B21" s="82"/>
      <c r="C21" s="82"/>
      <c r="D21" s="103">
        <v>42370</v>
      </c>
      <c r="E21" s="82"/>
      <c r="F21" s="82"/>
      <c r="G21" s="103">
        <v>42735</v>
      </c>
    </row>
    <row r="22" spans="1:7" ht="12.75">
      <c r="A22" s="82">
        <v>1</v>
      </c>
      <c r="B22" s="82" t="s">
        <v>333</v>
      </c>
      <c r="C22" s="82"/>
      <c r="D22" s="82">
        <v>0</v>
      </c>
      <c r="E22" s="82">
        <v>0</v>
      </c>
      <c r="F22" s="82"/>
      <c r="G22" s="82">
        <v>0</v>
      </c>
    </row>
    <row r="23" spans="1:7" ht="12.75">
      <c r="A23" s="82">
        <v>2</v>
      </c>
      <c r="B23" s="82" t="s">
        <v>334</v>
      </c>
      <c r="C23" s="82"/>
      <c r="D23" s="82"/>
      <c r="E23" s="82"/>
      <c r="F23" s="82"/>
      <c r="G23" s="82">
        <v>0</v>
      </c>
    </row>
    <row r="24" spans="1:7" ht="12.75">
      <c r="A24" s="82">
        <v>3</v>
      </c>
      <c r="B24" s="82" t="s">
        <v>340</v>
      </c>
      <c r="C24" s="82"/>
      <c r="D24" s="82"/>
      <c r="E24" s="82"/>
      <c r="F24" s="82"/>
      <c r="G24" s="82">
        <v>0</v>
      </c>
    </row>
    <row r="25" spans="1:7" ht="12.75">
      <c r="A25" s="82">
        <v>4</v>
      </c>
      <c r="B25" s="82" t="s">
        <v>336</v>
      </c>
      <c r="C25" s="82"/>
      <c r="D25" s="104">
        <v>4088606</v>
      </c>
      <c r="E25" s="104">
        <v>129164</v>
      </c>
      <c r="F25" s="104">
        <v>3036795</v>
      </c>
      <c r="G25" s="104">
        <f>D25+E25-F25</f>
        <v>1180975</v>
      </c>
    </row>
    <row r="26" spans="1:7" ht="12.75">
      <c r="A26" s="82">
        <v>5</v>
      </c>
      <c r="B26" s="82" t="s">
        <v>337</v>
      </c>
      <c r="C26" s="82"/>
      <c r="D26" s="82"/>
      <c r="E26" s="82"/>
      <c r="F26" s="82"/>
      <c r="G26" s="82">
        <v>0</v>
      </c>
    </row>
    <row r="27" spans="1:7" ht="12.75">
      <c r="A27" s="82">
        <v>6</v>
      </c>
      <c r="B27" s="82" t="s">
        <v>338</v>
      </c>
      <c r="C27" s="82"/>
      <c r="D27" s="82"/>
      <c r="E27" s="82"/>
      <c r="F27" s="82"/>
      <c r="G27" s="82"/>
    </row>
    <row r="28" spans="1:7" ht="12.75">
      <c r="A28" s="82"/>
      <c r="B28" s="82"/>
      <c r="C28" s="82"/>
      <c r="D28" s="82"/>
      <c r="E28" s="82"/>
      <c r="F28" s="82"/>
      <c r="G28" s="82">
        <v>0</v>
      </c>
    </row>
    <row r="29" spans="1:7" ht="12.75">
      <c r="A29" s="82"/>
      <c r="B29" s="82"/>
      <c r="C29" s="82"/>
      <c r="D29" s="82"/>
      <c r="E29" s="82"/>
      <c r="F29" s="82"/>
      <c r="G29" s="82">
        <v>0</v>
      </c>
    </row>
    <row r="30" spans="1:7" ht="12.75">
      <c r="A30" s="82"/>
      <c r="B30" s="82"/>
      <c r="C30" s="82"/>
      <c r="D30" s="82"/>
      <c r="E30" s="82"/>
      <c r="F30" s="82"/>
      <c r="G30" s="82">
        <v>0</v>
      </c>
    </row>
    <row r="31" spans="1:7" ht="12.75">
      <c r="A31" s="82"/>
      <c r="B31" s="81" t="s">
        <v>339</v>
      </c>
      <c r="C31" s="81"/>
      <c r="D31" s="105">
        <f>SUM(D22:D30)</f>
        <v>4088606</v>
      </c>
      <c r="E31" s="105">
        <f>SUM(E22:E30)</f>
        <v>129164</v>
      </c>
      <c r="F31" s="105">
        <f>SUM(F22:F30)</f>
        <v>3036795</v>
      </c>
      <c r="G31" s="105">
        <f>SUM(G22:G30)</f>
        <v>1180975</v>
      </c>
    </row>
    <row r="32" spans="1:7" ht="12.75">
      <c r="A32" s="82"/>
      <c r="B32" s="82"/>
      <c r="C32" s="82"/>
      <c r="D32" s="82"/>
      <c r="E32" s="82"/>
      <c r="F32" s="82"/>
      <c r="G32" s="82"/>
    </row>
    <row r="33" spans="1:7" ht="12.75">
      <c r="A33" s="82"/>
      <c r="B33" s="82"/>
      <c r="C33" s="82"/>
      <c r="D33" s="82"/>
      <c r="E33" s="82"/>
      <c r="F33" s="82"/>
      <c r="G33" s="82"/>
    </row>
    <row r="34" spans="1:7" ht="12.75">
      <c r="A34" s="82"/>
      <c r="B34" s="81" t="s">
        <v>348</v>
      </c>
      <c r="C34" s="81"/>
      <c r="D34" s="81"/>
      <c r="E34" s="81"/>
      <c r="F34" s="82"/>
      <c r="G34" s="82"/>
    </row>
    <row r="35" spans="1:7" ht="12.75">
      <c r="A35" s="82"/>
      <c r="B35" s="82"/>
      <c r="C35" s="82"/>
      <c r="D35" s="82"/>
      <c r="E35" s="82"/>
      <c r="F35" s="82"/>
      <c r="G35" s="82"/>
    </row>
    <row r="36" spans="1:7" ht="12.75">
      <c r="A36" s="81" t="s">
        <v>2</v>
      </c>
      <c r="B36" s="81" t="s">
        <v>284</v>
      </c>
      <c r="C36" s="81" t="s">
        <v>277</v>
      </c>
      <c r="D36" s="81" t="s">
        <v>330</v>
      </c>
      <c r="E36" s="81" t="s">
        <v>331</v>
      </c>
      <c r="F36" s="81" t="s">
        <v>332</v>
      </c>
      <c r="G36" s="81" t="s">
        <v>330</v>
      </c>
    </row>
    <row r="37" spans="1:7" ht="12.75">
      <c r="A37" s="82"/>
      <c r="B37" s="82"/>
      <c r="C37" s="82"/>
      <c r="D37" s="106">
        <v>42370</v>
      </c>
      <c r="E37" s="81"/>
      <c r="F37" s="81"/>
      <c r="G37" s="106">
        <v>42735</v>
      </c>
    </row>
    <row r="38" spans="1:7" ht="12.75">
      <c r="A38" s="82">
        <v>1</v>
      </c>
      <c r="B38" s="82" t="s">
        <v>333</v>
      </c>
      <c r="C38" s="82"/>
      <c r="D38" s="82">
        <v>0</v>
      </c>
      <c r="E38" s="82"/>
      <c r="F38" s="82">
        <v>0</v>
      </c>
      <c r="G38" s="82">
        <v>0</v>
      </c>
    </row>
    <row r="39" spans="1:7" ht="12.75">
      <c r="A39" s="82">
        <v>2</v>
      </c>
      <c r="B39" s="82" t="s">
        <v>334</v>
      </c>
      <c r="C39" s="82"/>
      <c r="D39" s="82">
        <v>645824</v>
      </c>
      <c r="E39" s="82"/>
      <c r="F39" s="82">
        <v>483569</v>
      </c>
      <c r="G39" s="82">
        <f>+D39+E39-F39</f>
        <v>162255</v>
      </c>
    </row>
    <row r="40" spans="1:7" ht="12.75">
      <c r="A40" s="82">
        <v>3</v>
      </c>
      <c r="B40" s="82" t="s">
        <v>340</v>
      </c>
      <c r="C40" s="82"/>
      <c r="D40" s="82"/>
      <c r="E40" s="82"/>
      <c r="F40" s="82"/>
      <c r="G40" s="82">
        <v>0</v>
      </c>
    </row>
    <row r="41" spans="1:7" ht="12.75">
      <c r="A41" s="82">
        <v>4</v>
      </c>
      <c r="B41" s="82" t="s">
        <v>336</v>
      </c>
      <c r="C41" s="82"/>
      <c r="D41" s="104"/>
      <c r="E41" s="82"/>
      <c r="F41" s="104"/>
      <c r="G41" s="104">
        <f>D41+E41-F41</f>
        <v>0</v>
      </c>
    </row>
    <row r="42" spans="1:7" ht="12.75">
      <c r="A42" s="82">
        <v>5</v>
      </c>
      <c r="B42" s="82" t="s">
        <v>337</v>
      </c>
      <c r="C42" s="82"/>
      <c r="D42" s="104"/>
      <c r="E42" s="82"/>
      <c r="F42" s="82"/>
      <c r="G42" s="104"/>
    </row>
    <row r="43" spans="1:7" ht="12.75">
      <c r="A43" s="82">
        <v>6</v>
      </c>
      <c r="B43" s="82" t="s">
        <v>338</v>
      </c>
      <c r="C43" s="82"/>
      <c r="D43" s="82"/>
      <c r="E43" s="82"/>
      <c r="F43" s="82"/>
      <c r="G43" s="82">
        <v>0</v>
      </c>
    </row>
    <row r="44" spans="1:7" ht="12.75">
      <c r="A44" s="82"/>
      <c r="B44" s="82"/>
      <c r="C44" s="82"/>
      <c r="D44" s="82"/>
      <c r="E44" s="82"/>
      <c r="F44" s="82"/>
      <c r="G44" s="82">
        <v>0</v>
      </c>
    </row>
    <row r="45" spans="1:7" ht="12.75">
      <c r="A45" s="82"/>
      <c r="B45" s="81" t="s">
        <v>339</v>
      </c>
      <c r="C45" s="81"/>
      <c r="D45" s="105">
        <f>SUM(D38:D44)</f>
        <v>645824</v>
      </c>
      <c r="E45" s="81">
        <f>SUM(E38:E44)</f>
        <v>0</v>
      </c>
      <c r="F45" s="105">
        <f>SUM(F38:F44)</f>
        <v>483569</v>
      </c>
      <c r="G45" s="105">
        <f>SUM(G38:G44)</f>
        <v>162255</v>
      </c>
    </row>
    <row r="49" spans="5:6" ht="12.75">
      <c r="E49" s="51" t="s">
        <v>341</v>
      </c>
      <c r="F49" s="51"/>
    </row>
    <row r="50" spans="5:6" ht="12.75">
      <c r="E50" s="51" t="s">
        <v>377</v>
      </c>
      <c r="F50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40">
      <selection activeCell="J23" sqref="J23"/>
    </sheetView>
  </sheetViews>
  <sheetFormatPr defaultColWidth="9.140625" defaultRowHeight="12.75"/>
  <cols>
    <col min="1" max="2" width="3.7109375" style="12" customWidth="1"/>
    <col min="3" max="3" width="4.00390625" style="12" customWidth="1"/>
    <col min="4" max="4" width="63.7109375" style="16" customWidth="1"/>
    <col min="5" max="5" width="13.28125" style="39" customWidth="1"/>
    <col min="6" max="6" width="15.00390625" style="39" customWidth="1"/>
    <col min="7" max="7" width="1.421875" style="16" customWidth="1"/>
    <col min="8" max="9" width="9.140625" style="16" customWidth="1"/>
    <col min="10" max="10" width="12.7109375" style="16" customWidth="1"/>
    <col min="11" max="16384" width="9.140625" style="16" customWidth="1"/>
  </cols>
  <sheetData>
    <row r="1" spans="1:6" s="37" customFormat="1" ht="20.25" customHeight="1">
      <c r="A1" s="11"/>
      <c r="B1" s="34"/>
      <c r="C1" s="34"/>
      <c r="D1" s="33" t="s">
        <v>374</v>
      </c>
      <c r="E1" s="35"/>
      <c r="F1" s="35"/>
    </row>
    <row r="2" spans="1:6" s="37" customFormat="1" ht="18" customHeight="1">
      <c r="A2" s="165" t="s">
        <v>195</v>
      </c>
      <c r="B2" s="165"/>
      <c r="C2" s="165"/>
      <c r="D2" s="165"/>
      <c r="E2" s="165"/>
      <c r="F2" s="165"/>
    </row>
    <row r="3" spans="1:6" s="51" customFormat="1" ht="21" customHeight="1">
      <c r="A3" s="113" t="s">
        <v>2</v>
      </c>
      <c r="B3" s="164" t="s">
        <v>7</v>
      </c>
      <c r="C3" s="164"/>
      <c r="D3" s="164"/>
      <c r="E3" s="115">
        <v>2016</v>
      </c>
      <c r="F3" s="115">
        <v>2015</v>
      </c>
    </row>
    <row r="4" spans="1:6" s="37" customFormat="1" ht="12.75" customHeight="1">
      <c r="A4" s="116"/>
      <c r="B4" s="166" t="s">
        <v>68</v>
      </c>
      <c r="C4" s="166"/>
      <c r="D4" s="166"/>
      <c r="E4" s="118"/>
      <c r="F4" s="118"/>
    </row>
    <row r="5" spans="1:6" s="37" customFormat="1" ht="12.75" customHeight="1">
      <c r="A5" s="116"/>
      <c r="B5" s="119" t="s">
        <v>92</v>
      </c>
      <c r="C5" s="117" t="s">
        <v>8</v>
      </c>
      <c r="D5" s="120"/>
      <c r="E5" s="121">
        <f>E6+E7</f>
        <v>3505781</v>
      </c>
      <c r="F5" s="121">
        <f>F6+F7</f>
        <v>2277646</v>
      </c>
    </row>
    <row r="6" spans="1:6" s="37" customFormat="1" ht="12.75" customHeight="1">
      <c r="A6" s="116"/>
      <c r="B6" s="114"/>
      <c r="C6" s="116">
        <v>1</v>
      </c>
      <c r="D6" s="122" t="s">
        <v>9</v>
      </c>
      <c r="E6" s="118">
        <v>51418</v>
      </c>
      <c r="F6" s="118">
        <v>380000</v>
      </c>
    </row>
    <row r="7" spans="1:6" s="37" customFormat="1" ht="12.75" customHeight="1">
      <c r="A7" s="116"/>
      <c r="B7" s="114"/>
      <c r="C7" s="116">
        <v>2</v>
      </c>
      <c r="D7" s="122" t="s">
        <v>10</v>
      </c>
      <c r="E7" s="118">
        <v>3454363</v>
      </c>
      <c r="F7" s="118">
        <v>1897646</v>
      </c>
    </row>
    <row r="8" spans="1:6" s="37" customFormat="1" ht="12.75" customHeight="1">
      <c r="A8" s="116"/>
      <c r="B8" s="119" t="s">
        <v>92</v>
      </c>
      <c r="C8" s="117" t="s">
        <v>30</v>
      </c>
      <c r="D8" s="122"/>
      <c r="E8" s="118">
        <f>E9+E10+E11</f>
        <v>0</v>
      </c>
      <c r="F8" s="118">
        <f>F9+F10+F11</f>
        <v>0</v>
      </c>
    </row>
    <row r="9" spans="1:6" s="37" customFormat="1" ht="12.75" customHeight="1">
      <c r="A9" s="116"/>
      <c r="B9" s="114"/>
      <c r="C9" s="116">
        <v>1</v>
      </c>
      <c r="D9" s="122" t="s">
        <v>32</v>
      </c>
      <c r="E9" s="118"/>
      <c r="F9" s="118"/>
    </row>
    <row r="10" spans="1:6" s="37" customFormat="1" ht="12.75" customHeight="1">
      <c r="A10" s="116"/>
      <c r="B10" s="114"/>
      <c r="C10" s="116">
        <v>2</v>
      </c>
      <c r="D10" s="122" t="s">
        <v>33</v>
      </c>
      <c r="E10" s="118"/>
      <c r="F10" s="118"/>
    </row>
    <row r="11" spans="1:6" s="37" customFormat="1" ht="12.75" customHeight="1">
      <c r="A11" s="116"/>
      <c r="B11" s="114"/>
      <c r="C11" s="116">
        <v>3</v>
      </c>
      <c r="D11" s="122" t="s">
        <v>31</v>
      </c>
      <c r="E11" s="118"/>
      <c r="F11" s="118"/>
    </row>
    <row r="12" spans="1:6" s="37" customFormat="1" ht="12.75" customHeight="1">
      <c r="A12" s="116"/>
      <c r="B12" s="114"/>
      <c r="C12" s="116"/>
      <c r="D12" s="122"/>
      <c r="E12" s="118"/>
      <c r="F12" s="118"/>
    </row>
    <row r="13" spans="1:10" s="37" customFormat="1" ht="12.75" customHeight="1">
      <c r="A13" s="116"/>
      <c r="B13" s="119" t="s">
        <v>92</v>
      </c>
      <c r="C13" s="117" t="s">
        <v>34</v>
      </c>
      <c r="D13" s="122"/>
      <c r="E13" s="121">
        <f>E14+E15+E16+E17+E18</f>
        <v>2455334</v>
      </c>
      <c r="F13" s="121">
        <f>F14+F15+F16+F17+F18</f>
        <v>2455334</v>
      </c>
      <c r="J13" s="36"/>
    </row>
    <row r="14" spans="1:6" s="37" customFormat="1" ht="12.75" customHeight="1">
      <c r="A14" s="116"/>
      <c r="B14" s="114"/>
      <c r="C14" s="116">
        <v>1</v>
      </c>
      <c r="D14" s="122" t="s">
        <v>35</v>
      </c>
      <c r="E14" s="118"/>
      <c r="F14" s="118"/>
    </row>
    <row r="15" spans="1:6" s="37" customFormat="1" ht="12.75" customHeight="1">
      <c r="A15" s="116"/>
      <c r="B15" s="114"/>
      <c r="C15" s="116">
        <v>2</v>
      </c>
      <c r="D15" s="122" t="s">
        <v>36</v>
      </c>
      <c r="E15" s="118"/>
      <c r="F15" s="118"/>
    </row>
    <row r="16" spans="1:6" s="37" customFormat="1" ht="12.75" customHeight="1">
      <c r="A16" s="116"/>
      <c r="B16" s="114"/>
      <c r="C16" s="116">
        <v>3</v>
      </c>
      <c r="D16" s="122" t="s">
        <v>37</v>
      </c>
      <c r="E16" s="118"/>
      <c r="F16" s="118"/>
    </row>
    <row r="17" spans="1:6" s="37" customFormat="1" ht="12.75" customHeight="1">
      <c r="A17" s="116"/>
      <c r="B17" s="114"/>
      <c r="C17" s="116">
        <v>4</v>
      </c>
      <c r="D17" s="122" t="s">
        <v>38</v>
      </c>
      <c r="E17" s="118">
        <v>2455334</v>
      </c>
      <c r="F17" s="118">
        <v>2455334</v>
      </c>
    </row>
    <row r="18" spans="1:6" s="37" customFormat="1" ht="12.75" customHeight="1">
      <c r="A18" s="116"/>
      <c r="B18" s="114"/>
      <c r="C18" s="116">
        <v>5</v>
      </c>
      <c r="D18" s="122" t="s">
        <v>39</v>
      </c>
      <c r="E18" s="118"/>
      <c r="F18" s="118"/>
    </row>
    <row r="19" spans="1:6" s="37" customFormat="1" ht="12.75" customHeight="1">
      <c r="A19" s="116"/>
      <c r="B19" s="114"/>
      <c r="C19" s="116"/>
      <c r="D19" s="122"/>
      <c r="E19" s="118"/>
      <c r="F19" s="118"/>
    </row>
    <row r="20" spans="1:6" s="37" customFormat="1" ht="12.75" customHeight="1">
      <c r="A20" s="116"/>
      <c r="B20" s="119" t="s">
        <v>92</v>
      </c>
      <c r="C20" s="117" t="s">
        <v>40</v>
      </c>
      <c r="D20" s="120"/>
      <c r="E20" s="121">
        <f>E21+E22+E23+E24+E25+E26+E27+E28</f>
        <v>1154883</v>
      </c>
      <c r="F20" s="121">
        <f>F21+F22+F23+F24+F25+F26+F27+F28</f>
        <v>3049722</v>
      </c>
    </row>
    <row r="21" spans="1:6" s="37" customFormat="1" ht="12.75" customHeight="1">
      <c r="A21" s="116"/>
      <c r="B21" s="116"/>
      <c r="C21" s="116">
        <v>1</v>
      </c>
      <c r="D21" s="122" t="s">
        <v>41</v>
      </c>
      <c r="E21" s="118"/>
      <c r="F21" s="118"/>
    </row>
    <row r="22" spans="1:6" s="37" customFormat="1" ht="12.75" customHeight="1">
      <c r="A22" s="116"/>
      <c r="B22" s="116"/>
      <c r="C22" s="116">
        <v>2</v>
      </c>
      <c r="D22" s="122" t="s">
        <v>42</v>
      </c>
      <c r="E22" s="118"/>
      <c r="F22" s="118"/>
    </row>
    <row r="23" spans="1:6" s="37" customFormat="1" ht="12.75" customHeight="1">
      <c r="A23" s="116"/>
      <c r="B23" s="116"/>
      <c r="C23" s="116">
        <v>3</v>
      </c>
      <c r="D23" s="122" t="s">
        <v>43</v>
      </c>
      <c r="E23" s="118"/>
      <c r="F23" s="118"/>
    </row>
    <row r="24" spans="1:6" s="37" customFormat="1" ht="12.75" customHeight="1">
      <c r="A24" s="116"/>
      <c r="B24" s="116"/>
      <c r="C24" s="116">
        <v>4</v>
      </c>
      <c r="D24" s="122" t="s">
        <v>44</v>
      </c>
      <c r="E24" s="118">
        <v>1154883</v>
      </c>
      <c r="F24" s="118">
        <v>3049722</v>
      </c>
    </row>
    <row r="25" spans="1:6" s="37" customFormat="1" ht="12.75" customHeight="1">
      <c r="A25" s="116"/>
      <c r="B25" s="116"/>
      <c r="C25" s="116">
        <v>5</v>
      </c>
      <c r="D25" s="122" t="s">
        <v>45</v>
      </c>
      <c r="E25" s="118"/>
      <c r="F25" s="118"/>
    </row>
    <row r="26" spans="1:6" s="37" customFormat="1" ht="12.75" customHeight="1">
      <c r="A26" s="116"/>
      <c r="B26" s="116"/>
      <c r="C26" s="116">
        <v>6</v>
      </c>
      <c r="D26" s="122" t="s">
        <v>46</v>
      </c>
      <c r="E26" s="118"/>
      <c r="F26" s="118"/>
    </row>
    <row r="27" spans="1:6" s="37" customFormat="1" ht="12.75" customHeight="1">
      <c r="A27" s="116"/>
      <c r="B27" s="116"/>
      <c r="C27" s="116">
        <v>7</v>
      </c>
      <c r="D27" s="122" t="s">
        <v>47</v>
      </c>
      <c r="E27" s="118"/>
      <c r="F27" s="118"/>
    </row>
    <row r="28" spans="1:6" s="37" customFormat="1" ht="12.75" customHeight="1">
      <c r="A28" s="116"/>
      <c r="B28" s="116"/>
      <c r="C28" s="116"/>
      <c r="D28" s="122"/>
      <c r="E28" s="118"/>
      <c r="F28" s="118"/>
    </row>
    <row r="29" spans="1:6" s="37" customFormat="1" ht="12.75" customHeight="1">
      <c r="A29" s="116"/>
      <c r="B29" s="119" t="s">
        <v>92</v>
      </c>
      <c r="C29" s="117" t="s">
        <v>48</v>
      </c>
      <c r="D29" s="120"/>
      <c r="E29" s="118"/>
      <c r="F29" s="118"/>
    </row>
    <row r="30" spans="1:6" s="37" customFormat="1" ht="12.75" customHeight="1">
      <c r="A30" s="116"/>
      <c r="B30" s="119" t="s">
        <v>92</v>
      </c>
      <c r="C30" s="117" t="s">
        <v>49</v>
      </c>
      <c r="D30" s="120"/>
      <c r="E30" s="118"/>
      <c r="F30" s="118"/>
    </row>
    <row r="31" spans="1:6" s="37" customFormat="1" ht="12.75" customHeight="1">
      <c r="A31" s="116"/>
      <c r="B31" s="114"/>
      <c r="C31" s="117"/>
      <c r="D31" s="120"/>
      <c r="E31" s="118"/>
      <c r="F31" s="118"/>
    </row>
    <row r="32" spans="1:6" s="37" customFormat="1" ht="12.75" customHeight="1">
      <c r="A32" s="114" t="s">
        <v>3</v>
      </c>
      <c r="B32" s="164" t="s">
        <v>196</v>
      </c>
      <c r="C32" s="164"/>
      <c r="D32" s="164"/>
      <c r="E32" s="121">
        <f>E5+E8+E13+E20+E29+E30</f>
        <v>7115998</v>
      </c>
      <c r="F32" s="121">
        <f>F5+F8+F13+F20+F29+F30</f>
        <v>7782702</v>
      </c>
    </row>
    <row r="33" spans="1:6" s="37" customFormat="1" ht="12.75" customHeight="1">
      <c r="A33" s="116"/>
      <c r="B33" s="166" t="s">
        <v>69</v>
      </c>
      <c r="C33" s="166"/>
      <c r="D33" s="166"/>
      <c r="E33" s="118"/>
      <c r="F33" s="118"/>
    </row>
    <row r="34" spans="1:6" s="37" customFormat="1" ht="12.75" customHeight="1">
      <c r="A34" s="116"/>
      <c r="B34" s="119" t="s">
        <v>92</v>
      </c>
      <c r="C34" s="117" t="s">
        <v>52</v>
      </c>
      <c r="D34" s="120"/>
      <c r="E34" s="118">
        <f>E35+E36+E37+E38+E39+E40</f>
        <v>0</v>
      </c>
      <c r="F34" s="118">
        <f>F35+F36+F37+F38+F39+F40</f>
        <v>0</v>
      </c>
    </row>
    <row r="35" spans="1:6" s="37" customFormat="1" ht="12.75" customHeight="1">
      <c r="A35" s="116"/>
      <c r="B35" s="116"/>
      <c r="C35" s="116">
        <v>1</v>
      </c>
      <c r="D35" s="122" t="s">
        <v>53</v>
      </c>
      <c r="E35" s="118"/>
      <c r="F35" s="118"/>
    </row>
    <row r="36" spans="1:6" s="37" customFormat="1" ht="12.75" customHeight="1">
      <c r="A36" s="116"/>
      <c r="B36" s="116"/>
      <c r="C36" s="116">
        <v>2</v>
      </c>
      <c r="D36" s="122" t="s">
        <v>54</v>
      </c>
      <c r="E36" s="118"/>
      <c r="F36" s="118"/>
    </row>
    <row r="37" spans="1:6" s="37" customFormat="1" ht="12.75" customHeight="1">
      <c r="A37" s="116"/>
      <c r="B37" s="116"/>
      <c r="C37" s="116">
        <v>3</v>
      </c>
      <c r="D37" s="122" t="s">
        <v>55</v>
      </c>
      <c r="E37" s="118"/>
      <c r="F37" s="118"/>
    </row>
    <row r="38" spans="1:6" s="37" customFormat="1" ht="12.75" customHeight="1">
      <c r="A38" s="116"/>
      <c r="B38" s="116"/>
      <c r="C38" s="116">
        <v>4</v>
      </c>
      <c r="D38" s="122" t="s">
        <v>56</v>
      </c>
      <c r="E38" s="118"/>
      <c r="F38" s="118"/>
    </row>
    <row r="39" spans="1:6" s="37" customFormat="1" ht="12.75" customHeight="1">
      <c r="A39" s="116"/>
      <c r="B39" s="116"/>
      <c r="C39" s="116">
        <v>5</v>
      </c>
      <c r="D39" s="122" t="s">
        <v>57</v>
      </c>
      <c r="E39" s="118"/>
      <c r="F39" s="118"/>
    </row>
    <row r="40" spans="1:6" s="37" customFormat="1" ht="12.75" customHeight="1">
      <c r="A40" s="116"/>
      <c r="B40" s="116"/>
      <c r="C40" s="116">
        <v>6</v>
      </c>
      <c r="D40" s="122" t="s">
        <v>58</v>
      </c>
      <c r="E40" s="118"/>
      <c r="F40" s="118"/>
    </row>
    <row r="41" spans="1:6" s="37" customFormat="1" ht="12.75" customHeight="1">
      <c r="A41" s="116"/>
      <c r="B41" s="116"/>
      <c r="C41" s="116"/>
      <c r="D41" s="120"/>
      <c r="E41" s="118"/>
      <c r="F41" s="118"/>
    </row>
    <row r="42" spans="1:6" s="37" customFormat="1" ht="12.75" customHeight="1">
      <c r="A42" s="116"/>
      <c r="B42" s="119" t="s">
        <v>92</v>
      </c>
      <c r="C42" s="117" t="s">
        <v>59</v>
      </c>
      <c r="D42" s="113"/>
      <c r="E42" s="121">
        <f>E43+E44+E45+E46+E47</f>
        <v>162255</v>
      </c>
      <c r="F42" s="121">
        <f>F43+F44+F45+F46+F47</f>
        <v>645824</v>
      </c>
    </row>
    <row r="43" spans="1:6" s="37" customFormat="1" ht="12.75" customHeight="1">
      <c r="A43" s="116"/>
      <c r="B43" s="114"/>
      <c r="C43" s="116">
        <v>1</v>
      </c>
      <c r="D43" s="122" t="s">
        <v>60</v>
      </c>
      <c r="E43" s="118"/>
      <c r="F43" s="118"/>
    </row>
    <row r="44" spans="1:6" s="37" customFormat="1" ht="12.75" customHeight="1">
      <c r="A44" s="116"/>
      <c r="B44" s="114"/>
      <c r="C44" s="116">
        <v>2</v>
      </c>
      <c r="D44" s="122" t="s">
        <v>491</v>
      </c>
      <c r="E44" s="118">
        <v>162255</v>
      </c>
      <c r="F44" s="118">
        <v>645824</v>
      </c>
    </row>
    <row r="45" spans="1:6" s="37" customFormat="1" ht="12.75" customHeight="1">
      <c r="A45" s="116"/>
      <c r="B45" s="114"/>
      <c r="C45" s="116">
        <v>3</v>
      </c>
      <c r="D45" s="122" t="s">
        <v>61</v>
      </c>
      <c r="E45" s="118"/>
      <c r="F45" s="118"/>
    </row>
    <row r="46" spans="1:6" s="37" customFormat="1" ht="12.75" customHeight="1">
      <c r="A46" s="116"/>
      <c r="B46" s="114"/>
      <c r="C46" s="116">
        <v>4</v>
      </c>
      <c r="D46" s="122" t="s">
        <v>197</v>
      </c>
      <c r="E46" s="118"/>
      <c r="F46" s="118"/>
    </row>
    <row r="47" spans="1:6" s="37" customFormat="1" ht="12.75" customHeight="1">
      <c r="A47" s="116"/>
      <c r="B47" s="114"/>
      <c r="C47" s="116">
        <v>5</v>
      </c>
      <c r="D47" s="122" t="s">
        <v>62</v>
      </c>
      <c r="E47" s="118"/>
      <c r="F47" s="118"/>
    </row>
    <row r="48" spans="1:6" s="37" customFormat="1" ht="12.75" customHeight="1">
      <c r="A48" s="116"/>
      <c r="B48" s="119" t="s">
        <v>92</v>
      </c>
      <c r="C48" s="117" t="s">
        <v>63</v>
      </c>
      <c r="D48" s="120"/>
      <c r="E48" s="118"/>
      <c r="F48" s="118"/>
    </row>
    <row r="49" spans="1:6" s="37" customFormat="1" ht="12.75" customHeight="1">
      <c r="A49" s="116"/>
      <c r="B49" s="114"/>
      <c r="C49" s="117"/>
      <c r="D49" s="120"/>
      <c r="E49" s="118"/>
      <c r="F49" s="118"/>
    </row>
    <row r="50" spans="1:6" s="37" customFormat="1" ht="12.75" customHeight="1">
      <c r="A50" s="116"/>
      <c r="B50" s="119" t="s">
        <v>92</v>
      </c>
      <c r="C50" s="117" t="s">
        <v>64</v>
      </c>
      <c r="D50" s="120"/>
      <c r="E50" s="121">
        <f>E51+E52+E53</f>
        <v>248750</v>
      </c>
      <c r="F50" s="121">
        <f>F51+F52+F53</f>
        <v>248750</v>
      </c>
    </row>
    <row r="51" spans="1:6" s="37" customFormat="1" ht="12.75" customHeight="1">
      <c r="A51" s="116"/>
      <c r="B51" s="114"/>
      <c r="C51" s="116">
        <v>1</v>
      </c>
      <c r="D51" s="120" t="s">
        <v>65</v>
      </c>
      <c r="E51" s="118">
        <v>248750</v>
      </c>
      <c r="F51" s="118">
        <v>248750</v>
      </c>
    </row>
    <row r="52" spans="1:6" s="37" customFormat="1" ht="12.75" customHeight="1">
      <c r="A52" s="116"/>
      <c r="B52" s="114"/>
      <c r="C52" s="116">
        <v>2</v>
      </c>
      <c r="D52" s="122" t="s">
        <v>66</v>
      </c>
      <c r="E52" s="118"/>
      <c r="F52" s="118"/>
    </row>
    <row r="53" spans="1:6" s="37" customFormat="1" ht="12.75" customHeight="1">
      <c r="A53" s="116"/>
      <c r="B53" s="114"/>
      <c r="C53" s="116">
        <v>3</v>
      </c>
      <c r="D53" s="122" t="s">
        <v>67</v>
      </c>
      <c r="E53" s="118"/>
      <c r="F53" s="118"/>
    </row>
    <row r="54" spans="1:6" s="37" customFormat="1" ht="12.75" customHeight="1">
      <c r="A54" s="116"/>
      <c r="B54" s="114"/>
      <c r="C54" s="116"/>
      <c r="D54" s="120"/>
      <c r="E54" s="118"/>
      <c r="F54" s="118"/>
    </row>
    <row r="55" spans="1:6" s="37" customFormat="1" ht="12.75" customHeight="1">
      <c r="A55" s="116"/>
      <c r="B55" s="119" t="s">
        <v>92</v>
      </c>
      <c r="C55" s="117" t="s">
        <v>50</v>
      </c>
      <c r="D55" s="120"/>
      <c r="E55" s="118"/>
      <c r="F55" s="118"/>
    </row>
    <row r="56" spans="1:6" s="37" customFormat="1" ht="12.75" customHeight="1">
      <c r="A56" s="116"/>
      <c r="B56" s="119" t="s">
        <v>92</v>
      </c>
      <c r="C56" s="117" t="s">
        <v>51</v>
      </c>
      <c r="D56" s="120"/>
      <c r="E56" s="118"/>
      <c r="F56" s="118"/>
    </row>
    <row r="57" spans="1:6" s="37" customFormat="1" ht="12.75" customHeight="1">
      <c r="A57" s="116"/>
      <c r="B57" s="164"/>
      <c r="C57" s="164"/>
      <c r="D57" s="164"/>
      <c r="E57" s="118"/>
      <c r="F57" s="118"/>
    </row>
    <row r="58" spans="1:6" s="37" customFormat="1" ht="12.75" customHeight="1">
      <c r="A58" s="114" t="s">
        <v>4</v>
      </c>
      <c r="B58" s="164" t="s">
        <v>198</v>
      </c>
      <c r="C58" s="164"/>
      <c r="D58" s="164"/>
      <c r="E58" s="121">
        <f>+E34+E42+E48+E50+E55+E56</f>
        <v>411005</v>
      </c>
      <c r="F58" s="121">
        <f>F34+F42+F48+F50+F55+F56</f>
        <v>894574</v>
      </c>
    </row>
    <row r="59" spans="1:6" s="37" customFormat="1" ht="30" customHeight="1">
      <c r="A59" s="120"/>
      <c r="B59" s="164" t="s">
        <v>84</v>
      </c>
      <c r="C59" s="164"/>
      <c r="D59" s="164"/>
      <c r="E59" s="121">
        <f>E32+E58</f>
        <v>7527003</v>
      </c>
      <c r="F59" s="121">
        <f>F32+F58</f>
        <v>8677276</v>
      </c>
    </row>
    <row r="60" spans="1:6" s="37" customFormat="1" ht="9.75" customHeight="1">
      <c r="A60" s="45"/>
      <c r="B60" s="45"/>
      <c r="C60" s="45"/>
      <c r="D60" s="45"/>
      <c r="E60" s="47"/>
      <c r="F60" s="47"/>
    </row>
    <row r="61" spans="1:6" s="37" customFormat="1" ht="15.75" customHeight="1">
      <c r="A61" s="45"/>
      <c r="B61" s="45"/>
      <c r="C61" s="45"/>
      <c r="D61" s="45"/>
      <c r="E61" s="47"/>
      <c r="F61" s="47"/>
    </row>
  </sheetData>
  <sheetProtection/>
  <mergeCells count="8">
    <mergeCell ref="B32:D32"/>
    <mergeCell ref="B57:D57"/>
    <mergeCell ref="A2:F2"/>
    <mergeCell ref="B33:D33"/>
    <mergeCell ref="B59:D59"/>
    <mergeCell ref="B4:D4"/>
    <mergeCell ref="B58:D58"/>
    <mergeCell ref="B3:D3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43">
      <selection activeCell="J28" sqref="J28"/>
    </sheetView>
  </sheetViews>
  <sheetFormatPr defaultColWidth="9.140625" defaultRowHeight="12.75"/>
  <cols>
    <col min="1" max="1" width="2.7109375" style="12" customWidth="1"/>
    <col min="2" max="2" width="4.00390625" style="12" customWidth="1"/>
    <col min="3" max="3" width="3.421875" style="12" customWidth="1"/>
    <col min="4" max="4" width="61.8515625" style="16" bestFit="1" customWidth="1"/>
    <col min="5" max="5" width="16.28125" style="39" customWidth="1"/>
    <col min="6" max="6" width="14.7109375" style="39" customWidth="1"/>
    <col min="7" max="7" width="1.421875" style="16" customWidth="1"/>
    <col min="8" max="9" width="9.140625" style="16" customWidth="1"/>
    <col min="10" max="10" width="10.7109375" style="16" bestFit="1" customWidth="1"/>
    <col min="11" max="16384" width="9.140625" style="16" customWidth="1"/>
  </cols>
  <sheetData>
    <row r="1" ht="12.75">
      <c r="D1" s="51" t="s">
        <v>374</v>
      </c>
    </row>
    <row r="2" spans="1:6" s="37" customFormat="1" ht="18" customHeight="1">
      <c r="A2" s="165" t="s">
        <v>195</v>
      </c>
      <c r="B2" s="165"/>
      <c r="C2" s="165"/>
      <c r="D2" s="165"/>
      <c r="E2" s="165"/>
      <c r="F2" s="165"/>
    </row>
    <row r="3" spans="1:6" s="33" customFormat="1" ht="21" customHeight="1">
      <c r="A3" s="113" t="s">
        <v>2</v>
      </c>
      <c r="B3" s="164" t="s">
        <v>70</v>
      </c>
      <c r="C3" s="164"/>
      <c r="D3" s="164"/>
      <c r="E3" s="115">
        <v>2016</v>
      </c>
      <c r="F3" s="115">
        <v>2015</v>
      </c>
    </row>
    <row r="4" spans="1:6" s="37" customFormat="1" ht="12.75" customHeight="1">
      <c r="A4" s="116"/>
      <c r="B4" s="119" t="s">
        <v>92</v>
      </c>
      <c r="C4" s="117" t="s">
        <v>71</v>
      </c>
      <c r="D4" s="120"/>
      <c r="E4" s="121">
        <f>E5+E6+E7+E8+E9+E10+E11+E12+E13+E14</f>
        <v>52861</v>
      </c>
      <c r="F4" s="121">
        <f>+F5+F6+F7+F8+F9+F10+F11+F12+F13</f>
        <v>268697</v>
      </c>
    </row>
    <row r="5" spans="1:6" s="37" customFormat="1" ht="12.75" customHeight="1">
      <c r="A5" s="116"/>
      <c r="B5" s="114"/>
      <c r="C5" s="116">
        <v>1</v>
      </c>
      <c r="D5" s="122" t="s">
        <v>72</v>
      </c>
      <c r="E5" s="118"/>
      <c r="F5" s="118"/>
    </row>
    <row r="6" spans="1:6" s="37" customFormat="1" ht="12.75" customHeight="1">
      <c r="A6" s="116"/>
      <c r="B6" s="114"/>
      <c r="C6" s="116">
        <v>2</v>
      </c>
      <c r="D6" s="122" t="s">
        <v>73</v>
      </c>
      <c r="E6" s="118"/>
      <c r="F6" s="118"/>
    </row>
    <row r="7" spans="1:6" s="37" customFormat="1" ht="12.75" customHeight="1">
      <c r="A7" s="116"/>
      <c r="B7" s="114"/>
      <c r="C7" s="116">
        <v>3</v>
      </c>
      <c r="D7" s="122" t="s">
        <v>74</v>
      </c>
      <c r="E7" s="118"/>
      <c r="F7" s="118"/>
    </row>
    <row r="8" spans="1:6" s="37" customFormat="1" ht="12.75" customHeight="1">
      <c r="A8" s="116"/>
      <c r="B8" s="114"/>
      <c r="C8" s="116">
        <v>4</v>
      </c>
      <c r="D8" s="122" t="s">
        <v>75</v>
      </c>
      <c r="E8" s="118"/>
      <c r="F8" s="118"/>
    </row>
    <row r="9" spans="1:6" s="37" customFormat="1" ht="12.75" customHeight="1">
      <c r="A9" s="116"/>
      <c r="B9" s="114"/>
      <c r="C9" s="116">
        <v>5</v>
      </c>
      <c r="D9" s="122" t="s">
        <v>76</v>
      </c>
      <c r="E9" s="118"/>
      <c r="F9" s="118"/>
    </row>
    <row r="10" spans="1:6" s="37" customFormat="1" ht="12.75" customHeight="1">
      <c r="A10" s="116"/>
      <c r="B10" s="114"/>
      <c r="C10" s="116">
        <v>6</v>
      </c>
      <c r="D10" s="122" t="s">
        <v>77</v>
      </c>
      <c r="E10" s="118"/>
      <c r="F10" s="118"/>
    </row>
    <row r="11" spans="1:6" s="37" customFormat="1" ht="12.75" customHeight="1">
      <c r="A11" s="116"/>
      <c r="B11" s="114"/>
      <c r="C11" s="116">
        <v>7</v>
      </c>
      <c r="D11" s="122" t="s">
        <v>78</v>
      </c>
      <c r="E11" s="118"/>
      <c r="F11" s="118"/>
    </row>
    <row r="12" spans="1:6" s="37" customFormat="1" ht="12.75" customHeight="1">
      <c r="A12" s="116"/>
      <c r="B12" s="114"/>
      <c r="C12" s="116">
        <v>8</v>
      </c>
      <c r="D12" s="122" t="s">
        <v>79</v>
      </c>
      <c r="E12" s="118">
        <v>24617</v>
      </c>
      <c r="F12" s="118"/>
    </row>
    <row r="13" spans="1:6" s="37" customFormat="1" ht="12.75" customHeight="1">
      <c r="A13" s="116"/>
      <c r="B13" s="114"/>
      <c r="C13" s="116">
        <v>9</v>
      </c>
      <c r="D13" s="122" t="s">
        <v>80</v>
      </c>
      <c r="E13" s="118">
        <v>28244</v>
      </c>
      <c r="F13" s="118">
        <v>268697</v>
      </c>
    </row>
    <row r="14" spans="1:6" s="37" customFormat="1" ht="12.75" customHeight="1">
      <c r="A14" s="116"/>
      <c r="B14" s="114"/>
      <c r="C14" s="116"/>
      <c r="D14" s="122"/>
      <c r="E14" s="118"/>
      <c r="F14" s="118"/>
    </row>
    <row r="15" spans="1:6" s="37" customFormat="1" ht="12.75" customHeight="1">
      <c r="A15" s="116"/>
      <c r="B15" s="119" t="s">
        <v>92</v>
      </c>
      <c r="C15" s="117" t="s">
        <v>81</v>
      </c>
      <c r="D15" s="120"/>
      <c r="E15" s="118"/>
      <c r="F15" s="118"/>
    </row>
    <row r="16" spans="1:6" s="37" customFormat="1" ht="12.75" customHeight="1">
      <c r="A16" s="116"/>
      <c r="B16" s="119" t="s">
        <v>92</v>
      </c>
      <c r="C16" s="117" t="s">
        <v>82</v>
      </c>
      <c r="D16" s="122"/>
      <c r="E16" s="118"/>
      <c r="F16" s="118"/>
    </row>
    <row r="17" spans="1:6" s="37" customFormat="1" ht="12.75" customHeight="1">
      <c r="A17" s="116"/>
      <c r="B17" s="119" t="s">
        <v>92</v>
      </c>
      <c r="C17" s="117" t="s">
        <v>83</v>
      </c>
      <c r="D17" s="122"/>
      <c r="E17" s="118"/>
      <c r="F17" s="118"/>
    </row>
    <row r="18" spans="1:10" s="37" customFormat="1" ht="15.75" customHeight="1">
      <c r="A18" s="116"/>
      <c r="B18" s="164" t="s">
        <v>199</v>
      </c>
      <c r="C18" s="164"/>
      <c r="D18" s="164"/>
      <c r="E18" s="121">
        <f>+E4+E15+E16+E17</f>
        <v>52861</v>
      </c>
      <c r="F18" s="121">
        <f>+F4+F15+F16+F17</f>
        <v>268697</v>
      </c>
      <c r="J18" s="36"/>
    </row>
    <row r="19" spans="1:10" s="37" customFormat="1" ht="12.75" customHeight="1">
      <c r="A19" s="116"/>
      <c r="B19" s="119" t="s">
        <v>92</v>
      </c>
      <c r="C19" s="117" t="s">
        <v>86</v>
      </c>
      <c r="D19" s="113"/>
      <c r="E19" s="121">
        <f>E20+E21+E22+E23+E24+E25+E26+E27+E28</f>
        <v>0</v>
      </c>
      <c r="F19" s="121">
        <f>F20+F21+F22+F23+F24+F25+F26+F27+F28</f>
        <v>0</v>
      </c>
      <c r="J19" s="36"/>
    </row>
    <row r="20" spans="1:6" s="37" customFormat="1" ht="12.75" customHeight="1">
      <c r="A20" s="116"/>
      <c r="B20" s="116"/>
      <c r="C20" s="116">
        <v>1</v>
      </c>
      <c r="D20" s="122" t="s">
        <v>72</v>
      </c>
      <c r="E20" s="118"/>
      <c r="F20" s="118"/>
    </row>
    <row r="21" spans="1:10" s="37" customFormat="1" ht="12.75" customHeight="1">
      <c r="A21" s="116"/>
      <c r="B21" s="116"/>
      <c r="C21" s="116">
        <v>2</v>
      </c>
      <c r="D21" s="122" t="s">
        <v>73</v>
      </c>
      <c r="E21" s="118"/>
      <c r="F21" s="118"/>
      <c r="J21" s="36"/>
    </row>
    <row r="22" spans="1:6" s="37" customFormat="1" ht="12.75" customHeight="1">
      <c r="A22" s="116"/>
      <c r="B22" s="116"/>
      <c r="C22" s="116">
        <v>3</v>
      </c>
      <c r="D22" s="122" t="s">
        <v>87</v>
      </c>
      <c r="E22" s="118"/>
      <c r="F22" s="118"/>
    </row>
    <row r="23" spans="1:6" s="37" customFormat="1" ht="12.75" customHeight="1">
      <c r="A23" s="116"/>
      <c r="B23" s="116"/>
      <c r="C23" s="116">
        <v>4</v>
      </c>
      <c r="D23" s="122" t="s">
        <v>75</v>
      </c>
      <c r="E23" s="118"/>
      <c r="F23" s="118"/>
    </row>
    <row r="24" spans="1:6" s="37" customFormat="1" ht="12.75" customHeight="1">
      <c r="A24" s="116"/>
      <c r="B24" s="116"/>
      <c r="C24" s="116">
        <v>5</v>
      </c>
      <c r="D24" s="122" t="s">
        <v>76</v>
      </c>
      <c r="E24" s="118"/>
      <c r="F24" s="118"/>
    </row>
    <row r="25" spans="1:6" s="37" customFormat="1" ht="12.75" customHeight="1">
      <c r="A25" s="116"/>
      <c r="B25" s="116"/>
      <c r="C25" s="116">
        <v>6</v>
      </c>
      <c r="D25" s="122" t="s">
        <v>77</v>
      </c>
      <c r="E25" s="118"/>
      <c r="F25" s="118"/>
    </row>
    <row r="26" spans="1:6" s="37" customFormat="1" ht="12.75" customHeight="1">
      <c r="A26" s="116"/>
      <c r="B26" s="116"/>
      <c r="C26" s="116">
        <v>7</v>
      </c>
      <c r="D26" s="122" t="s">
        <v>78</v>
      </c>
      <c r="E26" s="118"/>
      <c r="F26" s="118"/>
    </row>
    <row r="27" spans="1:10" s="37" customFormat="1" ht="12.75" customHeight="1">
      <c r="A27" s="116"/>
      <c r="B27" s="116"/>
      <c r="C27" s="116">
        <v>8</v>
      </c>
      <c r="D27" s="122" t="s">
        <v>88</v>
      </c>
      <c r="E27" s="118"/>
      <c r="F27" s="118"/>
      <c r="J27" s="36"/>
    </row>
    <row r="28" spans="1:6" s="37" customFormat="1" ht="12.75" customHeight="1">
      <c r="A28" s="116"/>
      <c r="B28" s="116"/>
      <c r="C28" s="116"/>
      <c r="D28" s="122"/>
      <c r="E28" s="118"/>
      <c r="F28" s="118"/>
    </row>
    <row r="29" spans="1:6" s="37" customFormat="1" ht="12.75" customHeight="1">
      <c r="A29" s="116"/>
      <c r="B29" s="119" t="s">
        <v>92</v>
      </c>
      <c r="C29" s="117" t="s">
        <v>89</v>
      </c>
      <c r="D29" s="120"/>
      <c r="E29" s="118"/>
      <c r="F29" s="118"/>
    </row>
    <row r="30" spans="1:6" s="37" customFormat="1" ht="12.75" customHeight="1">
      <c r="A30" s="116"/>
      <c r="B30" s="119" t="s">
        <v>92</v>
      </c>
      <c r="C30" s="117" t="s">
        <v>90</v>
      </c>
      <c r="D30" s="120"/>
      <c r="E30" s="118"/>
      <c r="F30" s="118"/>
    </row>
    <row r="31" spans="1:6" s="37" customFormat="1" ht="12.75" customHeight="1">
      <c r="A31" s="116"/>
      <c r="B31" s="119" t="s">
        <v>92</v>
      </c>
      <c r="C31" s="117" t="s">
        <v>91</v>
      </c>
      <c r="D31" s="120"/>
      <c r="E31" s="118">
        <f>E32+E33</f>
        <v>0</v>
      </c>
      <c r="F31" s="118">
        <f>F32+F33</f>
        <v>0</v>
      </c>
    </row>
    <row r="32" spans="1:6" s="37" customFormat="1" ht="12.75" customHeight="1">
      <c r="A32" s="116"/>
      <c r="B32" s="114"/>
      <c r="C32" s="116">
        <v>1</v>
      </c>
      <c r="D32" s="122" t="s">
        <v>93</v>
      </c>
      <c r="E32" s="118"/>
      <c r="F32" s="118"/>
    </row>
    <row r="33" spans="1:6" s="37" customFormat="1" ht="12.75" customHeight="1">
      <c r="A33" s="116"/>
      <c r="B33" s="114"/>
      <c r="C33" s="116">
        <v>2</v>
      </c>
      <c r="D33" s="122" t="s">
        <v>94</v>
      </c>
      <c r="E33" s="118"/>
      <c r="F33" s="118"/>
    </row>
    <row r="34" spans="1:6" s="37" customFormat="1" ht="12.75" customHeight="1">
      <c r="A34" s="116"/>
      <c r="B34" s="119" t="s">
        <v>92</v>
      </c>
      <c r="C34" s="117" t="s">
        <v>95</v>
      </c>
      <c r="D34" s="120"/>
      <c r="E34" s="118">
        <f>E35</f>
        <v>0</v>
      </c>
      <c r="F34" s="118">
        <f>F35</f>
        <v>0</v>
      </c>
    </row>
    <row r="35" spans="1:6" s="37" customFormat="1" ht="12.75" customHeight="1">
      <c r="A35" s="116"/>
      <c r="B35" s="114"/>
      <c r="C35" s="117"/>
      <c r="D35" s="120"/>
      <c r="E35" s="118"/>
      <c r="F35" s="118"/>
    </row>
    <row r="36" spans="1:6" s="37" customFormat="1" ht="15.75" customHeight="1">
      <c r="A36" s="116"/>
      <c r="B36" s="164" t="s">
        <v>200</v>
      </c>
      <c r="C36" s="164"/>
      <c r="D36" s="164"/>
      <c r="E36" s="121">
        <f>E19+E29+E30+E31+E34</f>
        <v>0</v>
      </c>
      <c r="F36" s="121">
        <f>F19+F29+F30+F31+F34</f>
        <v>0</v>
      </c>
    </row>
    <row r="37" spans="1:6" s="37" customFormat="1" ht="15.75" customHeight="1">
      <c r="A37" s="116"/>
      <c r="B37" s="114"/>
      <c r="C37" s="117"/>
      <c r="D37" s="120"/>
      <c r="E37" s="118"/>
      <c r="F37" s="118"/>
    </row>
    <row r="38" spans="1:6" s="37" customFormat="1" ht="24.75" customHeight="1">
      <c r="A38" s="116"/>
      <c r="B38" s="164" t="s">
        <v>85</v>
      </c>
      <c r="C38" s="164"/>
      <c r="D38" s="164"/>
      <c r="E38" s="121">
        <f>E18+E36</f>
        <v>52861</v>
      </c>
      <c r="F38" s="121">
        <f>+F18+F36</f>
        <v>268697</v>
      </c>
    </row>
    <row r="39" spans="1:6" s="37" customFormat="1" ht="12.75" customHeight="1">
      <c r="A39" s="116"/>
      <c r="B39" s="119" t="s">
        <v>92</v>
      </c>
      <c r="C39" s="117" t="s">
        <v>96</v>
      </c>
      <c r="D39" s="120"/>
      <c r="E39" s="118"/>
      <c r="F39" s="118"/>
    </row>
    <row r="40" spans="1:6" s="37" customFormat="1" ht="12.75" customHeight="1">
      <c r="A40" s="116"/>
      <c r="B40" s="119" t="s">
        <v>92</v>
      </c>
      <c r="C40" s="117" t="s">
        <v>97</v>
      </c>
      <c r="D40" s="120"/>
      <c r="E40" s="118">
        <v>13100000</v>
      </c>
      <c r="F40" s="118">
        <v>13100000</v>
      </c>
    </row>
    <row r="41" spans="1:6" s="37" customFormat="1" ht="12.75" customHeight="1">
      <c r="A41" s="116"/>
      <c r="B41" s="119" t="s">
        <v>92</v>
      </c>
      <c r="C41" s="117" t="s">
        <v>98</v>
      </c>
      <c r="D41" s="120"/>
      <c r="E41" s="118"/>
      <c r="F41" s="118"/>
    </row>
    <row r="42" spans="1:6" s="37" customFormat="1" ht="12.75" customHeight="1">
      <c r="A42" s="116"/>
      <c r="B42" s="119" t="s">
        <v>92</v>
      </c>
      <c r="C42" s="117" t="s">
        <v>99</v>
      </c>
      <c r="D42" s="120"/>
      <c r="E42" s="118"/>
      <c r="F42" s="118"/>
    </row>
    <row r="43" spans="1:6" s="37" customFormat="1" ht="12.75" customHeight="1">
      <c r="A43" s="116"/>
      <c r="B43" s="119" t="s">
        <v>92</v>
      </c>
      <c r="C43" s="117" t="s">
        <v>100</v>
      </c>
      <c r="D43" s="120"/>
      <c r="E43" s="118">
        <f>E44+E45+E46</f>
        <v>932507</v>
      </c>
      <c r="F43" s="121">
        <f>+F44+F45+F46</f>
        <v>932507</v>
      </c>
    </row>
    <row r="44" spans="1:6" s="37" customFormat="1" ht="12.75" customHeight="1">
      <c r="A44" s="116"/>
      <c r="B44" s="119"/>
      <c r="C44" s="116">
        <v>1</v>
      </c>
      <c r="D44" s="122" t="s">
        <v>101</v>
      </c>
      <c r="E44" s="118">
        <v>932507</v>
      </c>
      <c r="F44" s="118">
        <v>932507</v>
      </c>
    </row>
    <row r="45" spans="1:6" s="37" customFormat="1" ht="12.75" customHeight="1">
      <c r="A45" s="116"/>
      <c r="B45" s="119"/>
      <c r="C45" s="116">
        <v>2</v>
      </c>
      <c r="D45" s="122" t="s">
        <v>102</v>
      </c>
      <c r="E45" s="118"/>
      <c r="F45" s="118"/>
    </row>
    <row r="46" spans="1:6" s="37" customFormat="1" ht="12.75" customHeight="1">
      <c r="A46" s="116"/>
      <c r="B46" s="119"/>
      <c r="C46" s="116">
        <v>3</v>
      </c>
      <c r="D46" s="122" t="s">
        <v>100</v>
      </c>
      <c r="E46" s="118"/>
      <c r="F46" s="118"/>
    </row>
    <row r="47" spans="1:6" s="37" customFormat="1" ht="12.75" customHeight="1">
      <c r="A47" s="116"/>
      <c r="B47" s="119" t="s">
        <v>92</v>
      </c>
      <c r="C47" s="117" t="s">
        <v>103</v>
      </c>
      <c r="D47" s="120"/>
      <c r="E47" s="118">
        <v>-5623928</v>
      </c>
      <c r="F47" s="118">
        <v>-4186961</v>
      </c>
    </row>
    <row r="48" spans="1:6" s="37" customFormat="1" ht="12.75" customHeight="1">
      <c r="A48" s="116"/>
      <c r="B48" s="119" t="s">
        <v>92</v>
      </c>
      <c r="C48" s="117" t="s">
        <v>104</v>
      </c>
      <c r="D48" s="120"/>
      <c r="E48" s="118">
        <v>-934437</v>
      </c>
      <c r="F48" s="118">
        <v>-1436967</v>
      </c>
    </row>
    <row r="49" spans="1:6" s="37" customFormat="1" ht="12.75" customHeight="1">
      <c r="A49" s="116"/>
      <c r="B49" s="114"/>
      <c r="C49" s="117"/>
      <c r="D49" s="120"/>
      <c r="E49" s="118"/>
      <c r="F49" s="118"/>
    </row>
    <row r="50" spans="1:6" s="37" customFormat="1" ht="15.75" customHeight="1">
      <c r="A50" s="116"/>
      <c r="B50" s="164" t="s">
        <v>105</v>
      </c>
      <c r="C50" s="164"/>
      <c r="D50" s="164"/>
      <c r="E50" s="121">
        <f>E39+E40+E41+E42+E43+E47+E48</f>
        <v>7474142</v>
      </c>
      <c r="F50" s="121">
        <f>F39+F40+F41+F42+F43+F47+F48</f>
        <v>8408579</v>
      </c>
    </row>
    <row r="51" spans="1:6" s="37" customFormat="1" ht="15.75" customHeight="1">
      <c r="A51" s="116"/>
      <c r="B51" s="114"/>
      <c r="C51" s="117"/>
      <c r="D51" s="120"/>
      <c r="E51" s="118"/>
      <c r="F51" s="118"/>
    </row>
    <row r="52" spans="1:6" s="37" customFormat="1" ht="24.75" customHeight="1">
      <c r="A52" s="116"/>
      <c r="B52" s="164" t="s">
        <v>106</v>
      </c>
      <c r="C52" s="164"/>
      <c r="D52" s="164"/>
      <c r="E52" s="121">
        <f>E38+E50</f>
        <v>7527003</v>
      </c>
      <c r="F52" s="121">
        <f>F38+F50</f>
        <v>8677276</v>
      </c>
    </row>
    <row r="53" spans="1:6" s="37" customFormat="1" ht="15.75" customHeight="1">
      <c r="A53" s="45"/>
      <c r="B53" s="45"/>
      <c r="C53" s="46"/>
      <c r="D53" s="28"/>
      <c r="E53" s="47"/>
      <c r="F53" s="47"/>
    </row>
    <row r="54" spans="1:6" s="37" customFormat="1" ht="15.75" customHeight="1">
      <c r="A54" s="45"/>
      <c r="B54" s="45"/>
      <c r="C54" s="46"/>
      <c r="D54" s="28"/>
      <c r="E54" s="47"/>
      <c r="F54" s="47"/>
    </row>
    <row r="55" spans="1:6" s="37" customFormat="1" ht="15.75" customHeight="1">
      <c r="A55" s="45"/>
      <c r="B55" s="45"/>
      <c r="C55" s="46"/>
      <c r="D55" s="28"/>
      <c r="E55" s="47"/>
      <c r="F55" s="47"/>
    </row>
    <row r="56" spans="1:6" s="37" customFormat="1" ht="15.75" customHeight="1">
      <c r="A56" s="45"/>
      <c r="B56" s="45"/>
      <c r="C56" s="46"/>
      <c r="D56" s="28"/>
      <c r="E56" s="47"/>
      <c r="F56" s="47"/>
    </row>
    <row r="57" spans="1:6" s="37" customFormat="1" ht="15.75" customHeight="1">
      <c r="A57" s="42"/>
      <c r="B57" s="42"/>
      <c r="C57" s="42"/>
      <c r="D57" s="28"/>
      <c r="E57" s="47"/>
      <c r="F57" s="47"/>
    </row>
    <row r="58" spans="1:6" s="37" customFormat="1" ht="15.75" customHeight="1">
      <c r="A58" s="45"/>
      <c r="B58" s="45"/>
      <c r="C58" s="46"/>
      <c r="D58" s="28"/>
      <c r="E58" s="47"/>
      <c r="F58" s="47"/>
    </row>
    <row r="59" spans="1:6" s="37" customFormat="1" ht="15.75" customHeight="1">
      <c r="A59" s="45"/>
      <c r="B59" s="45"/>
      <c r="C59" s="46"/>
      <c r="D59" s="28"/>
      <c r="E59" s="47"/>
      <c r="F59" s="47"/>
    </row>
    <row r="60" spans="1:6" s="37" customFormat="1" ht="15.75" customHeight="1">
      <c r="A60" s="45"/>
      <c r="B60" s="45"/>
      <c r="C60" s="46"/>
      <c r="D60" s="28"/>
      <c r="E60" s="47"/>
      <c r="F60" s="47"/>
    </row>
    <row r="61" spans="1:6" s="37" customFormat="1" ht="15.75" customHeight="1">
      <c r="A61" s="45"/>
      <c r="B61" s="45"/>
      <c r="C61" s="46"/>
      <c r="D61" s="28"/>
      <c r="E61" s="47"/>
      <c r="F61" s="47"/>
    </row>
    <row r="62" spans="1:6" s="37" customFormat="1" ht="15.75" customHeight="1">
      <c r="A62" s="45"/>
      <c r="B62" s="45"/>
      <c r="C62" s="45"/>
      <c r="D62" s="45"/>
      <c r="E62" s="47"/>
      <c r="F62" s="47"/>
    </row>
    <row r="63" spans="1:6" ht="12.75">
      <c r="A63" s="48"/>
      <c r="B63" s="48"/>
      <c r="C63" s="49"/>
      <c r="D63" s="14"/>
      <c r="E63" s="50"/>
      <c r="F63" s="50"/>
    </row>
  </sheetData>
  <sheetProtection/>
  <mergeCells count="7">
    <mergeCell ref="B52:D52"/>
    <mergeCell ref="A2:F2"/>
    <mergeCell ref="B38:D38"/>
    <mergeCell ref="B18:D18"/>
    <mergeCell ref="B36:D36"/>
    <mergeCell ref="B50:D50"/>
    <mergeCell ref="B3:D3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46">
      <selection activeCell="E42" sqref="E42"/>
    </sheetView>
  </sheetViews>
  <sheetFormatPr defaultColWidth="9.140625" defaultRowHeight="12.75"/>
  <cols>
    <col min="1" max="1" width="4.7109375" style="73" customWidth="1"/>
    <col min="2" max="2" width="3.421875" style="12" customWidth="1"/>
    <col min="3" max="3" width="2.7109375" style="12" customWidth="1"/>
    <col min="4" max="4" width="63.140625" style="16" customWidth="1"/>
    <col min="5" max="5" width="15.7109375" style="39" customWidth="1"/>
    <col min="6" max="6" width="20.00390625" style="39" customWidth="1"/>
    <col min="7" max="7" width="4.00390625" style="16" customWidth="1"/>
    <col min="8" max="8" width="9.140625" style="16" customWidth="1"/>
    <col min="9" max="9" width="18.00390625" style="40" customWidth="1"/>
    <col min="10" max="16384" width="9.140625" style="16" customWidth="1"/>
  </cols>
  <sheetData>
    <row r="1" spans="1:9" s="37" customFormat="1" ht="18.75" customHeight="1">
      <c r="A1" s="41"/>
      <c r="B1" s="11"/>
      <c r="C1" s="34"/>
      <c r="D1" s="33" t="s">
        <v>375</v>
      </c>
      <c r="E1" s="35"/>
      <c r="F1" s="36"/>
      <c r="I1" s="38"/>
    </row>
    <row r="2" spans="1:9" s="37" customFormat="1" ht="17.25" customHeight="1">
      <c r="A2" s="172" t="s">
        <v>107</v>
      </c>
      <c r="B2" s="172"/>
      <c r="C2" s="172"/>
      <c r="D2" s="172"/>
      <c r="E2" s="172"/>
      <c r="F2" s="172"/>
      <c r="I2" s="38"/>
    </row>
    <row r="3" spans="1:9" s="37" customFormat="1" ht="17.25" customHeight="1">
      <c r="A3" s="172" t="s">
        <v>108</v>
      </c>
      <c r="B3" s="172"/>
      <c r="C3" s="172"/>
      <c r="D3" s="172"/>
      <c r="E3" s="172"/>
      <c r="F3" s="172"/>
      <c r="I3" s="38"/>
    </row>
    <row r="4" spans="1:9" s="37" customFormat="1" ht="17.25" customHeight="1">
      <c r="A4" s="173" t="s">
        <v>109</v>
      </c>
      <c r="B4" s="173"/>
      <c r="C4" s="173"/>
      <c r="D4" s="173"/>
      <c r="E4" s="173"/>
      <c r="F4" s="173"/>
      <c r="I4" s="38"/>
    </row>
    <row r="5" spans="1:9" s="37" customFormat="1" ht="15.75" customHeight="1">
      <c r="A5" s="114" t="s">
        <v>2</v>
      </c>
      <c r="B5" s="164" t="s">
        <v>24</v>
      </c>
      <c r="C5" s="164"/>
      <c r="D5" s="164"/>
      <c r="E5" s="115">
        <v>2016</v>
      </c>
      <c r="F5" s="115">
        <v>2015</v>
      </c>
      <c r="I5" s="38"/>
    </row>
    <row r="6" spans="1:9" s="37" customFormat="1" ht="12.75" customHeight="1">
      <c r="A6" s="123" t="s">
        <v>92</v>
      </c>
      <c r="B6" s="117" t="s">
        <v>110</v>
      </c>
      <c r="C6" s="124"/>
      <c r="D6" s="124"/>
      <c r="E6" s="125">
        <v>1749241</v>
      </c>
      <c r="F6" s="126">
        <v>1212770</v>
      </c>
      <c r="I6" s="38"/>
    </row>
    <row r="7" spans="1:9" s="37" customFormat="1" ht="12.75" customHeight="1">
      <c r="A7" s="123" t="s">
        <v>92</v>
      </c>
      <c r="B7" s="117" t="s">
        <v>111</v>
      </c>
      <c r="C7" s="124"/>
      <c r="D7" s="124"/>
      <c r="E7" s="125"/>
      <c r="F7" s="126">
        <v>0</v>
      </c>
      <c r="I7" s="38"/>
    </row>
    <row r="8" spans="1:9" s="37" customFormat="1" ht="12.75" customHeight="1">
      <c r="A8" s="123" t="s">
        <v>92</v>
      </c>
      <c r="B8" s="117" t="s">
        <v>112</v>
      </c>
      <c r="C8" s="124"/>
      <c r="D8" s="124"/>
      <c r="E8" s="125"/>
      <c r="F8" s="126">
        <v>0</v>
      </c>
      <c r="I8" s="38"/>
    </row>
    <row r="9" spans="1:9" s="37" customFormat="1" ht="12.75" customHeight="1">
      <c r="A9" s="123" t="s">
        <v>92</v>
      </c>
      <c r="B9" s="117" t="s">
        <v>113</v>
      </c>
      <c r="C9" s="124"/>
      <c r="D9" s="124"/>
      <c r="E9" s="125">
        <v>50000</v>
      </c>
      <c r="F9" s="126"/>
      <c r="I9" s="38"/>
    </row>
    <row r="10" spans="1:9" s="37" customFormat="1" ht="12.75" customHeight="1">
      <c r="A10" s="127"/>
      <c r="B10" s="124"/>
      <c r="C10" s="124"/>
      <c r="D10" s="124"/>
      <c r="E10" s="118"/>
      <c r="F10" s="128"/>
      <c r="I10" s="38"/>
    </row>
    <row r="11" spans="1:9" s="37" customFormat="1" ht="12.75" customHeight="1">
      <c r="A11" s="123" t="s">
        <v>92</v>
      </c>
      <c r="B11" s="117" t="s">
        <v>114</v>
      </c>
      <c r="C11" s="124"/>
      <c r="D11" s="124"/>
      <c r="E11" s="125">
        <f>E12+E13+E14</f>
        <v>1963869</v>
      </c>
      <c r="F11" s="126">
        <f>F12+F13</f>
        <v>2152395</v>
      </c>
      <c r="I11" s="38"/>
    </row>
    <row r="12" spans="1:9" s="37" customFormat="1" ht="12.75" customHeight="1">
      <c r="A12" s="127"/>
      <c r="B12" s="124"/>
      <c r="C12" s="120">
        <v>1</v>
      </c>
      <c r="D12" s="129" t="s">
        <v>114</v>
      </c>
      <c r="E12" s="130">
        <v>1963869</v>
      </c>
      <c r="F12" s="131">
        <v>2152395</v>
      </c>
      <c r="I12" s="38"/>
    </row>
    <row r="13" spans="1:9" s="37" customFormat="1" ht="12.75" customHeight="1">
      <c r="A13" s="127"/>
      <c r="B13" s="124"/>
      <c r="C13" s="120">
        <v>2</v>
      </c>
      <c r="D13" s="129" t="s">
        <v>115</v>
      </c>
      <c r="E13" s="130"/>
      <c r="F13" s="131"/>
      <c r="I13" s="38"/>
    </row>
    <row r="14" spans="1:9" s="37" customFormat="1" ht="10.5" customHeight="1">
      <c r="A14" s="127"/>
      <c r="B14" s="124"/>
      <c r="C14" s="124"/>
      <c r="D14" s="124"/>
      <c r="E14" s="118"/>
      <c r="F14" s="128"/>
      <c r="I14" s="38"/>
    </row>
    <row r="15" spans="1:9" s="37" customFormat="1" ht="12.75" customHeight="1">
      <c r="A15" s="123" t="s">
        <v>92</v>
      </c>
      <c r="B15" s="117" t="s">
        <v>116</v>
      </c>
      <c r="C15" s="124"/>
      <c r="D15" s="124"/>
      <c r="E15" s="125">
        <f>E16+E17+E18</f>
        <v>295404</v>
      </c>
      <c r="F15" s="126">
        <f>F16+F17+F18</f>
        <v>290886</v>
      </c>
      <c r="I15" s="38"/>
    </row>
    <row r="16" spans="1:9" s="37" customFormat="1" ht="12.75" customHeight="1">
      <c r="A16" s="127"/>
      <c r="B16" s="124"/>
      <c r="C16" s="122">
        <v>1</v>
      </c>
      <c r="D16" s="122" t="s">
        <v>117</v>
      </c>
      <c r="E16" s="130">
        <v>232872</v>
      </c>
      <c r="F16" s="131">
        <v>232872</v>
      </c>
      <c r="I16" s="38"/>
    </row>
    <row r="17" spans="1:9" s="37" customFormat="1" ht="12.75" customHeight="1">
      <c r="A17" s="127"/>
      <c r="B17" s="124"/>
      <c r="C17" s="122">
        <v>2</v>
      </c>
      <c r="D17" s="122" t="s">
        <v>118</v>
      </c>
      <c r="E17" s="130">
        <v>62532</v>
      </c>
      <c r="F17" s="131">
        <v>58014</v>
      </c>
      <c r="I17" s="38"/>
    </row>
    <row r="18" spans="1:9" s="37" customFormat="1" ht="15" customHeight="1">
      <c r="A18" s="127"/>
      <c r="B18" s="124"/>
      <c r="C18" s="122"/>
      <c r="D18" s="122" t="s">
        <v>119</v>
      </c>
      <c r="E18" s="130"/>
      <c r="F18" s="131"/>
      <c r="I18" s="38"/>
    </row>
    <row r="19" spans="1:9" s="37" customFormat="1" ht="7.5" customHeight="1">
      <c r="A19" s="127"/>
      <c r="B19" s="124"/>
      <c r="C19" s="124"/>
      <c r="D19" s="124"/>
      <c r="E19" s="118"/>
      <c r="F19" s="128"/>
      <c r="I19" s="38"/>
    </row>
    <row r="20" spans="1:9" s="37" customFormat="1" ht="12.75" customHeight="1">
      <c r="A20" s="123" t="s">
        <v>92</v>
      </c>
      <c r="B20" s="117" t="s">
        <v>120</v>
      </c>
      <c r="C20" s="124"/>
      <c r="D20" s="124"/>
      <c r="E20" s="125">
        <v>0</v>
      </c>
      <c r="F20" s="126">
        <v>0</v>
      </c>
      <c r="I20" s="38"/>
    </row>
    <row r="21" spans="1:9" s="37" customFormat="1" ht="12.75" customHeight="1">
      <c r="A21" s="123" t="s">
        <v>92</v>
      </c>
      <c r="B21" s="117" t="s">
        <v>121</v>
      </c>
      <c r="C21" s="124"/>
      <c r="D21" s="124"/>
      <c r="E21" s="125">
        <v>129164</v>
      </c>
      <c r="F21" s="126">
        <v>161456</v>
      </c>
      <c r="I21" s="38"/>
    </row>
    <row r="22" spans="1:9" s="37" customFormat="1" ht="12.75" customHeight="1">
      <c r="A22" s="123" t="s">
        <v>92</v>
      </c>
      <c r="B22" s="117" t="s">
        <v>122</v>
      </c>
      <c r="C22" s="124"/>
      <c r="D22" s="124"/>
      <c r="E22" s="125">
        <v>474405</v>
      </c>
      <c r="F22" s="126">
        <v>45000</v>
      </c>
      <c r="I22" s="38"/>
    </row>
    <row r="23" spans="1:9" s="37" customFormat="1" ht="9" customHeight="1">
      <c r="A23" s="127"/>
      <c r="B23" s="124"/>
      <c r="C23" s="124"/>
      <c r="D23" s="124"/>
      <c r="E23" s="118"/>
      <c r="F23" s="128"/>
      <c r="I23" s="38"/>
    </row>
    <row r="24" spans="1:9" s="37" customFormat="1" ht="12.75" customHeight="1">
      <c r="A24" s="123" t="s">
        <v>92</v>
      </c>
      <c r="B24" s="117" t="s">
        <v>123</v>
      </c>
      <c r="C24" s="124"/>
      <c r="D24" s="124"/>
      <c r="E24" s="125">
        <f>E25+E27+E29</f>
        <v>0</v>
      </c>
      <c r="F24" s="126">
        <f>F25+F27+F29</f>
        <v>0</v>
      </c>
      <c r="I24" s="38"/>
    </row>
    <row r="25" spans="1:9" s="37" customFormat="1" ht="12.75" customHeight="1">
      <c r="A25" s="127"/>
      <c r="B25" s="124"/>
      <c r="C25" s="170">
        <v>1</v>
      </c>
      <c r="D25" s="129" t="s">
        <v>124</v>
      </c>
      <c r="E25" s="171"/>
      <c r="F25" s="168"/>
      <c r="I25" s="38"/>
    </row>
    <row r="26" spans="1:9" s="37" customFormat="1" ht="12.75" customHeight="1">
      <c r="A26" s="127"/>
      <c r="B26" s="124"/>
      <c r="C26" s="170"/>
      <c r="D26" s="129" t="s">
        <v>125</v>
      </c>
      <c r="E26" s="171"/>
      <c r="F26" s="168"/>
      <c r="I26" s="38"/>
    </row>
    <row r="27" spans="1:9" s="37" customFormat="1" ht="12.75" customHeight="1">
      <c r="A27" s="127"/>
      <c r="B27" s="124"/>
      <c r="C27" s="170">
        <v>2</v>
      </c>
      <c r="D27" s="129" t="s">
        <v>126</v>
      </c>
      <c r="E27" s="171"/>
      <c r="F27" s="168"/>
      <c r="I27" s="38"/>
    </row>
    <row r="28" spans="1:9" s="37" customFormat="1" ht="12.75" customHeight="1">
      <c r="A28" s="127"/>
      <c r="B28" s="124"/>
      <c r="C28" s="170"/>
      <c r="D28" s="129" t="s">
        <v>129</v>
      </c>
      <c r="E28" s="171"/>
      <c r="F28" s="168"/>
      <c r="I28" s="38"/>
    </row>
    <row r="29" spans="1:9" s="37" customFormat="1" ht="12.75" customHeight="1">
      <c r="A29" s="127"/>
      <c r="B29" s="124"/>
      <c r="C29" s="170">
        <v>3</v>
      </c>
      <c r="D29" s="129" t="s">
        <v>127</v>
      </c>
      <c r="E29" s="171"/>
      <c r="F29" s="168"/>
      <c r="I29" s="38"/>
    </row>
    <row r="30" spans="1:9" s="37" customFormat="1" ht="12.75" customHeight="1">
      <c r="A30" s="127"/>
      <c r="B30" s="124"/>
      <c r="C30" s="170"/>
      <c r="D30" s="129" t="s">
        <v>128</v>
      </c>
      <c r="E30" s="171"/>
      <c r="F30" s="168"/>
      <c r="I30" s="38"/>
    </row>
    <row r="31" spans="1:9" s="37" customFormat="1" ht="9.75" customHeight="1">
      <c r="A31" s="127"/>
      <c r="B31" s="124"/>
      <c r="C31" s="124"/>
      <c r="D31" s="124"/>
      <c r="E31" s="118"/>
      <c r="F31" s="128"/>
      <c r="I31" s="38"/>
    </row>
    <row r="32" spans="1:9" s="37" customFormat="1" ht="12.75" customHeight="1">
      <c r="A32" s="167" t="s">
        <v>92</v>
      </c>
      <c r="B32" s="117" t="s">
        <v>130</v>
      </c>
      <c r="C32" s="124"/>
      <c r="D32" s="124"/>
      <c r="E32" s="174">
        <v>0</v>
      </c>
      <c r="F32" s="175">
        <v>0</v>
      </c>
      <c r="I32" s="38"/>
    </row>
    <row r="33" spans="1:9" s="37" customFormat="1" ht="12.75" customHeight="1">
      <c r="A33" s="167"/>
      <c r="B33" s="117" t="s">
        <v>131</v>
      </c>
      <c r="C33" s="124"/>
      <c r="D33" s="124"/>
      <c r="E33" s="174"/>
      <c r="F33" s="175"/>
      <c r="I33" s="38"/>
    </row>
    <row r="34" spans="1:9" s="37" customFormat="1" ht="9" customHeight="1">
      <c r="A34" s="127"/>
      <c r="B34" s="124"/>
      <c r="C34" s="124"/>
      <c r="D34" s="124"/>
      <c r="E34" s="118"/>
      <c r="F34" s="128"/>
      <c r="I34" s="38"/>
    </row>
    <row r="35" spans="1:9" s="37" customFormat="1" ht="12.75" customHeight="1">
      <c r="A35" s="123" t="s">
        <v>92</v>
      </c>
      <c r="B35" s="117" t="s">
        <v>132</v>
      </c>
      <c r="C35" s="124"/>
      <c r="D35" s="124"/>
      <c r="E35" s="125">
        <f>E36+E38</f>
        <v>0</v>
      </c>
      <c r="F35" s="126">
        <f>+F36+F38</f>
        <v>0</v>
      </c>
      <c r="I35" s="38"/>
    </row>
    <row r="36" spans="1:9" s="37" customFormat="1" ht="12.75" customHeight="1">
      <c r="A36" s="127"/>
      <c r="B36" s="124"/>
      <c r="C36" s="170">
        <v>1</v>
      </c>
      <c r="D36" s="129" t="s">
        <v>134</v>
      </c>
      <c r="E36" s="171"/>
      <c r="F36" s="168"/>
      <c r="I36" s="38"/>
    </row>
    <row r="37" spans="1:9" s="37" customFormat="1" ht="12.75" customHeight="1">
      <c r="A37" s="127"/>
      <c r="B37" s="124"/>
      <c r="C37" s="170"/>
      <c r="D37" s="129" t="s">
        <v>135</v>
      </c>
      <c r="E37" s="171"/>
      <c r="F37" s="168"/>
      <c r="I37" s="38"/>
    </row>
    <row r="38" spans="1:9" s="37" customFormat="1" ht="12.75" customHeight="1">
      <c r="A38" s="127"/>
      <c r="B38" s="124"/>
      <c r="C38" s="116">
        <v>2</v>
      </c>
      <c r="D38" s="129" t="s">
        <v>133</v>
      </c>
      <c r="E38" s="118"/>
      <c r="F38" s="128"/>
      <c r="I38" s="38"/>
    </row>
    <row r="39" spans="1:9" s="37" customFormat="1" ht="8.25" customHeight="1">
      <c r="A39" s="127"/>
      <c r="B39" s="124"/>
      <c r="C39" s="124"/>
      <c r="D39" s="124"/>
      <c r="E39" s="118"/>
      <c r="F39" s="118"/>
      <c r="I39" s="38"/>
    </row>
    <row r="40" spans="1:9" s="37" customFormat="1" ht="12.75" customHeight="1">
      <c r="A40" s="123" t="s">
        <v>92</v>
      </c>
      <c r="B40" s="117" t="s">
        <v>136</v>
      </c>
      <c r="C40" s="124"/>
      <c r="D40" s="124"/>
      <c r="E40" s="125">
        <v>0</v>
      </c>
      <c r="F40" s="125">
        <v>0</v>
      </c>
      <c r="I40" s="38"/>
    </row>
    <row r="41" spans="1:9" s="37" customFormat="1" ht="8.25" customHeight="1">
      <c r="A41" s="127"/>
      <c r="B41" s="117"/>
      <c r="C41" s="124"/>
      <c r="D41" s="124"/>
      <c r="E41" s="118"/>
      <c r="F41" s="118"/>
      <c r="I41" s="38"/>
    </row>
    <row r="42" spans="1:9" s="37" customFormat="1" ht="18.75" customHeight="1">
      <c r="A42" s="123" t="s">
        <v>92</v>
      </c>
      <c r="B42" s="117" t="s">
        <v>137</v>
      </c>
      <c r="C42" s="124"/>
      <c r="D42" s="124"/>
      <c r="E42" s="125">
        <f>+E6+E9-E11-E15-E22</f>
        <v>-934437</v>
      </c>
      <c r="F42" s="125">
        <f>+F6+F9-F11-F15-F21-F22-F35</f>
        <v>-1436967</v>
      </c>
      <c r="I42" s="38"/>
    </row>
    <row r="43" spans="1:9" s="37" customFormat="1" ht="11.25" customHeight="1">
      <c r="A43" s="127"/>
      <c r="B43" s="124"/>
      <c r="C43" s="124"/>
      <c r="D43" s="124"/>
      <c r="E43" s="118"/>
      <c r="F43" s="118"/>
      <c r="I43" s="38"/>
    </row>
    <row r="44" spans="1:9" s="37" customFormat="1" ht="12.75" customHeight="1">
      <c r="A44" s="123" t="s">
        <v>92</v>
      </c>
      <c r="B44" s="117" t="s">
        <v>138</v>
      </c>
      <c r="C44" s="124"/>
      <c r="D44" s="124"/>
      <c r="E44" s="125">
        <f>E45+E46+E47</f>
        <v>0</v>
      </c>
      <c r="F44" s="125">
        <f>F45+F46+F47</f>
        <v>0</v>
      </c>
      <c r="I44" s="38"/>
    </row>
    <row r="45" spans="1:9" s="37" customFormat="1" ht="12.75" customHeight="1">
      <c r="A45" s="127"/>
      <c r="B45" s="124"/>
      <c r="C45" s="116">
        <v>1</v>
      </c>
      <c r="D45" s="129" t="s">
        <v>139</v>
      </c>
      <c r="E45" s="130"/>
      <c r="F45" s="130">
        <v>0</v>
      </c>
      <c r="I45" s="38"/>
    </row>
    <row r="46" spans="1:9" s="37" customFormat="1" ht="12.75" customHeight="1">
      <c r="A46" s="127"/>
      <c r="B46" s="124"/>
      <c r="C46" s="116">
        <v>2</v>
      </c>
      <c r="D46" s="129" t="s">
        <v>140</v>
      </c>
      <c r="E46" s="118"/>
      <c r="F46" s="118"/>
      <c r="I46" s="38"/>
    </row>
    <row r="47" spans="1:9" s="37" customFormat="1" ht="12.75" customHeight="1">
      <c r="A47" s="127"/>
      <c r="B47" s="124"/>
      <c r="C47" s="116">
        <v>3</v>
      </c>
      <c r="D47" s="129" t="s">
        <v>141</v>
      </c>
      <c r="E47" s="118"/>
      <c r="F47" s="118"/>
      <c r="I47" s="38"/>
    </row>
    <row r="48" spans="1:9" s="37" customFormat="1" ht="9" customHeight="1">
      <c r="A48" s="127"/>
      <c r="B48" s="124"/>
      <c r="C48" s="124"/>
      <c r="D48" s="124"/>
      <c r="E48" s="118"/>
      <c r="F48" s="118"/>
      <c r="I48" s="38"/>
    </row>
    <row r="49" spans="1:9" s="37" customFormat="1" ht="12.75" customHeight="1">
      <c r="A49" s="123" t="s">
        <v>92</v>
      </c>
      <c r="B49" s="117" t="s">
        <v>142</v>
      </c>
      <c r="C49" s="124"/>
      <c r="D49" s="124"/>
      <c r="E49" s="125">
        <f>+E42-E44</f>
        <v>-934437</v>
      </c>
      <c r="F49" s="125">
        <f>+F42-F44</f>
        <v>-1436967</v>
      </c>
      <c r="I49" s="38"/>
    </row>
    <row r="50" spans="1:9" s="37" customFormat="1" ht="8.25" customHeight="1">
      <c r="A50" s="127"/>
      <c r="B50" s="124"/>
      <c r="C50" s="124"/>
      <c r="D50" s="124"/>
      <c r="E50" s="118"/>
      <c r="F50" s="118"/>
      <c r="I50" s="38"/>
    </row>
    <row r="51" spans="1:9" s="37" customFormat="1" ht="12.75" customHeight="1">
      <c r="A51" s="123" t="s">
        <v>92</v>
      </c>
      <c r="B51" s="117" t="s">
        <v>143</v>
      </c>
      <c r="C51" s="124"/>
      <c r="D51" s="124"/>
      <c r="E51" s="125">
        <f>+E52+E53</f>
        <v>0</v>
      </c>
      <c r="F51" s="125">
        <f>+F52+F53</f>
        <v>0</v>
      </c>
      <c r="I51" s="38"/>
    </row>
    <row r="52" spans="1:9" s="37" customFormat="1" ht="12.75" customHeight="1">
      <c r="A52" s="127"/>
      <c r="B52" s="124"/>
      <c r="C52" s="124"/>
      <c r="D52" s="129" t="s">
        <v>144</v>
      </c>
      <c r="E52" s="118"/>
      <c r="F52" s="118"/>
      <c r="I52" s="38"/>
    </row>
    <row r="53" spans="1:9" s="37" customFormat="1" ht="12.75" customHeight="1">
      <c r="A53" s="127"/>
      <c r="B53" s="124"/>
      <c r="C53" s="124"/>
      <c r="D53" s="129" t="s">
        <v>145</v>
      </c>
      <c r="E53" s="118"/>
      <c r="F53" s="118"/>
      <c r="I53" s="38"/>
    </row>
    <row r="54" spans="1:6" ht="12.75" customHeight="1">
      <c r="A54" s="132"/>
      <c r="B54" s="133"/>
      <c r="C54" s="133"/>
      <c r="D54" s="134"/>
      <c r="E54" s="112"/>
      <c r="F54" s="112"/>
    </row>
    <row r="55" spans="1:6" ht="20.25" customHeight="1">
      <c r="A55" s="169" t="s">
        <v>146</v>
      </c>
      <c r="B55" s="169"/>
      <c r="C55" s="169"/>
      <c r="D55" s="169"/>
      <c r="E55" s="169"/>
      <c r="F55" s="169"/>
    </row>
    <row r="56" spans="1:6" ht="10.5" customHeight="1">
      <c r="A56" s="132"/>
      <c r="B56" s="133"/>
      <c r="C56" s="133"/>
      <c r="D56" s="133"/>
      <c r="E56" s="134"/>
      <c r="F56" s="112"/>
    </row>
    <row r="57" spans="1:6" ht="12.75" customHeight="1">
      <c r="A57" s="123" t="s">
        <v>2</v>
      </c>
      <c r="B57" s="164" t="s">
        <v>24</v>
      </c>
      <c r="C57" s="164"/>
      <c r="D57" s="164"/>
      <c r="E57" s="115">
        <v>2016</v>
      </c>
      <c r="F57" s="115">
        <v>2015</v>
      </c>
    </row>
    <row r="58" spans="1:6" ht="12.75" customHeight="1">
      <c r="A58" s="123" t="s">
        <v>92</v>
      </c>
      <c r="B58" s="135" t="s">
        <v>142</v>
      </c>
      <c r="C58" s="133"/>
      <c r="D58" s="134"/>
      <c r="E58" s="125">
        <v>-934437</v>
      </c>
      <c r="F58" s="125">
        <v>-1436967</v>
      </c>
    </row>
    <row r="59" spans="1:6" ht="9" customHeight="1">
      <c r="A59" s="132"/>
      <c r="B59" s="135"/>
      <c r="C59" s="133"/>
      <c r="D59" s="134"/>
      <c r="E59" s="112"/>
      <c r="F59" s="112"/>
    </row>
    <row r="60" spans="1:6" ht="12.75" customHeight="1">
      <c r="A60" s="123"/>
      <c r="B60" s="135" t="s">
        <v>147</v>
      </c>
      <c r="C60" s="133"/>
      <c r="D60" s="134"/>
      <c r="E60" s="125">
        <f>E61+E62+E63+E64+E65</f>
        <v>0</v>
      </c>
      <c r="F60" s="125">
        <v>0</v>
      </c>
    </row>
    <row r="61" spans="1:6" ht="12.75" customHeight="1">
      <c r="A61" s="132"/>
      <c r="B61" s="135" t="s">
        <v>148</v>
      </c>
      <c r="C61" s="133"/>
      <c r="D61" s="134"/>
      <c r="E61" s="125">
        <v>0</v>
      </c>
      <c r="F61" s="125">
        <v>0</v>
      </c>
    </row>
    <row r="62" spans="1:6" ht="12.75" customHeight="1">
      <c r="A62" s="132"/>
      <c r="B62" s="135" t="s">
        <v>149</v>
      </c>
      <c r="C62" s="133"/>
      <c r="D62" s="134"/>
      <c r="E62" s="125">
        <v>0</v>
      </c>
      <c r="F62" s="125">
        <v>0</v>
      </c>
    </row>
    <row r="63" spans="1:6" ht="12.75" customHeight="1">
      <c r="A63" s="132"/>
      <c r="B63" s="135" t="s">
        <v>150</v>
      </c>
      <c r="C63" s="133"/>
      <c r="D63" s="134"/>
      <c r="E63" s="125">
        <v>0</v>
      </c>
      <c r="F63" s="125">
        <v>0</v>
      </c>
    </row>
    <row r="64" spans="1:6" ht="12.75" customHeight="1">
      <c r="A64" s="132"/>
      <c r="B64" s="135" t="s">
        <v>151</v>
      </c>
      <c r="C64" s="133"/>
      <c r="D64" s="134"/>
      <c r="E64" s="125">
        <v>0</v>
      </c>
      <c r="F64" s="125">
        <v>0</v>
      </c>
    </row>
    <row r="65" spans="1:6" ht="12.75" customHeight="1">
      <c r="A65" s="123" t="s">
        <v>92</v>
      </c>
      <c r="B65" s="135" t="s">
        <v>152</v>
      </c>
      <c r="C65" s="133"/>
      <c r="D65" s="134"/>
      <c r="E65" s="125">
        <v>0</v>
      </c>
      <c r="F65" s="125">
        <v>0</v>
      </c>
    </row>
    <row r="66" spans="1:6" ht="6.75" customHeight="1">
      <c r="A66" s="132"/>
      <c r="B66" s="135"/>
      <c r="C66" s="133"/>
      <c r="D66" s="134"/>
      <c r="E66" s="112"/>
      <c r="F66" s="112"/>
    </row>
    <row r="67" spans="1:6" ht="12.75" customHeight="1">
      <c r="A67" s="123" t="s">
        <v>92</v>
      </c>
      <c r="B67" s="135" t="s">
        <v>153</v>
      </c>
      <c r="C67" s="133"/>
      <c r="D67" s="134"/>
      <c r="E67" s="125">
        <v>0</v>
      </c>
      <c r="F67" s="125">
        <v>0</v>
      </c>
    </row>
    <row r="68" spans="1:6" ht="6" customHeight="1">
      <c r="A68" s="132"/>
      <c r="B68" s="135"/>
      <c r="C68" s="133"/>
      <c r="D68" s="134"/>
      <c r="E68" s="112"/>
      <c r="F68" s="112"/>
    </row>
    <row r="69" spans="1:6" ht="12.75" customHeight="1">
      <c r="A69" s="123" t="s">
        <v>92</v>
      </c>
      <c r="B69" s="135" t="s">
        <v>154</v>
      </c>
      <c r="C69" s="133"/>
      <c r="D69" s="134"/>
      <c r="E69" s="125">
        <f>+E70+E71</f>
        <v>0</v>
      </c>
      <c r="F69" s="125">
        <f>+F70+F71</f>
        <v>0</v>
      </c>
    </row>
    <row r="70" spans="1:6" ht="12.75" customHeight="1">
      <c r="A70" s="132"/>
      <c r="B70" s="135"/>
      <c r="C70" s="133"/>
      <c r="D70" s="129" t="s">
        <v>144</v>
      </c>
      <c r="E70" s="112"/>
      <c r="F70" s="112"/>
    </row>
    <row r="71" spans="1:6" ht="12.75" customHeight="1">
      <c r="A71" s="132"/>
      <c r="B71" s="135"/>
      <c r="C71" s="133"/>
      <c r="D71" s="129" t="s">
        <v>145</v>
      </c>
      <c r="E71" s="112"/>
      <c r="F71" s="112"/>
    </row>
  </sheetData>
  <sheetProtection/>
  <mergeCells count="21">
    <mergeCell ref="B57:D57"/>
    <mergeCell ref="E32:E33"/>
    <mergeCell ref="F32:F33"/>
    <mergeCell ref="F27:F28"/>
    <mergeCell ref="E36:E37"/>
    <mergeCell ref="E29:E30"/>
    <mergeCell ref="A2:F2"/>
    <mergeCell ref="C29:C30"/>
    <mergeCell ref="A4:F4"/>
    <mergeCell ref="A3:F3"/>
    <mergeCell ref="C25:C26"/>
    <mergeCell ref="B5:D5"/>
    <mergeCell ref="A32:A33"/>
    <mergeCell ref="F36:F37"/>
    <mergeCell ref="A55:F55"/>
    <mergeCell ref="C36:C37"/>
    <mergeCell ref="C27:C28"/>
    <mergeCell ref="E25:E26"/>
    <mergeCell ref="F25:F26"/>
    <mergeCell ref="E27:E28"/>
    <mergeCell ref="F29:F30"/>
  </mergeCells>
  <printOptions horizontalCentered="1" verticalCentered="1"/>
  <pageMargins left="0" right="0" top="0" bottom="0" header="0.511811023622047" footer="0.511811023622047"/>
  <pageSetup horizontalDpi="300" verticalDpi="3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31">
      <selection activeCell="J37" sqref="J37"/>
    </sheetView>
  </sheetViews>
  <sheetFormatPr defaultColWidth="9.140625" defaultRowHeight="12.75"/>
  <cols>
    <col min="1" max="2" width="3.7109375" style="12" customWidth="1"/>
    <col min="3" max="3" width="62.7109375" style="16" customWidth="1"/>
    <col min="4" max="4" width="15.421875" style="39" customWidth="1"/>
    <col min="5" max="5" width="18.00390625" style="39" customWidth="1"/>
    <col min="6" max="6" width="1.421875" style="16" customWidth="1"/>
    <col min="7" max="10" width="9.140625" style="16" customWidth="1"/>
    <col min="11" max="11" width="16.00390625" style="16" customWidth="1"/>
    <col min="12" max="16384" width="9.140625" style="16" customWidth="1"/>
  </cols>
  <sheetData>
    <row r="1" ht="12.75">
      <c r="C1" s="51" t="s">
        <v>374</v>
      </c>
    </row>
    <row r="2" spans="1:4" ht="18">
      <c r="A2" s="176" t="s">
        <v>155</v>
      </c>
      <c r="B2" s="176"/>
      <c r="C2" s="176"/>
      <c r="D2" s="176"/>
    </row>
    <row r="3" spans="1:4" ht="18.75">
      <c r="A3" s="177" t="s">
        <v>181</v>
      </c>
      <c r="B3" s="177"/>
      <c r="C3" s="177"/>
      <c r="D3" s="177"/>
    </row>
    <row r="4" spans="1:5" s="37" customFormat="1" ht="15">
      <c r="A4" s="136"/>
      <c r="B4" s="113"/>
      <c r="C4" s="113"/>
      <c r="D4" s="115">
        <v>2016</v>
      </c>
      <c r="E4" s="115">
        <v>2015</v>
      </c>
    </row>
    <row r="5" spans="1:5" s="37" customFormat="1" ht="15.75" customHeight="1">
      <c r="A5" s="119" t="s">
        <v>92</v>
      </c>
      <c r="B5" s="113" t="s">
        <v>156</v>
      </c>
      <c r="C5" s="122"/>
      <c r="D5" s="118"/>
      <c r="E5" s="118"/>
    </row>
    <row r="6" spans="1:5" s="37" customFormat="1" ht="15.75" customHeight="1">
      <c r="A6" s="116"/>
      <c r="B6" s="113"/>
      <c r="C6" s="122" t="s">
        <v>182</v>
      </c>
      <c r="D6" s="130">
        <v>-934437</v>
      </c>
      <c r="E6" s="130">
        <v>-1436967</v>
      </c>
    </row>
    <row r="7" spans="1:5" s="37" customFormat="1" ht="15.75" customHeight="1">
      <c r="A7" s="116"/>
      <c r="B7" s="113"/>
      <c r="C7" s="122" t="s">
        <v>183</v>
      </c>
      <c r="D7" s="130"/>
      <c r="E7" s="130"/>
    </row>
    <row r="8" spans="1:5" s="37" customFormat="1" ht="15.75" customHeight="1">
      <c r="A8" s="116"/>
      <c r="B8" s="113"/>
      <c r="C8" s="122" t="s">
        <v>184</v>
      </c>
      <c r="D8" s="130"/>
      <c r="E8" s="130">
        <v>0</v>
      </c>
    </row>
    <row r="9" spans="1:5" s="37" customFormat="1" ht="15.75" customHeight="1">
      <c r="A9" s="116"/>
      <c r="B9" s="113"/>
      <c r="C9" s="122" t="s">
        <v>185</v>
      </c>
      <c r="D9" s="130"/>
      <c r="E9" s="130"/>
    </row>
    <row r="10" spans="1:5" s="37" customFormat="1" ht="15.75" customHeight="1">
      <c r="A10" s="116"/>
      <c r="B10" s="113"/>
      <c r="C10" s="122" t="s">
        <v>121</v>
      </c>
      <c r="D10" s="130">
        <v>129164</v>
      </c>
      <c r="E10" s="130">
        <v>161456</v>
      </c>
    </row>
    <row r="11" spans="1:5" s="37" customFormat="1" ht="15.75" customHeight="1">
      <c r="A11" s="116"/>
      <c r="B11" s="113"/>
      <c r="C11" s="122" t="s">
        <v>120</v>
      </c>
      <c r="D11" s="130"/>
      <c r="E11" s="130">
        <v>0</v>
      </c>
    </row>
    <row r="12" spans="1:5" s="37" customFormat="1" ht="15.75" customHeight="1">
      <c r="A12" s="116"/>
      <c r="B12" s="113"/>
      <c r="C12" s="122" t="s">
        <v>186</v>
      </c>
      <c r="D12" s="130"/>
      <c r="E12" s="130"/>
    </row>
    <row r="13" spans="1:5" s="37" customFormat="1" ht="15.75" customHeight="1">
      <c r="A13" s="116"/>
      <c r="B13" s="113"/>
      <c r="C13" s="122" t="s">
        <v>187</v>
      </c>
      <c r="D13" s="130"/>
      <c r="E13" s="130">
        <v>0</v>
      </c>
    </row>
    <row r="14" spans="1:5" s="37" customFormat="1" ht="15.75" customHeight="1">
      <c r="A14" s="116"/>
      <c r="B14" s="113"/>
      <c r="C14" s="122" t="s">
        <v>188</v>
      </c>
      <c r="D14" s="130"/>
      <c r="E14" s="130"/>
    </row>
    <row r="15" spans="1:5" s="37" customFormat="1" ht="15.75" customHeight="1">
      <c r="A15" s="116"/>
      <c r="B15" s="113"/>
      <c r="C15" s="122" t="s">
        <v>189</v>
      </c>
      <c r="D15" s="130"/>
      <c r="E15" s="130">
        <v>-10000</v>
      </c>
    </row>
    <row r="16" spans="1:5" s="37" customFormat="1" ht="15.75" customHeight="1">
      <c r="A16" s="116"/>
      <c r="B16" s="113"/>
      <c r="C16" s="122" t="s">
        <v>190</v>
      </c>
      <c r="D16" s="130">
        <v>1894839</v>
      </c>
      <c r="E16" s="130">
        <v>2152395</v>
      </c>
    </row>
    <row r="17" spans="1:5" s="37" customFormat="1" ht="15.75" customHeight="1">
      <c r="A17" s="116"/>
      <c r="B17" s="113"/>
      <c r="C17" s="122" t="s">
        <v>191</v>
      </c>
      <c r="D17" s="130">
        <v>-215836</v>
      </c>
      <c r="E17" s="130">
        <v>-207167</v>
      </c>
    </row>
    <row r="18" spans="1:5" s="37" customFormat="1" ht="15.75" customHeight="1">
      <c r="A18" s="116"/>
      <c r="B18" s="113"/>
      <c r="C18" s="122" t="s">
        <v>192</v>
      </c>
      <c r="D18" s="130">
        <v>0</v>
      </c>
      <c r="E18" s="130">
        <v>0</v>
      </c>
    </row>
    <row r="19" spans="1:5" s="37" customFormat="1" ht="15.75" customHeight="1">
      <c r="A19" s="116"/>
      <c r="B19" s="113" t="s">
        <v>158</v>
      </c>
      <c r="C19" s="122"/>
      <c r="D19" s="125">
        <f>+D6+D9+D10+D15+D16+D17+D18</f>
        <v>873730</v>
      </c>
      <c r="E19" s="125">
        <f>+E6+E8+E9+E10+E11+E13+E15+E16+E17+E18</f>
        <v>659717</v>
      </c>
    </row>
    <row r="20" spans="1:5" s="37" customFormat="1" ht="15.75" customHeight="1">
      <c r="A20" s="119" t="s">
        <v>92</v>
      </c>
      <c r="B20" s="113" t="s">
        <v>159</v>
      </c>
      <c r="C20" s="122"/>
      <c r="D20" s="118"/>
      <c r="E20" s="118"/>
    </row>
    <row r="21" spans="1:5" s="37" customFormat="1" ht="15.75" customHeight="1">
      <c r="A21" s="116"/>
      <c r="B21" s="113"/>
      <c r="C21" s="122" t="s">
        <v>160</v>
      </c>
      <c r="D21" s="130"/>
      <c r="E21" s="130"/>
    </row>
    <row r="22" spans="1:5" s="37" customFormat="1" ht="15.75" customHeight="1">
      <c r="A22" s="116"/>
      <c r="B22" s="113"/>
      <c r="C22" s="122" t="s">
        <v>161</v>
      </c>
      <c r="D22" s="130"/>
      <c r="E22" s="130"/>
    </row>
    <row r="23" spans="1:5" s="37" customFormat="1" ht="15.75" customHeight="1">
      <c r="A23" s="116"/>
      <c r="B23" s="113"/>
      <c r="C23" s="122" t="s">
        <v>162</v>
      </c>
      <c r="D23" s="130"/>
      <c r="E23" s="130"/>
    </row>
    <row r="24" spans="1:5" s="37" customFormat="1" ht="15.75" customHeight="1">
      <c r="A24" s="116"/>
      <c r="B24" s="113"/>
      <c r="C24" s="122" t="s">
        <v>163</v>
      </c>
      <c r="D24" s="130">
        <v>354405</v>
      </c>
      <c r="E24" s="130"/>
    </row>
    <row r="25" spans="1:5" s="37" customFormat="1" ht="15.75" customHeight="1">
      <c r="A25" s="116"/>
      <c r="B25" s="113"/>
      <c r="C25" s="122" t="s">
        <v>164</v>
      </c>
      <c r="D25" s="130"/>
      <c r="E25" s="130"/>
    </row>
    <row r="26" spans="1:5" s="37" customFormat="1" ht="15.75" customHeight="1">
      <c r="A26" s="116"/>
      <c r="B26" s="113"/>
      <c r="C26" s="122" t="s">
        <v>165</v>
      </c>
      <c r="D26" s="130"/>
      <c r="E26" s="130"/>
    </row>
    <row r="27" spans="1:5" s="37" customFormat="1" ht="15.75" customHeight="1">
      <c r="A27" s="116"/>
      <c r="B27" s="113"/>
      <c r="C27" s="122" t="s">
        <v>166</v>
      </c>
      <c r="D27" s="130"/>
      <c r="E27" s="130"/>
    </row>
    <row r="28" spans="1:5" s="37" customFormat="1" ht="15.75" customHeight="1">
      <c r="A28" s="116"/>
      <c r="B28" s="113" t="s">
        <v>167</v>
      </c>
      <c r="C28" s="122"/>
      <c r="D28" s="125">
        <f>+D21+D22+D23+D24+D25+D26+D27</f>
        <v>354405</v>
      </c>
      <c r="E28" s="125">
        <f>+E21+E22+E23+E24+E25+E26+E27</f>
        <v>0</v>
      </c>
    </row>
    <row r="29" spans="1:5" s="37" customFormat="1" ht="15.75" customHeight="1">
      <c r="A29" s="119" t="s">
        <v>92</v>
      </c>
      <c r="B29" s="113" t="s">
        <v>168</v>
      </c>
      <c r="C29" s="122"/>
      <c r="D29" s="118"/>
      <c r="E29" s="118"/>
    </row>
    <row r="30" spans="1:5" s="37" customFormat="1" ht="15.75" customHeight="1">
      <c r="A30" s="116"/>
      <c r="B30" s="113"/>
      <c r="C30" s="122" t="s">
        <v>169</v>
      </c>
      <c r="D30" s="130"/>
      <c r="E30" s="130"/>
    </row>
    <row r="31" spans="1:11" s="37" customFormat="1" ht="15.75" customHeight="1">
      <c r="A31" s="116"/>
      <c r="B31" s="113"/>
      <c r="C31" s="122" t="s">
        <v>170</v>
      </c>
      <c r="D31" s="130"/>
      <c r="E31" s="130"/>
      <c r="K31" s="36"/>
    </row>
    <row r="32" spans="1:5" s="37" customFormat="1" ht="15.75" customHeight="1">
      <c r="A32" s="116"/>
      <c r="B32" s="113"/>
      <c r="C32" s="122" t="s">
        <v>171</v>
      </c>
      <c r="D32" s="130"/>
      <c r="E32" s="130"/>
    </row>
    <row r="33" spans="1:5" s="37" customFormat="1" ht="15.75" customHeight="1">
      <c r="A33" s="116"/>
      <c r="B33" s="113"/>
      <c r="C33" s="122" t="s">
        <v>172</v>
      </c>
      <c r="D33" s="130"/>
      <c r="E33" s="130"/>
    </row>
    <row r="34" spans="1:5" s="37" customFormat="1" ht="15.75" customHeight="1">
      <c r="A34" s="116"/>
      <c r="B34" s="113"/>
      <c r="C34" s="122" t="s">
        <v>173</v>
      </c>
      <c r="D34" s="130"/>
      <c r="E34" s="130"/>
    </row>
    <row r="35" spans="1:5" s="37" customFormat="1" ht="15.75" customHeight="1">
      <c r="A35" s="116"/>
      <c r="B35" s="113"/>
      <c r="C35" s="122" t="s">
        <v>174</v>
      </c>
      <c r="D35" s="130"/>
      <c r="E35" s="130"/>
    </row>
    <row r="36" spans="1:5" s="37" customFormat="1" ht="15.75" customHeight="1">
      <c r="A36" s="116"/>
      <c r="B36" s="113"/>
      <c r="C36" s="122" t="s">
        <v>175</v>
      </c>
      <c r="D36" s="130"/>
      <c r="E36" s="130"/>
    </row>
    <row r="37" spans="1:5" s="37" customFormat="1" ht="15.75" customHeight="1">
      <c r="A37" s="116"/>
      <c r="B37" s="113"/>
      <c r="C37" s="122" t="s">
        <v>176</v>
      </c>
      <c r="D37" s="130"/>
      <c r="E37" s="130"/>
    </row>
    <row r="38" spans="1:5" s="37" customFormat="1" ht="15.75" customHeight="1">
      <c r="A38" s="116"/>
      <c r="B38" s="113"/>
      <c r="C38" s="122" t="s">
        <v>157</v>
      </c>
      <c r="D38" s="130"/>
      <c r="E38" s="130"/>
    </row>
    <row r="39" spans="1:5" s="37" customFormat="1" ht="15.75" customHeight="1">
      <c r="A39" s="116"/>
      <c r="B39" s="113"/>
      <c r="C39" s="122" t="s">
        <v>177</v>
      </c>
      <c r="D39" s="130"/>
      <c r="E39" s="130"/>
    </row>
    <row r="40" spans="1:5" s="37" customFormat="1" ht="15.75" customHeight="1">
      <c r="A40" s="116"/>
      <c r="B40" s="113" t="s">
        <v>178</v>
      </c>
      <c r="C40" s="122"/>
      <c r="D40" s="125">
        <f>+D33</f>
        <v>0</v>
      </c>
      <c r="E40" s="125">
        <f>+E30+E31+E32+E33+E34+E35+E36+E37+E38+E39</f>
        <v>0</v>
      </c>
    </row>
    <row r="41" spans="1:5" s="37" customFormat="1" ht="15.75" customHeight="1">
      <c r="A41" s="116"/>
      <c r="B41" s="113"/>
      <c r="C41" s="122"/>
      <c r="D41" s="118"/>
      <c r="E41" s="118"/>
    </row>
    <row r="42" spans="1:5" s="37" customFormat="1" ht="15.75" customHeight="1">
      <c r="A42" s="116"/>
      <c r="B42" s="113" t="s">
        <v>179</v>
      </c>
      <c r="C42" s="122"/>
      <c r="D42" s="125">
        <f>+D45-D43</f>
        <v>1228135</v>
      </c>
      <c r="E42" s="126">
        <f>E45-E43</f>
        <v>659717</v>
      </c>
    </row>
    <row r="43" spans="1:5" s="37" customFormat="1" ht="15.75" customHeight="1">
      <c r="A43" s="116"/>
      <c r="B43" s="113" t="s">
        <v>350</v>
      </c>
      <c r="C43" s="122"/>
      <c r="D43" s="130">
        <v>2277646</v>
      </c>
      <c r="E43" s="130">
        <v>1617929</v>
      </c>
    </row>
    <row r="44" spans="1:5" s="37" customFormat="1" ht="15.75" customHeight="1">
      <c r="A44" s="116"/>
      <c r="B44" s="113"/>
      <c r="C44" s="122" t="s">
        <v>180</v>
      </c>
      <c r="D44" s="130"/>
      <c r="E44" s="130">
        <v>0</v>
      </c>
    </row>
    <row r="45" spans="1:5" s="37" customFormat="1" ht="15.75" customHeight="1">
      <c r="A45" s="116"/>
      <c r="B45" s="113" t="s">
        <v>351</v>
      </c>
      <c r="C45" s="122"/>
      <c r="D45" s="130">
        <v>3505781</v>
      </c>
      <c r="E45" s="130">
        <v>2277646</v>
      </c>
    </row>
  </sheetData>
  <sheetProtection/>
  <mergeCells count="2">
    <mergeCell ref="A2:D2"/>
    <mergeCell ref="A3:D3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C7">
      <selection activeCell="G25" sqref="G25"/>
    </sheetView>
  </sheetViews>
  <sheetFormatPr defaultColWidth="9.140625" defaultRowHeight="12.75"/>
  <cols>
    <col min="1" max="1" width="5.00390625" style="43" customWidth="1"/>
    <col min="2" max="2" width="62.421875" style="44" customWidth="1"/>
    <col min="3" max="3" width="11.421875" style="44" customWidth="1"/>
    <col min="4" max="4" width="10.140625" style="44" customWidth="1"/>
    <col min="5" max="5" width="5.7109375" style="44" customWidth="1"/>
    <col min="6" max="6" width="11.421875" style="44" customWidth="1"/>
    <col min="7" max="8" width="5.7109375" style="44" customWidth="1"/>
    <col min="9" max="9" width="11.140625" style="44" customWidth="1"/>
    <col min="10" max="11" width="5.7109375" style="44" customWidth="1"/>
    <col min="12" max="12" width="6.8515625" style="44" customWidth="1"/>
    <col min="13" max="13" width="14.28125" style="44" customWidth="1"/>
    <col min="14" max="14" width="3.57421875" style="43" customWidth="1"/>
    <col min="15" max="16384" width="9.140625" style="43" customWidth="1"/>
  </cols>
  <sheetData>
    <row r="1" ht="15.75">
      <c r="B1" s="101" t="s">
        <v>374</v>
      </c>
    </row>
    <row r="2" ht="15.75">
      <c r="B2" s="101" t="s">
        <v>297</v>
      </c>
    </row>
    <row r="3" spans="1:13" ht="145.5" customHeight="1">
      <c r="A3" s="137"/>
      <c r="B3" s="138"/>
      <c r="C3" s="139" t="s">
        <v>298</v>
      </c>
      <c r="D3" s="139" t="s">
        <v>98</v>
      </c>
      <c r="E3" s="139" t="s">
        <v>299</v>
      </c>
      <c r="F3" s="139" t="s">
        <v>300</v>
      </c>
      <c r="G3" s="139" t="s">
        <v>301</v>
      </c>
      <c r="H3" s="139" t="s">
        <v>100</v>
      </c>
      <c r="I3" s="139" t="s">
        <v>302</v>
      </c>
      <c r="J3" s="139" t="s">
        <v>182</v>
      </c>
      <c r="K3" s="139" t="s">
        <v>303</v>
      </c>
      <c r="L3" s="139" t="s">
        <v>304</v>
      </c>
      <c r="M3" s="139" t="s">
        <v>303</v>
      </c>
    </row>
    <row r="4" spans="1:13" ht="15.75">
      <c r="A4" s="137" t="s">
        <v>92</v>
      </c>
      <c r="B4" s="140" t="s">
        <v>493</v>
      </c>
      <c r="C4" s="138">
        <v>13100000</v>
      </c>
      <c r="D4" s="138"/>
      <c r="E4" s="138"/>
      <c r="F4" s="138">
        <v>932507</v>
      </c>
      <c r="G4" s="138"/>
      <c r="H4" s="138"/>
      <c r="I4" s="138">
        <v>-5623928</v>
      </c>
      <c r="J4" s="138"/>
      <c r="K4" s="138"/>
      <c r="L4" s="138"/>
      <c r="M4" s="138">
        <f>SUM(C4:L4)</f>
        <v>8408579</v>
      </c>
    </row>
    <row r="5" spans="1:13" ht="15.75">
      <c r="A5" s="137"/>
      <c r="B5" s="138" t="s">
        <v>305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>
        <f aca="true" t="shared" si="0" ref="M5:M27">SUM(C5:L5)</f>
        <v>0</v>
      </c>
    </row>
    <row r="6" spans="1:13" ht="15.75">
      <c r="A6" s="137" t="s">
        <v>92</v>
      </c>
      <c r="B6" s="140" t="s">
        <v>342</v>
      </c>
      <c r="C6" s="140">
        <f>SUM(C4:C5)</f>
        <v>13100000</v>
      </c>
      <c r="D6" s="140">
        <f aca="true" t="shared" si="1" ref="D6:L6">SUM(D4:D5)</f>
        <v>0</v>
      </c>
      <c r="E6" s="140">
        <f t="shared" si="1"/>
        <v>0</v>
      </c>
      <c r="F6" s="140">
        <f t="shared" si="1"/>
        <v>932507</v>
      </c>
      <c r="G6" s="140">
        <f t="shared" si="1"/>
        <v>0</v>
      </c>
      <c r="H6" s="140">
        <f t="shared" si="1"/>
        <v>0</v>
      </c>
      <c r="I6" s="140">
        <f t="shared" si="1"/>
        <v>-5623928</v>
      </c>
      <c r="J6" s="140">
        <f t="shared" si="1"/>
        <v>0</v>
      </c>
      <c r="K6" s="140">
        <f t="shared" si="1"/>
        <v>0</v>
      </c>
      <c r="L6" s="140">
        <f t="shared" si="1"/>
        <v>0</v>
      </c>
      <c r="M6" s="140">
        <f t="shared" si="0"/>
        <v>8408579</v>
      </c>
    </row>
    <row r="7" spans="1:13" ht="15.75">
      <c r="A7" s="137"/>
      <c r="B7" s="138" t="s">
        <v>306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>
        <f t="shared" si="0"/>
        <v>0</v>
      </c>
    </row>
    <row r="8" spans="1:13" ht="15.75">
      <c r="A8" s="137"/>
      <c r="B8" s="138" t="s">
        <v>307</v>
      </c>
      <c r="C8" s="138"/>
      <c r="D8" s="138"/>
      <c r="E8" s="138"/>
      <c r="F8" s="138"/>
      <c r="G8" s="138"/>
      <c r="H8" s="138"/>
      <c r="I8" s="138">
        <v>-934437</v>
      </c>
      <c r="J8" s="138"/>
      <c r="K8" s="138"/>
      <c r="L8" s="138"/>
      <c r="M8" s="138">
        <f t="shared" si="0"/>
        <v>-934437</v>
      </c>
    </row>
    <row r="9" spans="1:13" ht="15.75">
      <c r="A9" s="137"/>
      <c r="B9" s="138" t="s">
        <v>308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>
        <f t="shared" si="0"/>
        <v>0</v>
      </c>
    </row>
    <row r="10" spans="1:13" ht="15.75">
      <c r="A10" s="137"/>
      <c r="B10" s="138" t="s">
        <v>309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>
        <f t="shared" si="0"/>
        <v>0</v>
      </c>
    </row>
    <row r="11" spans="1:13" ht="15.75">
      <c r="A11" s="137"/>
      <c r="B11" s="138" t="s">
        <v>310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>
        <f t="shared" si="0"/>
        <v>0</v>
      </c>
    </row>
    <row r="12" spans="1:13" ht="15.75">
      <c r="A12" s="137"/>
      <c r="B12" s="138" t="s">
        <v>311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>
        <f t="shared" si="0"/>
        <v>0</v>
      </c>
    </row>
    <row r="13" spans="1:13" ht="15.75">
      <c r="A13" s="137"/>
      <c r="B13" s="138" t="s">
        <v>177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>
        <f t="shared" si="0"/>
        <v>0</v>
      </c>
    </row>
    <row r="14" spans="1:13" ht="15.75">
      <c r="A14" s="137"/>
      <c r="B14" s="138" t="s">
        <v>312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>
        <f t="shared" si="0"/>
        <v>0</v>
      </c>
    </row>
    <row r="15" spans="1:13" ht="15.75">
      <c r="A15" s="137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>
        <f t="shared" si="0"/>
        <v>0</v>
      </c>
    </row>
    <row r="16" spans="1:13" ht="15.75">
      <c r="A16" s="137" t="s">
        <v>92</v>
      </c>
      <c r="B16" s="140" t="s">
        <v>494</v>
      </c>
      <c r="C16" s="140">
        <f>SUM(C6:C15)</f>
        <v>13100000</v>
      </c>
      <c r="D16" s="140">
        <f aca="true" t="shared" si="2" ref="D16:L16">SUM(D6:D15)</f>
        <v>0</v>
      </c>
      <c r="E16" s="140">
        <f t="shared" si="2"/>
        <v>0</v>
      </c>
      <c r="F16" s="140">
        <f t="shared" si="2"/>
        <v>932507</v>
      </c>
      <c r="G16" s="140">
        <f t="shared" si="2"/>
        <v>0</v>
      </c>
      <c r="H16" s="140">
        <f t="shared" si="2"/>
        <v>0</v>
      </c>
      <c r="I16" s="140">
        <f t="shared" si="2"/>
        <v>-6558365</v>
      </c>
      <c r="J16" s="140">
        <f t="shared" si="2"/>
        <v>0</v>
      </c>
      <c r="K16" s="140">
        <f t="shared" si="2"/>
        <v>0</v>
      </c>
      <c r="L16" s="140">
        <f t="shared" si="2"/>
        <v>0</v>
      </c>
      <c r="M16" s="140">
        <f t="shared" si="0"/>
        <v>7474142</v>
      </c>
    </row>
    <row r="17" spans="1:13" ht="15.75">
      <c r="A17" s="137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>
        <f t="shared" si="0"/>
        <v>0</v>
      </c>
    </row>
    <row r="18" spans="1:13" ht="15.75">
      <c r="A18" s="137" t="s">
        <v>92</v>
      </c>
      <c r="B18" s="140" t="s">
        <v>342</v>
      </c>
      <c r="C18" s="140">
        <f>SUM(C16:C17)</f>
        <v>13100000</v>
      </c>
      <c r="D18" s="140">
        <f aca="true" t="shared" si="3" ref="D18:L18">SUM(D16:D17)</f>
        <v>0</v>
      </c>
      <c r="E18" s="140">
        <f t="shared" si="3"/>
        <v>0</v>
      </c>
      <c r="F18" s="140">
        <f t="shared" si="3"/>
        <v>932507</v>
      </c>
      <c r="G18" s="140">
        <f t="shared" si="3"/>
        <v>0</v>
      </c>
      <c r="H18" s="140">
        <f t="shared" si="3"/>
        <v>0</v>
      </c>
      <c r="I18" s="140">
        <f t="shared" si="3"/>
        <v>-6558365</v>
      </c>
      <c r="J18" s="140">
        <f t="shared" si="3"/>
        <v>0</v>
      </c>
      <c r="K18" s="140">
        <f t="shared" si="3"/>
        <v>0</v>
      </c>
      <c r="L18" s="140">
        <f t="shared" si="3"/>
        <v>0</v>
      </c>
      <c r="M18" s="140">
        <f t="shared" si="0"/>
        <v>7474142</v>
      </c>
    </row>
    <row r="19" spans="1:13" ht="15.75">
      <c r="A19" s="137"/>
      <c r="B19" s="138" t="s">
        <v>309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>
        <f t="shared" si="0"/>
        <v>0</v>
      </c>
    </row>
    <row r="20" spans="1:13" ht="15.75">
      <c r="A20" s="137"/>
      <c r="B20" s="138" t="s">
        <v>307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>
        <f t="shared" si="0"/>
        <v>0</v>
      </c>
    </row>
    <row r="21" spans="1:13" ht="15.75">
      <c r="A21" s="137"/>
      <c r="B21" s="138" t="s">
        <v>308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>
        <f t="shared" si="0"/>
        <v>0</v>
      </c>
    </row>
    <row r="22" spans="1:13" ht="15.75">
      <c r="A22" s="137"/>
      <c r="B22" s="138" t="s">
        <v>306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>
        <f t="shared" si="0"/>
        <v>0</v>
      </c>
    </row>
    <row r="23" spans="1:13" ht="15.75">
      <c r="A23" s="137"/>
      <c r="B23" s="138" t="s">
        <v>310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>
        <f t="shared" si="0"/>
        <v>0</v>
      </c>
    </row>
    <row r="24" spans="1:13" ht="15.75">
      <c r="A24" s="137"/>
      <c r="B24" s="138" t="s">
        <v>311</v>
      </c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>
        <f t="shared" si="0"/>
        <v>0</v>
      </c>
    </row>
    <row r="25" spans="1:13" ht="15.75">
      <c r="A25" s="137"/>
      <c r="B25" s="138" t="s">
        <v>177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>
        <f t="shared" si="0"/>
        <v>0</v>
      </c>
    </row>
    <row r="26" spans="1:13" ht="15.75">
      <c r="A26" s="137"/>
      <c r="B26" s="138" t="s">
        <v>312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>
        <f t="shared" si="0"/>
        <v>0</v>
      </c>
    </row>
    <row r="27" spans="1:13" ht="15.75">
      <c r="A27" s="137" t="s">
        <v>92</v>
      </c>
      <c r="B27" s="140" t="s">
        <v>343</v>
      </c>
      <c r="C27" s="140">
        <f>SUM(C18:C26)</f>
        <v>13100000</v>
      </c>
      <c r="D27" s="140">
        <f aca="true" t="shared" si="4" ref="D27:L27">SUM(D18:D26)</f>
        <v>0</v>
      </c>
      <c r="E27" s="140">
        <f t="shared" si="4"/>
        <v>0</v>
      </c>
      <c r="F27" s="140">
        <f t="shared" si="4"/>
        <v>932507</v>
      </c>
      <c r="G27" s="140">
        <f t="shared" si="4"/>
        <v>0</v>
      </c>
      <c r="H27" s="140">
        <f t="shared" si="4"/>
        <v>0</v>
      </c>
      <c r="I27" s="140">
        <f t="shared" si="4"/>
        <v>-6558365</v>
      </c>
      <c r="J27" s="140">
        <f t="shared" si="4"/>
        <v>0</v>
      </c>
      <c r="K27" s="140">
        <f t="shared" si="4"/>
        <v>0</v>
      </c>
      <c r="L27" s="140">
        <f t="shared" si="4"/>
        <v>0</v>
      </c>
      <c r="M27" s="140">
        <f t="shared" si="0"/>
        <v>7474142</v>
      </c>
    </row>
  </sheetData>
  <sheetProtection/>
  <printOptions horizontalCentered="1"/>
  <pageMargins left="0" right="0" top="0.19" bottom="0" header="0.31496062992125984" footer="0.31496062992125984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C1">
      <selection activeCell="I19" sqref="I19"/>
    </sheetView>
  </sheetViews>
  <sheetFormatPr defaultColWidth="9.140625" defaultRowHeight="12.75"/>
  <cols>
    <col min="1" max="1" width="3.00390625" style="0" customWidth="1"/>
    <col min="2" max="2" width="31.57421875" style="0" customWidth="1"/>
    <col min="3" max="3" width="9.8515625" style="0" customWidth="1"/>
    <col min="4" max="4" width="9.140625" style="0" customWidth="1"/>
    <col min="5" max="5" width="9.7109375" style="0" customWidth="1"/>
    <col min="6" max="6" width="8.00390625" style="0" customWidth="1"/>
    <col min="7" max="7" width="5.8515625" style="0" customWidth="1"/>
    <col min="8" max="8" width="8.8515625" style="0" customWidth="1"/>
    <col min="10" max="10" width="8.00390625" style="0" customWidth="1"/>
    <col min="11" max="11" width="9.421875" style="0" customWidth="1"/>
    <col min="12" max="12" width="8.57421875" style="0" customWidth="1"/>
    <col min="13" max="13" width="9.00390625" style="0" customWidth="1"/>
    <col min="14" max="14" width="10.421875" style="0" customWidth="1"/>
  </cols>
  <sheetData>
    <row r="1" ht="12.75">
      <c r="B1" s="51" t="s">
        <v>374</v>
      </c>
    </row>
    <row r="2" spans="3:11" ht="12.75">
      <c r="C2" s="51" t="s">
        <v>221</v>
      </c>
      <c r="D2" s="51"/>
      <c r="E2" s="51"/>
      <c r="F2" s="51"/>
      <c r="G2" s="51"/>
      <c r="H2" s="51"/>
      <c r="I2" s="51"/>
      <c r="J2" s="51"/>
      <c r="K2" s="51"/>
    </row>
    <row r="3" spans="2:14" ht="12.75">
      <c r="B3" s="51"/>
      <c r="C3" s="51"/>
      <c r="D3" s="51"/>
      <c r="E3" s="51"/>
      <c r="F3" s="51"/>
      <c r="G3" s="51">
        <v>2016</v>
      </c>
      <c r="H3" s="51"/>
      <c r="I3" s="51"/>
      <c r="J3" s="51"/>
      <c r="K3" s="51"/>
      <c r="L3" s="51"/>
      <c r="M3" s="51"/>
      <c r="N3" s="51"/>
    </row>
    <row r="4" spans="1:14" ht="12.75">
      <c r="A4" s="82"/>
      <c r="B4" s="81"/>
      <c r="C4" s="83" t="s">
        <v>222</v>
      </c>
      <c r="D4" s="83" t="s">
        <v>223</v>
      </c>
      <c r="E4" s="83"/>
      <c r="F4" s="83"/>
      <c r="G4" s="83"/>
      <c r="H4" s="83"/>
      <c r="I4" s="83" t="s">
        <v>224</v>
      </c>
      <c r="J4" s="83"/>
      <c r="K4" s="83"/>
      <c r="L4" s="83"/>
      <c r="M4" s="83"/>
      <c r="N4" s="83" t="s">
        <v>225</v>
      </c>
    </row>
    <row r="5" spans="1:14" ht="12.75">
      <c r="A5" s="82"/>
      <c r="B5" s="81" t="s">
        <v>226</v>
      </c>
      <c r="C5" s="83" t="s">
        <v>227</v>
      </c>
      <c r="D5" s="83" t="s">
        <v>228</v>
      </c>
      <c r="E5" s="83" t="s">
        <v>229</v>
      </c>
      <c r="F5" s="83" t="s">
        <v>230</v>
      </c>
      <c r="G5" s="83" t="s">
        <v>231</v>
      </c>
      <c r="H5" s="83"/>
      <c r="I5" s="83" t="s">
        <v>232</v>
      </c>
      <c r="J5" s="83" t="s">
        <v>233</v>
      </c>
      <c r="K5" s="83" t="s">
        <v>234</v>
      </c>
      <c r="L5" s="83" t="s">
        <v>235</v>
      </c>
      <c r="M5" s="83"/>
      <c r="N5" s="83" t="s">
        <v>236</v>
      </c>
    </row>
    <row r="6" spans="1:14" ht="12.75">
      <c r="A6" s="82"/>
      <c r="B6" s="81"/>
      <c r="C6" s="83" t="s">
        <v>237</v>
      </c>
      <c r="D6" s="83" t="s">
        <v>238</v>
      </c>
      <c r="E6" s="83" t="s">
        <v>239</v>
      </c>
      <c r="F6" s="83" t="s">
        <v>240</v>
      </c>
      <c r="G6" s="83"/>
      <c r="H6" s="83" t="s">
        <v>241</v>
      </c>
      <c r="I6" s="83"/>
      <c r="J6" s="83" t="s">
        <v>242</v>
      </c>
      <c r="K6" s="83" t="s">
        <v>243</v>
      </c>
      <c r="L6" s="83" t="s">
        <v>244</v>
      </c>
      <c r="M6" s="83" t="s">
        <v>241</v>
      </c>
      <c r="N6" s="83" t="s">
        <v>237</v>
      </c>
    </row>
    <row r="7" spans="1:14" ht="12.75">
      <c r="A7" s="82"/>
      <c r="B7" s="82" t="s">
        <v>245</v>
      </c>
      <c r="C7" s="82">
        <f>SUM(C8:C13)</f>
        <v>248750</v>
      </c>
      <c r="D7" s="82">
        <f>SUM(D8:D13)</f>
        <v>0</v>
      </c>
      <c r="E7" s="82">
        <f>SUM(E8:E13)</f>
        <v>0</v>
      </c>
      <c r="F7" s="82">
        <f>SUM(F8:F13)</f>
        <v>0</v>
      </c>
      <c r="G7" s="82">
        <f>SUM(G8:G13)</f>
        <v>0</v>
      </c>
      <c r="H7" s="82">
        <f>D7+E7+F7+G7</f>
        <v>0</v>
      </c>
      <c r="I7" s="82">
        <f>SUM(I8:I13)</f>
        <v>0</v>
      </c>
      <c r="J7" s="82">
        <f>SUM(J8:J13)</f>
        <v>0</v>
      </c>
      <c r="K7" s="82">
        <f>SUM(K8:K13)</f>
        <v>0</v>
      </c>
      <c r="L7" s="82">
        <f>SUM(L8:L13)</f>
        <v>0</v>
      </c>
      <c r="M7" s="82">
        <f>I7+J7+K7+L7</f>
        <v>0</v>
      </c>
      <c r="N7" s="82">
        <f>C7+H7-M7</f>
        <v>248750</v>
      </c>
    </row>
    <row r="8" spans="1:14" ht="12.75">
      <c r="A8" s="82">
        <v>1</v>
      </c>
      <c r="B8" s="82" t="s">
        <v>353</v>
      </c>
      <c r="C8" s="118">
        <v>248750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>
        <v>0</v>
      </c>
    </row>
    <row r="9" spans="1:14" ht="12.75">
      <c r="A9" s="82">
        <v>2</v>
      </c>
      <c r="B9" s="82" t="s">
        <v>354</v>
      </c>
      <c r="C9" s="82">
        <v>0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2">
        <v>0</v>
      </c>
    </row>
    <row r="10" spans="1:14" ht="12.75">
      <c r="A10" s="82">
        <v>3</v>
      </c>
      <c r="B10" s="134" t="s">
        <v>355</v>
      </c>
      <c r="C10" s="82">
        <v>0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>
        <v>0</v>
      </c>
    </row>
    <row r="11" spans="1:14" ht="12.75">
      <c r="A11" s="82">
        <v>4</v>
      </c>
      <c r="B11" s="82" t="s">
        <v>357</v>
      </c>
      <c r="C11" s="82">
        <v>0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>
        <v>0</v>
      </c>
    </row>
    <row r="12" spans="1:14" ht="12.75">
      <c r="A12" s="82">
        <v>5</v>
      </c>
      <c r="B12" s="82" t="s">
        <v>356</v>
      </c>
      <c r="C12" s="82">
        <v>0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>
        <v>0</v>
      </c>
    </row>
    <row r="13" spans="1:14" ht="12.75">
      <c r="A13" s="82">
        <v>6</v>
      </c>
      <c r="B13" s="82" t="s">
        <v>358</v>
      </c>
      <c r="C13" s="82">
        <v>0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</row>
    <row r="14" spans="1:14" ht="12.75">
      <c r="A14" s="82"/>
      <c r="B14" s="81" t="s">
        <v>246</v>
      </c>
      <c r="C14" s="82">
        <f>SUM(C15:C24)</f>
        <v>4734430</v>
      </c>
      <c r="D14" s="82">
        <f>SUM(D15:D24)</f>
        <v>0</v>
      </c>
      <c r="E14" s="82">
        <f>SUM(E15:E24)</f>
        <v>0</v>
      </c>
      <c r="F14" s="82">
        <f>SUM(F15:F24)</f>
        <v>0</v>
      </c>
      <c r="G14" s="82">
        <f>SUM(G15:G24)</f>
        <v>0</v>
      </c>
      <c r="H14" s="82">
        <f>D14+E14+F14+G14</f>
        <v>0</v>
      </c>
      <c r="I14" s="82">
        <f>SUM(I15:I24)</f>
        <v>3391200</v>
      </c>
      <c r="J14" s="82">
        <f>SUM(J15:J24)</f>
        <v>0</v>
      </c>
      <c r="K14" s="82">
        <f>SUM(K15:K24)</f>
        <v>0</v>
      </c>
      <c r="L14" s="82">
        <f>SUM(L15:L24)</f>
        <v>0</v>
      </c>
      <c r="M14" s="82">
        <f>I14+J14+K14+L14</f>
        <v>3391200</v>
      </c>
      <c r="N14" s="82">
        <f>C14+H14-M14</f>
        <v>1343230</v>
      </c>
    </row>
    <row r="15" spans="1:14" ht="12.75">
      <c r="A15" s="82">
        <v>7</v>
      </c>
      <c r="B15" s="82" t="s">
        <v>359</v>
      </c>
      <c r="C15" s="82"/>
      <c r="D15" s="82"/>
      <c r="E15" s="82">
        <v>0</v>
      </c>
      <c r="F15" s="82"/>
      <c r="G15" s="82"/>
      <c r="H15" s="82">
        <f>D15+E15+F15+G15</f>
        <v>0</v>
      </c>
      <c r="I15" s="82"/>
      <c r="J15" s="82"/>
      <c r="K15" s="82"/>
      <c r="L15" s="82"/>
      <c r="M15" s="82"/>
      <c r="N15" s="82">
        <f>C15+H15-M15</f>
        <v>0</v>
      </c>
    </row>
    <row r="16" spans="1:14" ht="12.75">
      <c r="A16" s="82">
        <v>8</v>
      </c>
      <c r="B16" s="82" t="s">
        <v>360</v>
      </c>
      <c r="C16" s="82"/>
      <c r="D16" s="82"/>
      <c r="E16" s="82">
        <v>0</v>
      </c>
      <c r="F16" s="82"/>
      <c r="G16" s="82"/>
      <c r="H16" s="82">
        <f>D16+E16+F16+G16</f>
        <v>0</v>
      </c>
      <c r="I16" s="82"/>
      <c r="J16" s="82"/>
      <c r="K16" s="82"/>
      <c r="L16" s="82"/>
      <c r="M16" s="82"/>
      <c r="N16" s="82">
        <f>C16+H16-M16</f>
        <v>0</v>
      </c>
    </row>
    <row r="17" spans="1:14" ht="12.75">
      <c r="A17" s="82">
        <v>9</v>
      </c>
      <c r="B17" s="82" t="s">
        <v>361</v>
      </c>
      <c r="C17" s="82">
        <v>0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>
        <v>0</v>
      </c>
    </row>
    <row r="18" spans="1:14" ht="12.75">
      <c r="A18" s="82">
        <v>10</v>
      </c>
      <c r="B18" s="134" t="s">
        <v>368</v>
      </c>
      <c r="C18" s="82"/>
      <c r="D18" s="82"/>
      <c r="E18" s="82"/>
      <c r="F18" s="82"/>
      <c r="G18" s="82"/>
      <c r="H18" s="82">
        <f>D18+E18+F18+G18</f>
        <v>0</v>
      </c>
      <c r="I18" s="82"/>
      <c r="J18" s="82"/>
      <c r="K18" s="82"/>
      <c r="L18" s="82"/>
      <c r="M18" s="82"/>
      <c r="N18" s="82">
        <f>C18+H18-M18</f>
        <v>0</v>
      </c>
    </row>
    <row r="19" spans="1:14" ht="12.75">
      <c r="A19" s="82">
        <v>11</v>
      </c>
      <c r="B19" s="82" t="s">
        <v>362</v>
      </c>
      <c r="C19" s="82">
        <v>4734430</v>
      </c>
      <c r="D19" s="82"/>
      <c r="E19" s="82">
        <v>0</v>
      </c>
      <c r="F19" s="82">
        <v>0</v>
      </c>
      <c r="G19" s="82"/>
      <c r="H19" s="82">
        <f>D19+E19+F19+G19</f>
        <v>0</v>
      </c>
      <c r="I19" s="82">
        <v>3391200</v>
      </c>
      <c r="J19" s="82"/>
      <c r="K19" s="82"/>
      <c r="L19" s="82"/>
      <c r="M19" s="82">
        <f>I19</f>
        <v>3391200</v>
      </c>
      <c r="N19" s="82">
        <f>C19+H19-M19</f>
        <v>1343230</v>
      </c>
    </row>
    <row r="20" spans="1:14" ht="12.75">
      <c r="A20" s="82">
        <v>12</v>
      </c>
      <c r="B20" s="82" t="s">
        <v>363</v>
      </c>
      <c r="C20" s="82"/>
      <c r="D20" s="82"/>
      <c r="E20" s="82"/>
      <c r="F20" s="82"/>
      <c r="G20" s="82"/>
      <c r="H20" s="82">
        <f>D20+E20+F20+G20</f>
        <v>0</v>
      </c>
      <c r="I20" s="82"/>
      <c r="J20" s="82"/>
      <c r="K20" s="82"/>
      <c r="L20" s="82"/>
      <c r="M20" s="82">
        <f>I20</f>
        <v>0</v>
      </c>
      <c r="N20" s="82">
        <f>C20+H20-M20</f>
        <v>0</v>
      </c>
    </row>
    <row r="21" spans="1:14" ht="12.75">
      <c r="A21" s="82">
        <v>13</v>
      </c>
      <c r="B21" s="82" t="s">
        <v>364</v>
      </c>
      <c r="C21" s="82">
        <v>0</v>
      </c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>
        <v>0</v>
      </c>
    </row>
    <row r="22" spans="1:14" ht="12.75">
      <c r="A22" s="82">
        <v>14</v>
      </c>
      <c r="B22" s="82" t="s">
        <v>365</v>
      </c>
      <c r="C22" s="82">
        <v>0</v>
      </c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>
        <v>0</v>
      </c>
    </row>
    <row r="23" spans="1:14" ht="12.75">
      <c r="A23" s="82">
        <v>15</v>
      </c>
      <c r="B23" s="82" t="s">
        <v>366</v>
      </c>
      <c r="C23" s="82">
        <v>0</v>
      </c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>
        <v>0</v>
      </c>
    </row>
    <row r="24" spans="1:14" ht="12.75">
      <c r="A24" s="82">
        <v>16</v>
      </c>
      <c r="B24" s="82" t="s">
        <v>367</v>
      </c>
      <c r="C24" s="82">
        <v>0</v>
      </c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</row>
    <row r="25" spans="1:14" ht="12.75">
      <c r="A25" s="82"/>
      <c r="B25" s="81" t="s">
        <v>247</v>
      </c>
      <c r="C25" s="81">
        <f>C7+C14</f>
        <v>4983180</v>
      </c>
      <c r="D25" s="81">
        <f>D7+D14</f>
        <v>0</v>
      </c>
      <c r="E25" s="81">
        <f>E7+E14</f>
        <v>0</v>
      </c>
      <c r="F25" s="81">
        <f>F7+F14</f>
        <v>0</v>
      </c>
      <c r="G25" s="81">
        <f>G7+G14</f>
        <v>0</v>
      </c>
      <c r="H25" s="81">
        <f>D25+E25+F25+G25</f>
        <v>0</v>
      </c>
      <c r="I25" s="81">
        <f>I7+I14</f>
        <v>3391200</v>
      </c>
      <c r="J25" s="81">
        <f>J7+J14</f>
        <v>0</v>
      </c>
      <c r="K25" s="81">
        <f>K7+K14</f>
        <v>0</v>
      </c>
      <c r="L25" s="81">
        <f>L7+L14</f>
        <v>0</v>
      </c>
      <c r="M25" s="81">
        <f>I25+J25+K25+L25</f>
        <v>3391200</v>
      </c>
      <c r="N25" s="81">
        <f>C25+H25-M25</f>
        <v>1591980</v>
      </c>
    </row>
  </sheetData>
  <sheetProtection/>
  <printOptions/>
  <pageMargins left="0.35" right="0.5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28"/>
  <sheetViews>
    <sheetView zoomScalePageLayoutView="0" workbookViewId="0" topLeftCell="C10">
      <selection activeCell="E10" sqref="E10"/>
    </sheetView>
  </sheetViews>
  <sheetFormatPr defaultColWidth="9.140625" defaultRowHeight="12.75"/>
  <cols>
    <col min="1" max="1" width="5.57421875" style="0" customWidth="1"/>
    <col min="2" max="2" width="28.7109375" style="0" customWidth="1"/>
    <col min="3" max="3" width="13.421875" style="0" customWidth="1"/>
    <col min="4" max="4" width="16.28125" style="0" customWidth="1"/>
    <col min="5" max="5" width="12.421875" style="0" customWidth="1"/>
    <col min="6" max="6" width="8.421875" style="0" customWidth="1"/>
    <col min="8" max="8" width="13.8515625" style="0" customWidth="1"/>
    <col min="9" max="9" width="15.421875" style="0" customWidth="1"/>
    <col min="10" max="10" width="11.28125" style="0" customWidth="1"/>
    <col min="11" max="11" width="9.57421875" style="0" customWidth="1"/>
    <col min="12" max="12" width="14.140625" style="0" customWidth="1"/>
  </cols>
  <sheetData>
    <row r="2" ht="12.75">
      <c r="B2" s="51" t="s">
        <v>374</v>
      </c>
    </row>
    <row r="3" spans="4:6" ht="12.75">
      <c r="D3" s="51" t="s">
        <v>248</v>
      </c>
      <c r="E3" s="51"/>
      <c r="F3" s="51"/>
    </row>
    <row r="4" spans="4:6" ht="12.75">
      <c r="D4" s="51"/>
      <c r="E4" s="51">
        <v>2016</v>
      </c>
      <c r="F4" s="51"/>
    </row>
    <row r="5" spans="1:12" ht="12.75">
      <c r="A5" s="81"/>
      <c r="B5" s="81"/>
      <c r="C5" s="81" t="s">
        <v>249</v>
      </c>
      <c r="D5" s="81" t="s">
        <v>223</v>
      </c>
      <c r="E5" s="81"/>
      <c r="F5" s="81"/>
      <c r="G5" s="81"/>
      <c r="H5" s="81" t="s">
        <v>224</v>
      </c>
      <c r="I5" s="81"/>
      <c r="J5" s="81"/>
      <c r="K5" s="81"/>
      <c r="L5" s="81" t="s">
        <v>249</v>
      </c>
    </row>
    <row r="6" spans="1:12" ht="12.75">
      <c r="A6" s="81" t="s">
        <v>2</v>
      </c>
      <c r="B6" s="81" t="s">
        <v>250</v>
      </c>
      <c r="C6" s="81" t="s">
        <v>251</v>
      </c>
      <c r="D6" s="81" t="s">
        <v>252</v>
      </c>
      <c r="E6" s="81" t="s">
        <v>253</v>
      </c>
      <c r="F6" s="81" t="s">
        <v>352</v>
      </c>
      <c r="G6" s="81"/>
      <c r="H6" s="81" t="s">
        <v>254</v>
      </c>
      <c r="I6" s="81" t="s">
        <v>255</v>
      </c>
      <c r="J6" s="81" t="s">
        <v>254</v>
      </c>
      <c r="K6" s="81"/>
      <c r="L6" s="81" t="s">
        <v>256</v>
      </c>
    </row>
    <row r="7" spans="1:12" ht="12.75">
      <c r="A7" s="81" t="s">
        <v>376</v>
      </c>
      <c r="B7" s="81" t="s">
        <v>257</v>
      </c>
      <c r="C7" s="81" t="s">
        <v>258</v>
      </c>
      <c r="D7" s="81" t="s">
        <v>259</v>
      </c>
      <c r="E7" s="81" t="s">
        <v>260</v>
      </c>
      <c r="F7" s="81"/>
      <c r="G7" s="81" t="s">
        <v>241</v>
      </c>
      <c r="H7" s="81" t="s">
        <v>261</v>
      </c>
      <c r="I7" s="81" t="s">
        <v>262</v>
      </c>
      <c r="J7" s="81" t="s">
        <v>263</v>
      </c>
      <c r="K7" s="81" t="s">
        <v>241</v>
      </c>
      <c r="L7" s="81" t="s">
        <v>264</v>
      </c>
    </row>
    <row r="8" spans="1:12" ht="12.75">
      <c r="A8" s="81"/>
      <c r="B8" s="81"/>
      <c r="C8" s="81" t="s">
        <v>237</v>
      </c>
      <c r="D8" s="81" t="s">
        <v>265</v>
      </c>
      <c r="E8" s="81"/>
      <c r="F8" s="81"/>
      <c r="G8" s="81"/>
      <c r="H8" s="81" t="s">
        <v>266</v>
      </c>
      <c r="I8" s="81" t="s">
        <v>267</v>
      </c>
      <c r="J8" s="81" t="s">
        <v>268</v>
      </c>
      <c r="K8" s="81"/>
      <c r="L8" s="81" t="s">
        <v>237</v>
      </c>
    </row>
    <row r="9" spans="1:12" ht="12.75">
      <c r="A9" s="82">
        <v>1</v>
      </c>
      <c r="B9" s="82" t="s">
        <v>269</v>
      </c>
      <c r="C9" s="82"/>
      <c r="D9" s="82"/>
      <c r="E9" s="82"/>
      <c r="F9" s="82"/>
      <c r="G9" s="82">
        <f>D9+E9+F9</f>
        <v>0</v>
      </c>
      <c r="H9" s="82"/>
      <c r="I9" s="82"/>
      <c r="J9" s="82"/>
      <c r="K9" s="82">
        <f>H9+I9+J9</f>
        <v>0</v>
      </c>
      <c r="L9" s="82">
        <f>C9+G9-K9</f>
        <v>0</v>
      </c>
    </row>
    <row r="10" spans="1:12" ht="12.75">
      <c r="A10" s="82">
        <f>A9+1</f>
        <v>2</v>
      </c>
      <c r="B10" s="82" t="s">
        <v>270</v>
      </c>
      <c r="C10" s="86">
        <v>4088606</v>
      </c>
      <c r="D10" s="82"/>
      <c r="E10" s="82">
        <v>129164</v>
      </c>
      <c r="F10" s="82"/>
      <c r="G10" s="82">
        <f>D10+E10+F10</f>
        <v>129164</v>
      </c>
      <c r="H10" s="82"/>
      <c r="I10" s="112">
        <v>3036795</v>
      </c>
      <c r="J10" s="82"/>
      <c r="K10" s="82">
        <f>H10+I10+J10</f>
        <v>3036795</v>
      </c>
      <c r="L10" s="86">
        <f>C10+G10-K10</f>
        <v>1180975</v>
      </c>
    </row>
    <row r="11" spans="1:12" ht="12.75">
      <c r="A11" s="82">
        <f aca="true" t="shared" si="0" ref="A11:A27">A10+1</f>
        <v>3</v>
      </c>
      <c r="B11" s="82" t="s">
        <v>271</v>
      </c>
      <c r="C11" s="82"/>
      <c r="D11" s="82"/>
      <c r="E11" s="82">
        <v>0</v>
      </c>
      <c r="F11" s="82"/>
      <c r="G11" s="82">
        <f>D11+E11+F11</f>
        <v>0</v>
      </c>
      <c r="H11" s="82"/>
      <c r="I11" s="82"/>
      <c r="J11" s="82"/>
      <c r="K11" s="82">
        <f>H11+I11+J11</f>
        <v>0</v>
      </c>
      <c r="L11" s="82">
        <f>C11+G11-K11</f>
        <v>0</v>
      </c>
    </row>
    <row r="12" spans="1:12" ht="12.75">
      <c r="A12" s="82">
        <f t="shared" si="0"/>
        <v>4</v>
      </c>
      <c r="B12" s="82" t="s">
        <v>272</v>
      </c>
      <c r="C12" s="82"/>
      <c r="D12" s="82"/>
      <c r="E12" s="82">
        <v>0</v>
      </c>
      <c r="F12" s="82"/>
      <c r="G12" s="82">
        <f>D12+E12+F12</f>
        <v>0</v>
      </c>
      <c r="H12" s="82"/>
      <c r="I12" s="82"/>
      <c r="J12" s="82"/>
      <c r="K12" s="82">
        <f>H12+I12+J12</f>
        <v>0</v>
      </c>
      <c r="L12" s="82">
        <f>C12+G12-K12</f>
        <v>0</v>
      </c>
    </row>
    <row r="13" spans="1:12" ht="12.75">
      <c r="A13" s="82">
        <f t="shared" si="0"/>
        <v>5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</row>
    <row r="14" spans="1:12" ht="12.75">
      <c r="A14" s="82">
        <f t="shared" si="0"/>
        <v>6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</row>
    <row r="15" spans="1:12" ht="12.75">
      <c r="A15" s="82">
        <f t="shared" si="0"/>
        <v>7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</row>
    <row r="16" spans="1:12" ht="12.75">
      <c r="A16" s="82">
        <f t="shared" si="0"/>
        <v>8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</row>
    <row r="17" spans="1:12" ht="12.75">
      <c r="A17" s="82">
        <f t="shared" si="0"/>
        <v>9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</row>
    <row r="18" spans="1:12" ht="12.75">
      <c r="A18" s="82">
        <f t="shared" si="0"/>
        <v>10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</row>
    <row r="19" spans="1:12" ht="12.75">
      <c r="A19" s="82">
        <f t="shared" si="0"/>
        <v>11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</row>
    <row r="20" spans="1:12" ht="12.75">
      <c r="A20" s="82">
        <f t="shared" si="0"/>
        <v>12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</row>
    <row r="21" spans="1:12" ht="12.75">
      <c r="A21" s="82">
        <f t="shared" si="0"/>
        <v>13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</row>
    <row r="22" spans="1:12" ht="12.75">
      <c r="A22" s="82">
        <f t="shared" si="0"/>
        <v>14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</row>
    <row r="23" spans="1:12" ht="12.75">
      <c r="A23" s="82">
        <f t="shared" si="0"/>
        <v>15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</row>
    <row r="24" spans="1:12" ht="12.75">
      <c r="A24" s="82">
        <f t="shared" si="0"/>
        <v>16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</row>
    <row r="25" spans="1:12" ht="12.75">
      <c r="A25" s="82">
        <f t="shared" si="0"/>
        <v>17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</row>
    <row r="26" spans="1:12" ht="12.75">
      <c r="A26" s="82">
        <f>A25+1</f>
        <v>18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</row>
    <row r="27" spans="1:12" ht="12.75">
      <c r="A27" s="82">
        <f t="shared" si="0"/>
        <v>19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</row>
    <row r="28" spans="1:12" ht="12.75">
      <c r="A28" s="82"/>
      <c r="B28" s="81" t="s">
        <v>273</v>
      </c>
      <c r="C28" s="87">
        <f>C9+C10+C11+C12+C13+C14+C15+C16+C17+C18+C19+C20+C21+C22+C23+C24+C25+C26+C27</f>
        <v>4088606</v>
      </c>
      <c r="D28" s="81"/>
      <c r="E28" s="81"/>
      <c r="F28" s="81"/>
      <c r="G28" s="81">
        <f>G9+G10+G11+G12+G13+G14+G15+G16+G17+G18+G19+G20+G21+G22+G23+G24+G25+G26+G27</f>
        <v>129164</v>
      </c>
      <c r="H28" s="81"/>
      <c r="I28" s="81"/>
      <c r="J28" s="81"/>
      <c r="K28" s="81">
        <f>K9+K10+K11+K12+K13+K14+K15+K16+K17+K18+K19+K20+K21+K22+K23+K24+K25+K26+K27</f>
        <v>3036795</v>
      </c>
      <c r="L28" s="87">
        <f>L9+L10+L11+L12+L13+L14+L15+L16+L17+L18+L19+L20+L21+L22+L23+L24+L25+L26+L27</f>
        <v>1180975</v>
      </c>
    </row>
  </sheetData>
  <sheetProtection/>
  <printOptions/>
  <pageMargins left="0.57" right="0.7" top="0.75" bottom="0.75" header="0.3" footer="0.3"/>
  <pageSetup horizontalDpi="600" verticalDpi="60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48"/>
  <sheetViews>
    <sheetView zoomScalePageLayoutView="0" workbookViewId="0" topLeftCell="A28">
      <selection activeCell="J40" sqref="J40"/>
    </sheetView>
  </sheetViews>
  <sheetFormatPr defaultColWidth="9.140625" defaultRowHeight="12.75"/>
  <cols>
    <col min="1" max="1" width="3.7109375" style="0" customWidth="1"/>
    <col min="2" max="2" width="3.421875" style="29" customWidth="1"/>
    <col min="3" max="3" width="2.00390625" style="0" customWidth="1"/>
    <col min="4" max="4" width="3.421875" style="0" customWidth="1"/>
    <col min="5" max="5" width="13.7109375" style="0" customWidth="1"/>
    <col min="6" max="6" width="11.00390625" style="0" customWidth="1"/>
    <col min="7" max="7" width="8.7109375" style="0" customWidth="1"/>
    <col min="8" max="8" width="6.28125" style="0" customWidth="1"/>
    <col min="9" max="9" width="12.28125" style="0" customWidth="1"/>
    <col min="10" max="11" width="8.7109375" style="0" customWidth="1"/>
    <col min="12" max="12" width="10.421875" style="0" customWidth="1"/>
    <col min="13" max="13" width="5.00390625" style="0" customWidth="1"/>
    <col min="14" max="14" width="2.140625" style="0" customWidth="1"/>
  </cols>
  <sheetData>
    <row r="2" spans="1:13" ht="12.75">
      <c r="A2" s="1"/>
      <c r="B2" s="20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2.75">
      <c r="A3" s="4"/>
      <c r="B3" s="21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s="10" customFormat="1" ht="33" customHeight="1">
      <c r="A4" s="180" t="s">
        <v>12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2"/>
    </row>
    <row r="5" spans="1:13" s="10" customFormat="1" ht="12.75" customHeight="1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3" ht="15.75">
      <c r="A6" s="4"/>
      <c r="B6" s="21"/>
      <c r="C6" s="183" t="s">
        <v>25</v>
      </c>
      <c r="D6" s="183"/>
      <c r="E6" s="22" t="s">
        <v>27</v>
      </c>
      <c r="F6" s="5"/>
      <c r="G6" s="5"/>
      <c r="H6" s="5"/>
      <c r="I6" s="5"/>
      <c r="J6" s="23"/>
      <c r="K6" s="23"/>
      <c r="L6" s="5"/>
      <c r="M6" s="6"/>
    </row>
    <row r="7" spans="1:13" ht="12.75">
      <c r="A7" s="4"/>
      <c r="B7" s="21"/>
      <c r="C7" s="5"/>
      <c r="D7" s="5"/>
      <c r="E7" s="5"/>
      <c r="F7" s="5"/>
      <c r="G7" s="5"/>
      <c r="H7" s="5"/>
      <c r="I7" s="5"/>
      <c r="J7" s="23"/>
      <c r="K7" s="23"/>
      <c r="L7" s="5"/>
      <c r="M7" s="6"/>
    </row>
    <row r="8" spans="1:13" ht="12.75">
      <c r="A8" s="4"/>
      <c r="B8" s="21"/>
      <c r="C8" s="5"/>
      <c r="D8" s="24"/>
      <c r="E8" s="25"/>
      <c r="F8" s="25"/>
      <c r="G8" s="26"/>
      <c r="H8" s="5"/>
      <c r="I8" s="5"/>
      <c r="J8" s="5"/>
      <c r="K8" s="5"/>
      <c r="L8" s="5"/>
      <c r="M8" s="6"/>
    </row>
    <row r="9" spans="1:14" ht="12.75">
      <c r="A9" s="13" t="s">
        <v>207</v>
      </c>
      <c r="B9" s="48"/>
      <c r="C9" s="14"/>
      <c r="D9" s="45"/>
      <c r="E9" s="28"/>
      <c r="F9" s="28"/>
      <c r="G9" s="80"/>
      <c r="H9" s="14"/>
      <c r="I9" s="14"/>
      <c r="J9" s="14"/>
      <c r="K9" s="14"/>
      <c r="L9" s="14"/>
      <c r="M9" s="15"/>
      <c r="N9" s="16"/>
    </row>
    <row r="10" spans="1:14" ht="12.75">
      <c r="A10" s="13" t="s">
        <v>313</v>
      </c>
      <c r="B10" s="48"/>
      <c r="C10" s="14"/>
      <c r="D10" s="45"/>
      <c r="E10" s="28"/>
      <c r="F10" s="28"/>
      <c r="G10" s="80"/>
      <c r="H10" s="14"/>
      <c r="I10" s="14"/>
      <c r="J10" s="14"/>
      <c r="K10" s="14"/>
      <c r="L10" s="14"/>
      <c r="M10" s="15"/>
      <c r="N10" s="16"/>
    </row>
    <row r="11" spans="1:14" ht="12.75">
      <c r="A11" s="13" t="s">
        <v>314</v>
      </c>
      <c r="B11" s="48"/>
      <c r="C11" s="14"/>
      <c r="D11" s="45"/>
      <c r="E11" s="28"/>
      <c r="F11" s="28"/>
      <c r="G11" s="80"/>
      <c r="H11" s="14"/>
      <c r="I11" s="14"/>
      <c r="J11" s="14"/>
      <c r="K11" s="14"/>
      <c r="L11" s="14"/>
      <c r="M11" s="15"/>
      <c r="N11" s="16"/>
    </row>
    <row r="12" spans="1:14" ht="12.75">
      <c r="A12" s="13" t="s">
        <v>315</v>
      </c>
      <c r="B12" s="48"/>
      <c r="C12" s="14"/>
      <c r="D12" s="45"/>
      <c r="E12" s="28"/>
      <c r="F12" s="28"/>
      <c r="G12" s="80"/>
      <c r="H12" s="14"/>
      <c r="I12" s="14"/>
      <c r="J12" s="14"/>
      <c r="K12" s="14"/>
      <c r="L12" s="14"/>
      <c r="M12" s="15"/>
      <c r="N12" s="16"/>
    </row>
    <row r="13" spans="1:14" ht="12.75">
      <c r="A13" s="13" t="s">
        <v>316</v>
      </c>
      <c r="B13" s="48"/>
      <c r="C13" s="14"/>
      <c r="D13" s="45"/>
      <c r="E13" s="28"/>
      <c r="F13" s="28"/>
      <c r="G13" s="80"/>
      <c r="H13" s="14"/>
      <c r="I13" s="14"/>
      <c r="J13" s="14"/>
      <c r="K13" s="14"/>
      <c r="L13" s="14"/>
      <c r="M13" s="15"/>
      <c r="N13" s="16"/>
    </row>
    <row r="14" spans="1:14" ht="12.75">
      <c r="A14" s="13" t="s">
        <v>317</v>
      </c>
      <c r="B14" s="48"/>
      <c r="C14" s="14"/>
      <c r="D14" s="45"/>
      <c r="E14" s="28"/>
      <c r="F14" s="28"/>
      <c r="G14" s="80"/>
      <c r="H14" s="14"/>
      <c r="I14" s="14"/>
      <c r="J14" s="14"/>
      <c r="K14" s="14"/>
      <c r="L14" s="14"/>
      <c r="M14" s="15"/>
      <c r="N14" s="16"/>
    </row>
    <row r="15" spans="1:14" ht="12.75">
      <c r="A15" s="13" t="s">
        <v>208</v>
      </c>
      <c r="B15" s="48"/>
      <c r="C15" s="14"/>
      <c r="D15" s="45"/>
      <c r="E15" s="28"/>
      <c r="F15" s="28"/>
      <c r="G15" s="80"/>
      <c r="H15" s="14"/>
      <c r="I15" s="14"/>
      <c r="J15" s="14"/>
      <c r="K15" s="14"/>
      <c r="L15" s="14"/>
      <c r="M15" s="15"/>
      <c r="N15" s="16"/>
    </row>
    <row r="16" spans="1:14" ht="12.75">
      <c r="A16" s="13" t="s">
        <v>209</v>
      </c>
      <c r="B16" s="48"/>
      <c r="C16" s="14"/>
      <c r="D16" s="45"/>
      <c r="E16" s="28"/>
      <c r="F16" s="28"/>
      <c r="G16" s="80"/>
      <c r="H16" s="14"/>
      <c r="I16" s="14"/>
      <c r="J16" s="14"/>
      <c r="K16" s="14"/>
      <c r="L16" s="14"/>
      <c r="M16" s="15"/>
      <c r="N16" s="16"/>
    </row>
    <row r="17" spans="1:14" ht="12.75">
      <c r="A17" s="13" t="s">
        <v>210</v>
      </c>
      <c r="B17" s="48"/>
      <c r="C17" s="14"/>
      <c r="D17" s="45"/>
      <c r="E17" s="28"/>
      <c r="F17" s="28"/>
      <c r="G17" s="80"/>
      <c r="H17" s="14"/>
      <c r="I17" s="14"/>
      <c r="J17" s="14"/>
      <c r="K17" s="14"/>
      <c r="L17" s="14"/>
      <c r="M17" s="15"/>
      <c r="N17" s="16"/>
    </row>
    <row r="18" spans="1:14" ht="12.75">
      <c r="A18" s="13" t="s">
        <v>211</v>
      </c>
      <c r="B18" s="48"/>
      <c r="C18" s="14"/>
      <c r="D18" s="45"/>
      <c r="E18" s="28"/>
      <c r="F18" s="28"/>
      <c r="G18" s="80"/>
      <c r="H18" s="14"/>
      <c r="I18" s="14"/>
      <c r="J18" s="14"/>
      <c r="K18" s="14"/>
      <c r="L18" s="14"/>
      <c r="M18" s="15"/>
      <c r="N18" s="16"/>
    </row>
    <row r="19" spans="1:14" ht="12.75">
      <c r="A19" s="13" t="s">
        <v>212</v>
      </c>
      <c r="B19" s="48"/>
      <c r="C19" s="14"/>
      <c r="D19" s="45"/>
      <c r="E19" s="28"/>
      <c r="F19" s="28"/>
      <c r="G19" s="80"/>
      <c r="H19" s="14"/>
      <c r="I19" s="14"/>
      <c r="J19" s="14"/>
      <c r="K19" s="14"/>
      <c r="L19" s="14"/>
      <c r="M19" s="15"/>
      <c r="N19" s="16"/>
    </row>
    <row r="20" spans="1:14" ht="12.75">
      <c r="A20" s="13" t="s">
        <v>213</v>
      </c>
      <c r="B20" s="48"/>
      <c r="C20" s="14"/>
      <c r="D20" s="45"/>
      <c r="E20" s="28"/>
      <c r="F20" s="28"/>
      <c r="G20" s="80"/>
      <c r="H20" s="14"/>
      <c r="I20" s="14"/>
      <c r="J20" s="14"/>
      <c r="K20" s="14"/>
      <c r="L20" s="14"/>
      <c r="M20" s="15"/>
      <c r="N20" s="16"/>
    </row>
    <row r="21" spans="1:14" ht="12.75">
      <c r="A21" s="13" t="s">
        <v>318</v>
      </c>
      <c r="B21" s="48"/>
      <c r="C21" s="14"/>
      <c r="D21" s="45"/>
      <c r="E21" s="28"/>
      <c r="F21" s="28"/>
      <c r="G21" s="80"/>
      <c r="H21" s="14"/>
      <c r="I21" s="14"/>
      <c r="J21" s="14"/>
      <c r="K21" s="14"/>
      <c r="L21" s="14"/>
      <c r="M21" s="15"/>
      <c r="N21" s="16"/>
    </row>
    <row r="22" spans="1:14" ht="12.75">
      <c r="A22" s="13" t="s">
        <v>214</v>
      </c>
      <c r="B22" s="48"/>
      <c r="C22" s="14"/>
      <c r="D22" s="45"/>
      <c r="E22" s="28"/>
      <c r="F22" s="28"/>
      <c r="G22" s="80"/>
      <c r="H22" s="14"/>
      <c r="I22" s="14"/>
      <c r="J22" s="14"/>
      <c r="K22" s="14"/>
      <c r="L22" s="14"/>
      <c r="M22" s="15"/>
      <c r="N22" s="16"/>
    </row>
    <row r="23" spans="1:14" ht="12.75">
      <c r="A23" s="13" t="s">
        <v>319</v>
      </c>
      <c r="B23" s="48"/>
      <c r="C23" s="14"/>
      <c r="D23" s="45"/>
      <c r="E23" s="28"/>
      <c r="F23" s="28"/>
      <c r="G23" s="80"/>
      <c r="H23" s="14"/>
      <c r="I23" s="14"/>
      <c r="J23" s="14"/>
      <c r="K23" s="14"/>
      <c r="L23" s="14"/>
      <c r="M23" s="15"/>
      <c r="N23" s="16"/>
    </row>
    <row r="24" spans="1:14" ht="12.75">
      <c r="A24" s="13" t="s">
        <v>215</v>
      </c>
      <c r="B24" s="48"/>
      <c r="C24" s="14"/>
      <c r="D24" s="45"/>
      <c r="E24" s="28"/>
      <c r="F24" s="28"/>
      <c r="G24" s="80"/>
      <c r="H24" s="14"/>
      <c r="I24" s="14"/>
      <c r="J24" s="14"/>
      <c r="K24" s="14"/>
      <c r="L24" s="14"/>
      <c r="M24" s="15"/>
      <c r="N24" s="16"/>
    </row>
    <row r="25" spans="1:14" ht="12.75">
      <c r="A25" s="13" t="s">
        <v>320</v>
      </c>
      <c r="B25" s="48"/>
      <c r="C25" s="14"/>
      <c r="D25" s="45"/>
      <c r="E25" s="28"/>
      <c r="F25" s="28"/>
      <c r="G25" s="80"/>
      <c r="H25" s="14"/>
      <c r="I25" s="14"/>
      <c r="J25" s="14"/>
      <c r="K25" s="14"/>
      <c r="L25" s="14"/>
      <c r="M25" s="15"/>
      <c r="N25" s="16"/>
    </row>
    <row r="26" spans="1:14" ht="12.75">
      <c r="A26" s="13" t="s">
        <v>216</v>
      </c>
      <c r="B26" s="48"/>
      <c r="C26" s="14"/>
      <c r="D26" s="45"/>
      <c r="E26" s="28"/>
      <c r="F26" s="28"/>
      <c r="G26" s="80"/>
      <c r="H26" s="14"/>
      <c r="I26" s="14"/>
      <c r="J26" s="14"/>
      <c r="K26" s="14"/>
      <c r="L26" s="14"/>
      <c r="M26" s="15"/>
      <c r="N26" s="16"/>
    </row>
    <row r="27" spans="1:14" ht="12.75">
      <c r="A27" s="13" t="s">
        <v>321</v>
      </c>
      <c r="B27" s="48"/>
      <c r="C27" s="14"/>
      <c r="D27" s="45"/>
      <c r="E27" s="28"/>
      <c r="F27" s="28"/>
      <c r="G27" s="80"/>
      <c r="H27" s="14"/>
      <c r="I27" s="14"/>
      <c r="J27" s="14"/>
      <c r="K27" s="14"/>
      <c r="L27" s="14"/>
      <c r="M27" s="15"/>
      <c r="N27" s="16"/>
    </row>
    <row r="28" spans="1:14" ht="12.75">
      <c r="A28" s="13" t="s">
        <v>217</v>
      </c>
      <c r="B28" s="48"/>
      <c r="C28" s="14"/>
      <c r="D28" s="45"/>
      <c r="E28" s="28"/>
      <c r="F28" s="28"/>
      <c r="G28" s="80"/>
      <c r="H28" s="14"/>
      <c r="I28" s="14"/>
      <c r="J28" s="14"/>
      <c r="K28" s="14"/>
      <c r="L28" s="14"/>
      <c r="M28" s="15"/>
      <c r="N28" s="16"/>
    </row>
    <row r="29" spans="1:14" ht="12.75">
      <c r="A29" s="13" t="s">
        <v>322</v>
      </c>
      <c r="B29" s="48"/>
      <c r="C29" s="14"/>
      <c r="D29" s="45"/>
      <c r="E29" s="28"/>
      <c r="F29" s="28"/>
      <c r="G29" s="80"/>
      <c r="H29" s="14"/>
      <c r="I29" s="14"/>
      <c r="J29" s="14"/>
      <c r="K29" s="14"/>
      <c r="L29" s="14"/>
      <c r="M29" s="15"/>
      <c r="N29" s="16"/>
    </row>
    <row r="30" spans="1:14" ht="12.75">
      <c r="A30" s="13" t="s">
        <v>218</v>
      </c>
      <c r="B30" s="48"/>
      <c r="C30" s="14"/>
      <c r="D30" s="45"/>
      <c r="E30" s="28"/>
      <c r="F30" s="28"/>
      <c r="G30" s="80"/>
      <c r="H30" s="14"/>
      <c r="I30" s="14"/>
      <c r="J30" s="14"/>
      <c r="K30" s="14"/>
      <c r="L30" s="14"/>
      <c r="M30" s="15"/>
      <c r="N30" s="16"/>
    </row>
    <row r="31" spans="1:14" ht="12.75">
      <c r="A31" s="13" t="s">
        <v>219</v>
      </c>
      <c r="B31" s="48"/>
      <c r="C31" s="14"/>
      <c r="D31" s="45"/>
      <c r="E31" s="28"/>
      <c r="F31" s="28"/>
      <c r="G31" s="80"/>
      <c r="H31" s="14"/>
      <c r="I31" s="14"/>
      <c r="J31" s="14"/>
      <c r="K31" s="14"/>
      <c r="L31" s="14"/>
      <c r="M31" s="15"/>
      <c r="N31" s="16"/>
    </row>
    <row r="32" spans="1:14" ht="12.75">
      <c r="A32" s="13" t="s">
        <v>220</v>
      </c>
      <c r="B32" s="48"/>
      <c r="C32" s="14"/>
      <c r="D32" s="45"/>
      <c r="E32" s="28"/>
      <c r="F32" s="28"/>
      <c r="G32" s="80"/>
      <c r="H32" s="14"/>
      <c r="I32" s="14"/>
      <c r="J32" s="14"/>
      <c r="K32" s="14"/>
      <c r="L32" s="14"/>
      <c r="M32" s="15"/>
      <c r="N32" s="16"/>
    </row>
    <row r="33" spans="1:14" ht="12.75">
      <c r="A33" s="13" t="s">
        <v>323</v>
      </c>
      <c r="B33" s="48"/>
      <c r="C33" s="14"/>
      <c r="D33" s="45"/>
      <c r="E33" s="28"/>
      <c r="F33" s="28"/>
      <c r="G33" s="80"/>
      <c r="H33" s="14"/>
      <c r="I33" s="14"/>
      <c r="J33" s="14"/>
      <c r="K33" s="14"/>
      <c r="L33" s="14"/>
      <c r="M33" s="15"/>
      <c r="N33" s="16"/>
    </row>
    <row r="34" spans="1:13" ht="12.75">
      <c r="A34" s="74"/>
      <c r="B34" s="75"/>
      <c r="C34" s="76"/>
      <c r="D34" s="77"/>
      <c r="E34" s="78"/>
      <c r="F34" s="78"/>
      <c r="G34" s="79"/>
      <c r="H34" s="76"/>
      <c r="I34" s="76"/>
      <c r="J34" s="76"/>
      <c r="K34" s="76"/>
      <c r="L34" s="76"/>
      <c r="M34" s="6"/>
    </row>
    <row r="35" spans="1:13" ht="12.75">
      <c r="A35" s="4"/>
      <c r="B35" s="21"/>
      <c r="C35" s="5"/>
      <c r="D35" s="5"/>
      <c r="E35" s="5"/>
      <c r="F35" s="5"/>
      <c r="G35" s="5"/>
      <c r="H35" s="5"/>
      <c r="I35" s="5"/>
      <c r="J35" s="5"/>
      <c r="K35" s="5"/>
      <c r="L35" s="5"/>
      <c r="M35" s="6"/>
    </row>
    <row r="36" spans="1:13" ht="15.75">
      <c r="A36" s="4"/>
      <c r="B36" s="21"/>
      <c r="C36" s="184" t="s">
        <v>28</v>
      </c>
      <c r="D36" s="184"/>
      <c r="E36" s="30" t="s">
        <v>29</v>
      </c>
      <c r="F36" s="5"/>
      <c r="G36" s="5"/>
      <c r="H36" s="5"/>
      <c r="I36" s="5"/>
      <c r="J36" s="5"/>
      <c r="K36" s="5"/>
      <c r="L36" s="5"/>
      <c r="M36" s="6"/>
    </row>
    <row r="37" spans="1:13" ht="12.75">
      <c r="A37" s="4"/>
      <c r="B37" s="21"/>
      <c r="C37" s="5"/>
      <c r="D37" s="5"/>
      <c r="E37" s="5"/>
      <c r="F37" s="5"/>
      <c r="G37" s="5"/>
      <c r="H37" s="5"/>
      <c r="I37" s="5"/>
      <c r="J37" s="5"/>
      <c r="K37" s="5"/>
      <c r="L37" s="5"/>
      <c r="M37" s="6"/>
    </row>
    <row r="38" spans="1:13" ht="12.75">
      <c r="A38" s="4"/>
      <c r="B38" s="21"/>
      <c r="C38" s="5"/>
      <c r="D38" s="31"/>
      <c r="E38" s="27"/>
      <c r="F38" s="5"/>
      <c r="G38" s="5"/>
      <c r="H38" s="5"/>
      <c r="I38" s="5"/>
      <c r="J38" s="5"/>
      <c r="K38" s="5"/>
      <c r="L38" s="5"/>
      <c r="M38" s="6"/>
    </row>
    <row r="39" spans="1:13" ht="12.75">
      <c r="A39" s="4"/>
      <c r="B39" s="21"/>
      <c r="C39" s="5"/>
      <c r="D39" s="27"/>
      <c r="E39" s="27"/>
      <c r="F39" s="5"/>
      <c r="G39" s="5"/>
      <c r="H39" s="5"/>
      <c r="I39" s="5"/>
      <c r="J39" s="5"/>
      <c r="K39" s="5"/>
      <c r="L39" s="5"/>
      <c r="M39" s="6"/>
    </row>
    <row r="40" spans="1:13" ht="12.75">
      <c r="A40" s="4"/>
      <c r="B40" s="21"/>
      <c r="C40" s="5"/>
      <c r="D40" s="27"/>
      <c r="E40" s="27"/>
      <c r="F40" s="5"/>
      <c r="G40" s="5"/>
      <c r="H40" s="5"/>
      <c r="I40" s="5"/>
      <c r="J40" s="5"/>
      <c r="K40" s="5"/>
      <c r="L40" s="5"/>
      <c r="M40" s="6"/>
    </row>
    <row r="41" spans="1:13" ht="12.75">
      <c r="A41" s="4"/>
      <c r="B41" s="21"/>
      <c r="C41" s="5"/>
      <c r="D41" s="27"/>
      <c r="E41" s="27"/>
      <c r="F41" s="5"/>
      <c r="G41" s="5"/>
      <c r="H41" s="5"/>
      <c r="I41" s="5"/>
      <c r="J41" s="5"/>
      <c r="K41" s="5"/>
      <c r="L41" s="5"/>
      <c r="M41" s="6"/>
    </row>
    <row r="42" spans="1:13" ht="12.75">
      <c r="A42" s="4"/>
      <c r="B42" s="21"/>
      <c r="C42" s="5"/>
      <c r="D42" s="5"/>
      <c r="E42" s="5"/>
      <c r="F42" s="5"/>
      <c r="G42" s="5"/>
      <c r="H42" s="5"/>
      <c r="I42" s="5"/>
      <c r="J42" s="5"/>
      <c r="K42" s="5"/>
      <c r="L42" s="5"/>
      <c r="M42" s="6"/>
    </row>
    <row r="43" spans="1:13" ht="12.75">
      <c r="A43" s="4"/>
      <c r="B43" s="21"/>
      <c r="C43" s="5"/>
      <c r="D43" s="5"/>
      <c r="E43" s="5"/>
      <c r="F43" s="5"/>
      <c r="G43" s="5"/>
      <c r="H43" s="5"/>
      <c r="I43" s="5"/>
      <c r="J43" s="5"/>
      <c r="K43" s="5"/>
      <c r="L43" s="5"/>
      <c r="M43" s="6"/>
    </row>
    <row r="44" spans="1:13" ht="12.75">
      <c r="A44" s="4"/>
      <c r="B44" s="21"/>
      <c r="C44" s="5"/>
      <c r="D44" s="5"/>
      <c r="E44" s="5"/>
      <c r="F44" s="5"/>
      <c r="G44" s="5"/>
      <c r="H44" s="5"/>
      <c r="I44" s="5"/>
      <c r="J44" s="5"/>
      <c r="K44" s="5"/>
      <c r="L44" s="5"/>
      <c r="M44" s="6"/>
    </row>
    <row r="45" spans="1:13" ht="15">
      <c r="A45" s="4"/>
      <c r="B45" s="178" t="s">
        <v>193</v>
      </c>
      <c r="C45" s="178"/>
      <c r="D45" s="178"/>
      <c r="E45" s="178"/>
      <c r="F45" s="178"/>
      <c r="G45" s="5"/>
      <c r="I45" s="178" t="s">
        <v>13</v>
      </c>
      <c r="J45" s="178"/>
      <c r="K45" s="178"/>
      <c r="L45" s="178"/>
      <c r="M45" s="6"/>
    </row>
    <row r="46" spans="1:13" ht="12.75">
      <c r="A46" s="4"/>
      <c r="B46" s="179" t="s">
        <v>496</v>
      </c>
      <c r="C46" s="179"/>
      <c r="D46" s="179"/>
      <c r="E46" s="179"/>
      <c r="F46" s="179"/>
      <c r="G46" s="5"/>
      <c r="I46" s="179" t="s">
        <v>497</v>
      </c>
      <c r="J46" s="179"/>
      <c r="K46" s="179"/>
      <c r="L46" s="179"/>
      <c r="M46" s="6"/>
    </row>
    <row r="47" spans="1:13" ht="12.75">
      <c r="A47" s="4"/>
      <c r="B47" s="21"/>
      <c r="C47" s="5"/>
      <c r="D47" s="5"/>
      <c r="E47" s="5"/>
      <c r="F47" s="5"/>
      <c r="G47" s="5"/>
      <c r="H47" s="5"/>
      <c r="I47" s="5"/>
      <c r="J47" s="5"/>
      <c r="K47" s="5"/>
      <c r="L47" s="5"/>
      <c r="M47" s="6"/>
    </row>
    <row r="48" spans="1:13" ht="12.75">
      <c r="A48" s="7"/>
      <c r="B48" s="32"/>
      <c r="C48" s="8"/>
      <c r="D48" s="8"/>
      <c r="E48" s="8"/>
      <c r="F48" s="8"/>
      <c r="G48" s="8"/>
      <c r="H48" s="8"/>
      <c r="I48" s="8"/>
      <c r="J48" s="8"/>
      <c r="K48" s="8"/>
      <c r="L48" s="8"/>
      <c r="M48" s="9"/>
    </row>
  </sheetData>
  <sheetProtection/>
  <mergeCells count="7">
    <mergeCell ref="I45:L45"/>
    <mergeCell ref="I46:L46"/>
    <mergeCell ref="B45:F45"/>
    <mergeCell ref="B46:F46"/>
    <mergeCell ref="A4:M4"/>
    <mergeCell ref="C6:D6"/>
    <mergeCell ref="C36:D36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Edlira</cp:lastModifiedBy>
  <cp:lastPrinted>2017-04-10T18:11:48Z</cp:lastPrinted>
  <dcterms:created xsi:type="dcterms:W3CDTF">2002-02-16T18:16:52Z</dcterms:created>
  <dcterms:modified xsi:type="dcterms:W3CDTF">2019-01-25T12:59:04Z</dcterms:modified>
  <cp:category/>
  <cp:version/>
  <cp:contentType/>
  <cp:contentStatus/>
</cp:coreProperties>
</file>