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9" activeTab="9"/>
  </bookViews>
  <sheets>
    <sheet name="KOPERTINA" sheetId="1" r:id="rId1"/>
    <sheet name="AKTIVI-PASIVI 2013" sheetId="2" r:id="rId2"/>
    <sheet name="ARDHURA-SHPENZIME 2013" sheetId="3" r:id="rId3"/>
    <sheet name="Pasq.fluksit Mon. Indirekte" sheetId="4" r:id="rId4"/>
    <sheet name="PASQ. NDRYSHIMEVE. CAPITAL 2013" sheetId="5" r:id="rId5"/>
    <sheet name="Relacioni" sheetId="6" r:id="rId6"/>
    <sheet name="Anekse Statistikore 1" sheetId="7" r:id="rId7"/>
    <sheet name="Anekse Statistikore 2" sheetId="8" r:id="rId8"/>
    <sheet name="aktivet afatgjata materiale" sheetId="9" r:id="rId9"/>
    <sheet name="Ndarja sipas aktivitetit" sheetId="10" r:id="rId10"/>
    <sheet name="INVENTARI MALLIT 31.12.2013" sheetId="11" r:id="rId11"/>
    <sheet name="INVENTARI  AUTOMJETE 31.12.2013" sheetId="12" r:id="rId12"/>
  </sheets>
  <definedNames>
    <definedName name="_xlnm.Print_Area" localSheetId="1">'AKTIVI-PASIVI 2013'!$A$47:$E$87</definedName>
    <definedName name="_xlnm.Print_Area" localSheetId="2">'ARDHURA-SHPENZIME 2013'!$A$2:$D$31</definedName>
    <definedName name="_xlnm.Print_Area" localSheetId="4">'PASQ. NDRYSHIMEVE. CAPITAL 2013'!$A$4:$K$20</definedName>
  </definedNames>
  <calcPr fullCalcOnLoad="1"/>
</workbook>
</file>

<file path=xl/sharedStrings.xml><?xml version="1.0" encoding="utf-8"?>
<sst xmlns="http://schemas.openxmlformats.org/spreadsheetml/2006/main" count="578" uniqueCount="423">
  <si>
    <t>Nr</t>
  </si>
  <si>
    <t>A  K T  I  V E  T</t>
  </si>
  <si>
    <t>Shenime</t>
  </si>
  <si>
    <t>1</t>
  </si>
  <si>
    <t>AKTIVET   AFATSHKURTRA</t>
  </si>
  <si>
    <t>1 Aktivet monetare</t>
  </si>
  <si>
    <t>&gt; Banka</t>
  </si>
  <si>
    <t>&gt; Arka</t>
  </si>
  <si>
    <r>
      <t xml:space="preserve">2 </t>
    </r>
    <r>
      <rPr>
        <b/>
        <sz val="10"/>
        <rFont val="Arial"/>
        <family val="2"/>
      </rPr>
      <t>Derivative dhe aktive te mbajtura pertregtim</t>
    </r>
  </si>
  <si>
    <t>3 Aktive te tjera financiare afatshkurtra</t>
  </si>
  <si>
    <t>&gt; Debitore,Kreditore te tjere</t>
  </si>
  <si>
    <t>&gt;  Tatim mbi fitimin</t>
  </si>
  <si>
    <t>&gt;   Tvsh</t>
  </si>
  <si>
    <t>&gt;  Te drejta e detyrime ndaj ortakeve</t>
  </si>
  <si>
    <t>&gt;</t>
  </si>
  <si>
    <t>4 Inventari</t>
  </si>
  <si>
    <t>&gt;  Inventari Imet</t>
  </si>
  <si>
    <t>&gt;  Produkte te gatshme</t>
  </si>
  <si>
    <t>&gt; Mallra per rishitje</t>
  </si>
  <si>
    <t>5 Aktive biologjike afatshkurtra</t>
  </si>
  <si>
    <t>6 Aktive afatshkurtra te mbajtura per rishitje</t>
  </si>
  <si>
    <t>7 Parapagime dhe shpenzime te shtyra</t>
  </si>
  <si>
    <t>&gt;  Shpenzime te periudhave te ardhshme</t>
  </si>
  <si>
    <t>II</t>
  </si>
  <si>
    <t>AKTIVET   AFATGJATA</t>
  </si>
  <si>
    <t>1 Investimet financiare afatgjata</t>
  </si>
  <si>
    <t>2 Aktive afatgjata materiale</t>
  </si>
  <si>
    <t>&gt;   Toka</t>
  </si>
  <si>
    <t>&gt;  Ndertesa</t>
  </si>
  <si>
    <t>&gt;  Makineri dhe paisje</t>
  </si>
  <si>
    <t>&gt; Aktive tjera afat gjata materiale</t>
  </si>
  <si>
    <t>3 Ativet biologjike afatgjata</t>
  </si>
  <si>
    <t>4 Aktive afatgjata jo materiale</t>
  </si>
  <si>
    <t>5 Kapitali aksioneri pa paguar</t>
  </si>
  <si>
    <t>6 Aktive te tjera afatgjata</t>
  </si>
  <si>
    <t>T OTALI    AKTIVEVE  (I +II)</t>
  </si>
  <si>
    <t>TOTALI  PASIVEVE  DHE KAPITALIT (l+ll+lll)</t>
  </si>
  <si>
    <t>10 Fitimi (Humbja) e vitit financiar</t>
  </si>
  <si>
    <t>9 Fitimet e pa shperndara</t>
  </si>
  <si>
    <t>8 Rezervat e tjera</t>
  </si>
  <si>
    <t>7 Rezervat ligjore</t>
  </si>
  <si>
    <t>6 Rezervat statutore</t>
  </si>
  <si>
    <t>5 Njesite ose aksionet e thesarit (Negative)</t>
  </si>
  <si>
    <t>4 Primi aksionit</t>
  </si>
  <si>
    <t>3 Kapitali aksionar</t>
  </si>
  <si>
    <t>2 Kapitali aksionereve te shoq.meme (PF te kons.)</t>
  </si>
  <si>
    <t>1 Aksionet e pakices (PF te konsoliduara)</t>
  </si>
  <si>
    <t>KAPITALI</t>
  </si>
  <si>
    <t>III</t>
  </si>
  <si>
    <t>4 Provizionet afatgjata</t>
  </si>
  <si>
    <t>3 Grantet dhe te ardhurat e shtyra</t>
  </si>
  <si>
    <r>
      <t xml:space="preserve">2 </t>
    </r>
    <r>
      <rPr>
        <b/>
        <sz val="10"/>
        <rFont val="Arial"/>
        <family val="2"/>
      </rPr>
      <t>Huamarje te tjera afatgjata</t>
    </r>
  </si>
  <si>
    <t>&gt; Bono te konvertueshme</t>
  </si>
  <si>
    <t>&gt; Hua,bono dhe detyrime nga qeraja financiare</t>
  </si>
  <si>
    <t>1 Huat afatgjata</t>
  </si>
  <si>
    <t>PASIVET    AFATGJATA</t>
  </si>
  <si>
    <t>5 Provizionet afatshkurtra</t>
  </si>
  <si>
    <t>4 Grantet dhe te ardhurat e shtyra</t>
  </si>
  <si>
    <t>&gt; Debitore dhe Kreditore te tjere</t>
  </si>
  <si>
    <t>&gt; Dividente per tu paguar</t>
  </si>
  <si>
    <t>&gt; Detyrime tatimore per Tatimin ne Burim</t>
  </si>
  <si>
    <t>&gt; Detyrime tatimore per Tvsh-ne</t>
  </si>
  <si>
    <t>&gt; Defy rime tatimore per Tatim Fitimin</t>
  </si>
  <si>
    <t>&gt; Detyrime per Sigurime Shoq.Shend.</t>
  </si>
  <si>
    <t>&gt;  Te pagueshme ndaj furnitoreve</t>
  </si>
  <si>
    <t>3 Huat dhe parapagimet</t>
  </si>
  <si>
    <t>&gt; Huamarrje afat shkuatra</t>
  </si>
  <si>
    <t>&gt;  Overdraftet bankare</t>
  </si>
  <si>
    <t>2 Huamarjet</t>
  </si>
  <si>
    <t>1 Derivativet</t>
  </si>
  <si>
    <t>PASIVET    AFATSHKURTRA</t>
  </si>
  <si>
    <t>PASIVET DHE KAPITALI</t>
  </si>
  <si>
    <t>Shitjet neto</t>
  </si>
  <si>
    <t>2</t>
  </si>
  <si>
    <t>3</t>
  </si>
  <si>
    <t>4</t>
  </si>
  <si>
    <t>5</t>
  </si>
  <si>
    <t>6</t>
  </si>
  <si>
    <t>Te ardhurat dhe shpenzimet financiare nga pjesemarrjet</t>
  </si>
  <si>
    <t>Te ardhurat dhe shpenzimet financiare nga njesite e kontrolluara</t>
  </si>
  <si>
    <t>Te ardhurat dhe shpenzimet financiare</t>
  </si>
  <si>
    <t>Totali i te Ardhurave dhe Shpenzimeve financiare</t>
  </si>
  <si>
    <t>13</t>
  </si>
  <si>
    <t>14</t>
  </si>
  <si>
    <t>Shpenzimet e tatimit mbi fitimin</t>
  </si>
  <si>
    <t>15</t>
  </si>
  <si>
    <t>16</t>
  </si>
  <si>
    <t>Elementet e pasqyrave te konsoliduara</t>
  </si>
  <si>
    <t>( Bazuar ne klasifikimin e Shpenzimeve sipas Natyres )</t>
  </si>
  <si>
    <t>Te ardhura te tjera nga veprimtaria e shfrytezimit</t>
  </si>
  <si>
    <t>Ndrysh.ne invent.prod.gatshme e prodhimit ne proces</t>
  </si>
  <si>
    <t>Materialet e konsumuara</t>
  </si>
  <si>
    <t>Kosto e punes</t>
  </si>
  <si>
    <t>Pagat e personelit</t>
  </si>
  <si>
    <t>Shpenzimet per sigurime shoqerore e shendetesore</t>
  </si>
  <si>
    <t>Amortizimet dhe zhvleresimet</t>
  </si>
  <si>
    <t>Totali shpenzimeve ( shumat 4-7)</t>
  </si>
  <si>
    <r>
      <t>Fitimi (humbja) nga veprimtarite e kryesore (1</t>
    </r>
    <r>
      <rPr>
        <sz val="10"/>
        <rFont val="Arial"/>
        <family val="2"/>
      </rPr>
      <t>+2</t>
    </r>
    <r>
      <rPr>
        <b/>
        <sz val="10"/>
        <rFont val="Arial"/>
        <family val="2"/>
      </rPr>
      <t>+/-3-8)</t>
    </r>
  </si>
  <si>
    <t>Fitimi (humbja) para tatimit ( 9 +/-13 )</t>
  </si>
  <si>
    <t>Fitimi (humbja) neto e vitit financiar (14 -15)</t>
  </si>
  <si>
    <t>17</t>
  </si>
  <si>
    <t>Nie pasqyre e Konsoliduar</t>
  </si>
  <si>
    <t>Kapitali Aksionar qe i perket Aksionereve te Shoqerise Meme</t>
  </si>
  <si>
    <t>Zoterimet e</t>
  </si>
  <si>
    <t>Emertimi</t>
  </si>
  <si>
    <t>Kapitali</t>
  </si>
  <si>
    <t>Primi i</t>
  </si>
  <si>
    <t>Rezervat</t>
  </si>
  <si>
    <t>TOTALI</t>
  </si>
  <si>
    <t>Aksionereve</t>
  </si>
  <si>
    <t>Aksionar</t>
  </si>
  <si>
    <t>Aksionit</t>
  </si>
  <si>
    <t>Statutore dhe ligjore</t>
  </si>
  <si>
    <t>te Pakices</t>
  </si>
  <si>
    <t>A</t>
  </si>
  <si>
    <t>B</t>
  </si>
  <si>
    <t>Pozicioni i rregulluar</t>
  </si>
  <si>
    <t>Efektet e ndryshimit te kurseve te kembimit gate konsolidimit</t>
  </si>
  <si>
    <t>Totali i te Ardhurave dhe Shpenzimeve qe nuk jane njohur ne pasqyren e te Ardhurave dhe Shpenzimeve</t>
  </si>
  <si>
    <t>Dividentet e paguar</t>
  </si>
  <si>
    <t>Transferime ne rezerven e detyrueshme Statutore</t>
  </si>
  <si>
    <t>Emetimi i Kapital it Aksionar</t>
  </si>
  <si>
    <t>( Ne zbarim te Standartit Kombetar te Kontabilitetit Nr.2 dhe</t>
  </si>
  <si>
    <t>Ligjit N r. 9228 Date 29.04.2004    Per Kontabilitetin dhe Pasqyrat Financiare )</t>
  </si>
  <si>
    <r>
      <t>Pasqyra Financiare jane individuale</t>
    </r>
    <r>
      <rPr>
        <sz val="10"/>
        <rFont val="Times New Roman"/>
        <family val="1"/>
      </rPr>
      <t xml:space="preserve"> </t>
    </r>
    <r>
      <rPr>
        <sz val="9"/>
        <rFont val="Arial"/>
        <family val="2"/>
      </rPr>
      <t>_</t>
    </r>
  </si>
  <si>
    <r>
      <t>Pasqyra Financiare jane te konsoiiduara</t>
    </r>
    <r>
      <rPr>
        <sz val="10"/>
        <rFont val="Times New Roman"/>
        <family val="1"/>
      </rPr>
      <t xml:space="preserve"> </t>
    </r>
    <r>
      <rPr>
        <sz val="9"/>
        <rFont val="Arial"/>
        <family val="2"/>
      </rPr>
      <t>_</t>
    </r>
  </si>
  <si>
    <r>
      <t>Pasqyra Financiare jane te shprehura ne</t>
    </r>
    <r>
      <rPr>
        <sz val="10"/>
        <rFont val="Times New Roman"/>
        <family val="1"/>
      </rPr>
      <t xml:space="preserve"> </t>
    </r>
    <r>
      <rPr>
        <sz val="9"/>
        <rFont val="Arial"/>
        <family val="2"/>
      </rPr>
      <t>_</t>
    </r>
  </si>
  <si>
    <r>
      <t>Pasqyra Financiare jane te rumbullakosura ne</t>
    </r>
    <r>
      <rPr>
        <sz val="10"/>
        <rFont val="Times New Roman"/>
        <family val="1"/>
      </rPr>
      <t xml:space="preserve"> </t>
    </r>
    <r>
      <rPr>
        <sz val="9"/>
        <rFont val="Arial"/>
        <family val="2"/>
      </rPr>
      <t>_</t>
    </r>
  </si>
  <si>
    <t xml:space="preserve">Periudha Kontabel e Pasqyrave Financiare                     </t>
  </si>
  <si>
    <t>Data e mbylljes se Pasqyrave Financiare</t>
  </si>
  <si>
    <t>Shpenzime te tjera (Furnitura, nentrajtime dhe sherbime)</t>
  </si>
  <si>
    <t>&gt;  Amortizimi I makinerive dhe paisje</t>
  </si>
  <si>
    <t>&gt;  Prodhim ne proces</t>
  </si>
  <si>
    <t>&gt; Parapagesa per furnizime</t>
  </si>
  <si>
    <t>&gt;  Te pagueshme ndaj punonjeseve</t>
  </si>
  <si>
    <t>&gt; Detyrime tatimore per TAP-in</t>
  </si>
  <si>
    <t>&gt;   Te drejta mbi ushtrimin e aktivitetit</t>
  </si>
  <si>
    <t>Fitimi ushtrimit</t>
  </si>
  <si>
    <t>Terheqje e fitim pa shperndare</t>
  </si>
  <si>
    <t>Pasqyre Nr.1</t>
  </si>
  <si>
    <t>Në ooo/Lekë</t>
  </si>
  <si>
    <t>ANEKS STATISTIKOR</t>
  </si>
  <si>
    <t>TE ARDHURAT</t>
  </si>
  <si>
    <t>Numri i Llogarise</t>
  </si>
  <si>
    <t>Kodi Statistikor</t>
  </si>
  <si>
    <t>Shitjet gjithsej (a + b +c )</t>
  </si>
  <si>
    <t>a)</t>
  </si>
  <si>
    <t xml:space="preserve">   Te ardhura nga shitja e Produktit te vet </t>
  </si>
  <si>
    <t>701/702/703</t>
  </si>
  <si>
    <t xml:space="preserve"> b)</t>
  </si>
  <si>
    <t xml:space="preserve">   Te ardhura nga shitja e Shërbimeve </t>
  </si>
  <si>
    <t xml:space="preserve"> c)</t>
  </si>
  <si>
    <t xml:space="preserve">    te ardhura nga shitja e Mallrave </t>
  </si>
  <si>
    <t>Të ardhura nga shitje të tjera (a+b+c)</t>
  </si>
  <si>
    <t>Qeraja</t>
  </si>
  <si>
    <t>b)</t>
  </si>
  <si>
    <t>Komisione</t>
  </si>
  <si>
    <t>c)</t>
  </si>
  <si>
    <t>Transport per te tjeret</t>
  </si>
  <si>
    <t xml:space="preserve">Ndryshimet në inventarin e produkteve të gatshëm e prodhimeve në proçes :                                   </t>
  </si>
  <si>
    <t>Shtesat    (+)</t>
  </si>
  <si>
    <t>Pakesimet (-)</t>
  </si>
  <si>
    <t xml:space="preserve">   Prodhimi per qellimet e vet ndermarrjes dhe per kapital :</t>
  </si>
  <si>
    <t xml:space="preserve">    nga i cili: Prodhim i aktiveve afatgjata</t>
  </si>
  <si>
    <t xml:space="preserve">  Të ardhura nga grantet (Subvencione)</t>
  </si>
  <si>
    <t xml:space="preserve">  Të tjera</t>
  </si>
  <si>
    <t xml:space="preserve">  Të ardhura nga shitja e aktiveve afatgjata</t>
  </si>
  <si>
    <t>I)</t>
  </si>
  <si>
    <t>Totali i te ardhurave I= (1+2+/-3+4+5+6+7+8)</t>
  </si>
  <si>
    <t>Administratori</t>
  </si>
  <si>
    <t>Pasqyre Nr.2</t>
  </si>
  <si>
    <t>SHPENZIMET</t>
  </si>
  <si>
    <t>Blerje, shpenzime (a+/-b+c+/-d+e)</t>
  </si>
  <si>
    <t xml:space="preserve"> a) </t>
  </si>
  <si>
    <t>Blerje/shpenzime materiale dhe materiale të tjera</t>
  </si>
  <si>
    <t>Mallra te blera</t>
  </si>
  <si>
    <t>601+602</t>
  </si>
  <si>
    <t xml:space="preserve"> Ndryshimet e gjëndjeve të Materialeve (+/-)</t>
  </si>
  <si>
    <t xml:space="preserve"> Mallra të blera</t>
  </si>
  <si>
    <t>605/1</t>
  </si>
  <si>
    <t xml:space="preserve"> d) </t>
  </si>
  <si>
    <r>
      <t xml:space="preserve"> </t>
    </r>
    <r>
      <rPr>
        <sz val="8"/>
        <rFont val="Arial"/>
        <family val="2"/>
      </rPr>
      <t>Ndryshimet e gjëndjeve të Mallrave (+/-)</t>
    </r>
  </si>
  <si>
    <t xml:space="preserve"> e) </t>
  </si>
  <si>
    <t xml:space="preserve"> Shpenzime per sherbime</t>
  </si>
  <si>
    <t>605/2</t>
  </si>
  <si>
    <t>Shpenzime per personelin (a+b)</t>
  </si>
  <si>
    <t>a-</t>
  </si>
  <si>
    <r>
      <t xml:space="preserve"> </t>
    </r>
    <r>
      <rPr>
        <sz val="8"/>
        <rFont val="Arial"/>
        <family val="2"/>
      </rPr>
      <t>Pagat e personelit</t>
    </r>
  </si>
  <si>
    <t xml:space="preserve"> b-</t>
  </si>
  <si>
    <t xml:space="preserve"> Shpenzimet për sig.shoqërore dhe shëndetsore</t>
  </si>
  <si>
    <t>Amortizimet dhe zhvlerësimet</t>
  </si>
  <si>
    <t>Shërbime nga të tretë (a+b+c+d+e+f+g+h+i+j+k+l+m)</t>
  </si>
  <si>
    <t>Sherbimet nga nen-kontraktoret</t>
  </si>
  <si>
    <t>Trajtime te pergjithshme</t>
  </si>
  <si>
    <t>Qera</t>
  </si>
  <si>
    <t>d)</t>
  </si>
  <si>
    <t>Mirembajtje dhe riparime</t>
  </si>
  <si>
    <t>e)</t>
  </si>
  <si>
    <t>Shpenzime për Siguracione</t>
  </si>
  <si>
    <t>f)</t>
  </si>
  <si>
    <t>Kerkim studime</t>
  </si>
  <si>
    <t>g)</t>
  </si>
  <si>
    <t>Sherbime të tjera</t>
  </si>
  <si>
    <t>h)</t>
  </si>
  <si>
    <t>Shpenzime per koncesione, patenta dhe licensa</t>
  </si>
  <si>
    <t>i)</t>
  </si>
  <si>
    <t>Shpenzime per publicitet, reklama</t>
  </si>
  <si>
    <t>j)</t>
  </si>
  <si>
    <t>Transferime, udhetime, dieta</t>
  </si>
  <si>
    <t>k)</t>
  </si>
  <si>
    <t xml:space="preserve">Shpenzime postare dhe telekomunikacioni </t>
  </si>
  <si>
    <t>l)</t>
  </si>
  <si>
    <t>Shpenzime transporti</t>
  </si>
  <si>
    <t xml:space="preserve">   per Blerje </t>
  </si>
  <si>
    <t xml:space="preserve">   per shitje</t>
  </si>
  <si>
    <t>m)</t>
  </si>
  <si>
    <t>Shpenzime per sherbime bankare</t>
  </si>
  <si>
    <t>Tatime dhe taksa (a+b+c+d)</t>
  </si>
  <si>
    <t>Taksa dhe tarifa doganore</t>
  </si>
  <si>
    <t>Akciza</t>
  </si>
  <si>
    <t>Taksa dhe tarifa vendore</t>
  </si>
  <si>
    <t>Taksa e regjistrimit dhe tatime te tjera</t>
  </si>
  <si>
    <t>635+638</t>
  </si>
  <si>
    <t>II)</t>
  </si>
  <si>
    <t>Totali i shpenzimeve II=(1+2+3+4+5)</t>
  </si>
  <si>
    <t>Informatë:</t>
  </si>
  <si>
    <t xml:space="preserve">Numri mesatar i te punesuarve </t>
  </si>
  <si>
    <t>Investimet</t>
  </si>
  <si>
    <t xml:space="preserve">    Shtimi i aseteve fikse</t>
  </si>
  <si>
    <t xml:space="preserve">       nga te cilat: asete te reja</t>
  </si>
  <si>
    <t xml:space="preserve">   Pakesimi i aseteve fikse</t>
  </si>
  <si>
    <t xml:space="preserve">       nga te cilat shitja e aseteve ekzistuese</t>
  </si>
  <si>
    <t>Veprimtaria Kryesore  SHRSF.</t>
  </si>
  <si>
    <t>Adresa :    Peshkopi</t>
  </si>
  <si>
    <t>NIPT  K 77217701 L</t>
  </si>
  <si>
    <t>" SNAJPER  SECURITY "  Shpk</t>
  </si>
  <si>
    <t>Data e krijimit  09.07.2007</t>
  </si>
  <si>
    <t>Nr. i Regjistrit Tregetar  38937</t>
  </si>
  <si>
    <t>P A S Q Y R A T       F I N A N C I A R E</t>
  </si>
  <si>
    <t>Taksa vendore</t>
  </si>
  <si>
    <t>&gt;  Kliente per mallra,produkte e sherbime, kliente.</t>
  </si>
  <si>
    <t>SHOQERIA   " Snajper  Security "</t>
  </si>
  <si>
    <t>NIPT:   K 77217701 L</t>
  </si>
  <si>
    <t xml:space="preserve">Xhemal   Bajraktari </t>
  </si>
  <si>
    <t>SHOQERIA  "  Snajper  Security "</t>
  </si>
  <si>
    <t>NIPT    K 77217701 L</t>
  </si>
  <si>
    <t>Xhemal Baraktari</t>
  </si>
  <si>
    <t>Sasia</t>
  </si>
  <si>
    <t>Gjendje</t>
  </si>
  <si>
    <t>Shtesa</t>
  </si>
  <si>
    <t>Pakesime</t>
  </si>
  <si>
    <t>Toka</t>
  </si>
  <si>
    <t>Ndertime</t>
  </si>
  <si>
    <t>Makineri,paisje</t>
  </si>
  <si>
    <t>Mjete transporti</t>
  </si>
  <si>
    <t>kompjuterike</t>
  </si>
  <si>
    <t>Zyre</t>
  </si>
  <si>
    <t xml:space="preserve">             TOTALI</t>
  </si>
  <si>
    <t>Makineri,paisje,vegla</t>
  </si>
  <si>
    <t>Pasqyre Nr.3</t>
  </si>
  <si>
    <t>Aktiviteti</t>
  </si>
  <si>
    <t>Te ardhurat nga aktiviteti</t>
  </si>
  <si>
    <t>Tregti</t>
  </si>
  <si>
    <t>Tregti karburanti</t>
  </si>
  <si>
    <t>Tregti ushqimore,pije</t>
  </si>
  <si>
    <t>Tregti materiale ndertimi</t>
  </si>
  <si>
    <t>Tregti cigaresh</t>
  </si>
  <si>
    <t>Tregti artikuj industrial</t>
  </si>
  <si>
    <t>Farmaci</t>
  </si>
  <si>
    <t>Eksport mallrash</t>
  </si>
  <si>
    <t>Tregti te tjera</t>
  </si>
  <si>
    <t>I</t>
  </si>
  <si>
    <t>Totali i te ardhurave nga   tregtia</t>
  </si>
  <si>
    <t>Ndertim</t>
  </si>
  <si>
    <t xml:space="preserve">Ndertim banese </t>
  </si>
  <si>
    <t>Ndertim pune publike</t>
  </si>
  <si>
    <t>Ndertime te tjera</t>
  </si>
  <si>
    <t>Totali i te ardhurave nga ndertimi</t>
  </si>
  <si>
    <t>Prodhim</t>
  </si>
  <si>
    <t>Eksport, prodhime te ndryshme</t>
  </si>
  <si>
    <t>Fason te cdo lloji</t>
  </si>
  <si>
    <t>Prodhim materiale ndertimi</t>
  </si>
  <si>
    <t xml:space="preserve">Prodhim ushqimore </t>
  </si>
  <si>
    <t>Prodhim pije alkolike, etj</t>
  </si>
  <si>
    <t>Prodhime energji</t>
  </si>
  <si>
    <t>Prodhim hidrokarbure,</t>
  </si>
  <si>
    <t>Prodhime te tjera</t>
  </si>
  <si>
    <t>Totali i te ardhurave nga prodhimi</t>
  </si>
  <si>
    <t>Transport</t>
  </si>
  <si>
    <t>Transport mallrash</t>
  </si>
  <si>
    <t>Transport malli nderkombetare</t>
  </si>
  <si>
    <t>Transport udhetaresh</t>
  </si>
  <si>
    <t>Transport udhetaresh nderkombetare</t>
  </si>
  <si>
    <t>IV</t>
  </si>
  <si>
    <t>Totali i te ardhurave nga transporti</t>
  </si>
  <si>
    <t xml:space="preserve">Sherbimi </t>
  </si>
  <si>
    <t xml:space="preserve">Sherbime financiare </t>
  </si>
  <si>
    <t>Siguracione</t>
  </si>
  <si>
    <t>Sherbime mjekesore</t>
  </si>
  <si>
    <t xml:space="preserve">Bar restorante </t>
  </si>
  <si>
    <t>Hoteleri</t>
  </si>
  <si>
    <t>Lojra Fati</t>
  </si>
  <si>
    <t>Veprimtari televizive</t>
  </si>
  <si>
    <t>Telekomunikacion</t>
  </si>
  <si>
    <t>Eksport sherbimish te ndryshme</t>
  </si>
  <si>
    <t>Profesione te lira</t>
  </si>
  <si>
    <t>Sherbime te tjera</t>
  </si>
  <si>
    <t>V</t>
  </si>
  <si>
    <t>Totali i te ardhurave nga sherbimet</t>
  </si>
  <si>
    <t>TOALI (I+II+III+IV+V)</t>
  </si>
  <si>
    <t>Me page nga 30.001 deri  ne 66.500 leke</t>
  </si>
  <si>
    <t>Totali</t>
  </si>
  <si>
    <r>
      <t xml:space="preserve">Shenim: </t>
    </r>
    <r>
      <rPr>
        <sz val="10"/>
        <rFont val="Arial"/>
        <family val="2"/>
      </rPr>
      <t>Kjo pasqyre plotesohet edhe on-line.</t>
    </r>
  </si>
  <si>
    <t xml:space="preserve">Shoqeria  " Snajper  Security " </t>
  </si>
  <si>
    <t>NIPTI   K  77217701 L</t>
  </si>
  <si>
    <t xml:space="preserve">Xhemal  Bajraktari </t>
  </si>
  <si>
    <t>NIPTI   K 77217701 L</t>
  </si>
  <si>
    <t>Shoqeria  "  Snajper  Security "</t>
  </si>
  <si>
    <t>INFORMATA    DHE    SQARIME   TE    NEVOJSHME</t>
  </si>
  <si>
    <t xml:space="preserve"> Zbatimi  i  rregullave  te  vleresimit.</t>
  </si>
  <si>
    <t xml:space="preserve">eshte  bere  mbeshtetur  ne  ligjin  9228,  date   29.04.2004,   "  Per  kontabilitetin dhe  </t>
  </si>
  <si>
    <t xml:space="preserve">Pasqyrat   financiare " ,  te  ndryshuar   dhe  ne  Standartet   Kombetare  te    </t>
  </si>
  <si>
    <t>Kontabilitetit    SKK 2.</t>
  </si>
  <si>
    <t xml:space="preserve">Bashkengjitur  te  gjitha  pasqyrat  e nevojshme  te  bilancit  dhe anakset  mbeshtetur </t>
  </si>
  <si>
    <t xml:space="preserve">H A R T U E S I </t>
  </si>
  <si>
    <t>ADMINISTRATORI</t>
  </si>
  <si>
    <t>_________________________</t>
  </si>
  <si>
    <t xml:space="preserve">F I R M A </t>
  </si>
  <si>
    <t xml:space="preserve">I N V E N T A R I </t>
  </si>
  <si>
    <t>Njesia</t>
  </si>
  <si>
    <t xml:space="preserve"> </t>
  </si>
  <si>
    <t>Pershkrimi  i  Materialit</t>
  </si>
  <si>
    <t>Çmimi   pa</t>
  </si>
  <si>
    <t>T.V.SH.</t>
  </si>
  <si>
    <t>Totali  pa</t>
  </si>
  <si>
    <t>TVSH  jo  e</t>
  </si>
  <si>
    <t>zbritshme</t>
  </si>
  <si>
    <t>Fitimi pa shperndare</t>
  </si>
  <si>
    <t>Levizjet per periudhen 2011 (pozicioni i rregulluar)</t>
  </si>
  <si>
    <t>Subjekti  " SNAJPER  SECURITY "</t>
  </si>
  <si>
    <t>Nuk  ka.</t>
  </si>
  <si>
    <t>Lloji  I  Automjetit</t>
  </si>
  <si>
    <t>Kapaciteti</t>
  </si>
  <si>
    <t>Targa</t>
  </si>
  <si>
    <t>Vlera</t>
  </si>
  <si>
    <t>etj.</t>
  </si>
  <si>
    <t>Shtesa nga</t>
  </si>
  <si>
    <t>rivleresimet</t>
  </si>
  <si>
    <t>Viti 2012</t>
  </si>
  <si>
    <t>Te punesuar mesatarisht per vitin 2012:</t>
  </si>
  <si>
    <t>Pozicioni me 31 dhjetor2012</t>
  </si>
  <si>
    <t>TOTALI     PASIVEVE    ( l+ll )</t>
  </si>
  <si>
    <t>Pasqyra e Fluksit Monetar - Metoda Indirekte</t>
  </si>
  <si>
    <t>Fluksi i parave nga veprimtaria e shfrytezimit</t>
  </si>
  <si>
    <t xml:space="preserve">      Fitimi para tatimit</t>
  </si>
  <si>
    <t xml:space="preserve">      Rregullime për:</t>
  </si>
  <si>
    <t xml:space="preserve">            Amortizim</t>
  </si>
  <si>
    <t xml:space="preserve">            Humbje nga këmbimet valutore</t>
  </si>
  <si>
    <t xml:space="preserve">            Të ardhura nga Investimet</t>
  </si>
  <si>
    <t xml:space="preserve">   Shpenzime per interesa</t>
  </si>
  <si>
    <t xml:space="preserve">      Rritje/rënie në tepricën e kërkesave të arkëtueshme nga aktiviteti,         si dhe kërkesave të arkëtueshme të tjera</t>
  </si>
  <si>
    <t xml:space="preserve">      Rritje/rënie në Tepricën e inventarit </t>
  </si>
  <si>
    <t xml:space="preserve">      Rritje/rënie në tepricë e detyrimëve, për t`u paguar nga aktiviteti</t>
  </si>
  <si>
    <t xml:space="preserve">      Rritje/renie e shpenzimeve te shtyra</t>
  </si>
  <si>
    <t xml:space="preserve">      Mjete Monetare të përfituara nga aktivitetet</t>
  </si>
  <si>
    <t xml:space="preserve">      Interesi i paguar</t>
  </si>
  <si>
    <t xml:space="preserve">      Tatim mbi fitimin i paguar</t>
  </si>
  <si>
    <t xml:space="preserve">      Mjete Monetare neto nga aktivitetet e shfrytëzimit</t>
  </si>
  <si>
    <t xml:space="preserve">      Fluksi monetar nga veprimtaritë investuese</t>
  </si>
  <si>
    <t xml:space="preserve">      Blerja e njësisë së kontrolluar X minus paratë e arkëtuara</t>
  </si>
  <si>
    <t xml:space="preserve">      Blerja e aktivitetëve afatgjata materiale</t>
  </si>
  <si>
    <t xml:space="preserve">      Të ardhura nga shitja e pajisjëve</t>
  </si>
  <si>
    <t xml:space="preserve">      Interesi i arkëtuar</t>
  </si>
  <si>
    <t xml:space="preserve">      Dividentët e arkëtuar</t>
  </si>
  <si>
    <t xml:space="preserve">      Mjete Monetare neto të përdorura në veprimtaritë investuese</t>
  </si>
  <si>
    <t xml:space="preserve">      Fluksi monetar nga aktivitete financiare</t>
  </si>
  <si>
    <t xml:space="preserve">      Hyrje nga emërtimi i kapitalit aksioner</t>
  </si>
  <si>
    <t xml:space="preserve">      Hyrje nga huamarrje afatgjata</t>
  </si>
  <si>
    <t xml:space="preserve">      Pagesat e detyrimeve te qerase financiare</t>
  </si>
  <si>
    <t xml:space="preserve">      Pagesat nga huamarrje afatgjata</t>
  </si>
  <si>
    <t xml:space="preserve">      Dividentë të paguar</t>
  </si>
  <si>
    <t xml:space="preserve">      Mjete Monetare neto e përdorur në veprimtaritë Financiare</t>
  </si>
  <si>
    <t>Rritja/rënia neto e mjeteve monetare</t>
  </si>
  <si>
    <t>Mjete monetare në fillim të periudhes kontabël</t>
  </si>
  <si>
    <t>Mjete monetare në fund të periudhes kontabël</t>
  </si>
  <si>
    <t>XHEMAL    BAJRAKTARI</t>
  </si>
  <si>
    <r>
      <t xml:space="preserve">V I T I      </t>
    </r>
    <r>
      <rPr>
        <b/>
        <sz val="22"/>
        <rFont val="Arial Black"/>
        <family val="2"/>
      </rPr>
      <t>2 0 1 3</t>
    </r>
  </si>
  <si>
    <t>Nga 01.01.2013</t>
  </si>
  <si>
    <r>
      <t>Deri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31.12.2013</t>
    </r>
  </si>
  <si>
    <t>10.03.2014.</t>
  </si>
  <si>
    <t xml:space="preserve">    Hartimi  i  bailancit  financiar  te  vitit  2013,  me pasqyrat  dhe  anekset  perkatese,</t>
  </si>
  <si>
    <t>ne  Udhezuesin  nr.  2 , date  04.02.2014 " Per zbatimin e procedurave te verifikimit</t>
  </si>
  <si>
    <t>te  pasqyrave  financiare  per  vitin  fiskal  2013.</t>
  </si>
  <si>
    <t>Aktivet Afatgjata Materiale  me vlere fillestare   2013</t>
  </si>
  <si>
    <t>Amortizimi   A.A. Materiale    2013</t>
  </si>
  <si>
    <t>Vlera Kontabel  Neto e  A.A. Materiale   2013</t>
  </si>
  <si>
    <t>Inventari  i  automjeteve  ne  pronesi  te  subjektit    31.12.2013.</t>
  </si>
  <si>
    <t>Date   31  Dhjetor   2013</t>
  </si>
  <si>
    <t>Kostume policie private</t>
  </si>
  <si>
    <t>Kepuce Polici</t>
  </si>
  <si>
    <t>Pal</t>
  </si>
  <si>
    <t>Pasqyra  e  Ndryshimeve  ne   Kapital   2013</t>
  </si>
  <si>
    <t>Periudha Raportuese 2013</t>
  </si>
  <si>
    <t>Periudha Paraardhëse 2012</t>
  </si>
  <si>
    <t>Pasqyrat   Financiare   te  Vitit   2013</t>
  </si>
  <si>
    <t>Pasqyrat   Financiare   te    Vitit   2013.</t>
  </si>
  <si>
    <r>
      <t xml:space="preserve">122.0  </t>
    </r>
    <r>
      <rPr>
        <i/>
        <sz val="10"/>
        <rFont val="Arial"/>
        <family val="2"/>
      </rPr>
      <t>Te ardhurat dhe shpenzimet nga interesat</t>
    </r>
  </si>
  <si>
    <r>
      <t xml:space="preserve">121.0  Te </t>
    </r>
    <r>
      <rPr>
        <i/>
        <sz val="10"/>
        <rFont val="Arial"/>
        <family val="2"/>
      </rPr>
      <t>ardh.e shpenz. financ.nga inves.te tjera financ.afatgjata</t>
    </r>
  </si>
  <si>
    <r>
      <t xml:space="preserve">123    </t>
    </r>
    <r>
      <rPr>
        <i/>
        <sz val="10"/>
        <rFont val="Arial"/>
        <family val="2"/>
      </rPr>
      <t>Fitimet (Humbjet) nga kursi kembimit</t>
    </r>
  </si>
  <si>
    <r>
      <t xml:space="preserve">124    </t>
    </r>
    <r>
      <rPr>
        <i/>
        <sz val="10"/>
        <rFont val="Arial"/>
        <family val="2"/>
      </rPr>
      <t>Te ardhura dhe shpenzime te tjera financiare</t>
    </r>
  </si>
  <si>
    <t>Pasqyra  e  te  Ardhurave  dhe  Shpenzimeve   2013.</t>
  </si>
  <si>
    <t>Pershkrimi  i  Elementeve</t>
  </si>
  <si>
    <r>
      <t xml:space="preserve">122.1 </t>
    </r>
    <r>
      <rPr>
        <i/>
        <sz val="10"/>
        <rFont val="Arial"/>
        <family val="2"/>
      </rPr>
      <t>Te ardhurat dhe shpe nzimet nga interesat ( komisione bank.)</t>
    </r>
  </si>
  <si>
    <t>&gt;  Lendet e para, materiale.</t>
  </si>
  <si>
    <t>Fitimi I ushtrimit per periudhen ushtrimore 2013</t>
  </si>
  <si>
    <t>Pozicioni me 31 dhjetor2013</t>
  </si>
  <si>
    <t>Pasqyra  e  Fluksit  Monetar - Metoda  Indirekte   2013.</t>
  </si>
  <si>
    <t>Me page deri ne 22.000 leke</t>
  </si>
  <si>
    <t>Me page nga 22.001 deri ne 30.000 leke</t>
  </si>
  <si>
    <t>Nr. i te punesuarve</t>
  </si>
  <si>
    <t>Me page nga 66.501 deri ne 95130 leke</t>
  </si>
  <si>
    <t>Me page me te larte se 95130 leke</t>
  </si>
  <si>
    <t>Viti 2013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</si>
</sst>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_(* #,##0.0_);_(* \(#,##0.0\);_(* &quot;-&quot;??_);_(@_)"/>
    <numFmt numFmtId="174" formatCode="_(* #,##0.000_);_(* \(#,##0.000\);_(* &quot;-&quot;??_);_(@_)"/>
    <numFmt numFmtId="175" formatCode="_(* #,##0.0_);_(* \(#,##0.0\);_(* &quot;-&quot;?_);_(@_)"/>
    <numFmt numFmtId="176" formatCode="_-* #,##0.00_L_e_k_-;\-* #,##0.00_L_e_k_-;_-* &quot;-&quot;??_L_e_k_-;_-@_-"/>
    <numFmt numFmtId="177" formatCode="#,##0.000"/>
    <numFmt numFmtId="178" formatCode="0.0"/>
    <numFmt numFmtId="179" formatCode="0.000"/>
    <numFmt numFmtId="180" formatCode="_(* #,##0.000_);_(* \(#,##0.000\);_(* &quot;-&quot;???_);_(@_)"/>
    <numFmt numFmtId="181" formatCode="_(* #,##0.0000_);_(* \(#,##0.0000\);_(* &quot;-&quot;??_);_(@_)"/>
    <numFmt numFmtId="182" formatCode="_(* #,##0.00000_);_(* \(#,##0.00000\);_(* &quot;-&quot;??_);_(@_)"/>
    <numFmt numFmtId="183" formatCode="_(* #,##0.000000_);_(* \(#,##0.000000\);_(* &quot;-&quot;??_);_(@_)"/>
    <numFmt numFmtId="184" formatCode="_(* #,##0.0000000_);_(* \(#,##0.0000000\);_(* &quot;-&quot;??_);_(@_)"/>
    <numFmt numFmtId="185" formatCode="_(* #,##0.00000000_);_(* \(#,##0.00000000\);_(* &quot;-&quot;??_);_(@_)"/>
    <numFmt numFmtId="186" formatCode="_(* #,##0.000000000_);_(* \(#,##0.000000000\);_(* &quot;-&quot;??_);_(@_)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0"/>
      <name val="Cambria"/>
      <family val="1"/>
    </font>
    <font>
      <u val="single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22"/>
      <name val="Arial"/>
      <family val="2"/>
    </font>
    <font>
      <sz val="10"/>
      <name val="Times New Roman"/>
      <family val="1"/>
    </font>
    <font>
      <b/>
      <i/>
      <sz val="8"/>
      <name val="Arial"/>
      <family val="2"/>
    </font>
    <font>
      <b/>
      <i/>
      <sz val="10"/>
      <name val="Arial"/>
      <family val="2"/>
    </font>
    <font>
      <b/>
      <sz val="11"/>
      <color indexed="8"/>
      <name val="Calibri"/>
      <family val="2"/>
    </font>
    <font>
      <sz val="10"/>
      <name val="Arial CE"/>
      <family val="0"/>
    </font>
    <font>
      <b/>
      <sz val="12"/>
      <name val="Times New Roman"/>
      <family val="1"/>
    </font>
    <font>
      <i/>
      <sz val="8"/>
      <name val="Arial"/>
      <family val="2"/>
    </font>
    <font>
      <b/>
      <sz val="12"/>
      <name val="Arial"/>
      <family val="2"/>
    </font>
    <font>
      <sz val="8"/>
      <name val="Calibri"/>
      <family val="2"/>
    </font>
    <font>
      <b/>
      <i/>
      <u val="single"/>
      <sz val="13"/>
      <name val="Arial"/>
      <family val="2"/>
    </font>
    <font>
      <b/>
      <i/>
      <sz val="12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i/>
      <u val="single"/>
      <sz val="14"/>
      <name val="Arial"/>
      <family val="2"/>
    </font>
    <font>
      <b/>
      <i/>
      <u val="single"/>
      <sz val="12"/>
      <color indexed="8"/>
      <name val="Calibri"/>
      <family val="0"/>
    </font>
    <font>
      <b/>
      <sz val="12"/>
      <color indexed="8"/>
      <name val="Calibri"/>
      <family val="0"/>
    </font>
    <font>
      <sz val="12"/>
      <color indexed="8"/>
      <name val="Calibri"/>
      <family val="0"/>
    </font>
    <font>
      <b/>
      <u val="single"/>
      <sz val="18"/>
      <name val="Arial"/>
      <family val="2"/>
    </font>
    <font>
      <b/>
      <u val="single"/>
      <sz val="14"/>
      <name val="Arial"/>
      <family val="2"/>
    </font>
    <font>
      <b/>
      <sz val="22"/>
      <name val="Arial Black"/>
      <family val="2"/>
    </font>
    <font>
      <b/>
      <sz val="9"/>
      <name val="Arial"/>
      <family val="2"/>
    </font>
    <font>
      <b/>
      <sz val="12"/>
      <color indexed="2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10"/>
      <color indexed="21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indexed="21"/>
      <name val="Arial"/>
      <family val="2"/>
    </font>
    <font>
      <sz val="11"/>
      <name val="Arial"/>
      <family val="2"/>
    </font>
    <font>
      <b/>
      <sz val="10"/>
      <color indexed="2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8"/>
      <name val="Calibri"/>
      <family val="2"/>
    </font>
    <font>
      <u val="single"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i/>
      <u val="single"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u val="single"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 style="hair"/>
      <bottom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hair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/>
    </border>
    <border>
      <left style="hair"/>
      <right style="medium"/>
      <top style="hair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 style="thin"/>
      <right style="medium"/>
      <top style="medium"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0" applyNumberFormat="0" applyBorder="0" applyAlignment="0" applyProtection="0"/>
    <xf numFmtId="0" fontId="66" fillId="27" borderId="1" applyNumberFormat="0" applyAlignment="0" applyProtection="0"/>
    <xf numFmtId="0" fontId="6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30" borderId="1" applyNumberFormat="0" applyAlignment="0" applyProtection="0"/>
    <xf numFmtId="0" fontId="74" fillId="0" borderId="6" applyNumberFormat="0" applyFill="0" applyAlignment="0" applyProtection="0"/>
    <xf numFmtId="0" fontId="75" fillId="31" borderId="0" applyNumberFormat="0" applyBorder="0" applyAlignment="0" applyProtection="0"/>
    <xf numFmtId="0" fontId="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32" borderId="7" applyNumberFormat="0" applyFont="0" applyAlignment="0" applyProtection="0"/>
    <xf numFmtId="0" fontId="76" fillId="27" borderId="8" applyNumberFormat="0" applyAlignment="0" applyProtection="0"/>
    <xf numFmtId="9" fontId="1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367">
    <xf numFmtId="0" fontId="0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10" xfId="0" applyNumberFormat="1" applyFont="1" applyFill="1" applyBorder="1" applyAlignment="1" applyProtection="1">
      <alignment horizontal="left" vertical="top" indent="1"/>
      <protection/>
    </xf>
    <xf numFmtId="0" fontId="3" fillId="0" borderId="10" xfId="0" applyNumberFormat="1" applyFont="1" applyFill="1" applyBorder="1" applyAlignment="1" applyProtection="1">
      <alignment horizontal="left" vertical="top"/>
      <protection/>
    </xf>
    <xf numFmtId="0" fontId="4" fillId="0" borderId="10" xfId="0" applyNumberFormat="1" applyFont="1" applyFill="1" applyBorder="1" applyAlignment="1" applyProtection="1">
      <alignment horizontal="left" vertical="top" indent="9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3" fillId="0" borderId="11" xfId="0" applyNumberFormat="1" applyFont="1" applyFill="1" applyBorder="1" applyAlignment="1" applyProtection="1">
      <alignment horizontal="left" vertical="top"/>
      <protection/>
    </xf>
    <xf numFmtId="0" fontId="8" fillId="0" borderId="11" xfId="0" applyNumberFormat="1" applyFont="1" applyFill="1" applyBorder="1" applyAlignment="1" applyProtection="1">
      <alignment horizontal="left" vertical="top"/>
      <protection/>
    </xf>
    <xf numFmtId="0" fontId="8" fillId="0" borderId="12" xfId="0" applyNumberFormat="1" applyFont="1" applyFill="1" applyBorder="1" applyAlignment="1" applyProtection="1">
      <alignment horizontal="center" vertical="top"/>
      <protection/>
    </xf>
    <xf numFmtId="0" fontId="8" fillId="0" borderId="12" xfId="0" applyNumberFormat="1" applyFont="1" applyFill="1" applyBorder="1" applyAlignment="1" applyProtection="1">
      <alignment horizontal="left" vertical="top" indent="7"/>
      <protection/>
    </xf>
    <xf numFmtId="0" fontId="8" fillId="0" borderId="11" xfId="0" applyNumberFormat="1" applyFont="1" applyFill="1" applyBorder="1" applyAlignment="1" applyProtection="1">
      <alignment horizontal="center" vertical="top"/>
      <protection/>
    </xf>
    <xf numFmtId="0" fontId="8" fillId="0" borderId="11" xfId="0" applyNumberFormat="1" applyFont="1" applyFill="1" applyBorder="1" applyAlignment="1" applyProtection="1">
      <alignment horizontal="left" vertical="top" indent="1"/>
      <protection/>
    </xf>
    <xf numFmtId="0" fontId="8" fillId="0" borderId="12" xfId="0" applyNumberFormat="1" applyFont="1" applyFill="1" applyBorder="1" applyAlignment="1" applyProtection="1">
      <alignment horizontal="left" vertical="top"/>
      <protection/>
    </xf>
    <xf numFmtId="0" fontId="3" fillId="0" borderId="13" xfId="0" applyNumberFormat="1" applyFont="1" applyFill="1" applyBorder="1" applyAlignment="1" applyProtection="1">
      <alignment horizontal="left" vertical="top"/>
      <protection/>
    </xf>
    <xf numFmtId="0" fontId="8" fillId="0" borderId="13" xfId="0" applyNumberFormat="1" applyFont="1" applyFill="1" applyBorder="1" applyAlignment="1" applyProtection="1">
      <alignment horizontal="center" vertical="top"/>
      <protection/>
    </xf>
    <xf numFmtId="0" fontId="8" fillId="0" borderId="13" xfId="0" applyNumberFormat="1" applyFont="1" applyFill="1" applyBorder="1" applyAlignment="1" applyProtection="1">
      <alignment horizontal="left" vertical="top"/>
      <protection/>
    </xf>
    <xf numFmtId="0" fontId="9" fillId="0" borderId="10" xfId="0" applyNumberFormat="1" applyFont="1" applyFill="1" applyBorder="1" applyAlignment="1" applyProtection="1">
      <alignment horizontal="center" vertical="top"/>
      <protection/>
    </xf>
    <xf numFmtId="0" fontId="9" fillId="0" borderId="10" xfId="0" applyNumberFormat="1" applyFont="1" applyFill="1" applyBorder="1" applyAlignment="1" applyProtection="1">
      <alignment horizontal="left" vertical="top"/>
      <protection/>
    </xf>
    <xf numFmtId="0" fontId="8" fillId="0" borderId="10" xfId="0" applyNumberFormat="1" applyFont="1" applyFill="1" applyBorder="1" applyAlignment="1" applyProtection="1">
      <alignment horizontal="center" vertical="top"/>
      <protection/>
    </xf>
    <xf numFmtId="0" fontId="8" fillId="0" borderId="10" xfId="0" applyNumberFormat="1" applyFont="1" applyFill="1" applyBorder="1" applyAlignment="1" applyProtection="1">
      <alignment horizontal="left" vertical="top"/>
      <protection/>
    </xf>
    <xf numFmtId="0" fontId="8" fillId="0" borderId="10" xfId="0" applyNumberFormat="1" applyFont="1" applyFill="1" applyBorder="1" applyAlignment="1" applyProtection="1">
      <alignment horizontal="left" vertical="top" wrapText="1"/>
      <protection/>
    </xf>
    <xf numFmtId="0" fontId="10" fillId="0" borderId="14" xfId="0" applyNumberFormat="1" applyFont="1" applyFill="1" applyBorder="1" applyAlignment="1" applyProtection="1">
      <alignment vertical="top"/>
      <protection/>
    </xf>
    <xf numFmtId="0" fontId="3" fillId="0" borderId="15" xfId="0" applyNumberFormat="1" applyFont="1" applyFill="1" applyBorder="1" applyAlignment="1" applyProtection="1">
      <alignment vertical="top"/>
      <protection/>
    </xf>
    <xf numFmtId="0" fontId="3" fillId="0" borderId="14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3" fillId="0" borderId="16" xfId="0" applyNumberFormat="1" applyFont="1" applyFill="1" applyBorder="1" applyAlignment="1" applyProtection="1">
      <alignment vertical="top"/>
      <protection/>
    </xf>
    <xf numFmtId="0" fontId="3" fillId="0" borderId="17" xfId="0" applyNumberFormat="1" applyFont="1" applyFill="1" applyBorder="1" applyAlignment="1" applyProtection="1">
      <alignment vertical="top"/>
      <protection/>
    </xf>
    <xf numFmtId="0" fontId="3" fillId="0" borderId="18" xfId="0" applyNumberFormat="1" applyFont="1" applyFill="1" applyBorder="1" applyAlignment="1" applyProtection="1">
      <alignment vertical="top"/>
      <protection/>
    </xf>
    <xf numFmtId="172" fontId="1" fillId="0" borderId="19" xfId="42" applyNumberFormat="1" applyFont="1" applyFill="1" applyBorder="1" applyAlignment="1">
      <alignment horizontal="right" indent="1"/>
    </xf>
    <xf numFmtId="0" fontId="4" fillId="0" borderId="20" xfId="0" applyNumberFormat="1" applyFont="1" applyFill="1" applyBorder="1" applyAlignment="1" applyProtection="1">
      <alignment horizontal="left" vertical="top" indent="1"/>
      <protection/>
    </xf>
    <xf numFmtId="0" fontId="4" fillId="0" borderId="21" xfId="0" applyNumberFormat="1" applyFont="1" applyFill="1" applyBorder="1" applyAlignment="1" applyProtection="1">
      <alignment horizontal="left" vertical="top" indent="5"/>
      <protection/>
    </xf>
    <xf numFmtId="0" fontId="3" fillId="0" borderId="21" xfId="0" applyNumberFormat="1" applyFont="1" applyFill="1" applyBorder="1" applyAlignment="1" applyProtection="1">
      <alignment horizontal="left" vertical="top"/>
      <protection/>
    </xf>
    <xf numFmtId="0" fontId="3" fillId="0" borderId="22" xfId="0" applyNumberFormat="1" applyFont="1" applyFill="1" applyBorder="1" applyAlignment="1" applyProtection="1">
      <alignment horizontal="left" vertical="top"/>
      <protection/>
    </xf>
    <xf numFmtId="0" fontId="4" fillId="0" borderId="23" xfId="0" applyNumberFormat="1" applyFont="1" applyFill="1" applyBorder="1" applyAlignment="1" applyProtection="1">
      <alignment horizontal="left" vertical="top"/>
      <protection/>
    </xf>
    <xf numFmtId="0" fontId="3" fillId="0" borderId="23" xfId="0" applyNumberFormat="1" applyFont="1" applyFill="1" applyBorder="1" applyAlignment="1" applyProtection="1">
      <alignment horizontal="left" vertical="top"/>
      <protection/>
    </xf>
    <xf numFmtId="0" fontId="5" fillId="0" borderId="23" xfId="0" applyNumberFormat="1" applyFont="1" applyFill="1" applyBorder="1" applyAlignment="1" applyProtection="1">
      <alignment horizontal="left" vertical="top" indent="3"/>
      <protection/>
    </xf>
    <xf numFmtId="0" fontId="5" fillId="0" borderId="23" xfId="0" applyNumberFormat="1" applyFont="1" applyFill="1" applyBorder="1" applyAlignment="1" applyProtection="1">
      <alignment horizontal="left" vertical="top"/>
      <protection/>
    </xf>
    <xf numFmtId="0" fontId="6" fillId="0" borderId="23" xfId="0" applyNumberFormat="1" applyFont="1" applyFill="1" applyBorder="1" applyAlignment="1" applyProtection="1">
      <alignment horizontal="left" vertical="top" indent="3"/>
      <protection/>
    </xf>
    <xf numFmtId="0" fontId="3" fillId="0" borderId="23" xfId="0" applyNumberFormat="1" applyFont="1" applyFill="1" applyBorder="1" applyAlignment="1" applyProtection="1">
      <alignment horizontal="left" vertical="top" indent="3"/>
      <protection/>
    </xf>
    <xf numFmtId="0" fontId="4" fillId="0" borderId="22" xfId="0" applyNumberFormat="1" applyFont="1" applyFill="1" applyBorder="1" applyAlignment="1" applyProtection="1">
      <alignment horizontal="left" vertical="top" indent="1"/>
      <protection/>
    </xf>
    <xf numFmtId="0" fontId="4" fillId="0" borderId="23" xfId="0" applyNumberFormat="1" applyFont="1" applyFill="1" applyBorder="1" applyAlignment="1" applyProtection="1">
      <alignment horizontal="left" vertical="top" indent="6"/>
      <protection/>
    </xf>
    <xf numFmtId="0" fontId="3" fillId="0" borderId="24" xfId="0" applyNumberFormat="1" applyFont="1" applyFill="1" applyBorder="1" applyAlignment="1" applyProtection="1">
      <alignment horizontal="left" vertical="top"/>
      <protection/>
    </xf>
    <xf numFmtId="0" fontId="3" fillId="0" borderId="25" xfId="0" applyNumberFormat="1" applyFont="1" applyFill="1" applyBorder="1" applyAlignment="1" applyProtection="1">
      <alignment horizontal="left" vertical="top"/>
      <protection/>
    </xf>
    <xf numFmtId="0" fontId="4" fillId="0" borderId="26" xfId="0" applyNumberFormat="1" applyFont="1" applyFill="1" applyBorder="1" applyAlignment="1" applyProtection="1">
      <alignment horizontal="left" vertical="top"/>
      <protection/>
    </xf>
    <xf numFmtId="0" fontId="3" fillId="0" borderId="26" xfId="0" applyNumberFormat="1" applyFont="1" applyFill="1" applyBorder="1" applyAlignment="1" applyProtection="1">
      <alignment horizontal="left" vertical="top"/>
      <protection/>
    </xf>
    <xf numFmtId="0" fontId="4" fillId="0" borderId="21" xfId="0" applyNumberFormat="1" applyFont="1" applyFill="1" applyBorder="1" applyAlignment="1" applyProtection="1">
      <alignment horizontal="left" vertical="top" indent="4"/>
      <protection/>
    </xf>
    <xf numFmtId="0" fontId="4" fillId="0" borderId="23" xfId="0" applyNumberFormat="1" applyFont="1" applyFill="1" applyBorder="1" applyAlignment="1" applyProtection="1">
      <alignment horizontal="left" vertical="top" indent="12"/>
      <protection/>
    </xf>
    <xf numFmtId="172" fontId="4" fillId="0" borderId="10" xfId="42" applyNumberFormat="1" applyFont="1" applyFill="1" applyBorder="1" applyAlignment="1" applyProtection="1">
      <alignment horizontal="left" vertical="top"/>
      <protection/>
    </xf>
    <xf numFmtId="172" fontId="4" fillId="0" borderId="23" xfId="42" applyNumberFormat="1" applyFont="1" applyFill="1" applyBorder="1" applyAlignment="1" applyProtection="1">
      <alignment horizontal="left" vertical="top"/>
      <protection/>
    </xf>
    <xf numFmtId="172" fontId="3" fillId="0" borderId="23" xfId="42" applyNumberFormat="1" applyFont="1" applyFill="1" applyBorder="1" applyAlignment="1" applyProtection="1">
      <alignment horizontal="left" vertical="top"/>
      <protection/>
    </xf>
    <xf numFmtId="172" fontId="3" fillId="0" borderId="23" xfId="42" applyNumberFormat="1" applyFont="1" applyFill="1" applyBorder="1" applyAlignment="1" applyProtection="1">
      <alignment horizontal="right" vertical="top"/>
      <protection/>
    </xf>
    <xf numFmtId="0" fontId="5" fillId="0" borderId="23" xfId="0" applyNumberFormat="1" applyFont="1" applyFill="1" applyBorder="1" applyAlignment="1" applyProtection="1">
      <alignment horizontal="left" vertical="top" indent="3"/>
      <protection/>
    </xf>
    <xf numFmtId="172" fontId="4" fillId="0" borderId="21" xfId="42" applyNumberFormat="1" applyFont="1" applyFill="1" applyBorder="1" applyAlignment="1" applyProtection="1">
      <alignment horizontal="left" vertical="top"/>
      <protection/>
    </xf>
    <xf numFmtId="172" fontId="4" fillId="0" borderId="27" xfId="42" applyNumberFormat="1" applyFont="1" applyFill="1" applyBorder="1" applyAlignment="1" applyProtection="1">
      <alignment horizontal="left" vertical="top"/>
      <protection/>
    </xf>
    <xf numFmtId="172" fontId="4" fillId="0" borderId="19" xfId="42" applyNumberFormat="1" applyFont="1" applyFill="1" applyBorder="1" applyAlignment="1" applyProtection="1">
      <alignment horizontal="left" vertical="top"/>
      <protection/>
    </xf>
    <xf numFmtId="172" fontId="1" fillId="0" borderId="23" xfId="42" applyNumberFormat="1" applyFont="1" applyFill="1" applyBorder="1" applyAlignment="1">
      <alignment horizontal="left" indent="3"/>
    </xf>
    <xf numFmtId="172" fontId="15" fillId="0" borderId="23" xfId="42" applyNumberFormat="1" applyFont="1" applyFill="1" applyBorder="1" applyAlignment="1">
      <alignment horizontal="right" indent="1"/>
    </xf>
    <xf numFmtId="172" fontId="15" fillId="0" borderId="19" xfId="42" applyNumberFormat="1" applyFont="1" applyFill="1" applyBorder="1" applyAlignment="1">
      <alignment horizontal="right" indent="1"/>
    </xf>
    <xf numFmtId="172" fontId="3" fillId="0" borderId="19" xfId="42" applyNumberFormat="1" applyFont="1" applyFill="1" applyBorder="1" applyAlignment="1" applyProtection="1">
      <alignment horizontal="left" vertical="top"/>
      <protection/>
    </xf>
    <xf numFmtId="172" fontId="3" fillId="0" borderId="19" xfId="42" applyNumberFormat="1" applyFont="1" applyFill="1" applyBorder="1" applyAlignment="1" applyProtection="1">
      <alignment horizontal="right" vertical="top"/>
      <protection/>
    </xf>
    <xf numFmtId="172" fontId="4" fillId="0" borderId="25" xfId="42" applyNumberFormat="1" applyFont="1" applyFill="1" applyBorder="1" applyAlignment="1" applyProtection="1">
      <alignment horizontal="left" vertical="top"/>
      <protection/>
    </xf>
    <xf numFmtId="172" fontId="1" fillId="0" borderId="19" xfId="42" applyNumberFormat="1" applyFont="1" applyFill="1" applyBorder="1" applyAlignment="1">
      <alignment horizontal="left" indent="1"/>
    </xf>
    <xf numFmtId="172" fontId="1" fillId="0" borderId="19" xfId="42" applyNumberFormat="1" applyFont="1" applyFill="1" applyBorder="1" applyAlignment="1">
      <alignment horizontal="left" indent="3"/>
    </xf>
    <xf numFmtId="172" fontId="3" fillId="0" borderId="0" xfId="0" applyNumberFormat="1" applyFont="1" applyFill="1" applyBorder="1" applyAlignment="1" applyProtection="1">
      <alignment vertical="top"/>
      <protection/>
    </xf>
    <xf numFmtId="172" fontId="1" fillId="0" borderId="23" xfId="42" applyNumberFormat="1" applyFont="1" applyFill="1" applyBorder="1" applyAlignment="1">
      <alignment horizontal="left" indent="1"/>
    </xf>
    <xf numFmtId="172" fontId="1" fillId="0" borderId="23" xfId="42" applyNumberFormat="1" applyFont="1" applyFill="1" applyBorder="1" applyAlignment="1">
      <alignment horizontal="right" indent="1"/>
    </xf>
    <xf numFmtId="172" fontId="4" fillId="0" borderId="23" xfId="42" applyNumberFormat="1" applyFont="1" applyFill="1" applyBorder="1" applyAlignment="1" applyProtection="1">
      <alignment horizontal="right" vertical="top"/>
      <protection/>
    </xf>
    <xf numFmtId="0" fontId="0" fillId="0" borderId="23" xfId="0" applyBorder="1" applyAlignment="1">
      <alignment/>
    </xf>
    <xf numFmtId="172" fontId="3" fillId="0" borderId="26" xfId="42" applyNumberFormat="1" applyFont="1" applyFill="1" applyBorder="1" applyAlignment="1" applyProtection="1">
      <alignment horizontal="right" vertical="top"/>
      <protection/>
    </xf>
    <xf numFmtId="0" fontId="4" fillId="0" borderId="25" xfId="0" applyNumberFormat="1" applyFont="1" applyFill="1" applyBorder="1" applyAlignment="1" applyProtection="1">
      <alignment horizontal="left" vertical="top" indent="2"/>
      <protection/>
    </xf>
    <xf numFmtId="172" fontId="3" fillId="0" borderId="23" xfId="42" applyNumberFormat="1" applyFont="1" applyFill="1" applyBorder="1" applyAlignment="1" applyProtection="1">
      <alignment vertical="top"/>
      <protection/>
    </xf>
    <xf numFmtId="172" fontId="3" fillId="0" borderId="10" xfId="42" applyNumberFormat="1" applyFont="1" applyFill="1" applyBorder="1" applyAlignment="1" applyProtection="1">
      <alignment horizontal="left" vertical="top"/>
      <protection/>
    </xf>
    <xf numFmtId="172" fontId="1" fillId="0" borderId="23" xfId="42" applyNumberFormat="1" applyFont="1" applyFill="1" applyBorder="1" applyAlignment="1">
      <alignment horizontal="right" indent="1"/>
    </xf>
    <xf numFmtId="0" fontId="4" fillId="0" borderId="10" xfId="0" applyNumberFormat="1" applyFont="1" applyFill="1" applyBorder="1" applyAlignment="1" applyProtection="1">
      <alignment horizontal="left" vertical="top"/>
      <protection/>
    </xf>
    <xf numFmtId="0" fontId="0" fillId="0" borderId="0" xfId="0" applyBorder="1" applyAlignment="1">
      <alignment/>
    </xf>
    <xf numFmtId="172" fontId="3" fillId="0" borderId="19" xfId="42" applyNumberFormat="1" applyFont="1" applyFill="1" applyBorder="1" applyAlignment="1" applyProtection="1">
      <alignment vertical="top"/>
      <protection/>
    </xf>
    <xf numFmtId="172" fontId="4" fillId="0" borderId="28" xfId="42" applyNumberFormat="1" applyFont="1" applyFill="1" applyBorder="1" applyAlignment="1" applyProtection="1">
      <alignment horizontal="left" vertical="top"/>
      <protection/>
    </xf>
    <xf numFmtId="43" fontId="0" fillId="0" borderId="0" xfId="42" applyFont="1" applyAlignment="1">
      <alignment/>
    </xf>
    <xf numFmtId="0" fontId="3" fillId="0" borderId="0" xfId="0" applyFont="1" applyAlignment="1">
      <alignment/>
    </xf>
    <xf numFmtId="0" fontId="1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right"/>
    </xf>
    <xf numFmtId="2" fontId="17" fillId="0" borderId="0" xfId="59" applyNumberFormat="1" applyFont="1" applyBorder="1" applyAlignment="1">
      <alignment wrapText="1"/>
      <protection/>
    </xf>
    <xf numFmtId="0" fontId="4" fillId="0" borderId="11" xfId="59" applyFont="1" applyBorder="1" applyAlignment="1">
      <alignment horizontal="center"/>
      <protection/>
    </xf>
    <xf numFmtId="2" fontId="13" fillId="0" borderId="15" xfId="59" applyNumberFormat="1" applyFont="1" applyBorder="1" applyAlignment="1">
      <alignment horizontal="center" wrapText="1"/>
      <protection/>
    </xf>
    <xf numFmtId="0" fontId="9" fillId="0" borderId="12" xfId="59" applyFont="1" applyBorder="1" applyAlignment="1">
      <alignment horizontal="center" vertical="center" wrapText="1"/>
      <protection/>
    </xf>
    <xf numFmtId="0" fontId="4" fillId="0" borderId="29" xfId="59" applyFont="1" applyBorder="1" applyAlignment="1">
      <alignment horizontal="left" wrapText="1"/>
      <protection/>
    </xf>
    <xf numFmtId="0" fontId="4" fillId="0" borderId="10" xfId="59" applyFont="1" applyBorder="1" applyAlignment="1">
      <alignment horizontal="left" wrapText="1"/>
      <protection/>
    </xf>
    <xf numFmtId="0" fontId="4" fillId="0" borderId="10" xfId="59" applyFont="1" applyBorder="1" applyAlignment="1">
      <alignment horizontal="left"/>
      <protection/>
    </xf>
    <xf numFmtId="0" fontId="3" fillId="0" borderId="11" xfId="59" applyFont="1" applyBorder="1" applyAlignment="1">
      <alignment horizontal="center"/>
      <protection/>
    </xf>
    <xf numFmtId="0" fontId="3" fillId="0" borderId="29" xfId="59" applyFont="1" applyBorder="1" applyAlignment="1">
      <alignment horizontal="left" wrapText="1"/>
      <protection/>
    </xf>
    <xf numFmtId="172" fontId="4" fillId="0" borderId="10" xfId="42" applyNumberFormat="1" applyFont="1" applyBorder="1" applyAlignment="1">
      <alignment horizontal="left"/>
    </xf>
    <xf numFmtId="0" fontId="3" fillId="0" borderId="12" xfId="59" applyFont="1" applyBorder="1" applyAlignment="1">
      <alignment horizontal="center"/>
      <protection/>
    </xf>
    <xf numFmtId="0" fontId="5" fillId="0" borderId="29" xfId="59" applyFont="1" applyBorder="1" applyAlignment="1">
      <alignment horizontal="left" wrapText="1"/>
      <protection/>
    </xf>
    <xf numFmtId="0" fontId="4" fillId="0" borderId="10" xfId="59" applyFont="1" applyBorder="1" applyAlignment="1">
      <alignment horizontal="center"/>
      <protection/>
    </xf>
    <xf numFmtId="0" fontId="3" fillId="0" borderId="13" xfId="59" applyFont="1" applyBorder="1" applyAlignment="1">
      <alignment horizontal="left" wrapText="1"/>
      <protection/>
    </xf>
    <xf numFmtId="0" fontId="3" fillId="0" borderId="13" xfId="59" applyFont="1" applyBorder="1" applyAlignment="1">
      <alignment horizontal="center"/>
      <protection/>
    </xf>
    <xf numFmtId="0" fontId="3" fillId="0" borderId="18" xfId="59" applyFont="1" applyBorder="1" applyAlignment="1">
      <alignment horizontal="left" wrapText="1"/>
      <protection/>
    </xf>
    <xf numFmtId="0" fontId="4" fillId="0" borderId="10" xfId="59" applyFont="1" applyBorder="1" applyAlignment="1">
      <alignment horizontal="center" vertical="center"/>
      <protection/>
    </xf>
    <xf numFmtId="0" fontId="4" fillId="0" borderId="12" xfId="59" applyFont="1" applyBorder="1" applyAlignment="1">
      <alignment horizontal="center" vertical="center"/>
      <protection/>
    </xf>
    <xf numFmtId="0" fontId="3" fillId="0" borderId="29" xfId="59" applyFont="1" applyBorder="1" applyAlignment="1">
      <alignment horizontal="center" wrapText="1"/>
      <protection/>
    </xf>
    <xf numFmtId="0" fontId="9" fillId="0" borderId="10" xfId="59" applyFont="1" applyBorder="1" applyAlignment="1">
      <alignment horizontal="left"/>
      <protection/>
    </xf>
    <xf numFmtId="0" fontId="14" fillId="0" borderId="10" xfId="59" applyFont="1" applyBorder="1" applyAlignment="1">
      <alignment horizontal="left" wrapText="1"/>
      <protection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4" fillId="0" borderId="12" xfId="59" applyFont="1" applyBorder="1" applyAlignment="1">
      <alignment horizontal="center"/>
      <protection/>
    </xf>
    <xf numFmtId="0" fontId="4" fillId="0" borderId="13" xfId="59" applyFont="1" applyBorder="1" applyAlignment="1">
      <alignment horizontal="center"/>
      <protection/>
    </xf>
    <xf numFmtId="0" fontId="4" fillId="0" borderId="13" xfId="59" applyFont="1" applyBorder="1" applyAlignment="1">
      <alignment horizontal="left" wrapText="1"/>
      <protection/>
    </xf>
    <xf numFmtId="0" fontId="4" fillId="0" borderId="0" xfId="59" applyFont="1" applyBorder="1" applyAlignment="1">
      <alignment horizontal="center"/>
      <protection/>
    </xf>
    <xf numFmtId="0" fontId="4" fillId="0" borderId="0" xfId="59" applyFont="1" applyBorder="1" applyAlignment="1">
      <alignment horizontal="left" wrapText="1"/>
      <protection/>
    </xf>
    <xf numFmtId="0" fontId="4" fillId="0" borderId="0" xfId="59" applyFont="1" applyBorder="1" applyAlignment="1">
      <alignment horizontal="left"/>
      <protection/>
    </xf>
    <xf numFmtId="0" fontId="8" fillId="0" borderId="11" xfId="59" applyFont="1" applyBorder="1">
      <alignment/>
      <protection/>
    </xf>
    <xf numFmtId="2" fontId="13" fillId="0" borderId="11" xfId="59" applyNumberFormat="1" applyFont="1" applyBorder="1" applyAlignment="1">
      <alignment horizontal="center" wrapText="1"/>
      <protection/>
    </xf>
    <xf numFmtId="0" fontId="9" fillId="0" borderId="11" xfId="59" applyFont="1" applyBorder="1" applyAlignment="1">
      <alignment horizontal="center" vertical="center" wrapText="1"/>
      <protection/>
    </xf>
    <xf numFmtId="0" fontId="8" fillId="0" borderId="10" xfId="60" applyFont="1" applyFill="1" applyBorder="1" applyAlignment="1">
      <alignment horizontal="left" wrapText="1"/>
      <protection/>
    </xf>
    <xf numFmtId="0" fontId="8" fillId="0" borderId="10" xfId="59" applyFont="1" applyBorder="1" applyAlignment="1">
      <alignment horizontal="left" wrapText="1"/>
      <protection/>
    </xf>
    <xf numFmtId="0" fontId="9" fillId="0" borderId="10" xfId="59" applyFont="1" applyBorder="1" applyAlignment="1">
      <alignment horizontal="left" wrapText="1"/>
      <protection/>
    </xf>
    <xf numFmtId="0" fontId="8" fillId="0" borderId="10" xfId="59" applyFont="1" applyBorder="1" applyAlignment="1">
      <alignment horizontal="left"/>
      <protection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30" xfId="59" applyFont="1" applyBorder="1" applyAlignment="1">
      <alignment horizontal="left"/>
      <protection/>
    </xf>
    <xf numFmtId="0" fontId="8" fillId="0" borderId="30" xfId="59" applyFont="1" applyBorder="1" applyAlignment="1">
      <alignment horizontal="left"/>
      <protection/>
    </xf>
    <xf numFmtId="0" fontId="19" fillId="0" borderId="0" xfId="59" applyFont="1" applyBorder="1" applyAlignment="1">
      <alignment horizontal="left"/>
      <protection/>
    </xf>
    <xf numFmtId="0" fontId="3" fillId="0" borderId="0" xfId="59" applyFont="1">
      <alignment/>
      <protection/>
    </xf>
    <xf numFmtId="0" fontId="9" fillId="0" borderId="10" xfId="59" applyFont="1" applyBorder="1" applyAlignment="1">
      <alignment horizontal="center"/>
      <protection/>
    </xf>
    <xf numFmtId="0" fontId="8" fillId="0" borderId="10" xfId="59" applyFont="1" applyBorder="1" applyAlignment="1">
      <alignment horizontal="center"/>
      <protection/>
    </xf>
    <xf numFmtId="0" fontId="8" fillId="0" borderId="10" xfId="59" applyFont="1" applyFill="1" applyBorder="1" applyAlignment="1">
      <alignment horizontal="center"/>
      <protection/>
    </xf>
    <xf numFmtId="0" fontId="8" fillId="0" borderId="14" xfId="0" applyFont="1" applyBorder="1" applyAlignment="1">
      <alignment/>
    </xf>
    <xf numFmtId="0" fontId="9" fillId="0" borderId="10" xfId="59" applyFont="1" applyBorder="1">
      <alignment/>
      <protection/>
    </xf>
    <xf numFmtId="0" fontId="8" fillId="0" borderId="10" xfId="0" applyFont="1" applyBorder="1" applyAlignment="1">
      <alignment/>
    </xf>
    <xf numFmtId="0" fontId="8" fillId="0" borderId="10" xfId="59" applyFont="1" applyBorder="1">
      <alignment/>
      <protection/>
    </xf>
    <xf numFmtId="0" fontId="8" fillId="0" borderId="30" xfId="59" applyFont="1" applyBorder="1">
      <alignment/>
      <protection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9" fillId="0" borderId="17" xfId="59" applyFont="1" applyBorder="1" applyAlignment="1">
      <alignment horizontal="left"/>
      <protection/>
    </xf>
    <xf numFmtId="0" fontId="9" fillId="0" borderId="18" xfId="59" applyFont="1" applyBorder="1" applyAlignment="1">
      <alignment horizontal="left"/>
      <protection/>
    </xf>
    <xf numFmtId="0" fontId="3" fillId="0" borderId="31" xfId="0" applyNumberFormat="1" applyFont="1" applyFill="1" applyBorder="1" applyAlignment="1" applyProtection="1">
      <alignment vertical="top"/>
      <protection/>
    </xf>
    <xf numFmtId="172" fontId="4" fillId="0" borderId="10" xfId="42" applyNumberFormat="1" applyFont="1" applyBorder="1" applyAlignment="1">
      <alignment/>
    </xf>
    <xf numFmtId="43" fontId="3" fillId="0" borderId="23" xfId="42" applyNumberFormat="1" applyFont="1" applyFill="1" applyBorder="1" applyAlignment="1" applyProtection="1">
      <alignment horizontal="left" vertical="top"/>
      <protection/>
    </xf>
    <xf numFmtId="0" fontId="9" fillId="0" borderId="0" xfId="59" applyFont="1" applyBorder="1" applyAlignment="1">
      <alignment horizontal="left"/>
      <protection/>
    </xf>
    <xf numFmtId="0" fontId="4" fillId="0" borderId="0" xfId="0" applyFont="1" applyAlignment="1">
      <alignment horizontal="center"/>
    </xf>
    <xf numFmtId="0" fontId="22" fillId="0" borderId="0" xfId="0" applyFont="1" applyAlignment="1">
      <alignment horizontal="left" vertical="center"/>
    </xf>
    <xf numFmtId="0" fontId="3" fillId="0" borderId="11" xfId="0" applyFont="1" applyBorder="1" applyAlignment="1">
      <alignment horizontal="center"/>
    </xf>
    <xf numFmtId="14" fontId="3" fillId="0" borderId="13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8" fillId="0" borderId="0" xfId="0" applyFont="1" applyAlignment="1">
      <alignment/>
    </xf>
    <xf numFmtId="3" fontId="3" fillId="0" borderId="10" xfId="46" applyNumberFormat="1" applyBorder="1" applyAlignment="1">
      <alignment/>
    </xf>
    <xf numFmtId="3" fontId="8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3" fontId="3" fillId="0" borderId="11" xfId="46" applyNumberFormat="1" applyBorder="1" applyAlignment="1">
      <alignment/>
    </xf>
    <xf numFmtId="0" fontId="3" fillId="0" borderId="32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33" xfId="0" applyFont="1" applyBorder="1" applyAlignment="1">
      <alignment horizontal="center" vertical="center"/>
    </xf>
    <xf numFmtId="3" fontId="5" fillId="0" borderId="33" xfId="46" applyNumberFormat="1" applyFont="1" applyBorder="1" applyAlignment="1">
      <alignment vertical="center"/>
    </xf>
    <xf numFmtId="3" fontId="5" fillId="0" borderId="34" xfId="46" applyNumberFormat="1" applyFont="1" applyBorder="1" applyAlignment="1">
      <alignment vertical="center"/>
    </xf>
    <xf numFmtId="3" fontId="0" fillId="0" borderId="0" xfId="0" applyNumberFormat="1" applyAlignment="1">
      <alignment/>
    </xf>
    <xf numFmtId="3" fontId="3" fillId="0" borderId="10" xfId="46" applyNumberFormat="1" applyFont="1" applyBorder="1" applyAlignment="1">
      <alignment/>
    </xf>
    <xf numFmtId="1" fontId="0" fillId="0" borderId="10" xfId="0" applyNumberFormat="1" applyBorder="1" applyAlignment="1">
      <alignment/>
    </xf>
    <xf numFmtId="1" fontId="0" fillId="0" borderId="0" xfId="0" applyNumberFormat="1" applyAlignment="1">
      <alignment/>
    </xf>
    <xf numFmtId="3" fontId="3" fillId="0" borderId="0" xfId="46" applyNumberForma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Fill="1" applyBorder="1" applyAlignment="1">
      <alignment/>
    </xf>
    <xf numFmtId="0" fontId="0" fillId="0" borderId="10" xfId="0" applyFill="1" applyBorder="1" applyAlignment="1">
      <alignment/>
    </xf>
    <xf numFmtId="3" fontId="4" fillId="0" borderId="10" xfId="0" applyNumberFormat="1" applyFont="1" applyBorder="1" applyAlignment="1">
      <alignment/>
    </xf>
    <xf numFmtId="0" fontId="0" fillId="0" borderId="13" xfId="0" applyBorder="1" applyAlignment="1">
      <alignment/>
    </xf>
    <xf numFmtId="0" fontId="3" fillId="0" borderId="11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29" xfId="0" applyFont="1" applyBorder="1" applyAlignment="1">
      <alignment/>
    </xf>
    <xf numFmtId="0" fontId="19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19" fillId="0" borderId="0" xfId="0" applyNumberFormat="1" applyFont="1" applyFill="1" applyBorder="1" applyAlignment="1" applyProtection="1">
      <alignment vertical="top"/>
      <protection/>
    </xf>
    <xf numFmtId="0" fontId="0" fillId="0" borderId="0" xfId="0" applyFont="1" applyAlignment="1">
      <alignment/>
    </xf>
    <xf numFmtId="0" fontId="78" fillId="0" borderId="0" xfId="0" applyFont="1" applyAlignment="1">
      <alignment/>
    </xf>
    <xf numFmtId="174" fontId="0" fillId="0" borderId="35" xfId="42" applyNumberFormat="1" applyFont="1" applyBorder="1" applyAlignment="1">
      <alignment/>
    </xf>
    <xf numFmtId="174" fontId="3" fillId="0" borderId="36" xfId="42" applyNumberFormat="1" applyFont="1" applyFill="1" applyBorder="1" applyAlignment="1" applyProtection="1">
      <alignment horizontal="left" vertical="top"/>
      <protection/>
    </xf>
    <xf numFmtId="0" fontId="32" fillId="0" borderId="13" xfId="59" applyFont="1" applyBorder="1" applyAlignment="1">
      <alignment horizontal="center" vertical="center" wrapText="1"/>
      <protection/>
    </xf>
    <xf numFmtId="177" fontId="3" fillId="0" borderId="10" xfId="59" applyNumberFormat="1" applyFont="1" applyBorder="1" applyAlignment="1">
      <alignment horizontal="right"/>
      <protection/>
    </xf>
    <xf numFmtId="174" fontId="4" fillId="0" borderId="10" xfId="59" applyNumberFormat="1" applyFont="1" applyBorder="1" applyAlignment="1">
      <alignment horizontal="left"/>
      <protection/>
    </xf>
    <xf numFmtId="174" fontId="4" fillId="0" borderId="10" xfId="42" applyNumberFormat="1" applyFont="1" applyBorder="1" applyAlignment="1">
      <alignment horizontal="left"/>
    </xf>
    <xf numFmtId="174" fontId="3" fillId="0" borderId="21" xfId="42" applyNumberFormat="1" applyFont="1" applyFill="1" applyBorder="1" applyAlignment="1" applyProtection="1">
      <alignment horizontal="center" vertical="top"/>
      <protection/>
    </xf>
    <xf numFmtId="179" fontId="4" fillId="0" borderId="10" xfId="59" applyNumberFormat="1" applyFont="1" applyBorder="1" applyAlignment="1">
      <alignment horizontal="right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172" fontId="3" fillId="0" borderId="10" xfId="42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172" fontId="0" fillId="0" borderId="10" xfId="42" applyNumberFormat="1" applyFont="1" applyBorder="1" applyAlignment="1">
      <alignment/>
    </xf>
    <xf numFmtId="0" fontId="5" fillId="0" borderId="10" xfId="0" applyNumberFormat="1" applyFont="1" applyFill="1" applyBorder="1" applyAlignment="1" applyProtection="1">
      <alignment horizontal="left" vertical="top" indent="4"/>
      <protection/>
    </xf>
    <xf numFmtId="172" fontId="3" fillId="0" borderId="10" xfId="42" applyNumberFormat="1" applyFont="1" applyFill="1" applyBorder="1" applyAlignment="1" applyProtection="1">
      <alignment horizontal="right" vertical="top"/>
      <protection/>
    </xf>
    <xf numFmtId="0" fontId="3" fillId="0" borderId="10" xfId="0" applyNumberFormat="1" applyFont="1" applyFill="1" applyBorder="1" applyAlignment="1" applyProtection="1">
      <alignment horizontal="left" vertical="top"/>
      <protection/>
    </xf>
    <xf numFmtId="172" fontId="4" fillId="0" borderId="10" xfId="0" applyNumberFormat="1" applyFont="1" applyFill="1" applyBorder="1" applyAlignment="1" applyProtection="1">
      <alignment horizontal="left" vertical="top"/>
      <protection/>
    </xf>
    <xf numFmtId="172" fontId="3" fillId="0" borderId="10" xfId="0" applyNumberFormat="1" applyFont="1" applyFill="1" applyBorder="1" applyAlignment="1" applyProtection="1">
      <alignment horizontal="left" vertical="top"/>
      <protection/>
    </xf>
    <xf numFmtId="0" fontId="2" fillId="0" borderId="10" xfId="0" applyNumberFormat="1" applyFont="1" applyFill="1" applyBorder="1" applyAlignment="1" applyProtection="1">
      <alignment horizontal="left" vertical="top" indent="8"/>
      <protection/>
    </xf>
    <xf numFmtId="0" fontId="4" fillId="0" borderId="23" xfId="0" applyNumberFormat="1" applyFont="1" applyFill="1" applyBorder="1" applyAlignment="1" applyProtection="1">
      <alignment horizontal="left" vertical="top" indent="5"/>
      <protection/>
    </xf>
    <xf numFmtId="174" fontId="3" fillId="0" borderId="10" xfId="59" applyNumberFormat="1" applyFont="1" applyBorder="1" applyAlignment="1">
      <alignment horizontal="left"/>
      <protection/>
    </xf>
    <xf numFmtId="0" fontId="3" fillId="0" borderId="37" xfId="0" applyNumberFormat="1" applyFont="1" applyFill="1" applyBorder="1" applyAlignment="1" applyProtection="1">
      <alignment horizontal="center" vertical="center"/>
      <protection/>
    </xf>
    <xf numFmtId="0" fontId="4" fillId="0" borderId="38" xfId="0" applyNumberFormat="1" applyFont="1" applyFill="1" applyBorder="1" applyAlignment="1" applyProtection="1">
      <alignment horizontal="center" vertical="center"/>
      <protection/>
    </xf>
    <xf numFmtId="0" fontId="3" fillId="0" borderId="38" xfId="0" applyNumberFormat="1" applyFont="1" applyFill="1" applyBorder="1" applyAlignment="1" applyProtection="1">
      <alignment horizontal="center" vertical="center"/>
      <protection/>
    </xf>
    <xf numFmtId="0" fontId="4" fillId="0" borderId="39" xfId="0" applyNumberFormat="1" applyFont="1" applyFill="1" applyBorder="1" applyAlignment="1" applyProtection="1">
      <alignment horizontal="left" vertical="top" indent="1"/>
      <protection/>
    </xf>
    <xf numFmtId="172" fontId="4" fillId="0" borderId="40" xfId="42" applyNumberFormat="1" applyFont="1" applyFill="1" applyBorder="1" applyAlignment="1" applyProtection="1">
      <alignment horizontal="left" vertical="top"/>
      <protection/>
    </xf>
    <xf numFmtId="0" fontId="3" fillId="0" borderId="41" xfId="0" applyNumberFormat="1" applyFont="1" applyFill="1" applyBorder="1" applyAlignment="1" applyProtection="1">
      <alignment horizontal="left" vertical="top"/>
      <protection/>
    </xf>
    <xf numFmtId="172" fontId="4" fillId="0" borderId="42" xfId="42" applyNumberFormat="1" applyFont="1" applyFill="1" applyBorder="1" applyAlignment="1" applyProtection="1">
      <alignment horizontal="left" vertical="top"/>
      <protection/>
    </xf>
    <xf numFmtId="172" fontId="3" fillId="0" borderId="42" xfId="42" applyNumberFormat="1" applyFont="1" applyFill="1" applyBorder="1" applyAlignment="1" applyProtection="1">
      <alignment horizontal="right" vertical="top"/>
      <protection/>
    </xf>
    <xf numFmtId="0" fontId="4" fillId="0" borderId="41" xfId="0" applyNumberFormat="1" applyFont="1" applyFill="1" applyBorder="1" applyAlignment="1" applyProtection="1">
      <alignment horizontal="left" vertical="top" indent="1"/>
      <protection/>
    </xf>
    <xf numFmtId="172" fontId="4" fillId="0" borderId="42" xfId="42" applyNumberFormat="1" applyFont="1" applyFill="1" applyBorder="1" applyAlignment="1" applyProtection="1">
      <alignment horizontal="right" vertical="top"/>
      <protection/>
    </xf>
    <xf numFmtId="0" fontId="3" fillId="0" borderId="43" xfId="0" applyNumberFormat="1" applyFont="1" applyFill="1" applyBorder="1" applyAlignment="1" applyProtection="1">
      <alignment horizontal="left" vertical="top"/>
      <protection/>
    </xf>
    <xf numFmtId="172" fontId="3" fillId="0" borderId="44" xfId="42" applyNumberFormat="1" applyFont="1" applyFill="1" applyBorder="1" applyAlignment="1" applyProtection="1">
      <alignment horizontal="right" vertical="top"/>
      <protection/>
    </xf>
    <xf numFmtId="0" fontId="3" fillId="0" borderId="45" xfId="0" applyNumberFormat="1" applyFont="1" applyFill="1" applyBorder="1" applyAlignment="1" applyProtection="1">
      <alignment horizontal="left" vertical="top"/>
      <protection/>
    </xf>
    <xf numFmtId="0" fontId="4" fillId="0" borderId="30" xfId="0" applyNumberFormat="1" applyFont="1" applyFill="1" applyBorder="1" applyAlignment="1" applyProtection="1">
      <alignment horizontal="left" vertical="top" indent="5"/>
      <protection/>
    </xf>
    <xf numFmtId="0" fontId="3" fillId="0" borderId="30" xfId="0" applyNumberFormat="1" applyFont="1" applyFill="1" applyBorder="1" applyAlignment="1" applyProtection="1">
      <alignment horizontal="left" vertical="top"/>
      <protection/>
    </xf>
    <xf numFmtId="172" fontId="4" fillId="0" borderId="30" xfId="42" applyNumberFormat="1" applyFont="1" applyFill="1" applyBorder="1" applyAlignment="1" applyProtection="1">
      <alignment horizontal="left" vertical="top"/>
      <protection/>
    </xf>
    <xf numFmtId="172" fontId="4" fillId="0" borderId="46" xfId="42" applyNumberFormat="1" applyFont="1" applyFill="1" applyBorder="1" applyAlignment="1" applyProtection="1">
      <alignment horizontal="left" vertical="top"/>
      <protection/>
    </xf>
    <xf numFmtId="0" fontId="33" fillId="0" borderId="0" xfId="58" applyFont="1" applyAlignment="1">
      <alignment/>
      <protection/>
    </xf>
    <xf numFmtId="0" fontId="34" fillId="0" borderId="0" xfId="58" applyFont="1" applyAlignment="1">
      <alignment/>
      <protection/>
    </xf>
    <xf numFmtId="0" fontId="35" fillId="0" borderId="0" xfId="58" applyFont="1" applyAlignment="1">
      <alignment/>
      <protection/>
    </xf>
    <xf numFmtId="0" fontId="37" fillId="0" borderId="0" xfId="58" applyFont="1">
      <alignment/>
      <protection/>
    </xf>
    <xf numFmtId="41" fontId="37" fillId="0" borderId="0" xfId="44" applyFont="1" applyAlignment="1">
      <alignment/>
    </xf>
    <xf numFmtId="0" fontId="33" fillId="0" borderId="0" xfId="58" applyFont="1">
      <alignment/>
      <protection/>
    </xf>
    <xf numFmtId="0" fontId="34" fillId="0" borderId="0" xfId="58" applyFont="1">
      <alignment/>
      <protection/>
    </xf>
    <xf numFmtId="0" fontId="35" fillId="0" borderId="0" xfId="58" applyFont="1">
      <alignment/>
      <protection/>
    </xf>
    <xf numFmtId="0" fontId="3" fillId="0" borderId="10" xfId="58" applyFont="1" applyBorder="1" applyAlignment="1">
      <alignment horizontal="center" vertical="center"/>
      <protection/>
    </xf>
    <xf numFmtId="0" fontId="39" fillId="0" borderId="35" xfId="58" applyFont="1" applyBorder="1" applyAlignment="1">
      <alignment horizontal="left" vertical="center"/>
      <protection/>
    </xf>
    <xf numFmtId="0" fontId="39" fillId="0" borderId="47" xfId="58" applyFont="1" applyBorder="1" applyAlignment="1">
      <alignment horizontal="left" vertical="center"/>
      <protection/>
    </xf>
    <xf numFmtId="0" fontId="39" fillId="0" borderId="29" xfId="58" applyFont="1" applyBorder="1" applyAlignment="1">
      <alignment horizontal="left" vertical="center"/>
      <protection/>
    </xf>
    <xf numFmtId="41" fontId="40" fillId="0" borderId="10" xfId="44" applyFont="1" applyBorder="1" applyAlignment="1">
      <alignment vertical="center"/>
    </xf>
    <xf numFmtId="0" fontId="40" fillId="0" borderId="35" xfId="58" applyFont="1" applyBorder="1" applyAlignment="1">
      <alignment horizontal="left" vertical="center"/>
      <protection/>
    </xf>
    <xf numFmtId="0" fontId="40" fillId="0" borderId="47" xfId="58" applyFont="1" applyBorder="1" applyAlignment="1">
      <alignment horizontal="left" vertical="center"/>
      <protection/>
    </xf>
    <xf numFmtId="0" fontId="40" fillId="0" borderId="29" xfId="58" applyFont="1" applyBorder="1" applyAlignment="1">
      <alignment horizontal="left" vertical="center"/>
      <protection/>
    </xf>
    <xf numFmtId="41" fontId="39" fillId="0" borderId="10" xfId="44" applyFont="1" applyBorder="1" applyAlignment="1">
      <alignment vertical="center"/>
    </xf>
    <xf numFmtId="0" fontId="40" fillId="0" borderId="35" xfId="58" applyFont="1" applyBorder="1" applyAlignment="1">
      <alignment vertical="center"/>
      <protection/>
    </xf>
    <xf numFmtId="0" fontId="40" fillId="0" borderId="47" xfId="58" applyFont="1" applyBorder="1" applyAlignment="1">
      <alignment vertical="center"/>
      <protection/>
    </xf>
    <xf numFmtId="0" fontId="40" fillId="0" borderId="29" xfId="58" applyFont="1" applyBorder="1" applyAlignment="1">
      <alignment vertical="center"/>
      <protection/>
    </xf>
    <xf numFmtId="0" fontId="37" fillId="0" borderId="10" xfId="58" applyFont="1" applyBorder="1">
      <alignment/>
      <protection/>
    </xf>
    <xf numFmtId="0" fontId="40" fillId="0" borderId="10" xfId="58" applyFont="1" applyBorder="1">
      <alignment/>
      <protection/>
    </xf>
    <xf numFmtId="0" fontId="40" fillId="0" borderId="10" xfId="58" applyFont="1" applyBorder="1" applyAlignment="1">
      <alignment horizontal="left"/>
      <protection/>
    </xf>
    <xf numFmtId="0" fontId="41" fillId="0" borderId="10" xfId="58" applyFont="1" applyBorder="1">
      <alignment/>
      <protection/>
    </xf>
    <xf numFmtId="172" fontId="37" fillId="0" borderId="0" xfId="45" applyNumberFormat="1" applyFont="1" applyAlignment="1">
      <alignment/>
    </xf>
    <xf numFmtId="172" fontId="37" fillId="0" borderId="0" xfId="58" applyNumberFormat="1" applyFont="1">
      <alignment/>
      <protection/>
    </xf>
    <xf numFmtId="43" fontId="37" fillId="0" borderId="0" xfId="58" applyNumberFormat="1" applyFont="1">
      <alignment/>
      <protection/>
    </xf>
    <xf numFmtId="41" fontId="80" fillId="0" borderId="10" xfId="58" applyNumberFormat="1" applyFont="1" applyBorder="1">
      <alignment/>
      <protection/>
    </xf>
    <xf numFmtId="172" fontId="80" fillId="0" borderId="10" xfId="45" applyNumberFormat="1" applyFont="1" applyBorder="1" applyAlignment="1">
      <alignment/>
    </xf>
    <xf numFmtId="172" fontId="81" fillId="0" borderId="0" xfId="58" applyNumberFormat="1" applyFont="1">
      <alignment/>
      <protection/>
    </xf>
    <xf numFmtId="0" fontId="80" fillId="0" borderId="10" xfId="58" applyFont="1" applyBorder="1">
      <alignment/>
      <protection/>
    </xf>
    <xf numFmtId="172" fontId="80" fillId="0" borderId="10" xfId="58" applyNumberFormat="1" applyFont="1" applyBorder="1">
      <alignment/>
      <protection/>
    </xf>
    <xf numFmtId="0" fontId="42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3" fontId="42" fillId="0" borderId="10" xfId="46" applyNumberFormat="1" applyFont="1" applyBorder="1" applyAlignment="1">
      <alignment/>
    </xf>
    <xf numFmtId="0" fontId="42" fillId="0" borderId="0" xfId="0" applyFont="1" applyAlignment="1">
      <alignment/>
    </xf>
    <xf numFmtId="172" fontId="0" fillId="0" borderId="0" xfId="0" applyNumberFormat="1" applyAlignment="1">
      <alignment/>
    </xf>
    <xf numFmtId="0" fontId="4" fillId="0" borderId="10" xfId="0" applyNumberFormat="1" applyFont="1" applyFill="1" applyBorder="1" applyAlignment="1" applyProtection="1">
      <alignment horizontal="left" vertical="top" indent="13"/>
      <protection/>
    </xf>
    <xf numFmtId="0" fontId="4" fillId="0" borderId="48" xfId="0" applyNumberFormat="1" applyFont="1" applyFill="1" applyBorder="1" applyAlignment="1" applyProtection="1">
      <alignment horizontal="center" vertical="center" wrapText="1"/>
      <protection/>
    </xf>
    <xf numFmtId="0" fontId="4" fillId="0" borderId="38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3" fillId="0" borderId="0" xfId="58" applyFont="1">
      <alignment/>
      <protection/>
    </xf>
    <xf numFmtId="172" fontId="82" fillId="0" borderId="0" xfId="58" applyNumberFormat="1" applyFont="1" applyAlignment="1">
      <alignment horizontal="center"/>
      <protection/>
    </xf>
    <xf numFmtId="172" fontId="43" fillId="0" borderId="0" xfId="58" applyNumberFormat="1" applyFont="1">
      <alignment/>
      <protection/>
    </xf>
    <xf numFmtId="172" fontId="82" fillId="0" borderId="0" xfId="45" applyNumberFormat="1" applyFont="1" applyAlignment="1">
      <alignment/>
    </xf>
    <xf numFmtId="3" fontId="0" fillId="0" borderId="10" xfId="0" applyNumberFormat="1" applyBorder="1" applyAlignment="1">
      <alignment/>
    </xf>
    <xf numFmtId="3" fontId="0" fillId="32" borderId="10" xfId="0" applyNumberFormat="1" applyFill="1" applyBorder="1" applyAlignment="1">
      <alignment/>
    </xf>
    <xf numFmtId="0" fontId="4" fillId="32" borderId="10" xfId="0" applyFont="1" applyFill="1" applyBorder="1" applyAlignment="1">
      <alignment/>
    </xf>
    <xf numFmtId="0" fontId="0" fillId="32" borderId="10" xfId="0" applyFill="1" applyBorder="1" applyAlignment="1">
      <alignment/>
    </xf>
    <xf numFmtId="0" fontId="4" fillId="0" borderId="10" xfId="0" applyFont="1" applyBorder="1" applyAlignment="1">
      <alignment horizontal="center"/>
    </xf>
    <xf numFmtId="172" fontId="3" fillId="0" borderId="21" xfId="42" applyNumberFormat="1" applyFont="1" applyFill="1" applyBorder="1" applyAlignment="1" applyProtection="1">
      <alignment horizontal="center" vertical="top"/>
      <protection/>
    </xf>
    <xf numFmtId="0" fontId="4" fillId="0" borderId="0" xfId="59" applyFont="1" applyBorder="1" applyAlignment="1">
      <alignment horizontal="center" wrapText="1"/>
      <protection/>
    </xf>
    <xf numFmtId="174" fontId="3" fillId="0" borderId="10" xfId="42" applyNumberFormat="1" applyFont="1" applyFill="1" applyBorder="1" applyAlignment="1" applyProtection="1">
      <alignment horizontal="left" vertical="top"/>
      <protection/>
    </xf>
    <xf numFmtId="174" fontId="3" fillId="0" borderId="10" xfId="42" applyNumberFormat="1" applyFont="1" applyFill="1" applyBorder="1" applyAlignment="1" applyProtection="1">
      <alignment horizontal="right" vertical="top"/>
      <protection/>
    </xf>
    <xf numFmtId="179" fontId="3" fillId="0" borderId="10" xfId="59" applyNumberFormat="1" applyFont="1" applyBorder="1" applyAlignment="1">
      <alignment horizontal="right"/>
      <protection/>
    </xf>
    <xf numFmtId="0" fontId="0" fillId="0" borderId="23" xfId="0" applyBorder="1" applyAlignment="1">
      <alignment horizontal="right"/>
    </xf>
    <xf numFmtId="0" fontId="11" fillId="0" borderId="14" xfId="0" applyNumberFormat="1" applyFont="1" applyFill="1" applyBorder="1" applyAlignment="1" applyProtection="1">
      <alignment horizontal="center" vertical="top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11" fillId="0" borderId="15" xfId="0" applyNumberFormat="1" applyFont="1" applyFill="1" applyBorder="1" applyAlignment="1" applyProtection="1">
      <alignment horizontal="center" vertical="top"/>
      <protection/>
    </xf>
    <xf numFmtId="0" fontId="10" fillId="0" borderId="14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0" fillId="0" borderId="15" xfId="0" applyNumberFormat="1" applyFont="1" applyFill="1" applyBorder="1" applyAlignment="1" applyProtection="1">
      <alignment horizontal="center" vertical="top"/>
      <protection/>
    </xf>
    <xf numFmtId="0" fontId="21" fillId="0" borderId="0" xfId="0" applyNumberFormat="1" applyFont="1" applyFill="1" applyBorder="1" applyAlignment="1" applyProtection="1">
      <alignment horizontal="center" vertical="top"/>
      <protection/>
    </xf>
    <xf numFmtId="0" fontId="25" fillId="0" borderId="0" xfId="0" applyNumberFormat="1" applyFont="1" applyFill="1" applyBorder="1" applyAlignment="1" applyProtection="1">
      <alignment horizontal="center" vertical="top"/>
      <protection/>
    </xf>
    <xf numFmtId="0" fontId="10" fillId="0" borderId="10" xfId="58" applyFont="1" applyBorder="1" applyAlignment="1">
      <alignment horizontal="left"/>
      <protection/>
    </xf>
    <xf numFmtId="0" fontId="32" fillId="0" borderId="10" xfId="58" applyFont="1" applyBorder="1" applyAlignment="1">
      <alignment horizontal="left"/>
      <protection/>
    </xf>
    <xf numFmtId="0" fontId="40" fillId="0" borderId="35" xfId="58" applyFont="1" applyBorder="1" applyAlignment="1">
      <alignment horizontal="left" vertical="center"/>
      <protection/>
    </xf>
    <xf numFmtId="0" fontId="40" fillId="0" borderId="47" xfId="58" applyFont="1" applyBorder="1" applyAlignment="1">
      <alignment horizontal="left" vertical="center"/>
      <protection/>
    </xf>
    <xf numFmtId="0" fontId="40" fillId="0" borderId="29" xfId="58" applyFont="1" applyBorder="1" applyAlignment="1">
      <alignment horizontal="left" vertical="center"/>
      <protection/>
    </xf>
    <xf numFmtId="0" fontId="39" fillId="0" borderId="35" xfId="58" applyFont="1" applyBorder="1" applyAlignment="1">
      <alignment horizontal="left" vertical="center"/>
      <protection/>
    </xf>
    <xf numFmtId="0" fontId="39" fillId="0" borderId="47" xfId="58" applyFont="1" applyBorder="1" applyAlignment="1">
      <alignment horizontal="left" vertical="center"/>
      <protection/>
    </xf>
    <xf numFmtId="0" fontId="39" fillId="0" borderId="29" xfId="58" applyFont="1" applyBorder="1" applyAlignment="1">
      <alignment horizontal="left" vertical="center"/>
      <protection/>
    </xf>
    <xf numFmtId="0" fontId="39" fillId="0" borderId="10" xfId="58" applyFont="1" applyBorder="1" applyAlignment="1">
      <alignment horizontal="left"/>
      <protection/>
    </xf>
    <xf numFmtId="0" fontId="40" fillId="0" borderId="10" xfId="58" applyFont="1" applyBorder="1" applyAlignment="1">
      <alignment horizontal="left"/>
      <protection/>
    </xf>
    <xf numFmtId="0" fontId="40" fillId="0" borderId="35" xfId="58" applyFont="1" applyBorder="1" applyAlignment="1">
      <alignment vertical="center" wrapText="1"/>
      <protection/>
    </xf>
    <xf numFmtId="0" fontId="40" fillId="0" borderId="47" xfId="58" applyFont="1" applyBorder="1" applyAlignment="1">
      <alignment vertical="center" wrapText="1"/>
      <protection/>
    </xf>
    <xf numFmtId="0" fontId="40" fillId="0" borderId="29" xfId="58" applyFont="1" applyBorder="1" applyAlignment="1">
      <alignment vertical="center" wrapText="1"/>
      <protection/>
    </xf>
    <xf numFmtId="0" fontId="40" fillId="0" borderId="35" xfId="58" applyFont="1" applyBorder="1" applyAlignment="1">
      <alignment vertical="center"/>
      <protection/>
    </xf>
    <xf numFmtId="0" fontId="40" fillId="0" borderId="47" xfId="58" applyFont="1" applyBorder="1" applyAlignment="1">
      <alignment vertical="center"/>
      <protection/>
    </xf>
    <xf numFmtId="0" fontId="40" fillId="0" borderId="29" xfId="58" applyFont="1" applyBorder="1" applyAlignment="1">
      <alignment vertical="center"/>
      <protection/>
    </xf>
    <xf numFmtId="0" fontId="36" fillId="0" borderId="0" xfId="58" applyFont="1" applyAlignment="1">
      <alignment horizontal="center"/>
      <protection/>
    </xf>
    <xf numFmtId="0" fontId="38" fillId="0" borderId="0" xfId="58" applyFont="1" applyAlignment="1">
      <alignment horizontal="center"/>
      <protection/>
    </xf>
    <xf numFmtId="0" fontId="32" fillId="0" borderId="11" xfId="58" applyFont="1" applyBorder="1" applyAlignment="1">
      <alignment horizontal="center" vertical="center"/>
      <protection/>
    </xf>
    <xf numFmtId="0" fontId="32" fillId="0" borderId="13" xfId="58" applyFont="1" applyBorder="1" applyAlignment="1">
      <alignment horizontal="center" vertical="center"/>
      <protection/>
    </xf>
    <xf numFmtId="0" fontId="39" fillId="0" borderId="31" xfId="58" applyFont="1" applyBorder="1" applyAlignment="1">
      <alignment horizontal="center" vertical="center"/>
      <protection/>
    </xf>
    <xf numFmtId="0" fontId="39" fillId="0" borderId="49" xfId="58" applyFont="1" applyBorder="1" applyAlignment="1">
      <alignment horizontal="center" vertical="center"/>
      <protection/>
    </xf>
    <xf numFmtId="0" fontId="39" fillId="0" borderId="50" xfId="58" applyFont="1" applyBorder="1" applyAlignment="1">
      <alignment horizontal="center" vertical="center"/>
      <protection/>
    </xf>
    <xf numFmtId="0" fontId="39" fillId="0" borderId="16" xfId="58" applyFont="1" applyBorder="1" applyAlignment="1">
      <alignment horizontal="center" vertical="center"/>
      <protection/>
    </xf>
    <xf numFmtId="0" fontId="39" fillId="0" borderId="17" xfId="58" applyFont="1" applyBorder="1" applyAlignment="1">
      <alignment horizontal="center" vertical="center"/>
      <protection/>
    </xf>
    <xf numFmtId="0" fontId="39" fillId="0" borderId="18" xfId="58" applyFont="1" applyBorder="1" applyAlignment="1">
      <alignment horizontal="center" vertical="center"/>
      <protection/>
    </xf>
    <xf numFmtId="41" fontId="39" fillId="0" borderId="10" xfId="44" applyFont="1" applyBorder="1" applyAlignment="1">
      <alignment horizontal="center" vertical="center" wrapText="1"/>
    </xf>
    <xf numFmtId="0" fontId="32" fillId="0" borderId="10" xfId="58" applyFont="1" applyBorder="1" applyAlignment="1">
      <alignment horizontal="center" vertical="center" wrapText="1"/>
      <protection/>
    </xf>
    <xf numFmtId="0" fontId="78" fillId="0" borderId="0" xfId="0" applyFont="1" applyAlignment="1">
      <alignment horizontal="center"/>
    </xf>
    <xf numFmtId="0" fontId="8" fillId="0" borderId="35" xfId="0" applyNumberFormat="1" applyFont="1" applyFill="1" applyBorder="1" applyAlignment="1" applyProtection="1">
      <alignment horizontal="left" vertical="top" indent="11"/>
      <protection/>
    </xf>
    <xf numFmtId="0" fontId="8" fillId="0" borderId="47" xfId="0" applyNumberFormat="1" applyFont="1" applyFill="1" applyBorder="1" applyAlignment="1" applyProtection="1">
      <alignment horizontal="left" vertical="top" indent="11"/>
      <protection/>
    </xf>
    <xf numFmtId="0" fontId="8" fillId="0" borderId="29" xfId="0" applyNumberFormat="1" applyFont="1" applyFill="1" applyBorder="1" applyAlignment="1" applyProtection="1">
      <alignment horizontal="left" vertical="top" indent="1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0" xfId="59" applyFont="1" applyBorder="1" applyAlignment="1">
      <alignment horizontal="left" wrapText="1"/>
      <protection/>
    </xf>
    <xf numFmtId="0" fontId="3" fillId="0" borderId="47" xfId="59" applyFont="1" applyBorder="1" applyAlignment="1">
      <alignment horizontal="center" wrapText="1"/>
      <protection/>
    </xf>
    <xf numFmtId="0" fontId="3" fillId="0" borderId="29" xfId="59" applyFont="1" applyBorder="1" applyAlignment="1">
      <alignment horizontal="center" wrapText="1"/>
      <protection/>
    </xf>
    <xf numFmtId="0" fontId="4" fillId="0" borderId="47" xfId="59" applyFont="1" applyBorder="1" applyAlignment="1">
      <alignment horizontal="left" wrapText="1"/>
      <protection/>
    </xf>
    <xf numFmtId="0" fontId="4" fillId="0" borderId="29" xfId="59" applyFont="1" applyBorder="1" applyAlignment="1">
      <alignment horizontal="left" wrapText="1"/>
      <protection/>
    </xf>
    <xf numFmtId="0" fontId="5" fillId="0" borderId="29" xfId="59" applyFont="1" applyBorder="1" applyAlignment="1">
      <alignment horizontal="left" wrapText="1"/>
      <protection/>
    </xf>
    <xf numFmtId="0" fontId="5" fillId="0" borderId="10" xfId="59" applyFont="1" applyBorder="1" applyAlignment="1">
      <alignment horizontal="left" wrapText="1"/>
      <protection/>
    </xf>
    <xf numFmtId="0" fontId="3" fillId="0" borderId="47" xfId="59" applyFont="1" applyBorder="1" applyAlignment="1">
      <alignment horizontal="left" wrapText="1"/>
      <protection/>
    </xf>
    <xf numFmtId="0" fontId="3" fillId="0" borderId="29" xfId="59" applyFont="1" applyBorder="1" applyAlignment="1">
      <alignment horizontal="left" wrapText="1"/>
      <protection/>
    </xf>
    <xf numFmtId="2" fontId="4" fillId="0" borderId="35" xfId="59" applyNumberFormat="1" applyFont="1" applyBorder="1" applyAlignment="1">
      <alignment horizontal="center" wrapText="1"/>
      <protection/>
    </xf>
    <xf numFmtId="2" fontId="4" fillId="0" borderId="47" xfId="59" applyNumberFormat="1" applyFont="1" applyBorder="1" applyAlignment="1">
      <alignment horizontal="center" wrapText="1"/>
      <protection/>
    </xf>
    <xf numFmtId="2" fontId="4" fillId="0" borderId="29" xfId="59" applyNumberFormat="1" applyFont="1" applyBorder="1" applyAlignment="1">
      <alignment horizontal="center" wrapText="1"/>
      <protection/>
    </xf>
    <xf numFmtId="2" fontId="13" fillId="0" borderId="0" xfId="59" applyNumberFormat="1" applyFont="1" applyBorder="1" applyAlignment="1">
      <alignment horizontal="center" wrapText="1"/>
      <protection/>
    </xf>
    <xf numFmtId="2" fontId="13" fillId="0" borderId="15" xfId="59" applyNumberFormat="1" applyFont="1" applyBorder="1" applyAlignment="1">
      <alignment horizontal="center" wrapText="1"/>
      <protection/>
    </xf>
    <xf numFmtId="0" fontId="8" fillId="0" borderId="10" xfId="60" applyFont="1" applyFill="1" applyBorder="1" applyAlignment="1">
      <alignment horizontal="left" wrapText="1"/>
      <protection/>
    </xf>
    <xf numFmtId="0" fontId="13" fillId="0" borderId="31" xfId="59" applyFont="1" applyBorder="1" applyAlignment="1">
      <alignment horizontal="center" wrapText="1"/>
      <protection/>
    </xf>
    <xf numFmtId="0" fontId="13" fillId="0" borderId="49" xfId="59" applyFont="1" applyBorder="1" applyAlignment="1">
      <alignment horizontal="center" wrapText="1"/>
      <protection/>
    </xf>
    <xf numFmtId="0" fontId="13" fillId="0" borderId="50" xfId="59" applyFont="1" applyBorder="1" applyAlignment="1">
      <alignment horizontal="center" wrapText="1"/>
      <protection/>
    </xf>
    <xf numFmtId="0" fontId="9" fillId="0" borderId="29" xfId="59" applyFont="1" applyBorder="1" applyAlignment="1">
      <alignment horizontal="left" wrapText="1"/>
      <protection/>
    </xf>
    <xf numFmtId="0" fontId="9" fillId="0" borderId="10" xfId="59" applyFont="1" applyBorder="1" applyAlignment="1">
      <alignment horizontal="left" wrapText="1"/>
      <protection/>
    </xf>
    <xf numFmtId="0" fontId="9" fillId="0" borderId="10" xfId="60" applyFont="1" applyFill="1" applyBorder="1" applyAlignment="1">
      <alignment horizontal="left" wrapText="1"/>
      <protection/>
    </xf>
    <xf numFmtId="0" fontId="8" fillId="0" borderId="10" xfId="59" applyFont="1" applyBorder="1" applyAlignment="1">
      <alignment horizontal="left" wrapText="1"/>
      <protection/>
    </xf>
    <xf numFmtId="0" fontId="8" fillId="0" borderId="10" xfId="59" applyFont="1" applyBorder="1" applyAlignment="1">
      <alignment horizontal="left"/>
      <protection/>
    </xf>
    <xf numFmtId="0" fontId="18" fillId="0" borderId="10" xfId="60" applyFont="1" applyFill="1" applyBorder="1" applyAlignment="1">
      <alignment horizontal="left" wrapText="1"/>
      <protection/>
    </xf>
    <xf numFmtId="0" fontId="18" fillId="0" borderId="10" xfId="59" applyFont="1" applyBorder="1" applyAlignment="1">
      <alignment horizontal="left"/>
      <protection/>
    </xf>
    <xf numFmtId="0" fontId="18" fillId="0" borderId="30" xfId="59" applyFont="1" applyBorder="1" applyAlignment="1">
      <alignment horizontal="left"/>
      <protection/>
    </xf>
    <xf numFmtId="0" fontId="9" fillId="0" borderId="10" xfId="59" applyFont="1" applyBorder="1" applyAlignment="1">
      <alignment horizontal="left"/>
      <protection/>
    </xf>
    <xf numFmtId="0" fontId="19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1" fillId="0" borderId="0" xfId="0" applyFont="1" applyAlignment="1">
      <alignment horizontal="left" vertical="center"/>
    </xf>
    <xf numFmtId="0" fontId="61" fillId="0" borderId="0" xfId="0" applyFont="1" applyAlignment="1">
      <alignment/>
    </xf>
    <xf numFmtId="3" fontId="62" fillId="0" borderId="33" xfId="46" applyNumberFormat="1" applyFont="1" applyBorder="1" applyAlignment="1">
      <alignment vertical="center"/>
    </xf>
    <xf numFmtId="0" fontId="24" fillId="0" borderId="0" xfId="0" applyFont="1" applyAlignment="1">
      <alignment horizontal="center"/>
    </xf>
    <xf numFmtId="0" fontId="83" fillId="0" borderId="0" xfId="0" applyFont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2" xfId="45"/>
    <cellStyle name="Comma_21.Aktivet Afatgjata Materiale  09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_asn_2009 Propozimet" xfId="59"/>
    <cellStyle name="Normal_Sheet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5"/>
  <sheetViews>
    <sheetView zoomScalePageLayoutView="0" workbookViewId="0" topLeftCell="A14">
      <selection activeCell="L31" sqref="L31"/>
    </sheetView>
  </sheetViews>
  <sheetFormatPr defaultColWidth="9.140625" defaultRowHeight="15"/>
  <cols>
    <col min="1" max="1" width="5.00390625" style="1" customWidth="1"/>
    <col min="2" max="8" width="9.140625" style="1" customWidth="1"/>
    <col min="9" max="9" width="7.00390625" style="1" customWidth="1"/>
    <col min="10" max="10" width="6.57421875" style="1" customWidth="1"/>
    <col min="11" max="16384" width="9.140625" style="1" customWidth="1"/>
  </cols>
  <sheetData>
    <row r="1" spans="2:10" ht="12.75">
      <c r="B1" s="29"/>
      <c r="C1" s="29"/>
      <c r="D1" s="29"/>
      <c r="E1" s="29"/>
      <c r="F1" s="29"/>
      <c r="G1" s="29"/>
      <c r="H1" s="29"/>
      <c r="I1" s="29"/>
      <c r="J1" s="29"/>
    </row>
    <row r="2" spans="2:10" ht="12.75">
      <c r="B2" s="143"/>
      <c r="J2" s="25"/>
    </row>
    <row r="3" spans="2:10" ht="24.75" customHeight="1">
      <c r="B3" s="24" t="s">
        <v>235</v>
      </c>
      <c r="J3" s="25"/>
    </row>
    <row r="4" spans="2:10" ht="24.75" customHeight="1">
      <c r="B4" s="24" t="s">
        <v>234</v>
      </c>
      <c r="J4" s="25"/>
    </row>
    <row r="5" spans="2:10" ht="24.75" customHeight="1">
      <c r="B5" s="24" t="s">
        <v>233</v>
      </c>
      <c r="J5" s="25"/>
    </row>
    <row r="6" spans="2:10" ht="24.75" customHeight="1">
      <c r="B6" s="24" t="s">
        <v>236</v>
      </c>
      <c r="J6" s="25"/>
    </row>
    <row r="7" spans="2:10" ht="24.75" customHeight="1">
      <c r="B7" s="24" t="s">
        <v>237</v>
      </c>
      <c r="J7" s="25"/>
    </row>
    <row r="8" spans="2:10" ht="24.75" customHeight="1">
      <c r="B8" s="24" t="s">
        <v>232</v>
      </c>
      <c r="J8" s="25"/>
    </row>
    <row r="9" spans="2:10" ht="24.75" customHeight="1">
      <c r="B9" s="24"/>
      <c r="J9" s="25"/>
    </row>
    <row r="10" spans="2:10" ht="12.75">
      <c r="B10" s="24"/>
      <c r="J10" s="25"/>
    </row>
    <row r="11" spans="2:10" ht="12.75">
      <c r="B11" s="24"/>
      <c r="J11" s="25"/>
    </row>
    <row r="12" spans="2:10" ht="12.75">
      <c r="B12" s="24"/>
      <c r="J12" s="25"/>
    </row>
    <row r="13" spans="2:10" ht="12.75">
      <c r="B13" s="24"/>
      <c r="J13" s="25"/>
    </row>
    <row r="14" spans="2:10" ht="12.75">
      <c r="B14" s="24"/>
      <c r="J14" s="25"/>
    </row>
    <row r="15" spans="2:10" ht="12.75">
      <c r="B15" s="24"/>
      <c r="J15" s="25"/>
    </row>
    <row r="16" spans="2:10" ht="12.75">
      <c r="B16" s="24"/>
      <c r="J16" s="25"/>
    </row>
    <row r="17" spans="2:10" ht="12.75">
      <c r="B17" s="26"/>
      <c r="J17" s="25"/>
    </row>
    <row r="18" spans="2:10" ht="27.75">
      <c r="B18" s="283" t="s">
        <v>238</v>
      </c>
      <c r="C18" s="284"/>
      <c r="D18" s="284"/>
      <c r="E18" s="284"/>
      <c r="F18" s="284"/>
      <c r="G18" s="284"/>
      <c r="H18" s="284"/>
      <c r="I18" s="284"/>
      <c r="J18" s="285"/>
    </row>
    <row r="19" spans="2:10" ht="12.75">
      <c r="B19" s="26"/>
      <c r="J19" s="25"/>
    </row>
    <row r="20" spans="2:10" ht="12.75">
      <c r="B20" s="286" t="s">
        <v>122</v>
      </c>
      <c r="C20" s="287"/>
      <c r="D20" s="287"/>
      <c r="E20" s="287"/>
      <c r="F20" s="287"/>
      <c r="G20" s="287"/>
      <c r="H20" s="287"/>
      <c r="I20" s="287"/>
      <c r="J20" s="288"/>
    </row>
    <row r="21" spans="2:10" ht="12.75">
      <c r="B21" s="286" t="s">
        <v>123</v>
      </c>
      <c r="C21" s="287"/>
      <c r="D21" s="287"/>
      <c r="E21" s="287"/>
      <c r="F21" s="287"/>
      <c r="G21" s="287"/>
      <c r="H21" s="287"/>
      <c r="I21" s="287"/>
      <c r="J21" s="288"/>
    </row>
    <row r="22" spans="2:10" ht="12.75">
      <c r="B22" s="26"/>
      <c r="J22" s="25"/>
    </row>
    <row r="23" spans="2:10" ht="33.75">
      <c r="B23" s="283" t="s">
        <v>386</v>
      </c>
      <c r="C23" s="284"/>
      <c r="D23" s="284"/>
      <c r="E23" s="284"/>
      <c r="F23" s="284"/>
      <c r="G23" s="284"/>
      <c r="H23" s="284"/>
      <c r="I23" s="284"/>
      <c r="J23" s="285"/>
    </row>
    <row r="24" spans="2:10" ht="12.75">
      <c r="B24" s="26"/>
      <c r="J24" s="25"/>
    </row>
    <row r="25" spans="2:10" ht="12.75">
      <c r="B25" s="26"/>
      <c r="J25" s="25"/>
    </row>
    <row r="26" spans="2:10" ht="12.75">
      <c r="B26" s="26"/>
      <c r="J26" s="25"/>
    </row>
    <row r="27" spans="2:10" ht="12.75">
      <c r="B27" s="26"/>
      <c r="J27" s="25"/>
    </row>
    <row r="28" spans="2:10" ht="12.75">
      <c r="B28" s="26"/>
      <c r="J28" s="25"/>
    </row>
    <row r="29" spans="2:10" ht="12.75">
      <c r="B29" s="26"/>
      <c r="J29" s="25"/>
    </row>
    <row r="30" spans="2:10" ht="12.75">
      <c r="B30" s="26"/>
      <c r="J30" s="25"/>
    </row>
    <row r="31" spans="2:10" ht="12.75">
      <c r="B31" s="26"/>
      <c r="J31" s="25"/>
    </row>
    <row r="32" spans="2:10" ht="12.75">
      <c r="B32" s="24" t="s">
        <v>124</v>
      </c>
      <c r="J32" s="25"/>
    </row>
    <row r="33" spans="2:10" ht="12.75">
      <c r="B33" s="24" t="s">
        <v>125</v>
      </c>
      <c r="J33" s="25"/>
    </row>
    <row r="34" spans="2:10" ht="12.75">
      <c r="B34" s="24" t="s">
        <v>126</v>
      </c>
      <c r="J34" s="25"/>
    </row>
    <row r="35" spans="2:10" ht="12.75">
      <c r="B35" s="24" t="s">
        <v>127</v>
      </c>
      <c r="J35" s="25"/>
    </row>
    <row r="36" spans="2:10" ht="12.75">
      <c r="B36" s="26"/>
      <c r="J36" s="25"/>
    </row>
    <row r="37" spans="2:10" ht="12.75">
      <c r="B37" s="24" t="s">
        <v>128</v>
      </c>
      <c r="H37" s="1" t="s">
        <v>387</v>
      </c>
      <c r="J37" s="25"/>
    </row>
    <row r="38" spans="2:10" ht="12.75">
      <c r="B38" s="26"/>
      <c r="J38" s="25"/>
    </row>
    <row r="39" spans="2:10" ht="12.75">
      <c r="B39" s="26"/>
      <c r="F39" s="27"/>
      <c r="H39" s="1" t="s">
        <v>388</v>
      </c>
      <c r="J39" s="25"/>
    </row>
    <row r="40" spans="2:10" ht="12.75">
      <c r="B40" s="26"/>
      <c r="J40" s="25"/>
    </row>
    <row r="41" spans="2:10" ht="15.75">
      <c r="B41" s="24" t="s">
        <v>129</v>
      </c>
      <c r="H41" s="187" t="s">
        <v>389</v>
      </c>
      <c r="J41" s="25"/>
    </row>
    <row r="42" spans="2:10" ht="12.75">
      <c r="B42" s="26"/>
      <c r="J42" s="25"/>
    </row>
    <row r="43" spans="2:10" ht="12.75">
      <c r="B43" s="26"/>
      <c r="J43" s="25"/>
    </row>
    <row r="44" spans="2:10" ht="12.75">
      <c r="B44" s="26"/>
      <c r="J44" s="25"/>
    </row>
    <row r="45" spans="2:10" ht="12.75">
      <c r="B45" s="28"/>
      <c r="C45" s="29"/>
      <c r="D45" s="29"/>
      <c r="E45" s="29"/>
      <c r="F45" s="29"/>
      <c r="G45" s="29"/>
      <c r="H45" s="29"/>
      <c r="I45" s="29"/>
      <c r="J45" s="30"/>
    </row>
  </sheetData>
  <sheetProtection/>
  <mergeCells count="4">
    <mergeCell ref="B18:J18"/>
    <mergeCell ref="B20:J20"/>
    <mergeCell ref="B21:J21"/>
    <mergeCell ref="B23:J23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63"/>
  <sheetViews>
    <sheetView tabSelected="1" zoomScalePageLayoutView="0" workbookViewId="0" topLeftCell="A16">
      <selection activeCell="K30" sqref="K30"/>
    </sheetView>
  </sheetViews>
  <sheetFormatPr defaultColWidth="9.140625" defaultRowHeight="15"/>
  <cols>
    <col min="1" max="1" width="5.8515625" style="0" customWidth="1"/>
    <col min="2" max="2" width="8.8515625" style="0" customWidth="1"/>
    <col min="3" max="3" width="32.57421875" style="0" customWidth="1"/>
    <col min="4" max="4" width="23.57421875" style="0" customWidth="1"/>
  </cols>
  <sheetData>
    <row r="1" ht="15">
      <c r="B1" s="82" t="s">
        <v>244</v>
      </c>
    </row>
    <row r="2" ht="15">
      <c r="B2" s="82" t="s">
        <v>316</v>
      </c>
    </row>
    <row r="3" spans="2:4" ht="11.25" customHeight="1">
      <c r="B3" s="82"/>
      <c r="D3" s="84" t="s">
        <v>259</v>
      </c>
    </row>
    <row r="4" ht="9.75" customHeight="1"/>
    <row r="5" spans="1:4" ht="12.75" customHeight="1">
      <c r="A5" s="156"/>
      <c r="B5" s="156"/>
      <c r="C5" s="110" t="s">
        <v>260</v>
      </c>
      <c r="D5" s="110" t="s">
        <v>261</v>
      </c>
    </row>
    <row r="6" spans="1:4" ht="12.75" customHeight="1">
      <c r="A6" s="156">
        <v>1</v>
      </c>
      <c r="B6" s="110" t="s">
        <v>262</v>
      </c>
      <c r="C6" s="170" t="s">
        <v>263</v>
      </c>
      <c r="D6" s="170"/>
    </row>
    <row r="7" spans="1:4" ht="12.75" customHeight="1">
      <c r="A7" s="156">
        <v>2</v>
      </c>
      <c r="B7" s="110" t="s">
        <v>262</v>
      </c>
      <c r="C7" s="170" t="s">
        <v>264</v>
      </c>
      <c r="D7" s="156"/>
    </row>
    <row r="8" spans="1:4" ht="12.75" customHeight="1">
      <c r="A8" s="156">
        <v>3</v>
      </c>
      <c r="B8" s="110" t="s">
        <v>262</v>
      </c>
      <c r="C8" s="170" t="s">
        <v>265</v>
      </c>
      <c r="D8" s="156"/>
    </row>
    <row r="9" spans="1:4" ht="12.75" customHeight="1">
      <c r="A9" s="156">
        <v>4</v>
      </c>
      <c r="B9" s="110" t="s">
        <v>262</v>
      </c>
      <c r="C9" s="170" t="s">
        <v>266</v>
      </c>
      <c r="D9" s="156"/>
    </row>
    <row r="10" spans="1:4" ht="12.75" customHeight="1">
      <c r="A10" s="156">
        <v>5</v>
      </c>
      <c r="B10" s="110" t="s">
        <v>262</v>
      </c>
      <c r="C10" s="170" t="s">
        <v>267</v>
      </c>
      <c r="D10" s="156"/>
    </row>
    <row r="11" spans="1:4" ht="12.75" customHeight="1">
      <c r="A11" s="156">
        <v>6</v>
      </c>
      <c r="B11" s="110" t="s">
        <v>262</v>
      </c>
      <c r="C11" s="170" t="s">
        <v>268</v>
      </c>
      <c r="D11" s="156"/>
    </row>
    <row r="12" spans="1:4" ht="12.75" customHeight="1">
      <c r="A12" s="156">
        <v>7</v>
      </c>
      <c r="B12" s="110" t="s">
        <v>262</v>
      </c>
      <c r="C12" s="170" t="s">
        <v>269</v>
      </c>
      <c r="D12" s="156"/>
    </row>
    <row r="13" spans="1:4" ht="12.75" customHeight="1">
      <c r="A13" s="156">
        <v>8</v>
      </c>
      <c r="B13" s="110" t="s">
        <v>262</v>
      </c>
      <c r="C13" s="170" t="s">
        <v>270</v>
      </c>
      <c r="D13" s="156"/>
    </row>
    <row r="14" spans="1:4" ht="12.75" customHeight="1">
      <c r="A14" s="110" t="s">
        <v>271</v>
      </c>
      <c r="B14" s="110"/>
      <c r="C14" s="274" t="s">
        <v>272</v>
      </c>
      <c r="D14" s="274">
        <v>0</v>
      </c>
    </row>
    <row r="15" spans="1:4" ht="12.75" customHeight="1">
      <c r="A15" s="156">
        <v>9</v>
      </c>
      <c r="B15" s="110" t="s">
        <v>273</v>
      </c>
      <c r="C15" s="170" t="s">
        <v>274</v>
      </c>
      <c r="D15" s="156"/>
    </row>
    <row r="16" spans="1:4" ht="12.75" customHeight="1">
      <c r="A16" s="156">
        <v>10</v>
      </c>
      <c r="B16" s="110" t="s">
        <v>273</v>
      </c>
      <c r="C16" s="170" t="s">
        <v>275</v>
      </c>
      <c r="D16" s="170"/>
    </row>
    <row r="17" spans="1:4" ht="12.75" customHeight="1">
      <c r="A17" s="156">
        <v>11</v>
      </c>
      <c r="B17" s="110" t="s">
        <v>273</v>
      </c>
      <c r="C17" s="170" t="s">
        <v>276</v>
      </c>
      <c r="D17" s="156"/>
    </row>
    <row r="18" spans="1:4" ht="12.75" customHeight="1">
      <c r="A18" s="110" t="s">
        <v>23</v>
      </c>
      <c r="B18" s="110"/>
      <c r="C18" s="274" t="s">
        <v>277</v>
      </c>
      <c r="D18" s="274">
        <v>0</v>
      </c>
    </row>
    <row r="19" spans="1:4" ht="12.75" customHeight="1">
      <c r="A19" s="156">
        <v>12</v>
      </c>
      <c r="B19" s="110" t="s">
        <v>278</v>
      </c>
      <c r="C19" s="170" t="s">
        <v>279</v>
      </c>
      <c r="D19" s="156"/>
    </row>
    <row r="20" spans="1:4" ht="12.75" customHeight="1">
      <c r="A20" s="156">
        <v>13</v>
      </c>
      <c r="B20" s="110" t="s">
        <v>278</v>
      </c>
      <c r="C20" s="110" t="s">
        <v>280</v>
      </c>
      <c r="D20" s="156"/>
    </row>
    <row r="21" spans="1:4" ht="12.75" customHeight="1">
      <c r="A21" s="156">
        <v>14</v>
      </c>
      <c r="B21" s="110" t="s">
        <v>278</v>
      </c>
      <c r="C21" s="170" t="s">
        <v>281</v>
      </c>
      <c r="D21" s="156"/>
    </row>
    <row r="22" spans="1:4" ht="12.75" customHeight="1">
      <c r="A22" s="156">
        <v>15</v>
      </c>
      <c r="B22" s="110" t="s">
        <v>278</v>
      </c>
      <c r="C22" s="170" t="s">
        <v>282</v>
      </c>
      <c r="D22" s="156"/>
    </row>
    <row r="23" spans="1:4" ht="12.75" customHeight="1">
      <c r="A23" s="156">
        <v>16</v>
      </c>
      <c r="B23" s="110" t="s">
        <v>278</v>
      </c>
      <c r="C23" s="170" t="s">
        <v>283</v>
      </c>
      <c r="D23" s="156"/>
    </row>
    <row r="24" spans="1:4" ht="12.75" customHeight="1">
      <c r="A24" s="156">
        <v>17</v>
      </c>
      <c r="B24" s="110" t="s">
        <v>278</v>
      </c>
      <c r="C24" s="170" t="s">
        <v>284</v>
      </c>
      <c r="D24" s="156"/>
    </row>
    <row r="25" spans="1:4" ht="12.75" customHeight="1">
      <c r="A25" s="156">
        <v>18</v>
      </c>
      <c r="B25" s="110" t="s">
        <v>278</v>
      </c>
      <c r="C25" s="170" t="s">
        <v>285</v>
      </c>
      <c r="D25" s="156"/>
    </row>
    <row r="26" spans="1:4" ht="12.75" customHeight="1">
      <c r="A26" s="156">
        <v>19</v>
      </c>
      <c r="B26" s="110" t="s">
        <v>278</v>
      </c>
      <c r="C26" s="170" t="s">
        <v>286</v>
      </c>
      <c r="D26" s="156"/>
    </row>
    <row r="27" spans="1:4" ht="12.75" customHeight="1">
      <c r="A27" s="110" t="s">
        <v>48</v>
      </c>
      <c r="B27" s="110"/>
      <c r="C27" s="274" t="s">
        <v>287</v>
      </c>
      <c r="D27" s="275">
        <v>0</v>
      </c>
    </row>
    <row r="28" spans="1:4" ht="12.75" customHeight="1">
      <c r="A28" s="156">
        <v>20</v>
      </c>
      <c r="B28" s="110" t="s">
        <v>288</v>
      </c>
      <c r="C28" s="170" t="s">
        <v>289</v>
      </c>
      <c r="D28" s="156"/>
    </row>
    <row r="29" spans="1:4" ht="12.75" customHeight="1">
      <c r="A29" s="156">
        <v>21</v>
      </c>
      <c r="B29" s="110" t="s">
        <v>288</v>
      </c>
      <c r="C29" s="170" t="s">
        <v>290</v>
      </c>
      <c r="D29" s="170"/>
    </row>
    <row r="30" spans="1:4" ht="12.75" customHeight="1">
      <c r="A30" s="156">
        <v>22</v>
      </c>
      <c r="B30" s="110" t="s">
        <v>288</v>
      </c>
      <c r="C30" s="170" t="s">
        <v>291</v>
      </c>
      <c r="D30" s="170"/>
    </row>
    <row r="31" spans="1:4" ht="12.75" customHeight="1">
      <c r="A31" s="156">
        <v>23</v>
      </c>
      <c r="B31" s="110" t="s">
        <v>288</v>
      </c>
      <c r="C31" s="170" t="s">
        <v>292</v>
      </c>
      <c r="D31" s="156"/>
    </row>
    <row r="32" spans="1:4" ht="12.75" customHeight="1">
      <c r="A32" s="110" t="s">
        <v>293</v>
      </c>
      <c r="B32" s="110"/>
      <c r="C32" s="274" t="s">
        <v>294</v>
      </c>
      <c r="D32" s="275">
        <v>0</v>
      </c>
    </row>
    <row r="33" spans="1:4" ht="12.75" customHeight="1">
      <c r="A33" s="156">
        <v>24</v>
      </c>
      <c r="B33" s="110" t="s">
        <v>295</v>
      </c>
      <c r="C33" s="170" t="s">
        <v>296</v>
      </c>
      <c r="D33" s="156"/>
    </row>
    <row r="34" spans="1:4" ht="12.75" customHeight="1">
      <c r="A34" s="156">
        <v>25</v>
      </c>
      <c r="B34" s="110" t="s">
        <v>295</v>
      </c>
      <c r="C34" s="170" t="s">
        <v>297</v>
      </c>
      <c r="D34" s="156"/>
    </row>
    <row r="35" spans="1:4" ht="12.75" customHeight="1">
      <c r="A35" s="156">
        <v>26</v>
      </c>
      <c r="B35" s="110" t="s">
        <v>295</v>
      </c>
      <c r="C35" s="170" t="s">
        <v>298</v>
      </c>
      <c r="D35" s="156"/>
    </row>
    <row r="36" spans="1:4" ht="12.75" customHeight="1">
      <c r="A36" s="156">
        <v>27</v>
      </c>
      <c r="B36" s="110" t="s">
        <v>295</v>
      </c>
      <c r="C36" s="170" t="s">
        <v>299</v>
      </c>
      <c r="D36" s="156"/>
    </row>
    <row r="37" spans="1:4" ht="12.75" customHeight="1">
      <c r="A37" s="156">
        <v>28</v>
      </c>
      <c r="B37" s="110" t="s">
        <v>295</v>
      </c>
      <c r="C37" s="170" t="s">
        <v>300</v>
      </c>
      <c r="D37" s="170"/>
    </row>
    <row r="38" spans="1:4" ht="12.75" customHeight="1">
      <c r="A38" s="156">
        <v>29</v>
      </c>
      <c r="B38" s="110" t="s">
        <v>295</v>
      </c>
      <c r="C38" s="171" t="s">
        <v>301</v>
      </c>
      <c r="D38" s="156"/>
    </row>
    <row r="39" spans="1:4" ht="12.75" customHeight="1">
      <c r="A39" s="156">
        <v>30</v>
      </c>
      <c r="B39" s="110" t="s">
        <v>295</v>
      </c>
      <c r="C39" s="170" t="s">
        <v>302</v>
      </c>
      <c r="D39" s="156"/>
    </row>
    <row r="40" spans="1:4" ht="12.75" customHeight="1">
      <c r="A40" s="156">
        <v>31</v>
      </c>
      <c r="B40" s="110" t="s">
        <v>295</v>
      </c>
      <c r="C40" s="170" t="s">
        <v>303</v>
      </c>
      <c r="D40" s="156"/>
    </row>
    <row r="41" spans="1:4" ht="12.75" customHeight="1">
      <c r="A41" s="156">
        <v>32</v>
      </c>
      <c r="B41" s="110" t="s">
        <v>295</v>
      </c>
      <c r="C41" s="170" t="s">
        <v>304</v>
      </c>
      <c r="D41" s="156"/>
    </row>
    <row r="42" spans="1:4" ht="12.75" customHeight="1">
      <c r="A42" s="156">
        <v>33</v>
      </c>
      <c r="B42" s="110" t="s">
        <v>295</v>
      </c>
      <c r="C42" s="170" t="s">
        <v>305</v>
      </c>
      <c r="D42" s="156"/>
    </row>
    <row r="43" spans="1:4" ht="12.75" customHeight="1">
      <c r="A43" s="172">
        <v>34</v>
      </c>
      <c r="B43" s="110" t="s">
        <v>295</v>
      </c>
      <c r="C43" s="170" t="s">
        <v>306</v>
      </c>
      <c r="D43" s="272">
        <v>16548720</v>
      </c>
    </row>
    <row r="44" spans="1:4" ht="12.75" customHeight="1">
      <c r="A44" s="110" t="s">
        <v>307</v>
      </c>
      <c r="B44" s="156"/>
      <c r="C44" s="274" t="s">
        <v>308</v>
      </c>
      <c r="D44" s="273">
        <v>16548720</v>
      </c>
    </row>
    <row r="45" spans="1:4" ht="12.75" customHeight="1">
      <c r="A45" s="156"/>
      <c r="B45" s="156"/>
      <c r="C45" s="110" t="s">
        <v>309</v>
      </c>
      <c r="D45" s="173"/>
    </row>
    <row r="46" ht="12.75" customHeight="1"/>
    <row r="47" spans="2:4" ht="12.75" customHeight="1">
      <c r="B47" s="110" t="s">
        <v>349</v>
      </c>
      <c r="C47" s="156"/>
      <c r="D47" s="276" t="s">
        <v>419</v>
      </c>
    </row>
    <row r="48" spans="2:4" ht="12.75" customHeight="1">
      <c r="B48" s="174" t="s">
        <v>417</v>
      </c>
      <c r="C48" s="174"/>
      <c r="D48" s="156">
        <v>13</v>
      </c>
    </row>
    <row r="49" spans="2:4" ht="12.75" customHeight="1">
      <c r="B49" s="156" t="s">
        <v>418</v>
      </c>
      <c r="C49" s="156"/>
      <c r="D49" s="156">
        <v>19</v>
      </c>
    </row>
    <row r="50" spans="2:4" ht="12.75" customHeight="1">
      <c r="B50" s="156" t="s">
        <v>310</v>
      </c>
      <c r="C50" s="156"/>
      <c r="D50" s="156">
        <v>1</v>
      </c>
    </row>
    <row r="51" spans="2:4" ht="12.75" customHeight="1">
      <c r="B51" s="156" t="s">
        <v>420</v>
      </c>
      <c r="C51" s="156"/>
      <c r="D51" s="156">
        <v>0</v>
      </c>
    </row>
    <row r="52" spans="2:4" ht="12.75" customHeight="1">
      <c r="B52" s="175" t="s">
        <v>421</v>
      </c>
      <c r="C52" s="158"/>
      <c r="D52" s="156">
        <v>0</v>
      </c>
    </row>
    <row r="53" spans="2:4" ht="12.75" customHeight="1">
      <c r="B53" s="176"/>
      <c r="C53" s="177" t="s">
        <v>311</v>
      </c>
      <c r="D53" s="177">
        <f>SUM(D48:D52)</f>
        <v>33</v>
      </c>
    </row>
    <row r="54" ht="12.75" customHeight="1"/>
    <row r="55" ht="12.75" customHeight="1">
      <c r="D55" s="147" t="s">
        <v>169</v>
      </c>
    </row>
    <row r="56" spans="2:4" ht="12.75" customHeight="1">
      <c r="B56" s="84" t="s">
        <v>312</v>
      </c>
      <c r="D56" s="181" t="s">
        <v>315</v>
      </c>
    </row>
    <row r="58" ht="15">
      <c r="B58" s="84"/>
    </row>
    <row r="59" spans="1:6" ht="15">
      <c r="A59" s="84"/>
      <c r="B59" s="84"/>
      <c r="C59" s="84"/>
      <c r="D59" s="84"/>
      <c r="E59" s="84"/>
      <c r="F59" s="84"/>
    </row>
    <row r="60" spans="1:6" ht="15">
      <c r="A60" s="84"/>
      <c r="B60" s="84"/>
      <c r="C60" s="84"/>
      <c r="D60" s="84"/>
      <c r="E60" s="84"/>
      <c r="F60" s="84"/>
    </row>
    <row r="61" spans="2:6" ht="15">
      <c r="B61" s="84"/>
      <c r="C61" s="84"/>
      <c r="D61" s="84"/>
      <c r="E61" s="84"/>
      <c r="F61" s="84"/>
    </row>
    <row r="62" spans="2:6" ht="15">
      <c r="B62" s="84"/>
      <c r="C62" s="84"/>
      <c r="D62" s="84"/>
      <c r="E62" s="84"/>
      <c r="F62" s="84"/>
    </row>
    <row r="63" spans="1:2" ht="15">
      <c r="A63" s="84"/>
      <c r="B63" s="84"/>
    </row>
  </sheetData>
  <sheetProtection/>
  <printOptions/>
  <pageMargins left="0.75" right="0.75" top="0.25" bottom="1" header="0.5" footer="0.2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K30"/>
  <sheetViews>
    <sheetView zoomScalePageLayoutView="0" workbookViewId="0" topLeftCell="A1">
      <selection activeCell="K23" sqref="K23"/>
    </sheetView>
  </sheetViews>
  <sheetFormatPr defaultColWidth="9.140625" defaultRowHeight="15"/>
  <cols>
    <col min="1" max="1" width="4.57421875" style="0" customWidth="1"/>
    <col min="2" max="2" width="23.00390625" style="0" customWidth="1"/>
    <col min="3" max="3" width="9.28125" style="0" customWidth="1"/>
    <col min="5" max="5" width="10.00390625" style="0" customWidth="1"/>
    <col min="6" max="7" width="10.28125" style="0" customWidth="1"/>
    <col min="8" max="8" width="11.00390625" style="0" customWidth="1"/>
  </cols>
  <sheetData>
    <row r="2" spans="2:4" ht="15">
      <c r="B2" s="362" t="s">
        <v>313</v>
      </c>
      <c r="C2" s="362"/>
      <c r="D2" s="188"/>
    </row>
    <row r="3" spans="2:4" ht="15.75">
      <c r="B3" s="363" t="s">
        <v>314</v>
      </c>
      <c r="C3" s="83"/>
      <c r="D3" s="188"/>
    </row>
    <row r="4" spans="2:3" ht="15">
      <c r="B4" s="82"/>
      <c r="C4" s="82"/>
    </row>
    <row r="5" spans="2:8" ht="23.25">
      <c r="B5" s="360" t="s">
        <v>328</v>
      </c>
      <c r="C5" s="360"/>
      <c r="D5" s="360"/>
      <c r="E5" s="360"/>
      <c r="F5" s="360"/>
      <c r="G5" s="360"/>
      <c r="H5" s="360"/>
    </row>
    <row r="6" spans="2:8" ht="9.75" customHeight="1">
      <c r="B6" s="185"/>
      <c r="C6" s="185"/>
      <c r="D6" s="185"/>
      <c r="E6" s="185"/>
      <c r="F6" s="185"/>
      <c r="G6" s="185"/>
      <c r="H6" s="185"/>
    </row>
    <row r="7" spans="2:8" ht="18" customHeight="1">
      <c r="B7" s="185"/>
      <c r="C7" s="361" t="s">
        <v>397</v>
      </c>
      <c r="D7" s="361"/>
      <c r="E7" s="361"/>
      <c r="F7" s="361"/>
      <c r="G7" s="186"/>
      <c r="H7" s="185"/>
    </row>
    <row r="9" spans="1:8" ht="15">
      <c r="A9" s="356" t="s">
        <v>0</v>
      </c>
      <c r="B9" s="356" t="s">
        <v>331</v>
      </c>
      <c r="C9" s="179" t="s">
        <v>329</v>
      </c>
      <c r="D9" s="356" t="s">
        <v>247</v>
      </c>
      <c r="E9" s="179" t="s">
        <v>332</v>
      </c>
      <c r="F9" s="149" t="s">
        <v>334</v>
      </c>
      <c r="G9" s="149" t="s">
        <v>335</v>
      </c>
      <c r="H9" s="356" t="s">
        <v>311</v>
      </c>
    </row>
    <row r="10" spans="1:10" ht="15">
      <c r="A10" s="357"/>
      <c r="B10" s="357"/>
      <c r="C10" s="180"/>
      <c r="D10" s="357"/>
      <c r="E10" s="180" t="s">
        <v>333</v>
      </c>
      <c r="F10" s="150" t="s">
        <v>333</v>
      </c>
      <c r="G10" s="150" t="s">
        <v>336</v>
      </c>
      <c r="H10" s="357"/>
      <c r="I10" s="77"/>
      <c r="J10" s="77"/>
    </row>
    <row r="11" spans="1:10" ht="15">
      <c r="A11" s="151">
        <v>1</v>
      </c>
      <c r="B11" s="259" t="s">
        <v>398</v>
      </c>
      <c r="C11" s="259" t="s">
        <v>400</v>
      </c>
      <c r="D11" s="260">
        <v>10</v>
      </c>
      <c r="E11" s="260">
        <v>12500</v>
      </c>
      <c r="F11" s="261">
        <f>D11*E11</f>
        <v>125000</v>
      </c>
      <c r="G11" s="261">
        <v>0</v>
      </c>
      <c r="H11" s="261">
        <v>0</v>
      </c>
      <c r="I11" s="77"/>
      <c r="J11" s="77"/>
    </row>
    <row r="12" spans="1:10" ht="15">
      <c r="A12" s="151">
        <v>2</v>
      </c>
      <c r="B12" s="259" t="s">
        <v>399</v>
      </c>
      <c r="C12" s="262" t="s">
        <v>400</v>
      </c>
      <c r="D12" s="260">
        <v>3</v>
      </c>
      <c r="E12" s="260">
        <v>10000</v>
      </c>
      <c r="F12" s="261">
        <f>D12*E12</f>
        <v>30000</v>
      </c>
      <c r="G12" s="261"/>
      <c r="H12" s="261" t="s">
        <v>330</v>
      </c>
      <c r="I12" s="154"/>
      <c r="J12" s="155"/>
    </row>
    <row r="13" spans="1:10" ht="15">
      <c r="A13" s="151">
        <v>3</v>
      </c>
      <c r="B13" s="136"/>
      <c r="C13" s="136"/>
      <c r="D13" s="151"/>
      <c r="E13" s="151"/>
      <c r="F13" s="166" t="s">
        <v>330</v>
      </c>
      <c r="G13" s="166"/>
      <c r="H13" s="166" t="s">
        <v>330</v>
      </c>
      <c r="I13" s="154"/>
      <c r="J13" s="155"/>
    </row>
    <row r="14" spans="1:10" ht="15">
      <c r="A14" s="151">
        <v>4</v>
      </c>
      <c r="B14" s="136"/>
      <c r="C14" s="136"/>
      <c r="D14" s="151"/>
      <c r="E14" s="151"/>
      <c r="F14" s="166" t="s">
        <v>330</v>
      </c>
      <c r="G14" s="166"/>
      <c r="H14" s="166" t="s">
        <v>330</v>
      </c>
      <c r="I14" s="154"/>
      <c r="J14" s="155"/>
    </row>
    <row r="15" spans="1:10" ht="15">
      <c r="A15" s="151">
        <v>5</v>
      </c>
      <c r="B15" s="136"/>
      <c r="C15" s="136"/>
      <c r="D15" s="151"/>
      <c r="E15" s="151"/>
      <c r="F15" s="166" t="s">
        <v>330</v>
      </c>
      <c r="G15" s="166"/>
      <c r="H15" s="110" t="s">
        <v>330</v>
      </c>
      <c r="I15" s="154"/>
      <c r="J15" s="155"/>
    </row>
    <row r="16" spans="1:10" ht="15">
      <c r="A16" s="151">
        <v>6</v>
      </c>
      <c r="B16" s="136"/>
      <c r="C16" s="136"/>
      <c r="D16" s="151"/>
      <c r="E16" s="151"/>
      <c r="F16" s="166" t="s">
        <v>330</v>
      </c>
      <c r="G16" s="166"/>
      <c r="H16" s="166" t="s">
        <v>330</v>
      </c>
      <c r="I16" s="154"/>
      <c r="J16" s="155"/>
    </row>
    <row r="17" spans="1:10" ht="15">
      <c r="A17" s="151">
        <v>7</v>
      </c>
      <c r="B17" s="156"/>
      <c r="C17" s="156"/>
      <c r="D17" s="151"/>
      <c r="E17" s="151"/>
      <c r="F17" s="153"/>
      <c r="G17" s="153"/>
      <c r="H17" s="153"/>
      <c r="I17" s="77"/>
      <c r="J17" s="77"/>
    </row>
    <row r="18" spans="1:10" ht="15">
      <c r="A18" s="151">
        <v>8</v>
      </c>
      <c r="B18" s="156"/>
      <c r="C18" s="156"/>
      <c r="D18" s="151"/>
      <c r="E18" s="151"/>
      <c r="F18" s="153"/>
      <c r="G18" s="153"/>
      <c r="H18" s="153"/>
      <c r="I18" s="77"/>
      <c r="J18" s="77"/>
    </row>
    <row r="19" spans="1:10" ht="15">
      <c r="A19" s="151">
        <v>9</v>
      </c>
      <c r="B19" s="158"/>
      <c r="C19" s="158"/>
      <c r="D19" s="157"/>
      <c r="E19" s="157"/>
      <c r="F19" s="159"/>
      <c r="G19" s="159"/>
      <c r="H19" s="159"/>
      <c r="I19" s="77"/>
      <c r="J19" s="77"/>
    </row>
    <row r="20" spans="1:10" ht="15.75" thickBot="1">
      <c r="A20" s="151">
        <v>10</v>
      </c>
      <c r="B20" s="158"/>
      <c r="C20" s="158"/>
      <c r="D20" s="157"/>
      <c r="E20" s="157"/>
      <c r="F20" s="159"/>
      <c r="G20" s="159"/>
      <c r="H20" s="159"/>
      <c r="I20" s="77"/>
      <c r="J20" s="77"/>
    </row>
    <row r="21" spans="1:10" ht="15.75" thickBot="1">
      <c r="A21" s="160"/>
      <c r="B21" s="161" t="s">
        <v>257</v>
      </c>
      <c r="C21" s="161"/>
      <c r="D21" s="162">
        <v>0</v>
      </c>
      <c r="E21" s="162">
        <v>0</v>
      </c>
      <c r="F21" s="364">
        <f>SUM(F11:F20)</f>
        <v>155000</v>
      </c>
      <c r="G21" s="163">
        <v>0</v>
      </c>
      <c r="H21" s="163">
        <v>0</v>
      </c>
      <c r="J21" s="165"/>
    </row>
    <row r="24" spans="1:10" ht="15">
      <c r="A24" s="77"/>
      <c r="B24" s="77"/>
      <c r="C24" s="77"/>
      <c r="D24" s="77"/>
      <c r="E24" s="77"/>
      <c r="F24" s="77"/>
      <c r="G24" s="77"/>
      <c r="H24" s="77"/>
      <c r="I24" s="77"/>
      <c r="J24" s="77"/>
    </row>
    <row r="25" spans="5:8" ht="15.75">
      <c r="E25" s="188"/>
      <c r="F25" s="365" t="s">
        <v>169</v>
      </c>
      <c r="G25" s="188"/>
      <c r="H25" s="178"/>
    </row>
    <row r="26" spans="5:8" ht="15.75">
      <c r="E26" s="188"/>
      <c r="F26" s="365"/>
      <c r="G26" s="188"/>
      <c r="H26" s="178"/>
    </row>
    <row r="27" spans="5:8" ht="15.75">
      <c r="E27" s="188"/>
      <c r="F27" s="365" t="s">
        <v>315</v>
      </c>
      <c r="G27" s="188"/>
      <c r="H27" s="178"/>
    </row>
    <row r="30" ht="15">
      <c r="K30" t="s">
        <v>330</v>
      </c>
    </row>
  </sheetData>
  <sheetProtection/>
  <mergeCells count="6">
    <mergeCell ref="B5:H5"/>
    <mergeCell ref="A9:A10"/>
    <mergeCell ref="B9:B10"/>
    <mergeCell ref="D9:D10"/>
    <mergeCell ref="H9:H10"/>
    <mergeCell ref="C7:F7"/>
  </mergeCells>
  <printOptions/>
  <pageMargins left="0.75" right="0.75" top="0.5" bottom="0.5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H29"/>
  <sheetViews>
    <sheetView zoomScalePageLayoutView="0" workbookViewId="0" topLeftCell="A1">
      <selection activeCell="K25" sqref="K25"/>
    </sheetView>
  </sheetViews>
  <sheetFormatPr defaultColWidth="9.140625" defaultRowHeight="15"/>
  <cols>
    <col min="1" max="1" width="5.8515625" style="0" customWidth="1"/>
    <col min="2" max="2" width="31.8515625" style="0" customWidth="1"/>
    <col min="3" max="3" width="15.140625" style="0" customWidth="1"/>
    <col min="4" max="4" width="14.00390625" style="0" customWidth="1"/>
    <col min="5" max="5" width="15.28125" style="0" customWidth="1"/>
  </cols>
  <sheetData>
    <row r="2" spans="2:5" ht="15">
      <c r="B2" s="362" t="s">
        <v>313</v>
      </c>
      <c r="C2" s="362"/>
      <c r="D2" s="188"/>
      <c r="E2" s="188"/>
    </row>
    <row r="3" spans="2:5" ht="15.75">
      <c r="B3" s="363" t="s">
        <v>314</v>
      </c>
      <c r="C3" s="83"/>
      <c r="D3" s="188"/>
      <c r="E3" s="188"/>
    </row>
    <row r="4" spans="2:5" ht="15" customHeight="1">
      <c r="B4" s="188"/>
      <c r="C4" s="188"/>
      <c r="D4" s="188"/>
      <c r="E4" s="188"/>
    </row>
    <row r="5" spans="2:5" ht="15" customHeight="1">
      <c r="B5" s="366" t="s">
        <v>396</v>
      </c>
      <c r="C5" s="188"/>
      <c r="D5" s="188"/>
      <c r="E5" s="188"/>
    </row>
    <row r="7" spans="1:5" ht="15">
      <c r="A7" s="356" t="s">
        <v>0</v>
      </c>
      <c r="B7" s="356" t="s">
        <v>341</v>
      </c>
      <c r="C7" s="356" t="s">
        <v>342</v>
      </c>
      <c r="D7" s="356" t="s">
        <v>343</v>
      </c>
      <c r="E7" s="356" t="s">
        <v>344</v>
      </c>
    </row>
    <row r="8" spans="1:7" ht="15">
      <c r="A8" s="357"/>
      <c r="B8" s="357"/>
      <c r="C8" s="357"/>
      <c r="D8" s="357"/>
      <c r="E8" s="357"/>
      <c r="F8" s="77"/>
      <c r="G8" s="77"/>
    </row>
    <row r="9" spans="1:7" ht="15">
      <c r="A9" s="151">
        <v>1</v>
      </c>
      <c r="B9" s="170" t="s">
        <v>340</v>
      </c>
      <c r="C9" s="170" t="s">
        <v>330</v>
      </c>
      <c r="D9" s="151" t="s">
        <v>330</v>
      </c>
      <c r="E9" s="151">
        <v>0</v>
      </c>
      <c r="F9" s="77"/>
      <c r="G9" s="77"/>
    </row>
    <row r="10" spans="1:7" ht="15">
      <c r="A10" s="151">
        <v>2</v>
      </c>
      <c r="B10" s="136"/>
      <c r="C10" s="152"/>
      <c r="D10" s="151"/>
      <c r="E10" s="151"/>
      <c r="F10" s="154"/>
      <c r="G10" s="155"/>
    </row>
    <row r="11" spans="1:7" ht="15">
      <c r="A11" s="151">
        <v>3</v>
      </c>
      <c r="B11" s="136"/>
      <c r="C11" s="136"/>
      <c r="D11" s="151"/>
      <c r="E11" s="151"/>
      <c r="F11" s="154"/>
      <c r="G11" s="155"/>
    </row>
    <row r="12" spans="1:7" ht="15">
      <c r="A12" s="151">
        <v>4</v>
      </c>
      <c r="B12" s="136"/>
      <c r="C12" s="136"/>
      <c r="D12" s="151"/>
      <c r="E12" s="151"/>
      <c r="F12" s="154"/>
      <c r="G12" s="155"/>
    </row>
    <row r="13" spans="1:7" ht="15">
      <c r="A13" s="151">
        <v>5</v>
      </c>
      <c r="B13" s="136"/>
      <c r="C13" s="136"/>
      <c r="D13" s="151"/>
      <c r="E13" s="151"/>
      <c r="F13" s="154"/>
      <c r="G13" s="155"/>
    </row>
    <row r="14" spans="1:7" ht="15">
      <c r="A14" s="151">
        <v>6</v>
      </c>
      <c r="B14" s="136"/>
      <c r="C14" s="136"/>
      <c r="D14" s="151"/>
      <c r="E14" s="151"/>
      <c r="F14" s="154"/>
      <c r="G14" s="155"/>
    </row>
    <row r="15" spans="1:7" ht="15">
      <c r="A15" s="151">
        <v>7</v>
      </c>
      <c r="B15" s="156"/>
      <c r="C15" s="156"/>
      <c r="D15" s="151"/>
      <c r="E15" s="151"/>
      <c r="F15" s="77"/>
      <c r="G15" s="77"/>
    </row>
    <row r="16" spans="1:7" ht="15">
      <c r="A16" s="151">
        <v>8</v>
      </c>
      <c r="B16" s="156"/>
      <c r="C16" s="156"/>
      <c r="D16" s="151"/>
      <c r="E16" s="151"/>
      <c r="F16" s="77"/>
      <c r="G16" s="77"/>
    </row>
    <row r="17" spans="1:7" ht="15">
      <c r="A17" s="151">
        <v>9</v>
      </c>
      <c r="B17" s="158"/>
      <c r="C17" s="158"/>
      <c r="D17" s="157"/>
      <c r="E17" s="157"/>
      <c r="F17" s="77"/>
      <c r="G17" s="77"/>
    </row>
    <row r="18" spans="1:7" ht="15">
      <c r="A18" s="151">
        <v>10</v>
      </c>
      <c r="B18" s="158"/>
      <c r="C18" s="158"/>
      <c r="D18" s="157"/>
      <c r="E18" s="157"/>
      <c r="F18" s="77"/>
      <c r="G18" s="77"/>
    </row>
    <row r="19" spans="1:7" ht="15.75" thickBot="1">
      <c r="A19" s="151" t="s">
        <v>345</v>
      </c>
      <c r="B19" s="158"/>
      <c r="C19" s="158"/>
      <c r="D19" s="157"/>
      <c r="E19" s="157"/>
      <c r="F19" s="77"/>
      <c r="G19" s="77"/>
    </row>
    <row r="20" spans="1:7" ht="15.75" thickBot="1">
      <c r="A20" s="160"/>
      <c r="B20" s="161" t="s">
        <v>330</v>
      </c>
      <c r="C20" s="161"/>
      <c r="D20" s="162" t="s">
        <v>330</v>
      </c>
      <c r="E20" s="162">
        <v>0</v>
      </c>
      <c r="G20" s="165"/>
    </row>
    <row r="23" spans="1:7" ht="15.75">
      <c r="A23" s="77"/>
      <c r="B23" s="77"/>
      <c r="C23" s="188"/>
      <c r="D23" s="365" t="s">
        <v>169</v>
      </c>
      <c r="E23" s="188"/>
      <c r="F23" s="77"/>
      <c r="G23" s="77"/>
    </row>
    <row r="24" spans="3:5" ht="15.75">
      <c r="C24" s="188"/>
      <c r="D24" s="365"/>
      <c r="E24" s="188"/>
    </row>
    <row r="25" spans="3:5" ht="15.75">
      <c r="C25" s="188"/>
      <c r="D25" s="365" t="s">
        <v>315</v>
      </c>
      <c r="E25" s="188"/>
    </row>
    <row r="29" ht="15">
      <c r="H29" t="s">
        <v>330</v>
      </c>
    </row>
  </sheetData>
  <sheetProtection/>
  <mergeCells count="5">
    <mergeCell ref="A7:A8"/>
    <mergeCell ref="B7:B8"/>
    <mergeCell ref="D7:D8"/>
    <mergeCell ref="C7:C8"/>
    <mergeCell ref="E7:E8"/>
  </mergeCells>
  <printOptions/>
  <pageMargins left="0.75" right="0.75" top="0.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3"/>
  <sheetViews>
    <sheetView zoomScalePageLayoutView="0" workbookViewId="0" topLeftCell="A55">
      <selection activeCell="G19" sqref="G19"/>
    </sheetView>
  </sheetViews>
  <sheetFormatPr defaultColWidth="7.00390625" defaultRowHeight="15"/>
  <cols>
    <col min="1" max="1" width="7.00390625" style="1" customWidth="1"/>
    <col min="2" max="2" width="46.421875" style="1" customWidth="1"/>
    <col min="3" max="3" width="8.7109375" style="1" customWidth="1"/>
    <col min="4" max="4" width="13.140625" style="1" customWidth="1"/>
    <col min="5" max="5" width="14.421875" style="1" customWidth="1"/>
    <col min="6" max="6" width="10.28125" style="1" bestFit="1" customWidth="1"/>
    <col min="7" max="7" width="14.140625" style="1" customWidth="1"/>
    <col min="8" max="8" width="12.8515625" style="1" bestFit="1" customWidth="1"/>
    <col min="9" max="9" width="12.00390625" style="1" customWidth="1"/>
    <col min="10" max="10" width="10.7109375" style="1" customWidth="1"/>
    <col min="11" max="16384" width="7.00390625" style="1" customWidth="1"/>
  </cols>
  <sheetData>
    <row r="1" spans="1:5" ht="18" customHeight="1">
      <c r="A1" s="289" t="s">
        <v>405</v>
      </c>
      <c r="B1" s="289"/>
      <c r="C1" s="289"/>
      <c r="D1" s="289"/>
      <c r="E1" s="289"/>
    </row>
    <row r="2" ht="15.75" customHeight="1" thickBot="1"/>
    <row r="3" spans="1:5" ht="20.25" customHeight="1">
      <c r="A3" s="210" t="s">
        <v>0</v>
      </c>
      <c r="B3" s="211" t="s">
        <v>1</v>
      </c>
      <c r="C3" s="212" t="s">
        <v>2</v>
      </c>
      <c r="D3" s="266">
        <v>2013</v>
      </c>
      <c r="E3" s="265">
        <v>2012</v>
      </c>
    </row>
    <row r="4" spans="1:5" ht="12.75">
      <c r="A4" s="213" t="s">
        <v>3</v>
      </c>
      <c r="B4" s="33" t="s">
        <v>4</v>
      </c>
      <c r="C4" s="34"/>
      <c r="D4" s="55">
        <f>D5+D9+D17+D27</f>
        <v>5506426</v>
      </c>
      <c r="E4" s="214">
        <f>E5+E9+E17+E27</f>
        <v>6185330</v>
      </c>
    </row>
    <row r="5" spans="1:8" ht="12.75">
      <c r="A5" s="215"/>
      <c r="B5" s="36" t="s">
        <v>5</v>
      </c>
      <c r="C5" s="37"/>
      <c r="D5" s="51">
        <f>SUM(D6:D7)</f>
        <v>2704254</v>
      </c>
      <c r="E5" s="216">
        <f>SUM(E6:E7)</f>
        <v>649726</v>
      </c>
      <c r="H5" s="66">
        <f>D5-E5</f>
        <v>2054528</v>
      </c>
    </row>
    <row r="6" spans="1:5" ht="12.75">
      <c r="A6" s="215"/>
      <c r="B6" s="38" t="s">
        <v>6</v>
      </c>
      <c r="C6" s="37"/>
      <c r="D6" s="53">
        <v>2704254</v>
      </c>
      <c r="E6" s="217">
        <v>649726</v>
      </c>
    </row>
    <row r="7" spans="1:7" ht="12.75">
      <c r="A7" s="215"/>
      <c r="B7" s="38" t="s">
        <v>7</v>
      </c>
      <c r="C7" s="37"/>
      <c r="D7" s="53">
        <v>0</v>
      </c>
      <c r="E7" s="217">
        <f>0</f>
        <v>0</v>
      </c>
      <c r="G7" s="66"/>
    </row>
    <row r="8" spans="1:5" ht="12.75">
      <c r="A8" s="215"/>
      <c r="B8" s="39" t="s">
        <v>8</v>
      </c>
      <c r="C8" s="37"/>
      <c r="D8" s="53">
        <v>0</v>
      </c>
      <c r="E8" s="217">
        <v>0</v>
      </c>
    </row>
    <row r="9" spans="1:8" ht="12.75">
      <c r="A9" s="215"/>
      <c r="B9" s="36" t="s">
        <v>9</v>
      </c>
      <c r="C9" s="37"/>
      <c r="D9" s="51">
        <f>SUM(D10:D16)</f>
        <v>2647172</v>
      </c>
      <c r="E9" s="216">
        <f>SUM(E10:E16)</f>
        <v>5535604</v>
      </c>
      <c r="H9" s="66">
        <f>D9-E9</f>
        <v>-2888432</v>
      </c>
    </row>
    <row r="10" spans="1:5" ht="12.75">
      <c r="A10" s="215"/>
      <c r="B10" s="38" t="s">
        <v>240</v>
      </c>
      <c r="C10" s="37"/>
      <c r="D10" s="53">
        <v>2170955</v>
      </c>
      <c r="E10" s="217">
        <v>2640035</v>
      </c>
    </row>
    <row r="11" spans="1:5" ht="12.75">
      <c r="A11" s="215"/>
      <c r="B11" s="38" t="s">
        <v>10</v>
      </c>
      <c r="C11" s="37"/>
      <c r="D11" s="53">
        <v>0</v>
      </c>
      <c r="E11" s="217">
        <v>0</v>
      </c>
    </row>
    <row r="12" spans="1:5" ht="12.75">
      <c r="A12" s="215"/>
      <c r="B12" s="38" t="s">
        <v>11</v>
      </c>
      <c r="C12" s="37"/>
      <c r="D12" s="62">
        <v>211670</v>
      </c>
      <c r="E12" s="217">
        <v>0</v>
      </c>
    </row>
    <row r="13" spans="1:5" ht="12.75">
      <c r="A13" s="215"/>
      <c r="B13" s="38" t="s">
        <v>12</v>
      </c>
      <c r="C13" s="37"/>
      <c r="D13" s="53">
        <v>0</v>
      </c>
      <c r="E13" s="217">
        <v>0</v>
      </c>
    </row>
    <row r="14" spans="1:5" ht="12.75">
      <c r="A14" s="215"/>
      <c r="B14" s="38" t="s">
        <v>13</v>
      </c>
      <c r="C14" s="37"/>
      <c r="D14" s="53">
        <v>264547</v>
      </c>
      <c r="E14" s="217">
        <v>2895569</v>
      </c>
    </row>
    <row r="15" spans="1:5" ht="12.75">
      <c r="A15" s="215"/>
      <c r="B15" s="40" t="s">
        <v>14</v>
      </c>
      <c r="C15" s="37"/>
      <c r="D15" s="53">
        <v>0</v>
      </c>
      <c r="E15" s="217">
        <v>0</v>
      </c>
    </row>
    <row r="16" spans="1:5" ht="12.75">
      <c r="A16" s="215"/>
      <c r="B16" s="40" t="s">
        <v>14</v>
      </c>
      <c r="C16" s="37"/>
      <c r="D16" s="53">
        <v>0</v>
      </c>
      <c r="E16" s="217">
        <v>0</v>
      </c>
    </row>
    <row r="17" spans="1:5" ht="12.75">
      <c r="A17" s="215"/>
      <c r="B17" s="36" t="s">
        <v>15</v>
      </c>
      <c r="C17" s="37"/>
      <c r="D17" s="51">
        <f>SUM(D18:D24)</f>
        <v>155000</v>
      </c>
      <c r="E17" s="216">
        <f>SUM(E18:E24)</f>
        <v>0</v>
      </c>
    </row>
    <row r="18" spans="1:5" ht="12.75">
      <c r="A18" s="215"/>
      <c r="B18" s="38" t="s">
        <v>413</v>
      </c>
      <c r="C18" s="37"/>
      <c r="D18" s="53">
        <v>155000</v>
      </c>
      <c r="E18" s="217"/>
    </row>
    <row r="19" spans="1:5" ht="12.75">
      <c r="A19" s="215"/>
      <c r="B19" s="38" t="s">
        <v>16</v>
      </c>
      <c r="C19" s="37"/>
      <c r="D19" s="53">
        <v>0</v>
      </c>
      <c r="E19" s="217">
        <v>0</v>
      </c>
    </row>
    <row r="20" spans="1:5" ht="12.75">
      <c r="A20" s="215"/>
      <c r="B20" s="38" t="s">
        <v>132</v>
      </c>
      <c r="C20" s="37"/>
      <c r="D20" s="53"/>
      <c r="E20" s="217"/>
    </row>
    <row r="21" spans="1:5" ht="12.75">
      <c r="A21" s="215"/>
      <c r="B21" s="38" t="s">
        <v>17</v>
      </c>
      <c r="C21" s="37"/>
      <c r="D21" s="53"/>
      <c r="E21" s="217"/>
    </row>
    <row r="22" spans="1:5" ht="12.75">
      <c r="A22" s="215"/>
      <c r="B22" s="38" t="s">
        <v>18</v>
      </c>
      <c r="C22" s="37"/>
      <c r="D22" s="53">
        <v>0</v>
      </c>
      <c r="E22" s="217">
        <v>0</v>
      </c>
    </row>
    <row r="23" spans="1:5" ht="12.75">
      <c r="A23" s="215"/>
      <c r="B23" s="38" t="s">
        <v>133</v>
      </c>
      <c r="C23" s="37"/>
      <c r="D23" s="53"/>
      <c r="E23" s="217"/>
    </row>
    <row r="24" spans="1:5" ht="12.75">
      <c r="A24" s="215"/>
      <c r="B24" s="40" t="s">
        <v>14</v>
      </c>
      <c r="C24" s="37"/>
      <c r="D24" s="53">
        <v>0</v>
      </c>
      <c r="E24" s="217">
        <v>0</v>
      </c>
    </row>
    <row r="25" spans="1:5" ht="12.75">
      <c r="A25" s="215"/>
      <c r="B25" s="36" t="s">
        <v>19</v>
      </c>
      <c r="C25" s="37"/>
      <c r="D25" s="53">
        <v>0</v>
      </c>
      <c r="E25" s="217">
        <v>0</v>
      </c>
    </row>
    <row r="26" spans="1:5" ht="12.75">
      <c r="A26" s="215"/>
      <c r="B26" s="36" t="s">
        <v>20</v>
      </c>
      <c r="C26" s="37"/>
      <c r="D26" s="53">
        <v>0</v>
      </c>
      <c r="E26" s="217">
        <v>0</v>
      </c>
    </row>
    <row r="27" spans="1:5" ht="12.75">
      <c r="A27" s="215"/>
      <c r="B27" s="36" t="s">
        <v>21</v>
      </c>
      <c r="C27" s="37"/>
      <c r="D27" s="51">
        <f>SUM(D28)</f>
        <v>0</v>
      </c>
      <c r="E27" s="216">
        <f>SUM(E28)</f>
        <v>0</v>
      </c>
    </row>
    <row r="28" spans="1:5" ht="12.75">
      <c r="A28" s="215"/>
      <c r="B28" s="41" t="s">
        <v>22</v>
      </c>
      <c r="C28" s="37"/>
      <c r="D28" s="53"/>
      <c r="E28" s="217"/>
    </row>
    <row r="29" spans="1:5" ht="12.75">
      <c r="A29" s="215"/>
      <c r="B29" s="40" t="s">
        <v>14</v>
      </c>
      <c r="C29" s="37"/>
      <c r="D29" s="53">
        <v>0</v>
      </c>
      <c r="E29" s="217">
        <v>0</v>
      </c>
    </row>
    <row r="30" spans="1:5" ht="12.75">
      <c r="A30" s="218" t="s">
        <v>23</v>
      </c>
      <c r="B30" s="43" t="s">
        <v>24</v>
      </c>
      <c r="C30" s="37"/>
      <c r="D30" s="51">
        <f>D31+D32+D38+D39+D41+D42</f>
        <v>4261590</v>
      </c>
      <c r="E30" s="216">
        <f>E31+E32+E38+E39+E41+E42</f>
        <v>3145258</v>
      </c>
    </row>
    <row r="31" spans="1:5" ht="12.75">
      <c r="A31" s="215"/>
      <c r="B31" s="36" t="s">
        <v>25</v>
      </c>
      <c r="C31" s="37"/>
      <c r="D31" s="53">
        <v>0</v>
      </c>
      <c r="E31" s="217">
        <v>0</v>
      </c>
    </row>
    <row r="32" spans="1:5" ht="12.75">
      <c r="A32" s="215"/>
      <c r="B32" s="36" t="s">
        <v>26</v>
      </c>
      <c r="C32" s="37"/>
      <c r="D32" s="51">
        <f>SUM(D33:D37)</f>
        <v>4261590</v>
      </c>
      <c r="E32" s="216">
        <f>SUM(E33:E37)</f>
        <v>3145258</v>
      </c>
    </row>
    <row r="33" spans="1:5" ht="12.75">
      <c r="A33" s="215"/>
      <c r="B33" s="38" t="s">
        <v>27</v>
      </c>
      <c r="C33" s="37"/>
      <c r="D33" s="53"/>
      <c r="E33" s="217"/>
    </row>
    <row r="34" spans="1:5" ht="12.75">
      <c r="A34" s="215"/>
      <c r="B34" s="38" t="s">
        <v>28</v>
      </c>
      <c r="C34" s="37"/>
      <c r="D34" s="53">
        <v>240000</v>
      </c>
      <c r="E34" s="217">
        <v>240000</v>
      </c>
    </row>
    <row r="35" spans="1:5" ht="12.75">
      <c r="A35" s="215"/>
      <c r="B35" s="38" t="s">
        <v>29</v>
      </c>
      <c r="C35" s="37"/>
      <c r="D35" s="53">
        <f>1984262+508016+2269892+1929317</f>
        <v>6691487</v>
      </c>
      <c r="E35" s="217">
        <v>4762170</v>
      </c>
    </row>
    <row r="36" spans="1:5" ht="12.75">
      <c r="A36" s="215"/>
      <c r="B36" s="54" t="s">
        <v>131</v>
      </c>
      <c r="C36" s="37"/>
      <c r="D36" s="53">
        <f>-(1091100+168880+166945+14973+415014+812985)</f>
        <v>-2669897</v>
      </c>
      <c r="E36" s="217">
        <f>-(1091100+168880+166945+14973+415014)</f>
        <v>-1856912</v>
      </c>
    </row>
    <row r="37" spans="1:8" ht="12.75">
      <c r="A37" s="215"/>
      <c r="B37" s="38" t="s">
        <v>30</v>
      </c>
      <c r="C37" s="37"/>
      <c r="D37" s="53">
        <v>0</v>
      </c>
      <c r="E37" s="217">
        <v>0</v>
      </c>
      <c r="H37" s="1" t="s">
        <v>330</v>
      </c>
    </row>
    <row r="38" spans="1:5" ht="12.75">
      <c r="A38" s="215"/>
      <c r="B38" s="36" t="s">
        <v>31</v>
      </c>
      <c r="C38" s="37"/>
      <c r="D38" s="53">
        <v>0</v>
      </c>
      <c r="E38" s="217">
        <v>0</v>
      </c>
    </row>
    <row r="39" spans="1:5" ht="12.75">
      <c r="A39" s="215"/>
      <c r="B39" s="36" t="s">
        <v>32</v>
      </c>
      <c r="C39" s="37"/>
      <c r="D39" s="69">
        <f>D40</f>
        <v>0</v>
      </c>
      <c r="E39" s="219">
        <f>E40</f>
        <v>0</v>
      </c>
    </row>
    <row r="40" spans="1:5" ht="12.75">
      <c r="A40" s="215"/>
      <c r="B40" s="38" t="s">
        <v>136</v>
      </c>
      <c r="C40" s="37"/>
      <c r="D40" s="53">
        <v>0</v>
      </c>
      <c r="E40" s="217">
        <v>0</v>
      </c>
    </row>
    <row r="41" spans="1:5" ht="12.75">
      <c r="A41" s="215"/>
      <c r="B41" s="36" t="s">
        <v>33</v>
      </c>
      <c r="C41" s="37"/>
      <c r="D41" s="53">
        <v>0</v>
      </c>
      <c r="E41" s="217">
        <v>0</v>
      </c>
    </row>
    <row r="42" spans="1:5" ht="12.75">
      <c r="A42" s="220"/>
      <c r="B42" s="46" t="s">
        <v>34</v>
      </c>
      <c r="C42" s="47"/>
      <c r="D42" s="71">
        <v>0</v>
      </c>
      <c r="E42" s="221">
        <v>0</v>
      </c>
    </row>
    <row r="43" spans="1:5" ht="15" customHeight="1" thickBot="1">
      <c r="A43" s="222"/>
      <c r="B43" s="223" t="s">
        <v>35</v>
      </c>
      <c r="C43" s="224"/>
      <c r="D43" s="225">
        <f>D4+D30</f>
        <v>9768016</v>
      </c>
      <c r="E43" s="226">
        <f>E4+E30</f>
        <v>9330588</v>
      </c>
    </row>
    <row r="47" spans="1:5" ht="18.75" customHeight="1">
      <c r="A47" s="289" t="s">
        <v>404</v>
      </c>
      <c r="B47" s="289"/>
      <c r="C47" s="289"/>
      <c r="D47" s="289"/>
      <c r="E47" s="289"/>
    </row>
    <row r="49" spans="1:5" ht="20.25" customHeight="1">
      <c r="A49" s="2" t="s">
        <v>0</v>
      </c>
      <c r="B49" s="4" t="s">
        <v>71</v>
      </c>
      <c r="C49" s="6" t="s">
        <v>2</v>
      </c>
      <c r="D49" s="267">
        <v>2013</v>
      </c>
      <c r="E49" s="267">
        <v>2012</v>
      </c>
    </row>
    <row r="50" spans="1:5" ht="12.75">
      <c r="A50" s="32" t="s">
        <v>3</v>
      </c>
      <c r="B50" s="48" t="s">
        <v>70</v>
      </c>
      <c r="C50" s="34"/>
      <c r="D50" s="55">
        <f>D51+D52+D55+D66+D67</f>
        <v>1103599</v>
      </c>
      <c r="E50" s="56">
        <f>E51+E52+E55+E66+E67</f>
        <v>1237399</v>
      </c>
    </row>
    <row r="51" spans="1:5" ht="12.75">
      <c r="A51" s="35"/>
      <c r="B51" s="36" t="s">
        <v>69</v>
      </c>
      <c r="C51" s="37"/>
      <c r="D51" s="52"/>
      <c r="E51" s="61"/>
    </row>
    <row r="52" spans="1:5" ht="12.75">
      <c r="A52" s="35"/>
      <c r="B52" s="36" t="s">
        <v>68</v>
      </c>
      <c r="C52" s="37"/>
      <c r="D52" s="51">
        <f>SUM(D53:D54)</f>
        <v>0</v>
      </c>
      <c r="E52" s="57">
        <f>SUM(E53:E54)</f>
        <v>0</v>
      </c>
    </row>
    <row r="53" spans="1:5" ht="12.75">
      <c r="A53" s="35"/>
      <c r="B53" s="38" t="s">
        <v>67</v>
      </c>
      <c r="C53" s="37"/>
      <c r="D53" s="52"/>
      <c r="E53" s="61"/>
    </row>
    <row r="54" spans="1:5" ht="12.75">
      <c r="A54" s="35"/>
      <c r="B54" s="38" t="s">
        <v>66</v>
      </c>
      <c r="C54" s="37"/>
      <c r="D54" s="52"/>
      <c r="E54" s="61"/>
    </row>
    <row r="55" spans="1:5" ht="12.75">
      <c r="A55" s="35"/>
      <c r="B55" s="36" t="s">
        <v>65</v>
      </c>
      <c r="C55" s="37"/>
      <c r="D55" s="51">
        <f>SUM(D56:D65)</f>
        <v>1103599</v>
      </c>
      <c r="E55" s="51">
        <f>SUM(E56:E65)</f>
        <v>1237399</v>
      </c>
    </row>
    <row r="56" spans="1:5" ht="15">
      <c r="A56" s="35"/>
      <c r="B56" s="38" t="s">
        <v>64</v>
      </c>
      <c r="C56" s="37"/>
      <c r="D56" s="68">
        <v>0</v>
      </c>
      <c r="E56" s="31">
        <v>0</v>
      </c>
    </row>
    <row r="57" spans="1:5" ht="15">
      <c r="A57" s="35"/>
      <c r="B57" s="38" t="s">
        <v>134</v>
      </c>
      <c r="C57" s="37"/>
      <c r="D57" s="68">
        <v>675642</v>
      </c>
      <c r="E57" s="31">
        <v>652809</v>
      </c>
    </row>
    <row r="58" spans="1:5" ht="15">
      <c r="A58" s="35"/>
      <c r="B58" s="38" t="s">
        <v>63</v>
      </c>
      <c r="C58" s="37"/>
      <c r="D58" s="67">
        <v>213380</v>
      </c>
      <c r="E58" s="64">
        <v>172813</v>
      </c>
    </row>
    <row r="59" spans="1:5" ht="15">
      <c r="A59" s="35"/>
      <c r="B59" s="38" t="s">
        <v>135</v>
      </c>
      <c r="C59" s="37"/>
      <c r="D59" s="58">
        <v>3500</v>
      </c>
      <c r="E59" s="65">
        <v>37940</v>
      </c>
    </row>
    <row r="60" spans="1:5" ht="12.75">
      <c r="A60" s="35"/>
      <c r="B60" s="38" t="s">
        <v>62</v>
      </c>
      <c r="C60" s="37"/>
      <c r="D60" s="53">
        <v>0</v>
      </c>
      <c r="E60" s="62">
        <v>103532</v>
      </c>
    </row>
    <row r="61" spans="1:5" ht="15">
      <c r="A61" s="35"/>
      <c r="B61" s="38" t="s">
        <v>61</v>
      </c>
      <c r="C61" s="37"/>
      <c r="D61" s="58">
        <v>211077</v>
      </c>
      <c r="E61" s="65">
        <v>270305</v>
      </c>
    </row>
    <row r="62" spans="1:5" ht="12.75">
      <c r="A62" s="35"/>
      <c r="B62" s="38" t="s">
        <v>60</v>
      </c>
      <c r="C62" s="37"/>
      <c r="D62" s="52"/>
      <c r="E62" s="61">
        <v>0</v>
      </c>
    </row>
    <row r="63" spans="1:5" ht="12.75">
      <c r="A63" s="35"/>
      <c r="B63" s="38" t="s">
        <v>13</v>
      </c>
      <c r="C63" s="37"/>
      <c r="D63" s="52"/>
      <c r="E63" s="61"/>
    </row>
    <row r="64" spans="1:5" ht="12.75">
      <c r="A64" s="35"/>
      <c r="B64" s="38" t="s">
        <v>59</v>
      </c>
      <c r="C64" s="37"/>
      <c r="D64" s="52"/>
      <c r="E64" s="61"/>
    </row>
    <row r="65" spans="1:5" ht="15">
      <c r="A65" s="35"/>
      <c r="B65" s="38" t="s">
        <v>58</v>
      </c>
      <c r="C65" s="37"/>
      <c r="D65" s="67"/>
      <c r="E65" s="64"/>
    </row>
    <row r="66" spans="1:5" ht="12.75">
      <c r="A66" s="35"/>
      <c r="B66" s="36" t="s">
        <v>57</v>
      </c>
      <c r="C66" s="37"/>
      <c r="D66" s="52"/>
      <c r="E66" s="61"/>
    </row>
    <row r="67" spans="1:5" ht="12.75">
      <c r="A67" s="35"/>
      <c r="B67" s="36" t="s">
        <v>56</v>
      </c>
      <c r="C67" s="37"/>
      <c r="D67" s="52"/>
      <c r="E67" s="61"/>
    </row>
    <row r="68" spans="1:5" ht="12.75">
      <c r="A68" s="42" t="s">
        <v>23</v>
      </c>
      <c r="B68" s="43" t="s">
        <v>55</v>
      </c>
      <c r="C68" s="37"/>
      <c r="D68" s="51"/>
      <c r="E68" s="57"/>
    </row>
    <row r="69" spans="1:5" ht="12.75">
      <c r="A69" s="35"/>
      <c r="B69" s="36" t="s">
        <v>54</v>
      </c>
      <c r="C69" s="37"/>
      <c r="D69" s="52"/>
      <c r="E69" s="61"/>
    </row>
    <row r="70" spans="1:5" ht="12.75">
      <c r="A70" s="35"/>
      <c r="B70" s="38" t="s">
        <v>53</v>
      </c>
      <c r="C70" s="37"/>
      <c r="D70" s="52"/>
      <c r="E70" s="61"/>
    </row>
    <row r="71" spans="1:5" ht="12.75">
      <c r="A71" s="35"/>
      <c r="B71" s="38" t="s">
        <v>52</v>
      </c>
      <c r="C71" s="37"/>
      <c r="D71" s="52"/>
      <c r="E71" s="61"/>
    </row>
    <row r="72" spans="1:5" ht="15">
      <c r="A72" s="35"/>
      <c r="B72" s="39" t="s">
        <v>51</v>
      </c>
      <c r="C72" s="37"/>
      <c r="D72" s="59"/>
      <c r="E72" s="60"/>
    </row>
    <row r="73" spans="1:5" ht="12.75">
      <c r="A73" s="35"/>
      <c r="B73" s="36" t="s">
        <v>50</v>
      </c>
      <c r="C73" s="37"/>
      <c r="D73" s="52"/>
      <c r="E73" s="61"/>
    </row>
    <row r="74" spans="1:5" ht="12.75">
      <c r="A74" s="35"/>
      <c r="B74" s="36" t="s">
        <v>49</v>
      </c>
      <c r="C74" s="37"/>
      <c r="D74" s="52"/>
      <c r="E74" s="61"/>
    </row>
    <row r="75" spans="1:5" ht="12.75">
      <c r="A75" s="35"/>
      <c r="B75" s="208" t="s">
        <v>351</v>
      </c>
      <c r="C75" s="37"/>
      <c r="D75" s="51">
        <f>D68+D50</f>
        <v>1103599</v>
      </c>
      <c r="E75" s="57">
        <f>E68+E50</f>
        <v>1237399</v>
      </c>
    </row>
    <row r="76" spans="1:5" ht="12.75">
      <c r="A76" s="42" t="s">
        <v>48</v>
      </c>
      <c r="B76" s="49" t="s">
        <v>47</v>
      </c>
      <c r="C76" s="37"/>
      <c r="D76" s="51">
        <f>SUM(D77:D86)</f>
        <v>8664417.4772</v>
      </c>
      <c r="E76" s="57">
        <f>SUM(E77:E86)</f>
        <v>8093189.45</v>
      </c>
    </row>
    <row r="77" spans="1:5" ht="12.75">
      <c r="A77" s="35"/>
      <c r="B77" s="36" t="s">
        <v>46</v>
      </c>
      <c r="C77" s="37"/>
      <c r="D77" s="73"/>
      <c r="E77" s="78"/>
    </row>
    <row r="78" spans="1:5" ht="12.75">
      <c r="A78" s="35"/>
      <c r="B78" s="36" t="s">
        <v>45</v>
      </c>
      <c r="C78" s="37"/>
      <c r="D78" s="52"/>
      <c r="E78" s="61"/>
    </row>
    <row r="79" spans="1:5" ht="15">
      <c r="A79" s="35"/>
      <c r="B79" s="36" t="s">
        <v>44</v>
      </c>
      <c r="C79" s="37"/>
      <c r="D79" s="67">
        <v>5000000</v>
      </c>
      <c r="E79" s="64">
        <v>5000000</v>
      </c>
    </row>
    <row r="80" spans="1:5" ht="12.75">
      <c r="A80" s="35"/>
      <c r="B80" s="36" t="s">
        <v>43</v>
      </c>
      <c r="C80" s="37"/>
      <c r="D80" s="52"/>
      <c r="E80" s="61"/>
    </row>
    <row r="81" spans="1:5" ht="12.75">
      <c r="A81" s="35"/>
      <c r="B81" s="36" t="s">
        <v>42</v>
      </c>
      <c r="C81" s="37"/>
      <c r="D81" s="52"/>
      <c r="E81" s="61"/>
    </row>
    <row r="82" spans="1:5" ht="12.75">
      <c r="A82" s="35"/>
      <c r="B82" s="36" t="s">
        <v>41</v>
      </c>
      <c r="C82" s="37"/>
      <c r="D82" s="52">
        <v>0</v>
      </c>
      <c r="E82" s="61">
        <v>0</v>
      </c>
    </row>
    <row r="83" spans="1:7" ht="12.75">
      <c r="A83" s="35"/>
      <c r="B83" s="36" t="s">
        <v>40</v>
      </c>
      <c r="C83" s="37"/>
      <c r="D83" s="52">
        <v>0</v>
      </c>
      <c r="E83" s="61">
        <v>0</v>
      </c>
      <c r="G83" s="66"/>
    </row>
    <row r="84" spans="1:5" ht="12.75">
      <c r="A84" s="35"/>
      <c r="B84" s="36" t="s">
        <v>39</v>
      </c>
      <c r="C84" s="37"/>
      <c r="D84" s="52"/>
      <c r="E84" s="61"/>
    </row>
    <row r="85" spans="1:8" ht="15">
      <c r="A85" s="35"/>
      <c r="B85" s="36" t="s">
        <v>38</v>
      </c>
      <c r="C85" s="37"/>
      <c r="D85" s="68">
        <f>E85+E86</f>
        <v>3093189.45</v>
      </c>
      <c r="E85" s="31">
        <v>1008969</v>
      </c>
      <c r="H85" s="1">
        <v>555803</v>
      </c>
    </row>
    <row r="86" spans="1:5" ht="15">
      <c r="A86" s="35"/>
      <c r="B86" s="36" t="s">
        <v>37</v>
      </c>
      <c r="C86" s="37"/>
      <c r="D86" s="68">
        <f>'ARDHURA-SHPENZIME 2013'!C30</f>
        <v>571228.0272000001</v>
      </c>
      <c r="E86" s="31">
        <f>'ARDHURA-SHPENZIME 2013'!D30</f>
        <v>2084220.45</v>
      </c>
    </row>
    <row r="87" spans="1:5" ht="15" customHeight="1">
      <c r="A87" s="44"/>
      <c r="B87" s="72" t="s">
        <v>36</v>
      </c>
      <c r="C87" s="45"/>
      <c r="D87" s="63">
        <f>D75+D76</f>
        <v>9768016.4772</v>
      </c>
      <c r="E87" s="79">
        <f>E75+E76</f>
        <v>9330588.45</v>
      </c>
    </row>
    <row r="90" ht="12.75">
      <c r="D90" s="66">
        <f>D43-D87</f>
        <v>-0.47719999961555004</v>
      </c>
    </row>
    <row r="91" ht="12.75">
      <c r="D91" s="66"/>
    </row>
    <row r="92" ht="12.75">
      <c r="D92" s="66"/>
    </row>
    <row r="93" ht="12.75">
      <c r="D93" s="66"/>
    </row>
  </sheetData>
  <sheetProtection/>
  <mergeCells count="2">
    <mergeCell ref="A1:E1"/>
    <mergeCell ref="A47:E47"/>
  </mergeCells>
  <printOptions horizontalCentered="1"/>
  <pageMargins left="0.7" right="0.7" top="1.19" bottom="0.75" header="0.3" footer="0.3"/>
  <pageSetup horizontalDpi="600" verticalDpi="600" orientation="portrait" scale="90" r:id="rId1"/>
  <ignoredErrors>
    <ignoredError sqref="E5 D17:E17 D32:E32 D76 D52" formulaRange="1"/>
    <ignoredError sqref="A4 A5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2:I32"/>
  <sheetViews>
    <sheetView zoomScalePageLayoutView="0" workbookViewId="0" topLeftCell="A1">
      <selection activeCell="F15" sqref="F15"/>
    </sheetView>
  </sheetViews>
  <sheetFormatPr defaultColWidth="9.140625" defaultRowHeight="15"/>
  <cols>
    <col min="1" max="1" width="5.140625" style="0" customWidth="1"/>
    <col min="2" max="2" width="58.00390625" style="0" customWidth="1"/>
    <col min="3" max="3" width="14.00390625" style="0" customWidth="1"/>
    <col min="4" max="4" width="13.421875" style="0" customWidth="1"/>
    <col min="5" max="5" width="10.57421875" style="0" bestFit="1" customWidth="1"/>
    <col min="6" max="6" width="9.7109375" style="0" bestFit="1" customWidth="1"/>
    <col min="9" max="9" width="12.28125" style="0" bestFit="1" customWidth="1"/>
    <col min="11" max="11" width="11.28125" style="0" bestFit="1" customWidth="1"/>
  </cols>
  <sheetData>
    <row r="2" spans="1:4" ht="18.75">
      <c r="A2" s="290" t="s">
        <v>410</v>
      </c>
      <c r="B2" s="290"/>
      <c r="C2" s="290"/>
      <c r="D2" s="290"/>
    </row>
    <row r="3" spans="1:4" ht="15">
      <c r="A3" s="1"/>
      <c r="B3" s="1"/>
      <c r="C3" s="1"/>
      <c r="D3" s="1"/>
    </row>
    <row r="4" spans="1:4" ht="16.5">
      <c r="A4" s="7" t="s">
        <v>88</v>
      </c>
      <c r="B4" s="1"/>
      <c r="C4" s="1"/>
      <c r="D4" s="1"/>
    </row>
    <row r="5" spans="1:4" ht="15">
      <c r="A5" s="1"/>
      <c r="B5" s="1"/>
      <c r="C5" s="1"/>
      <c r="D5" s="1"/>
    </row>
    <row r="6" spans="1:4" ht="20.25" customHeight="1">
      <c r="A6" s="76" t="s">
        <v>0</v>
      </c>
      <c r="B6" s="264" t="s">
        <v>411</v>
      </c>
      <c r="C6" s="5">
        <v>2013</v>
      </c>
      <c r="D6" s="5">
        <v>2012</v>
      </c>
    </row>
    <row r="7" spans="1:4" ht="15">
      <c r="A7" s="198" t="s">
        <v>3</v>
      </c>
      <c r="B7" s="3" t="s">
        <v>72</v>
      </c>
      <c r="C7" s="199">
        <v>16548720</v>
      </c>
      <c r="D7" s="199">
        <v>15456631</v>
      </c>
    </row>
    <row r="8" spans="1:4" ht="15">
      <c r="A8" s="198" t="s">
        <v>73</v>
      </c>
      <c r="B8" s="3" t="s">
        <v>89</v>
      </c>
      <c r="C8" s="200"/>
      <c r="D8" s="200"/>
    </row>
    <row r="9" spans="1:4" ht="15">
      <c r="A9" s="198" t="s">
        <v>74</v>
      </c>
      <c r="B9" s="3" t="s">
        <v>90</v>
      </c>
      <c r="C9" s="74">
        <v>155000</v>
      </c>
      <c r="D9" s="74"/>
    </row>
    <row r="10" spans="1:9" ht="15">
      <c r="A10" s="198" t="s">
        <v>75</v>
      </c>
      <c r="B10" s="3" t="s">
        <v>91</v>
      </c>
      <c r="C10" s="201">
        <f>-(3885749)</f>
        <v>-3885749</v>
      </c>
      <c r="D10" s="201">
        <f>-(3049685)</f>
        <v>-3049685</v>
      </c>
      <c r="I10" s="263">
        <f>C10+C12+C13+C14+C15+C16</f>
        <v>-16050928.192</v>
      </c>
    </row>
    <row r="11" spans="1:4" ht="15">
      <c r="A11" s="198" t="s">
        <v>76</v>
      </c>
      <c r="B11" s="3" t="s">
        <v>92</v>
      </c>
      <c r="C11" s="3"/>
      <c r="D11" s="3"/>
    </row>
    <row r="12" spans="1:4" ht="15">
      <c r="A12" s="198"/>
      <c r="B12" s="202" t="s">
        <v>93</v>
      </c>
      <c r="C12" s="74">
        <v>-8688576</v>
      </c>
      <c r="D12" s="74">
        <v>-6983500</v>
      </c>
    </row>
    <row r="13" spans="1:4" ht="15">
      <c r="A13" s="198"/>
      <c r="B13" s="202" t="s">
        <v>94</v>
      </c>
      <c r="C13" s="74">
        <f>C12*16.7%</f>
        <v>-1450992.1919999998</v>
      </c>
      <c r="D13" s="74">
        <f>D12*16.7%</f>
        <v>-1166244.4999999998</v>
      </c>
    </row>
    <row r="14" spans="1:4" ht="15">
      <c r="A14" s="198" t="s">
        <v>77</v>
      </c>
      <c r="B14" s="3" t="s">
        <v>95</v>
      </c>
      <c r="C14" s="203">
        <v>-812985</v>
      </c>
      <c r="D14" s="203">
        <v>-415014</v>
      </c>
    </row>
    <row r="15" spans="1:4" ht="15">
      <c r="A15" s="198">
        <v>7</v>
      </c>
      <c r="B15" s="3" t="s">
        <v>239</v>
      </c>
      <c r="C15" s="203">
        <v>-40000</v>
      </c>
      <c r="D15" s="203">
        <v>-38000</v>
      </c>
    </row>
    <row r="16" spans="1:4" ht="15">
      <c r="A16" s="198">
        <v>8</v>
      </c>
      <c r="B16" s="204" t="s">
        <v>130</v>
      </c>
      <c r="C16" s="74">
        <f>-(1172626)</f>
        <v>-1172626</v>
      </c>
      <c r="D16" s="74">
        <f>-(1463505)</f>
        <v>-1463505</v>
      </c>
    </row>
    <row r="17" spans="1:4" ht="15">
      <c r="A17" s="198">
        <v>9</v>
      </c>
      <c r="B17" s="4" t="s">
        <v>96</v>
      </c>
      <c r="C17" s="205">
        <f>SUM(C9:C16)</f>
        <v>-15895928.192</v>
      </c>
      <c r="D17" s="205">
        <f>SUM(D10:D16)</f>
        <v>-13115948.5</v>
      </c>
    </row>
    <row r="18" spans="1:4" ht="15">
      <c r="A18" s="198">
        <v>10</v>
      </c>
      <c r="B18" s="76" t="s">
        <v>97</v>
      </c>
      <c r="C18" s="206">
        <f>C7+C17</f>
        <v>652791.8080000002</v>
      </c>
      <c r="D18" s="206">
        <f>D7+D17</f>
        <v>2340682.5</v>
      </c>
    </row>
    <row r="19" spans="1:4" ht="16.5">
      <c r="A19" s="198">
        <v>11</v>
      </c>
      <c r="B19" s="3" t="s">
        <v>79</v>
      </c>
      <c r="C19" s="207"/>
      <c r="D19" s="207"/>
    </row>
    <row r="20" spans="1:4" ht="15">
      <c r="A20" s="198">
        <v>12</v>
      </c>
      <c r="B20" s="3" t="s">
        <v>78</v>
      </c>
      <c r="C20" s="3"/>
      <c r="D20" s="3"/>
    </row>
    <row r="21" spans="1:4" ht="15">
      <c r="A21" s="198">
        <v>13</v>
      </c>
      <c r="B21" s="3" t="s">
        <v>80</v>
      </c>
      <c r="C21" s="74">
        <v>0</v>
      </c>
      <c r="D21" s="74">
        <v>0</v>
      </c>
    </row>
    <row r="22" spans="1:4" ht="15">
      <c r="A22" s="198"/>
      <c r="B22" s="3" t="s">
        <v>407</v>
      </c>
      <c r="C22" s="3"/>
      <c r="D22" s="3"/>
    </row>
    <row r="23" spans="1:4" ht="15">
      <c r="A23" s="198"/>
      <c r="B23" s="3" t="s">
        <v>406</v>
      </c>
      <c r="C23" s="203">
        <v>613</v>
      </c>
      <c r="D23" s="203">
        <v>368</v>
      </c>
    </row>
    <row r="24" spans="1:4" ht="15">
      <c r="A24" s="198"/>
      <c r="B24" s="3" t="s">
        <v>412</v>
      </c>
      <c r="C24" s="203">
        <v>-18707</v>
      </c>
      <c r="D24" s="203">
        <v>-25250</v>
      </c>
    </row>
    <row r="25" spans="1:4" ht="15">
      <c r="A25" s="198"/>
      <c r="B25" s="3" t="s">
        <v>408</v>
      </c>
      <c r="C25" s="3"/>
      <c r="D25" s="3"/>
    </row>
    <row r="26" spans="1:4" ht="15">
      <c r="A26" s="198"/>
      <c r="B26" s="3" t="s">
        <v>409</v>
      </c>
      <c r="C26" s="156" t="s">
        <v>330</v>
      </c>
      <c r="D26" s="156" t="s">
        <v>330</v>
      </c>
    </row>
    <row r="27" spans="1:4" ht="15">
      <c r="A27" s="198" t="s">
        <v>82</v>
      </c>
      <c r="B27" s="76" t="s">
        <v>81</v>
      </c>
      <c r="C27" s="74">
        <f>SUM(C19:C26)</f>
        <v>-18094</v>
      </c>
      <c r="D27" s="74">
        <f>SUM(D19:D26)</f>
        <v>-24882</v>
      </c>
    </row>
    <row r="28" spans="1:4" ht="15">
      <c r="A28" s="198" t="s">
        <v>83</v>
      </c>
      <c r="B28" s="76" t="s">
        <v>98</v>
      </c>
      <c r="C28" s="205">
        <f>C18+C27</f>
        <v>634697.8080000002</v>
      </c>
      <c r="D28" s="205">
        <f>D18+D27</f>
        <v>2315800.5</v>
      </c>
    </row>
    <row r="29" spans="1:6" ht="15">
      <c r="A29" s="198" t="s">
        <v>85</v>
      </c>
      <c r="B29" s="3" t="s">
        <v>84</v>
      </c>
      <c r="C29" s="74">
        <f>C28*10%</f>
        <v>63469.78080000002</v>
      </c>
      <c r="D29" s="74">
        <f>D28*10%</f>
        <v>231580.05000000002</v>
      </c>
      <c r="F29" s="80"/>
    </row>
    <row r="30" spans="1:4" ht="15">
      <c r="A30" s="198" t="s">
        <v>86</v>
      </c>
      <c r="B30" s="76" t="s">
        <v>99</v>
      </c>
      <c r="C30" s="50">
        <f>C28-C29</f>
        <v>571228.0272000001</v>
      </c>
      <c r="D30" s="50">
        <f>D28-D29</f>
        <v>2084220.45</v>
      </c>
    </row>
    <row r="31" spans="1:4" ht="15">
      <c r="A31" s="198" t="s">
        <v>100</v>
      </c>
      <c r="B31" s="3" t="s">
        <v>87</v>
      </c>
      <c r="C31" s="3"/>
      <c r="D31" s="3"/>
    </row>
    <row r="32" spans="1:4" ht="15">
      <c r="A32" s="1"/>
      <c r="B32" s="1"/>
      <c r="C32" s="1"/>
      <c r="D32" s="1"/>
    </row>
  </sheetData>
  <sheetProtection/>
  <mergeCells count="1">
    <mergeCell ref="A2:D2"/>
  </mergeCells>
  <printOptions/>
  <pageMargins left="0.7" right="0.7" top="1.06" bottom="0.75" header="0.3" footer="0.3"/>
  <pageSetup horizontalDpi="600" verticalDpi="600" orientation="portrait" scale="90" r:id="rId1"/>
  <ignoredErrors>
    <ignoredError sqref="A7:A11 A27:A31 A1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BJ45"/>
  <sheetViews>
    <sheetView zoomScalePageLayoutView="0" workbookViewId="0" topLeftCell="A13">
      <selection activeCell="H21" sqref="H21"/>
    </sheetView>
  </sheetViews>
  <sheetFormatPr defaultColWidth="9.140625" defaultRowHeight="15"/>
  <cols>
    <col min="1" max="1" width="4.28125" style="230" customWidth="1"/>
    <col min="2" max="2" width="5.00390625" style="230" customWidth="1"/>
    <col min="3" max="3" width="3.140625" style="230" customWidth="1"/>
    <col min="4" max="4" width="51.421875" style="230" customWidth="1"/>
    <col min="5" max="5" width="15.8515625" style="230" customWidth="1"/>
    <col min="6" max="6" width="16.8515625" style="230" customWidth="1"/>
    <col min="7" max="7" width="11.28125" style="230" bestFit="1" customWidth="1"/>
    <col min="8" max="8" width="12.8515625" style="230" bestFit="1" customWidth="1"/>
    <col min="9" max="18" width="9.140625" style="230" customWidth="1"/>
    <col min="19" max="19" width="39.28125" style="230" customWidth="1"/>
    <col min="20" max="20" width="10.7109375" style="230" customWidth="1"/>
    <col min="21" max="21" width="9.140625" style="230" customWidth="1"/>
    <col min="22" max="22" width="11.7109375" style="230" customWidth="1"/>
    <col min="23" max="24" width="9.140625" style="230" customWidth="1"/>
    <col min="25" max="25" width="11.421875" style="230" customWidth="1"/>
    <col min="26" max="27" width="9.140625" style="230" customWidth="1"/>
    <col min="28" max="28" width="10.28125" style="230" customWidth="1"/>
    <col min="29" max="29" width="11.00390625" style="230" customWidth="1"/>
    <col min="30" max="30" width="11.140625" style="230" customWidth="1"/>
    <col min="31" max="32" width="9.140625" style="230" customWidth="1"/>
    <col min="33" max="33" width="40.421875" style="230" customWidth="1"/>
    <col min="34" max="39" width="9.140625" style="230" customWidth="1"/>
    <col min="40" max="40" width="32.00390625" style="230" customWidth="1"/>
    <col min="41" max="41" width="9.140625" style="230" customWidth="1"/>
    <col min="42" max="42" width="13.140625" style="230" customWidth="1"/>
    <col min="43" max="44" width="9.140625" style="230" customWidth="1"/>
    <col min="45" max="45" width="40.8515625" style="230" customWidth="1"/>
    <col min="46" max="46" width="13.00390625" style="230" customWidth="1"/>
    <col min="47" max="48" width="9.140625" style="230" customWidth="1"/>
    <col min="49" max="49" width="35.00390625" style="230" customWidth="1"/>
    <col min="50" max="50" width="10.8515625" style="230" customWidth="1"/>
    <col min="51" max="51" width="10.7109375" style="230" customWidth="1"/>
    <col min="52" max="52" width="1.7109375" style="230" customWidth="1"/>
    <col min="53" max="53" width="28.8515625" style="230" customWidth="1"/>
    <col min="54" max="62" width="9.140625" style="230" customWidth="1"/>
    <col min="63" max="63" width="12.28125" style="230" customWidth="1"/>
    <col min="64" max="68" width="9.140625" style="230" customWidth="1"/>
    <col min="69" max="69" width="10.421875" style="230" customWidth="1"/>
    <col min="70" max="71" width="11.140625" style="230" bestFit="1" customWidth="1"/>
    <col min="72" max="72" width="10.140625" style="230" bestFit="1" customWidth="1"/>
    <col min="73" max="75" width="9.140625" style="230" customWidth="1"/>
    <col min="76" max="76" width="11.140625" style="230" bestFit="1" customWidth="1"/>
    <col min="77" max="85" width="9.140625" style="230" customWidth="1"/>
    <col min="86" max="87" width="11.140625" style="230" bestFit="1" customWidth="1"/>
    <col min="88" max="16384" width="9.140625" style="230" customWidth="1"/>
  </cols>
  <sheetData>
    <row r="1" spans="1:62" ht="18">
      <c r="A1" s="227"/>
      <c r="B1" s="228"/>
      <c r="C1" s="229"/>
      <c r="D1" s="307" t="s">
        <v>416</v>
      </c>
      <c r="E1" s="307"/>
      <c r="F1" s="307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H1" s="231"/>
      <c r="AI1" s="231"/>
      <c r="AJ1" s="231"/>
      <c r="AK1" s="231"/>
      <c r="AP1" s="231"/>
      <c r="AX1" s="231"/>
      <c r="BJ1" s="231"/>
    </row>
    <row r="2" spans="1:62" ht="15.75">
      <c r="A2" s="232"/>
      <c r="B2" s="233"/>
      <c r="C2" s="234"/>
      <c r="D2" s="308"/>
      <c r="E2" s="308"/>
      <c r="F2" s="308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H2" s="231"/>
      <c r="AI2" s="231"/>
      <c r="AJ2" s="231"/>
      <c r="AK2" s="231"/>
      <c r="AP2" s="231"/>
      <c r="AX2" s="231"/>
      <c r="BJ2" s="231"/>
    </row>
    <row r="3" spans="1:62" ht="12.75">
      <c r="A3" s="309" t="s">
        <v>0</v>
      </c>
      <c r="B3" s="311" t="s">
        <v>352</v>
      </c>
      <c r="C3" s="312"/>
      <c r="D3" s="313"/>
      <c r="E3" s="317" t="s">
        <v>402</v>
      </c>
      <c r="F3" s="318" t="s">
        <v>403</v>
      </c>
      <c r="T3" s="231"/>
      <c r="U3" s="231"/>
      <c r="V3" s="231"/>
      <c r="W3" s="231"/>
      <c r="X3" s="231"/>
      <c r="Y3" s="231"/>
      <c r="Z3" s="231"/>
      <c r="AA3" s="231"/>
      <c r="AB3" s="231"/>
      <c r="AC3" s="231"/>
      <c r="AD3" s="231"/>
      <c r="AE3" s="231"/>
      <c r="AH3" s="231"/>
      <c r="AI3" s="231"/>
      <c r="AJ3" s="231"/>
      <c r="AK3" s="231"/>
      <c r="AP3" s="231"/>
      <c r="AX3" s="231"/>
      <c r="BJ3" s="231"/>
    </row>
    <row r="4" spans="1:62" ht="24" customHeight="1">
      <c r="A4" s="310"/>
      <c r="B4" s="314"/>
      <c r="C4" s="315"/>
      <c r="D4" s="316"/>
      <c r="E4" s="317"/>
      <c r="F4" s="318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H4" s="231"/>
      <c r="AI4" s="231"/>
      <c r="AJ4" s="231"/>
      <c r="AK4" s="231"/>
      <c r="AP4" s="231"/>
      <c r="AX4" s="231"/>
      <c r="BJ4" s="231"/>
    </row>
    <row r="5" spans="1:62" ht="18" customHeight="1">
      <c r="A5" s="235"/>
      <c r="B5" s="296" t="s">
        <v>353</v>
      </c>
      <c r="C5" s="297"/>
      <c r="D5" s="298"/>
      <c r="E5" s="239"/>
      <c r="F5" s="239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H5" s="231"/>
      <c r="AI5" s="231"/>
      <c r="AJ5" s="231"/>
      <c r="AK5" s="231"/>
      <c r="AP5" s="231"/>
      <c r="AX5" s="231"/>
      <c r="BJ5" s="231"/>
    </row>
    <row r="6" spans="1:62" ht="18" customHeight="1">
      <c r="A6" s="235"/>
      <c r="B6" s="293" t="s">
        <v>354</v>
      </c>
      <c r="C6" s="294"/>
      <c r="D6" s="295"/>
      <c r="E6" s="243">
        <v>634698</v>
      </c>
      <c r="F6" s="243">
        <v>2084220</v>
      </c>
      <c r="T6" s="231"/>
      <c r="U6" s="231"/>
      <c r="V6" s="231"/>
      <c r="W6" s="231"/>
      <c r="X6" s="231"/>
      <c r="Y6" s="231"/>
      <c r="Z6" s="231"/>
      <c r="AA6" s="231"/>
      <c r="AB6" s="231"/>
      <c r="AC6" s="231"/>
      <c r="AD6" s="231"/>
      <c r="AE6" s="231"/>
      <c r="AH6" s="231"/>
      <c r="AI6" s="231"/>
      <c r="AJ6" s="231"/>
      <c r="AK6" s="231"/>
      <c r="AP6" s="231"/>
      <c r="AX6" s="231"/>
      <c r="BJ6" s="231"/>
    </row>
    <row r="7" spans="1:62" ht="18" customHeight="1">
      <c r="A7" s="235"/>
      <c r="B7" s="293" t="s">
        <v>355</v>
      </c>
      <c r="C7" s="294"/>
      <c r="D7" s="295"/>
      <c r="E7" s="239">
        <v>0</v>
      </c>
      <c r="F7" s="239">
        <v>0</v>
      </c>
      <c r="T7" s="231"/>
      <c r="U7" s="231"/>
      <c r="V7" s="231"/>
      <c r="W7" s="231"/>
      <c r="X7" s="231"/>
      <c r="Y7" s="231"/>
      <c r="Z7" s="231"/>
      <c r="AA7" s="231"/>
      <c r="AB7" s="231"/>
      <c r="AC7" s="231"/>
      <c r="AD7" s="231"/>
      <c r="AE7" s="231"/>
      <c r="AH7" s="231"/>
      <c r="AI7" s="231"/>
      <c r="AJ7" s="231"/>
      <c r="AK7" s="231"/>
      <c r="AP7" s="231"/>
      <c r="AX7" s="231"/>
      <c r="BJ7" s="231"/>
    </row>
    <row r="8" spans="1:62" ht="18" customHeight="1">
      <c r="A8" s="235"/>
      <c r="B8" s="293" t="s">
        <v>356</v>
      </c>
      <c r="C8" s="294"/>
      <c r="D8" s="295"/>
      <c r="E8" s="239">
        <v>812985</v>
      </c>
      <c r="F8" s="239">
        <v>415014</v>
      </c>
      <c r="T8" s="231"/>
      <c r="U8" s="231"/>
      <c r="V8" s="231"/>
      <c r="W8" s="231"/>
      <c r="X8" s="231"/>
      <c r="Y8" s="231"/>
      <c r="Z8" s="231"/>
      <c r="AA8" s="231"/>
      <c r="AB8" s="231"/>
      <c r="AC8" s="231"/>
      <c r="AD8" s="231"/>
      <c r="AE8" s="231"/>
      <c r="AH8" s="231"/>
      <c r="AI8" s="231"/>
      <c r="AJ8" s="231"/>
      <c r="AK8" s="231"/>
      <c r="AP8" s="231"/>
      <c r="AX8" s="231"/>
      <c r="BJ8" s="231"/>
    </row>
    <row r="9" spans="1:62" ht="18" customHeight="1">
      <c r="A9" s="235"/>
      <c r="B9" s="293" t="s">
        <v>357</v>
      </c>
      <c r="C9" s="294"/>
      <c r="D9" s="295"/>
      <c r="E9" s="239">
        <v>0</v>
      </c>
      <c r="F9" s="239">
        <v>0</v>
      </c>
      <c r="T9" s="231"/>
      <c r="U9" s="231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H9" s="231"/>
      <c r="AI9" s="231"/>
      <c r="AJ9" s="231"/>
      <c r="AK9" s="231"/>
      <c r="AP9" s="231"/>
      <c r="AX9" s="231"/>
      <c r="BJ9" s="231"/>
    </row>
    <row r="10" spans="1:62" ht="18" customHeight="1">
      <c r="A10" s="235"/>
      <c r="B10" s="304" t="s">
        <v>358</v>
      </c>
      <c r="C10" s="305"/>
      <c r="D10" s="306"/>
      <c r="E10" s="239">
        <v>0</v>
      </c>
      <c r="F10" s="239">
        <v>0</v>
      </c>
      <c r="T10" s="231"/>
      <c r="U10" s="231"/>
      <c r="V10" s="231"/>
      <c r="W10" s="231"/>
      <c r="X10" s="231"/>
      <c r="Y10" s="231"/>
      <c r="Z10" s="231"/>
      <c r="AA10" s="231"/>
      <c r="AB10" s="231"/>
      <c r="AC10" s="231"/>
      <c r="AD10" s="231"/>
      <c r="AE10" s="231"/>
      <c r="AH10" s="231"/>
      <c r="AI10" s="231"/>
      <c r="AJ10" s="231"/>
      <c r="AK10" s="231"/>
      <c r="AP10" s="231"/>
      <c r="AX10" s="231"/>
      <c r="BJ10" s="231"/>
    </row>
    <row r="11" spans="1:62" ht="18" customHeight="1">
      <c r="A11" s="235"/>
      <c r="B11" s="244"/>
      <c r="C11" s="245" t="s">
        <v>359</v>
      </c>
      <c r="D11" s="246"/>
      <c r="E11" s="239">
        <v>0</v>
      </c>
      <c r="F11" s="239">
        <v>0</v>
      </c>
      <c r="T11" s="231"/>
      <c r="U11" s="231"/>
      <c r="V11" s="231"/>
      <c r="W11" s="231"/>
      <c r="X11" s="231"/>
      <c r="Y11" s="231"/>
      <c r="Z11" s="231"/>
      <c r="AA11" s="231"/>
      <c r="AB11" s="231"/>
      <c r="AC11" s="231"/>
      <c r="AD11" s="231"/>
      <c r="AE11" s="231"/>
      <c r="AH11" s="231"/>
      <c r="AI11" s="231"/>
      <c r="AJ11" s="231"/>
      <c r="AK11" s="231"/>
      <c r="AP11" s="231"/>
      <c r="AX11" s="231"/>
      <c r="BJ11" s="231"/>
    </row>
    <row r="12" spans="1:62" ht="27" customHeight="1">
      <c r="A12" s="235"/>
      <c r="B12" s="301" t="s">
        <v>360</v>
      </c>
      <c r="C12" s="302"/>
      <c r="D12" s="303"/>
      <c r="E12" s="239">
        <f>-(3100102)</f>
        <v>-3100102</v>
      </c>
      <c r="F12" s="239">
        <f>-(123086)</f>
        <v>-123086</v>
      </c>
      <c r="T12" s="231"/>
      <c r="U12" s="231"/>
      <c r="V12" s="231"/>
      <c r="W12" s="231"/>
      <c r="X12" s="231"/>
      <c r="Y12" s="231"/>
      <c r="Z12" s="231"/>
      <c r="AA12" s="231"/>
      <c r="AB12" s="231"/>
      <c r="AC12" s="231"/>
      <c r="AD12" s="231"/>
      <c r="AE12" s="231"/>
      <c r="AH12" s="231"/>
      <c r="AI12" s="231"/>
      <c r="AJ12" s="231"/>
      <c r="AK12" s="231"/>
      <c r="AP12" s="231"/>
      <c r="AX12" s="231"/>
      <c r="BJ12" s="231"/>
    </row>
    <row r="13" spans="1:62" ht="18" customHeight="1">
      <c r="A13" s="235"/>
      <c r="B13" s="293" t="s">
        <v>361</v>
      </c>
      <c r="C13" s="294"/>
      <c r="D13" s="295"/>
      <c r="E13" s="239">
        <f>-(155000)</f>
        <v>-155000</v>
      </c>
      <c r="F13" s="239">
        <v>0</v>
      </c>
      <c r="T13" s="231"/>
      <c r="U13" s="231"/>
      <c r="V13" s="231"/>
      <c r="W13" s="231"/>
      <c r="X13" s="231"/>
      <c r="Y13" s="231"/>
      <c r="Z13" s="231"/>
      <c r="AA13" s="231"/>
      <c r="AB13" s="231"/>
      <c r="AC13" s="231"/>
      <c r="AD13" s="231"/>
      <c r="AE13" s="231"/>
      <c r="AH13" s="231"/>
      <c r="AI13" s="231"/>
      <c r="AJ13" s="231"/>
      <c r="AK13" s="231"/>
      <c r="AP13" s="231"/>
      <c r="AX13" s="231"/>
      <c r="BJ13" s="231"/>
    </row>
    <row r="14" spans="1:62" ht="18" customHeight="1">
      <c r="A14" s="235"/>
      <c r="B14" s="293" t="s">
        <v>362</v>
      </c>
      <c r="C14" s="294"/>
      <c r="D14" s="295"/>
      <c r="E14" s="239">
        <f>-(133800)</f>
        <v>-133800</v>
      </c>
      <c r="F14" s="239">
        <v>629373</v>
      </c>
      <c r="T14" s="231"/>
      <c r="U14" s="231"/>
      <c r="V14" s="231"/>
      <c r="W14" s="231"/>
      <c r="X14" s="231"/>
      <c r="Y14" s="231"/>
      <c r="Z14" s="231"/>
      <c r="AA14" s="231"/>
      <c r="AB14" s="231"/>
      <c r="AC14" s="231"/>
      <c r="AD14" s="231"/>
      <c r="AE14" s="231"/>
      <c r="AH14" s="231"/>
      <c r="AI14" s="231"/>
      <c r="AJ14" s="231"/>
      <c r="AK14" s="231"/>
      <c r="AP14" s="231"/>
      <c r="AX14" s="231"/>
      <c r="BJ14" s="231"/>
    </row>
    <row r="15" spans="1:62" ht="18" customHeight="1">
      <c r="A15" s="235"/>
      <c r="B15" s="240" t="s">
        <v>363</v>
      </c>
      <c r="C15" s="241"/>
      <c r="D15" s="242"/>
      <c r="E15" s="239"/>
      <c r="F15" s="239"/>
      <c r="T15" s="231"/>
      <c r="U15" s="231"/>
      <c r="V15" s="231"/>
      <c r="W15" s="231"/>
      <c r="X15" s="231"/>
      <c r="Y15" s="231"/>
      <c r="Z15" s="231"/>
      <c r="AA15" s="231"/>
      <c r="AB15" s="231"/>
      <c r="AC15" s="231"/>
      <c r="AD15" s="231"/>
      <c r="AE15" s="231"/>
      <c r="AH15" s="231"/>
      <c r="AI15" s="231"/>
      <c r="AJ15" s="231"/>
      <c r="AK15" s="231"/>
      <c r="AP15" s="231"/>
      <c r="AX15" s="231"/>
      <c r="BJ15" s="231"/>
    </row>
    <row r="16" spans="1:62" ht="18" customHeight="1">
      <c r="A16" s="235"/>
      <c r="B16" s="296" t="s">
        <v>364</v>
      </c>
      <c r="C16" s="297"/>
      <c r="D16" s="298"/>
      <c r="E16" s="239">
        <v>4258985</v>
      </c>
      <c r="F16" s="239">
        <v>3005521</v>
      </c>
      <c r="T16" s="231"/>
      <c r="U16" s="231"/>
      <c r="V16" s="231"/>
      <c r="W16" s="231"/>
      <c r="X16" s="231"/>
      <c r="Y16" s="231"/>
      <c r="Z16" s="231"/>
      <c r="AA16" s="231"/>
      <c r="AB16" s="231"/>
      <c r="AC16" s="231"/>
      <c r="AD16" s="231"/>
      <c r="AE16" s="231"/>
      <c r="AH16" s="231"/>
      <c r="AI16" s="231"/>
      <c r="AJ16" s="231"/>
      <c r="AK16" s="231"/>
      <c r="AP16" s="231"/>
      <c r="AX16" s="231"/>
      <c r="BJ16" s="231"/>
    </row>
    <row r="17" spans="1:62" ht="18" customHeight="1">
      <c r="A17" s="235"/>
      <c r="B17" s="293" t="s">
        <v>365</v>
      </c>
      <c r="C17" s="294"/>
      <c r="D17" s="295"/>
      <c r="E17" s="239">
        <v>0</v>
      </c>
      <c r="F17" s="239">
        <v>0</v>
      </c>
      <c r="T17" s="231"/>
      <c r="U17" s="231"/>
      <c r="V17" s="231"/>
      <c r="W17" s="231"/>
      <c r="X17" s="231"/>
      <c r="Y17" s="231"/>
      <c r="Z17" s="231"/>
      <c r="AA17" s="231"/>
      <c r="AB17" s="231"/>
      <c r="AC17" s="231"/>
      <c r="AD17" s="231"/>
      <c r="AE17" s="231"/>
      <c r="AH17" s="231"/>
      <c r="AI17" s="231"/>
      <c r="AJ17" s="231"/>
      <c r="AK17" s="231"/>
      <c r="AP17" s="231"/>
      <c r="AX17" s="231"/>
      <c r="BJ17" s="231"/>
    </row>
    <row r="18" spans="1:62" ht="18" customHeight="1">
      <c r="A18" s="235"/>
      <c r="B18" s="293" t="s">
        <v>366</v>
      </c>
      <c r="C18" s="294"/>
      <c r="D18" s="295"/>
      <c r="E18" s="239">
        <f>-(275140)</f>
        <v>-275140</v>
      </c>
      <c r="F18" s="239">
        <f>-(102400)</f>
        <v>-102400</v>
      </c>
      <c r="T18" s="231"/>
      <c r="U18" s="231"/>
      <c r="V18" s="231"/>
      <c r="W18" s="231"/>
      <c r="X18" s="231"/>
      <c r="Y18" s="231"/>
      <c r="Z18" s="231"/>
      <c r="AA18" s="231"/>
      <c r="AB18" s="231"/>
      <c r="AC18" s="231"/>
      <c r="AD18" s="231"/>
      <c r="AE18" s="231"/>
      <c r="AH18" s="231"/>
      <c r="AI18" s="231"/>
      <c r="AJ18" s="231"/>
      <c r="AK18" s="231"/>
      <c r="AP18" s="231"/>
      <c r="AX18" s="231"/>
      <c r="BJ18" s="231"/>
    </row>
    <row r="19" spans="1:62" ht="18" customHeight="1">
      <c r="A19" s="235"/>
      <c r="B19" s="296" t="s">
        <v>367</v>
      </c>
      <c r="C19" s="297"/>
      <c r="D19" s="298"/>
      <c r="E19" s="239">
        <v>3983845</v>
      </c>
      <c r="F19" s="239">
        <v>2903121</v>
      </c>
      <c r="T19" s="231"/>
      <c r="U19" s="231"/>
      <c r="V19" s="231"/>
      <c r="W19" s="231"/>
      <c r="X19" s="231"/>
      <c r="Y19" s="231"/>
      <c r="Z19" s="231"/>
      <c r="AA19" s="231"/>
      <c r="AB19" s="231"/>
      <c r="AC19" s="231"/>
      <c r="AD19" s="231"/>
      <c r="AE19" s="231"/>
      <c r="AH19" s="231"/>
      <c r="AI19" s="231"/>
      <c r="AJ19" s="231"/>
      <c r="AK19" s="231"/>
      <c r="AP19" s="231"/>
      <c r="AX19" s="231"/>
      <c r="BJ19" s="231"/>
    </row>
    <row r="20" spans="1:62" ht="9" customHeight="1">
      <c r="A20" s="235"/>
      <c r="B20" s="236"/>
      <c r="C20" s="237"/>
      <c r="D20" s="238"/>
      <c r="E20" s="239"/>
      <c r="F20" s="239"/>
      <c r="T20" s="231"/>
      <c r="U20" s="231"/>
      <c r="V20" s="231"/>
      <c r="W20" s="231"/>
      <c r="X20" s="231"/>
      <c r="Y20" s="231"/>
      <c r="Z20" s="231"/>
      <c r="AA20" s="231"/>
      <c r="AB20" s="231"/>
      <c r="AC20" s="231"/>
      <c r="AD20" s="231"/>
      <c r="AE20" s="231"/>
      <c r="AH20" s="231"/>
      <c r="AI20" s="231"/>
      <c r="AJ20" s="231"/>
      <c r="AK20" s="231"/>
      <c r="AP20" s="231"/>
      <c r="AX20" s="231"/>
      <c r="BJ20" s="231"/>
    </row>
    <row r="21" spans="1:62" ht="18" customHeight="1">
      <c r="A21" s="235"/>
      <c r="B21" s="296" t="s">
        <v>368</v>
      </c>
      <c r="C21" s="297"/>
      <c r="D21" s="298"/>
      <c r="E21" s="239">
        <v>0</v>
      </c>
      <c r="F21" s="239">
        <v>0</v>
      </c>
      <c r="T21" s="231"/>
      <c r="U21" s="231"/>
      <c r="V21" s="231"/>
      <c r="W21" s="231"/>
      <c r="X21" s="231"/>
      <c r="Y21" s="231"/>
      <c r="Z21" s="231"/>
      <c r="AA21" s="231"/>
      <c r="AB21" s="231"/>
      <c r="AC21" s="231"/>
      <c r="AD21" s="231"/>
      <c r="AE21" s="231"/>
      <c r="AH21" s="231"/>
      <c r="AI21" s="231"/>
      <c r="AJ21" s="231"/>
      <c r="AK21" s="231"/>
      <c r="AP21" s="231"/>
      <c r="AX21" s="231"/>
      <c r="BJ21" s="231"/>
    </row>
    <row r="22" spans="1:62" ht="18" customHeight="1">
      <c r="A22" s="235"/>
      <c r="B22" s="293" t="s">
        <v>369</v>
      </c>
      <c r="C22" s="294"/>
      <c r="D22" s="295"/>
      <c r="E22" s="239">
        <v>0</v>
      </c>
      <c r="F22" s="239">
        <v>0</v>
      </c>
      <c r="T22" s="231"/>
      <c r="U22" s="231"/>
      <c r="V22" s="231"/>
      <c r="W22" s="231"/>
      <c r="X22" s="231"/>
      <c r="Y22" s="231"/>
      <c r="Z22" s="231"/>
      <c r="AA22" s="231"/>
      <c r="AB22" s="231"/>
      <c r="AC22" s="231"/>
      <c r="AD22" s="231"/>
      <c r="AE22" s="231"/>
      <c r="AH22" s="231"/>
      <c r="AI22" s="231"/>
      <c r="AJ22" s="231"/>
      <c r="AK22" s="231"/>
      <c r="AP22" s="231"/>
      <c r="AX22" s="231"/>
      <c r="BJ22" s="231"/>
    </row>
    <row r="23" spans="1:62" ht="18" customHeight="1">
      <c r="A23" s="235"/>
      <c r="B23" s="293" t="s">
        <v>370</v>
      </c>
      <c r="C23" s="294"/>
      <c r="D23" s="295"/>
      <c r="E23" s="239">
        <f>-(1929317)</f>
        <v>-1929317</v>
      </c>
      <c r="F23" s="239">
        <f>-(2269981)</f>
        <v>-2269981</v>
      </c>
      <c r="T23" s="231"/>
      <c r="U23" s="231"/>
      <c r="V23" s="231"/>
      <c r="W23" s="231"/>
      <c r="X23" s="231"/>
      <c r="Y23" s="231"/>
      <c r="Z23" s="231"/>
      <c r="AA23" s="231"/>
      <c r="AB23" s="231"/>
      <c r="AC23" s="231"/>
      <c r="AD23" s="231"/>
      <c r="AE23" s="231"/>
      <c r="AH23" s="231"/>
      <c r="AI23" s="231"/>
      <c r="AJ23" s="231"/>
      <c r="AK23" s="231"/>
      <c r="AP23" s="231"/>
      <c r="AX23" s="231"/>
      <c r="BJ23" s="231"/>
    </row>
    <row r="24" spans="1:62" ht="18" customHeight="1">
      <c r="A24" s="235"/>
      <c r="B24" s="293" t="s">
        <v>371</v>
      </c>
      <c r="C24" s="294"/>
      <c r="D24" s="295"/>
      <c r="E24" s="239">
        <v>0</v>
      </c>
      <c r="F24" s="239">
        <v>0</v>
      </c>
      <c r="T24" s="231"/>
      <c r="U24" s="231"/>
      <c r="V24" s="231"/>
      <c r="W24" s="231"/>
      <c r="X24" s="231"/>
      <c r="Y24" s="231"/>
      <c r="Z24" s="231"/>
      <c r="AA24" s="231"/>
      <c r="AB24" s="231"/>
      <c r="AC24" s="231"/>
      <c r="AD24" s="231"/>
      <c r="AE24" s="231"/>
      <c r="AH24" s="231"/>
      <c r="AI24" s="231"/>
      <c r="AJ24" s="231"/>
      <c r="AK24" s="231"/>
      <c r="AP24" s="231"/>
      <c r="AX24" s="231"/>
      <c r="BJ24" s="231"/>
    </row>
    <row r="25" spans="1:62" ht="18" customHeight="1">
      <c r="A25" s="235"/>
      <c r="B25" s="293" t="s">
        <v>372</v>
      </c>
      <c r="C25" s="294"/>
      <c r="D25" s="295"/>
      <c r="E25" s="239">
        <v>0</v>
      </c>
      <c r="F25" s="239">
        <v>0</v>
      </c>
      <c r="T25" s="231"/>
      <c r="U25" s="231"/>
      <c r="V25" s="231"/>
      <c r="W25" s="231"/>
      <c r="X25" s="231"/>
      <c r="Y25" s="231"/>
      <c r="Z25" s="231"/>
      <c r="AA25" s="231"/>
      <c r="AB25" s="231"/>
      <c r="AC25" s="231"/>
      <c r="AD25" s="231"/>
      <c r="AE25" s="231"/>
      <c r="AH25" s="231"/>
      <c r="AI25" s="231"/>
      <c r="AJ25" s="231"/>
      <c r="AK25" s="231"/>
      <c r="AP25" s="231"/>
      <c r="AX25" s="231"/>
      <c r="BJ25" s="231"/>
    </row>
    <row r="26" spans="1:62" ht="18" customHeight="1">
      <c r="A26" s="235"/>
      <c r="B26" s="293" t="s">
        <v>373</v>
      </c>
      <c r="C26" s="294"/>
      <c r="D26" s="295"/>
      <c r="E26" s="239">
        <v>0</v>
      </c>
      <c r="F26" s="239">
        <v>0</v>
      </c>
      <c r="T26" s="231"/>
      <c r="U26" s="231"/>
      <c r="V26" s="231"/>
      <c r="W26" s="231"/>
      <c r="X26" s="231"/>
      <c r="Y26" s="231"/>
      <c r="Z26" s="231"/>
      <c r="AA26" s="231"/>
      <c r="AB26" s="231"/>
      <c r="AC26" s="231"/>
      <c r="AD26" s="231"/>
      <c r="AE26" s="231"/>
      <c r="AH26" s="231"/>
      <c r="AI26" s="231"/>
      <c r="AJ26" s="231"/>
      <c r="AK26" s="231"/>
      <c r="AP26" s="231"/>
      <c r="AX26" s="231"/>
      <c r="BJ26" s="231"/>
    </row>
    <row r="27" spans="1:62" ht="18" customHeight="1">
      <c r="A27" s="235"/>
      <c r="B27" s="296" t="s">
        <v>374</v>
      </c>
      <c r="C27" s="297"/>
      <c r="D27" s="298"/>
      <c r="E27" s="239">
        <f>-(1929317)</f>
        <v>-1929317</v>
      </c>
      <c r="F27" s="239">
        <f>-(2269981)</f>
        <v>-2269981</v>
      </c>
      <c r="T27" s="231"/>
      <c r="U27" s="231"/>
      <c r="V27" s="231"/>
      <c r="W27" s="231"/>
      <c r="X27" s="231"/>
      <c r="Y27" s="231"/>
      <c r="Z27" s="231"/>
      <c r="AA27" s="231"/>
      <c r="AB27" s="231"/>
      <c r="AC27" s="231"/>
      <c r="AD27" s="231"/>
      <c r="AE27" s="231"/>
      <c r="AH27" s="231"/>
      <c r="AI27" s="231"/>
      <c r="AJ27" s="231"/>
      <c r="AK27" s="231"/>
      <c r="AP27" s="231"/>
      <c r="AX27" s="231"/>
      <c r="BJ27" s="231"/>
    </row>
    <row r="28" spans="1:62" ht="9" customHeight="1">
      <c r="A28" s="235"/>
      <c r="B28" s="236"/>
      <c r="C28" s="237"/>
      <c r="D28" s="238"/>
      <c r="E28" s="239"/>
      <c r="F28" s="239"/>
      <c r="T28" s="231"/>
      <c r="U28" s="231"/>
      <c r="V28" s="231"/>
      <c r="W28" s="231"/>
      <c r="X28" s="231"/>
      <c r="Y28" s="231"/>
      <c r="Z28" s="231"/>
      <c r="AA28" s="231"/>
      <c r="AB28" s="231"/>
      <c r="AC28" s="231"/>
      <c r="AD28" s="231"/>
      <c r="AE28" s="231"/>
      <c r="AH28" s="231"/>
      <c r="AI28" s="231"/>
      <c r="AJ28" s="231"/>
      <c r="AK28" s="231"/>
      <c r="AP28" s="231"/>
      <c r="AX28" s="231"/>
      <c r="BJ28" s="231"/>
    </row>
    <row r="29" spans="1:6" ht="18" customHeight="1">
      <c r="A29" s="247"/>
      <c r="B29" s="299" t="s">
        <v>375</v>
      </c>
      <c r="C29" s="299"/>
      <c r="D29" s="299"/>
      <c r="E29" s="248"/>
      <c r="F29" s="248"/>
    </row>
    <row r="30" spans="1:6" ht="18" customHeight="1">
      <c r="A30" s="247"/>
      <c r="B30" s="300" t="s">
        <v>376</v>
      </c>
      <c r="C30" s="300"/>
      <c r="D30" s="300"/>
      <c r="E30" s="248">
        <v>0</v>
      </c>
      <c r="F30" s="248">
        <v>0</v>
      </c>
    </row>
    <row r="31" spans="1:6" ht="18" customHeight="1">
      <c r="A31" s="247"/>
      <c r="B31" s="300" t="s">
        <v>377</v>
      </c>
      <c r="C31" s="300"/>
      <c r="D31" s="300"/>
      <c r="E31" s="248">
        <v>0</v>
      </c>
      <c r="F31" s="248">
        <v>0</v>
      </c>
    </row>
    <row r="32" spans="1:6" ht="18" customHeight="1">
      <c r="A32" s="247"/>
      <c r="B32" s="249" t="s">
        <v>378</v>
      </c>
      <c r="C32" s="249"/>
      <c r="D32" s="249"/>
      <c r="E32" s="248">
        <v>0</v>
      </c>
      <c r="F32" s="248">
        <v>0</v>
      </c>
    </row>
    <row r="33" spans="1:6" ht="18" customHeight="1">
      <c r="A33" s="247"/>
      <c r="B33" s="300" t="s">
        <v>379</v>
      </c>
      <c r="C33" s="300"/>
      <c r="D33" s="300"/>
      <c r="E33" s="248">
        <v>0</v>
      </c>
      <c r="F33" s="248">
        <v>0</v>
      </c>
    </row>
    <row r="34" spans="1:6" ht="18" customHeight="1">
      <c r="A34" s="247"/>
      <c r="B34" s="291" t="s">
        <v>380</v>
      </c>
      <c r="C34" s="291"/>
      <c r="D34" s="291"/>
      <c r="E34" s="257">
        <v>0</v>
      </c>
      <c r="F34" s="250">
        <v>0</v>
      </c>
    </row>
    <row r="35" spans="1:6" ht="18" customHeight="1">
      <c r="A35" s="247"/>
      <c r="B35" s="292" t="s">
        <v>381</v>
      </c>
      <c r="C35" s="292"/>
      <c r="D35" s="292"/>
      <c r="E35" s="258">
        <f>E31</f>
        <v>0</v>
      </c>
      <c r="F35" s="258">
        <f>F31</f>
        <v>0</v>
      </c>
    </row>
    <row r="36" spans="1:8" ht="18" customHeight="1">
      <c r="A36" s="247"/>
      <c r="B36" s="291" t="s">
        <v>382</v>
      </c>
      <c r="C36" s="291"/>
      <c r="D36" s="291"/>
      <c r="E36" s="254">
        <f>E37-E38</f>
        <v>-2054528</v>
      </c>
      <c r="F36" s="254">
        <f>F37-F38</f>
        <v>-633140</v>
      </c>
      <c r="H36" s="251"/>
    </row>
    <row r="37" spans="1:6" ht="18" customHeight="1">
      <c r="A37" s="247"/>
      <c r="B37" s="291" t="s">
        <v>383</v>
      </c>
      <c r="C37" s="291"/>
      <c r="D37" s="291"/>
      <c r="E37" s="255">
        <v>649726</v>
      </c>
      <c r="F37" s="250">
        <v>16586</v>
      </c>
    </row>
    <row r="38" spans="1:6" ht="18" customHeight="1">
      <c r="A38" s="247"/>
      <c r="B38" s="291" t="s">
        <v>384</v>
      </c>
      <c r="C38" s="291"/>
      <c r="D38" s="291"/>
      <c r="E38" s="255">
        <v>2704254</v>
      </c>
      <c r="F38" s="250">
        <v>649726</v>
      </c>
    </row>
    <row r="39" ht="12.75">
      <c r="E39" s="251"/>
    </row>
    <row r="40" ht="12.75">
      <c r="E40" s="271" t="s">
        <v>325</v>
      </c>
    </row>
    <row r="41" ht="12.75">
      <c r="E41" s="256"/>
    </row>
    <row r="42" spans="4:6" ht="12.75">
      <c r="D42" s="268"/>
      <c r="E42" s="269" t="s">
        <v>385</v>
      </c>
      <c r="F42" s="270"/>
    </row>
    <row r="43" ht="12.75">
      <c r="E43" s="252"/>
    </row>
    <row r="44" ht="12.75">
      <c r="E44" s="253"/>
    </row>
    <row r="45" ht="12.75">
      <c r="E45" s="253">
        <f>E43*2</f>
        <v>0</v>
      </c>
    </row>
  </sheetData>
  <sheetProtection/>
  <mergeCells count="35">
    <mergeCell ref="D1:F1"/>
    <mergeCell ref="D2:F2"/>
    <mergeCell ref="A3:A4"/>
    <mergeCell ref="B3:D4"/>
    <mergeCell ref="E3:E4"/>
    <mergeCell ref="F3:F4"/>
    <mergeCell ref="B5:D5"/>
    <mergeCell ref="B6:D6"/>
    <mergeCell ref="B7:D7"/>
    <mergeCell ref="B8:D8"/>
    <mergeCell ref="B9:D9"/>
    <mergeCell ref="B10:D10"/>
    <mergeCell ref="B12:D12"/>
    <mergeCell ref="B13:D13"/>
    <mergeCell ref="B14:D14"/>
    <mergeCell ref="B16:D16"/>
    <mergeCell ref="B17:D17"/>
    <mergeCell ref="B18:D18"/>
    <mergeCell ref="B33:D33"/>
    <mergeCell ref="B19:D19"/>
    <mergeCell ref="B21:D21"/>
    <mergeCell ref="B22:D22"/>
    <mergeCell ref="B23:D23"/>
    <mergeCell ref="B24:D24"/>
    <mergeCell ref="B25:D25"/>
    <mergeCell ref="B34:D34"/>
    <mergeCell ref="B35:D35"/>
    <mergeCell ref="B36:D36"/>
    <mergeCell ref="B37:D37"/>
    <mergeCell ref="B38:D38"/>
    <mergeCell ref="B26:D26"/>
    <mergeCell ref="B27:D27"/>
    <mergeCell ref="B29:D29"/>
    <mergeCell ref="B30:D30"/>
    <mergeCell ref="B31:D31"/>
  </mergeCells>
  <printOptions/>
  <pageMargins left="0.25" right="0.19" top="0.6" bottom="0.6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6.140625" style="0" customWidth="1"/>
    <col min="2" max="2" width="42.140625" style="0" customWidth="1"/>
    <col min="3" max="3" width="10.140625" style="0" customWidth="1"/>
    <col min="4" max="4" width="7.140625" style="0" customWidth="1"/>
    <col min="5" max="5" width="12.8515625" style="0" customWidth="1"/>
    <col min="6" max="6" width="10.00390625" style="0" customWidth="1"/>
    <col min="7" max="7" width="11.00390625" style="0" customWidth="1"/>
    <col min="8" max="8" width="12.421875" style="0" customWidth="1"/>
    <col min="9" max="9" width="12.140625" style="0" customWidth="1"/>
    <col min="10" max="10" width="12.00390625" style="0" customWidth="1"/>
    <col min="11" max="11" width="10.57421875" style="0" customWidth="1"/>
  </cols>
  <sheetData>
    <row r="1" spans="1:2" ht="15">
      <c r="A1" s="189" t="s">
        <v>339</v>
      </c>
      <c r="B1" s="189"/>
    </row>
    <row r="2" spans="1:2" ht="15">
      <c r="A2" s="189" t="s">
        <v>245</v>
      </c>
      <c r="B2" s="189"/>
    </row>
    <row r="4" spans="1:11" ht="16.5">
      <c r="A4" s="289" t="s">
        <v>401</v>
      </c>
      <c r="B4" s="289"/>
      <c r="C4" s="289"/>
      <c r="D4" s="289"/>
      <c r="E4" s="289"/>
      <c r="F4" s="289"/>
      <c r="G4" s="289"/>
      <c r="H4" s="289"/>
      <c r="I4" s="289"/>
      <c r="J4" s="289"/>
      <c r="K4" s="289"/>
    </row>
    <row r="5" spans="1:11" ht="1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5">
      <c r="A6" s="8" t="s">
        <v>101</v>
      </c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5">
      <c r="A8" s="9"/>
      <c r="B8" s="9"/>
      <c r="C8" s="320" t="s">
        <v>102</v>
      </c>
      <c r="D8" s="321"/>
      <c r="E8" s="321"/>
      <c r="F8" s="321"/>
      <c r="G8" s="321"/>
      <c r="H8" s="321"/>
      <c r="I8" s="322"/>
      <c r="J8" s="10" t="s">
        <v>103</v>
      </c>
      <c r="K8" s="9"/>
    </row>
    <row r="9" spans="1:11" ht="15">
      <c r="A9" s="11" t="s">
        <v>0</v>
      </c>
      <c r="B9" s="12" t="s">
        <v>104</v>
      </c>
      <c r="C9" s="13" t="s">
        <v>105</v>
      </c>
      <c r="D9" s="14" t="s">
        <v>106</v>
      </c>
      <c r="E9" s="323" t="s">
        <v>137</v>
      </c>
      <c r="F9" s="10" t="s">
        <v>107</v>
      </c>
      <c r="G9" s="323" t="s">
        <v>138</v>
      </c>
      <c r="H9" s="323" t="s">
        <v>337</v>
      </c>
      <c r="I9" s="13" t="s">
        <v>108</v>
      </c>
      <c r="J9" s="15" t="s">
        <v>109</v>
      </c>
      <c r="K9" s="11" t="s">
        <v>108</v>
      </c>
    </row>
    <row r="10" spans="1:11" ht="28.5" customHeight="1">
      <c r="A10" s="16"/>
      <c r="B10" s="16"/>
      <c r="C10" s="17" t="s">
        <v>110</v>
      </c>
      <c r="D10" s="18" t="s">
        <v>111</v>
      </c>
      <c r="E10" s="324"/>
      <c r="F10" s="18" t="s">
        <v>112</v>
      </c>
      <c r="G10" s="324"/>
      <c r="H10" s="324"/>
      <c r="I10" s="16"/>
      <c r="J10" s="18" t="s">
        <v>113</v>
      </c>
      <c r="K10" s="16"/>
    </row>
    <row r="11" spans="1:11" ht="15">
      <c r="A11" s="19" t="s">
        <v>3</v>
      </c>
      <c r="B11" s="20" t="s">
        <v>350</v>
      </c>
      <c r="C11" s="50">
        <v>5000000</v>
      </c>
      <c r="D11" s="50">
        <v>0</v>
      </c>
      <c r="E11" s="74">
        <v>0</v>
      </c>
      <c r="F11" s="74">
        <v>0</v>
      </c>
      <c r="G11" s="74">
        <v>0</v>
      </c>
      <c r="H11" s="74">
        <f>555803+453166+2084220</f>
        <v>3093189</v>
      </c>
      <c r="I11" s="50">
        <f>SUM(C11:H11)</f>
        <v>8093189</v>
      </c>
      <c r="J11" s="50"/>
      <c r="K11" s="50">
        <f>I11-J11</f>
        <v>8093189</v>
      </c>
    </row>
    <row r="12" spans="1:11" ht="15">
      <c r="A12" s="19"/>
      <c r="B12" s="22" t="s">
        <v>338</v>
      </c>
      <c r="C12" s="74">
        <v>0</v>
      </c>
      <c r="D12" s="74"/>
      <c r="E12" s="75">
        <v>0</v>
      </c>
      <c r="F12" s="74"/>
      <c r="G12" s="74"/>
      <c r="H12" s="74">
        <v>0</v>
      </c>
      <c r="I12" s="50">
        <f>SUM(C12:H12)</f>
        <v>0</v>
      </c>
      <c r="J12" s="50"/>
      <c r="K12" s="50">
        <f aca="true" t="shared" si="0" ref="K12:K20">I12-J12</f>
        <v>0</v>
      </c>
    </row>
    <row r="13" spans="1:11" ht="15">
      <c r="A13" s="21" t="s">
        <v>114</v>
      </c>
      <c r="B13" s="22" t="s">
        <v>414</v>
      </c>
      <c r="C13" s="74"/>
      <c r="D13" s="74"/>
      <c r="E13" s="75">
        <v>571228</v>
      </c>
      <c r="F13" s="74"/>
      <c r="G13" s="74"/>
      <c r="H13" s="188"/>
      <c r="I13" s="50">
        <f aca="true" t="shared" si="1" ref="I13:I19">SUM(C13:H13)</f>
        <v>571228</v>
      </c>
      <c r="J13" s="3"/>
      <c r="K13" s="50">
        <f t="shared" si="0"/>
        <v>571228</v>
      </c>
    </row>
    <row r="14" spans="1:11" ht="15">
      <c r="A14" s="19" t="s">
        <v>115</v>
      </c>
      <c r="B14" s="20" t="s">
        <v>116</v>
      </c>
      <c r="C14" s="74"/>
      <c r="D14" s="74"/>
      <c r="E14" s="74"/>
      <c r="F14" s="74"/>
      <c r="G14" s="74"/>
      <c r="H14" s="74"/>
      <c r="I14" s="50">
        <f t="shared" si="1"/>
        <v>0</v>
      </c>
      <c r="J14" s="3"/>
      <c r="K14" s="50">
        <f t="shared" si="0"/>
        <v>0</v>
      </c>
    </row>
    <row r="15" spans="1:11" ht="24" customHeight="1">
      <c r="A15" s="21" t="s">
        <v>3</v>
      </c>
      <c r="B15" s="23" t="s">
        <v>117</v>
      </c>
      <c r="C15" s="74"/>
      <c r="D15" s="74"/>
      <c r="E15" s="74"/>
      <c r="F15" s="74"/>
      <c r="G15" s="74"/>
      <c r="H15" s="74"/>
      <c r="I15" s="50">
        <f t="shared" si="1"/>
        <v>0</v>
      </c>
      <c r="J15" s="3"/>
      <c r="K15" s="50">
        <f t="shared" si="0"/>
        <v>0</v>
      </c>
    </row>
    <row r="16" spans="1:11" ht="39.75" customHeight="1">
      <c r="A16" s="21" t="s">
        <v>73</v>
      </c>
      <c r="B16" s="23" t="s">
        <v>118</v>
      </c>
      <c r="C16" s="74"/>
      <c r="D16" s="74"/>
      <c r="E16" s="74"/>
      <c r="F16" s="74"/>
      <c r="G16" s="74"/>
      <c r="H16" s="74"/>
      <c r="I16" s="50">
        <f t="shared" si="1"/>
        <v>0</v>
      </c>
      <c r="J16" s="3"/>
      <c r="K16" s="50">
        <f t="shared" si="0"/>
        <v>0</v>
      </c>
    </row>
    <row r="17" spans="1:11" ht="15">
      <c r="A17" s="21" t="s">
        <v>75</v>
      </c>
      <c r="B17" s="22" t="s">
        <v>119</v>
      </c>
      <c r="C17" s="74"/>
      <c r="D17" s="74"/>
      <c r="E17" s="74"/>
      <c r="F17" s="74"/>
      <c r="G17" s="74"/>
      <c r="H17" s="74"/>
      <c r="I17" s="50">
        <f t="shared" si="1"/>
        <v>0</v>
      </c>
      <c r="J17" s="3"/>
      <c r="K17" s="50">
        <f t="shared" si="0"/>
        <v>0</v>
      </c>
    </row>
    <row r="18" spans="1:11" ht="24.75" customHeight="1">
      <c r="A18" s="21" t="s">
        <v>76</v>
      </c>
      <c r="B18" s="23" t="s">
        <v>120</v>
      </c>
      <c r="C18" s="74"/>
      <c r="D18" s="74"/>
      <c r="E18" s="74"/>
      <c r="F18" s="74"/>
      <c r="G18" s="74"/>
      <c r="H18" s="74"/>
      <c r="I18" s="50">
        <f t="shared" si="1"/>
        <v>0</v>
      </c>
      <c r="J18" s="3"/>
      <c r="K18" s="50">
        <f t="shared" si="0"/>
        <v>0</v>
      </c>
    </row>
    <row r="19" spans="1:11" ht="15">
      <c r="A19" s="21" t="s">
        <v>77</v>
      </c>
      <c r="B19" s="22" t="s">
        <v>121</v>
      </c>
      <c r="C19" s="74"/>
      <c r="D19" s="74"/>
      <c r="E19" s="74"/>
      <c r="F19" s="74"/>
      <c r="G19" s="74"/>
      <c r="H19" s="74"/>
      <c r="I19" s="50">
        <f t="shared" si="1"/>
        <v>0</v>
      </c>
      <c r="J19" s="3"/>
      <c r="K19" s="50">
        <f t="shared" si="0"/>
        <v>0</v>
      </c>
    </row>
    <row r="20" spans="1:11" ht="15">
      <c r="A20" s="19" t="s">
        <v>23</v>
      </c>
      <c r="B20" s="20" t="s">
        <v>415</v>
      </c>
      <c r="C20" s="50">
        <f aca="true" t="shared" si="2" ref="C20:I20">SUM(C11:C19)</f>
        <v>5000000</v>
      </c>
      <c r="D20" s="50">
        <f t="shared" si="2"/>
        <v>0</v>
      </c>
      <c r="E20" s="50">
        <f t="shared" si="2"/>
        <v>571228</v>
      </c>
      <c r="F20" s="50">
        <f t="shared" si="2"/>
        <v>0</v>
      </c>
      <c r="G20" s="50">
        <f t="shared" si="2"/>
        <v>0</v>
      </c>
      <c r="H20" s="50">
        <f t="shared" si="2"/>
        <v>3093189</v>
      </c>
      <c r="I20" s="50">
        <f t="shared" si="2"/>
        <v>8664417</v>
      </c>
      <c r="J20" s="3"/>
      <c r="K20" s="50">
        <f t="shared" si="0"/>
        <v>8664417</v>
      </c>
    </row>
    <row r="23" spans="8:9" ht="15">
      <c r="H23" s="319" t="s">
        <v>169</v>
      </c>
      <c r="I23" s="319"/>
    </row>
    <row r="24" spans="8:9" ht="15">
      <c r="H24" s="189"/>
      <c r="I24" s="189"/>
    </row>
    <row r="25" spans="8:9" ht="15">
      <c r="H25" s="319" t="s">
        <v>243</v>
      </c>
      <c r="I25" s="319"/>
    </row>
  </sheetData>
  <sheetProtection/>
  <mergeCells count="7">
    <mergeCell ref="H25:I25"/>
    <mergeCell ref="A4:K4"/>
    <mergeCell ref="C8:I8"/>
    <mergeCell ref="E9:E10"/>
    <mergeCell ref="G9:G10"/>
    <mergeCell ref="H9:H10"/>
    <mergeCell ref="H23:I23"/>
  </mergeCells>
  <printOptions/>
  <pageMargins left="0.7" right="0.7" top="0.75" bottom="0.75" header="0.3" footer="0.3"/>
  <pageSetup horizontalDpi="600" verticalDpi="600" orientation="landscape" scale="80" r:id="rId1"/>
  <ignoredErrors>
    <ignoredError sqref="A11 A17:A19 A15:A16" numberStoredAsText="1"/>
    <ignoredError sqref="I12" emptyCellReferenc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7">
      <selection activeCell="O15" sqref="O15"/>
    </sheetView>
  </sheetViews>
  <sheetFormatPr defaultColWidth="9.140625" defaultRowHeight="15"/>
  <sheetData>
    <row r="1" spans="1:4" ht="15.75">
      <c r="A1" s="183" t="s">
        <v>317</v>
      </c>
      <c r="B1" s="183"/>
      <c r="C1" s="183"/>
      <c r="D1" s="184"/>
    </row>
    <row r="2" spans="1:4" ht="15.75">
      <c r="A2" s="183" t="s">
        <v>245</v>
      </c>
      <c r="B2" s="183"/>
      <c r="C2" s="183"/>
      <c r="D2" s="184"/>
    </row>
    <row r="5" ht="15.75">
      <c r="B5" s="182" t="s">
        <v>318</v>
      </c>
    </row>
    <row r="8" spans="1:2" ht="15">
      <c r="A8">
        <v>1</v>
      </c>
      <c r="B8" t="s">
        <v>319</v>
      </c>
    </row>
    <row r="11" ht="15">
      <c r="B11" t="s">
        <v>390</v>
      </c>
    </row>
    <row r="12" ht="15">
      <c r="B12" t="s">
        <v>320</v>
      </c>
    </row>
    <row r="13" ht="15">
      <c r="B13" t="s">
        <v>321</v>
      </c>
    </row>
    <row r="14" ht="15">
      <c r="B14" t="s">
        <v>322</v>
      </c>
    </row>
    <row r="16" ht="15">
      <c r="B16" t="s">
        <v>323</v>
      </c>
    </row>
    <row r="17" ht="15">
      <c r="B17" t="s">
        <v>391</v>
      </c>
    </row>
    <row r="18" ht="15">
      <c r="B18" t="s">
        <v>392</v>
      </c>
    </row>
    <row r="36" spans="5:6" ht="15">
      <c r="E36" s="325" t="s">
        <v>327</v>
      </c>
      <c r="F36" s="325"/>
    </row>
    <row r="39" spans="2:8" ht="15">
      <c r="B39" s="325" t="s">
        <v>324</v>
      </c>
      <c r="C39" s="325"/>
      <c r="G39" s="325" t="s">
        <v>325</v>
      </c>
      <c r="H39" s="325"/>
    </row>
    <row r="41" spans="1:9" ht="15">
      <c r="A41" s="326" t="s">
        <v>326</v>
      </c>
      <c r="B41" s="326"/>
      <c r="C41" s="326"/>
      <c r="D41" s="326"/>
      <c r="F41" s="326" t="s">
        <v>326</v>
      </c>
      <c r="G41" s="326"/>
      <c r="H41" s="326"/>
      <c r="I41" s="326"/>
    </row>
  </sheetData>
  <sheetProtection/>
  <mergeCells count="5">
    <mergeCell ref="E36:F36"/>
    <mergeCell ref="B39:C39"/>
    <mergeCell ref="G39:H39"/>
    <mergeCell ref="F41:I41"/>
    <mergeCell ref="A41:D41"/>
  </mergeCells>
  <printOptions/>
  <pageMargins left="0.75" right="0.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P49"/>
  <sheetViews>
    <sheetView zoomScalePageLayoutView="0" workbookViewId="0" topLeftCell="A1">
      <selection activeCell="P26" sqref="P26"/>
    </sheetView>
  </sheetViews>
  <sheetFormatPr defaultColWidth="9.140625" defaultRowHeight="15"/>
  <cols>
    <col min="1" max="1" width="2.8515625" style="0" customWidth="1"/>
    <col min="3" max="3" width="11.28125" style="0" customWidth="1"/>
    <col min="4" max="4" width="14.7109375" style="0" customWidth="1"/>
    <col min="5" max="5" width="12.7109375" style="0" customWidth="1"/>
    <col min="6" max="6" width="7.00390625" style="0" customWidth="1"/>
    <col min="7" max="7" width="10.8515625" style="0" customWidth="1"/>
    <col min="8" max="8" width="10.00390625" style="0" customWidth="1"/>
    <col min="9" max="9" width="13.57421875" style="0" customWidth="1"/>
    <col min="10" max="10" width="13.00390625" style="0" customWidth="1"/>
    <col min="11" max="11" width="4.7109375" style="0" customWidth="1"/>
    <col min="12" max="12" width="13.28125" style="0" bestFit="1" customWidth="1"/>
    <col min="16" max="16" width="53.421875" style="0" customWidth="1"/>
  </cols>
  <sheetData>
    <row r="3" spans="1:10" ht="15">
      <c r="A3" s="81"/>
      <c r="B3" s="82" t="s">
        <v>241</v>
      </c>
      <c r="C3" s="83"/>
      <c r="D3" s="83"/>
      <c r="E3" s="81"/>
      <c r="F3" s="81"/>
      <c r="G3" s="81"/>
      <c r="H3" s="81"/>
      <c r="I3" s="81"/>
      <c r="J3" s="81"/>
    </row>
    <row r="4" spans="1:10" ht="15">
      <c r="A4" s="81"/>
      <c r="B4" s="82" t="s">
        <v>242</v>
      </c>
      <c r="C4" s="83"/>
      <c r="D4" s="83"/>
      <c r="E4" s="81"/>
      <c r="F4" s="81"/>
      <c r="G4" s="81"/>
      <c r="H4" s="81"/>
      <c r="I4" s="81"/>
      <c r="J4" s="81"/>
    </row>
    <row r="5" spans="1:10" ht="15">
      <c r="A5" s="81"/>
      <c r="B5" s="84"/>
      <c r="C5" s="81"/>
      <c r="D5" s="81"/>
      <c r="E5" s="81"/>
      <c r="F5" s="81"/>
      <c r="G5" s="81"/>
      <c r="H5" s="81"/>
      <c r="I5" s="84" t="s">
        <v>139</v>
      </c>
      <c r="J5" s="81"/>
    </row>
    <row r="6" spans="1:10" ht="15">
      <c r="A6" s="81"/>
      <c r="B6" s="84"/>
      <c r="C6" s="81"/>
      <c r="D6" s="81"/>
      <c r="E6" s="81"/>
      <c r="F6" s="81"/>
      <c r="G6" s="81"/>
      <c r="H6" s="81"/>
      <c r="I6" s="81"/>
      <c r="J6" s="81"/>
    </row>
    <row r="7" spans="1:16" ht="15">
      <c r="A7" s="85"/>
      <c r="B7" s="85"/>
      <c r="C7" s="85"/>
      <c r="D7" s="85"/>
      <c r="E7" s="85"/>
      <c r="F7" s="85"/>
      <c r="G7" s="85"/>
      <c r="H7" s="85"/>
      <c r="I7" s="86"/>
      <c r="J7" s="87" t="s">
        <v>140</v>
      </c>
      <c r="K7" s="77"/>
      <c r="L7" s="77"/>
      <c r="M7" s="77"/>
      <c r="N7" s="77"/>
      <c r="O7" s="77"/>
      <c r="P7" s="77"/>
    </row>
    <row r="8" spans="1:16" ht="15.75" customHeight="1">
      <c r="A8" s="336" t="s">
        <v>141</v>
      </c>
      <c r="B8" s="337"/>
      <c r="C8" s="337"/>
      <c r="D8" s="337"/>
      <c r="E8" s="337"/>
      <c r="F8" s="337"/>
      <c r="G8" s="337"/>
      <c r="H8" s="337"/>
      <c r="I8" s="337"/>
      <c r="J8" s="338"/>
      <c r="K8" s="88"/>
      <c r="L8" s="88"/>
      <c r="M8" s="88"/>
      <c r="N8" s="88"/>
      <c r="O8" s="88"/>
      <c r="P8" s="88"/>
    </row>
    <row r="9" spans="1:10" ht="26.25" customHeight="1">
      <c r="A9" s="89"/>
      <c r="B9" s="339" t="s">
        <v>142</v>
      </c>
      <c r="C9" s="339"/>
      <c r="D9" s="339"/>
      <c r="E9" s="339"/>
      <c r="F9" s="340"/>
      <c r="G9" s="90" t="s">
        <v>143</v>
      </c>
      <c r="H9" s="90" t="s">
        <v>144</v>
      </c>
      <c r="I9" s="91" t="s">
        <v>422</v>
      </c>
      <c r="J9" s="91" t="s">
        <v>348</v>
      </c>
    </row>
    <row r="10" spans="1:10" ht="16.5" customHeight="1">
      <c r="A10" s="89">
        <v>1</v>
      </c>
      <c r="B10" s="331" t="s">
        <v>145</v>
      </c>
      <c r="C10" s="327"/>
      <c r="D10" s="327"/>
      <c r="E10" s="327"/>
      <c r="F10" s="327"/>
      <c r="G10" s="93">
        <v>70</v>
      </c>
      <c r="H10" s="93">
        <v>11100</v>
      </c>
      <c r="I10" s="94"/>
      <c r="J10" s="94"/>
    </row>
    <row r="11" spans="1:10" ht="16.5" customHeight="1">
      <c r="A11" s="95" t="s">
        <v>146</v>
      </c>
      <c r="B11" s="334" t="s">
        <v>147</v>
      </c>
      <c r="C11" s="334"/>
      <c r="D11" s="334"/>
      <c r="E11" s="334"/>
      <c r="F11" s="335"/>
      <c r="G11" s="96" t="s">
        <v>148</v>
      </c>
      <c r="H11" s="96">
        <v>11101</v>
      </c>
      <c r="I11" s="97"/>
      <c r="J11" s="97"/>
    </row>
    <row r="12" spans="1:10" ht="16.5" customHeight="1">
      <c r="A12" s="98" t="s">
        <v>149</v>
      </c>
      <c r="B12" s="334" t="s">
        <v>150</v>
      </c>
      <c r="C12" s="334"/>
      <c r="D12" s="334"/>
      <c r="E12" s="334"/>
      <c r="F12" s="335"/>
      <c r="G12" s="96">
        <v>704</v>
      </c>
      <c r="H12" s="96">
        <v>11102</v>
      </c>
      <c r="I12" s="277">
        <v>16548720</v>
      </c>
      <c r="J12" s="196">
        <v>15456.631</v>
      </c>
    </row>
    <row r="13" spans="1:10" ht="16.5" customHeight="1">
      <c r="A13" s="98" t="s">
        <v>151</v>
      </c>
      <c r="B13" s="334" t="s">
        <v>152</v>
      </c>
      <c r="C13" s="334"/>
      <c r="D13" s="334"/>
      <c r="E13" s="334"/>
      <c r="F13" s="335"/>
      <c r="G13" s="99">
        <v>705</v>
      </c>
      <c r="H13" s="96">
        <v>11103</v>
      </c>
      <c r="I13" s="94"/>
      <c r="J13" s="94"/>
    </row>
    <row r="14" spans="1:15" ht="16.5" customHeight="1">
      <c r="A14" s="100">
        <v>2</v>
      </c>
      <c r="B14" s="330" t="s">
        <v>153</v>
      </c>
      <c r="C14" s="330"/>
      <c r="D14" s="330"/>
      <c r="E14" s="330"/>
      <c r="F14" s="331"/>
      <c r="G14" s="92">
        <v>708</v>
      </c>
      <c r="H14" s="101">
        <v>11104</v>
      </c>
      <c r="I14" s="144"/>
      <c r="J14" s="97"/>
      <c r="O14">
        <v>0.613</v>
      </c>
    </row>
    <row r="15" spans="1:15" ht="16.5" customHeight="1">
      <c r="A15" s="102" t="s">
        <v>146</v>
      </c>
      <c r="B15" s="334" t="s">
        <v>154</v>
      </c>
      <c r="C15" s="334"/>
      <c r="D15" s="334"/>
      <c r="E15" s="334"/>
      <c r="F15" s="335"/>
      <c r="G15" s="96">
        <v>7081</v>
      </c>
      <c r="H15" s="103">
        <v>111041</v>
      </c>
      <c r="I15" s="144"/>
      <c r="J15" s="97"/>
      <c r="O15">
        <v>0.72</v>
      </c>
    </row>
    <row r="16" spans="1:15" ht="16.5" customHeight="1">
      <c r="A16" s="102" t="s">
        <v>155</v>
      </c>
      <c r="B16" s="334" t="s">
        <v>156</v>
      </c>
      <c r="C16" s="334"/>
      <c r="D16" s="334"/>
      <c r="E16" s="334"/>
      <c r="F16" s="335"/>
      <c r="G16" s="96">
        <v>7082</v>
      </c>
      <c r="H16" s="103">
        <v>111042</v>
      </c>
      <c r="I16" s="94"/>
      <c r="J16" s="94"/>
      <c r="O16">
        <f>SUM(O14:O15)</f>
        <v>1.333</v>
      </c>
    </row>
    <row r="17" spans="1:10" ht="16.5" customHeight="1">
      <c r="A17" s="102" t="s">
        <v>157</v>
      </c>
      <c r="B17" s="334" t="s">
        <v>158</v>
      </c>
      <c r="C17" s="334"/>
      <c r="D17" s="334"/>
      <c r="E17" s="334"/>
      <c r="F17" s="335"/>
      <c r="G17" s="96">
        <v>7083</v>
      </c>
      <c r="H17" s="103">
        <v>111043</v>
      </c>
      <c r="I17" s="94"/>
      <c r="J17" s="94"/>
    </row>
    <row r="18" spans="1:10" ht="29.25" customHeight="1">
      <c r="A18" s="104">
        <v>3</v>
      </c>
      <c r="B18" s="330" t="s">
        <v>159</v>
      </c>
      <c r="C18" s="330"/>
      <c r="D18" s="330"/>
      <c r="E18" s="330"/>
      <c r="F18" s="331"/>
      <c r="G18" s="92">
        <v>71</v>
      </c>
      <c r="H18" s="101">
        <v>11201</v>
      </c>
      <c r="I18" s="94"/>
      <c r="J18" s="94"/>
    </row>
    <row r="19" spans="1:10" ht="16.5" customHeight="1">
      <c r="A19" s="105"/>
      <c r="B19" s="328" t="s">
        <v>160</v>
      </c>
      <c r="C19" s="328"/>
      <c r="D19" s="328"/>
      <c r="E19" s="328"/>
      <c r="F19" s="329"/>
      <c r="G19" s="106"/>
      <c r="H19" s="96">
        <v>112011</v>
      </c>
      <c r="I19" s="77"/>
      <c r="J19" s="94"/>
    </row>
    <row r="20" spans="1:10" ht="16.5" customHeight="1">
      <c r="A20" s="105"/>
      <c r="B20" s="328" t="s">
        <v>161</v>
      </c>
      <c r="C20" s="328"/>
      <c r="D20" s="328"/>
      <c r="E20" s="328"/>
      <c r="F20" s="329"/>
      <c r="G20" s="106"/>
      <c r="H20" s="96">
        <v>112012</v>
      </c>
      <c r="I20" s="94"/>
      <c r="J20" s="94"/>
    </row>
    <row r="21" spans="1:10" ht="16.5" customHeight="1">
      <c r="A21" s="89">
        <v>4</v>
      </c>
      <c r="B21" s="330" t="s">
        <v>162</v>
      </c>
      <c r="C21" s="330"/>
      <c r="D21" s="330"/>
      <c r="E21" s="330"/>
      <c r="F21" s="331"/>
      <c r="G21" s="108">
        <v>72</v>
      </c>
      <c r="H21" s="109">
        <v>11300</v>
      </c>
      <c r="I21" s="94"/>
      <c r="J21" s="94"/>
    </row>
    <row r="22" spans="1:10" ht="16.5" customHeight="1">
      <c r="A22" s="98"/>
      <c r="B22" s="332" t="s">
        <v>163</v>
      </c>
      <c r="C22" s="333"/>
      <c r="D22" s="333"/>
      <c r="E22" s="333"/>
      <c r="F22" s="333"/>
      <c r="G22" s="110"/>
      <c r="H22" s="111">
        <v>11301</v>
      </c>
      <c r="I22" s="94"/>
      <c r="J22" s="94"/>
    </row>
    <row r="23" spans="1:10" ht="16.5" customHeight="1">
      <c r="A23" s="112">
        <v>5</v>
      </c>
      <c r="B23" s="331" t="s">
        <v>164</v>
      </c>
      <c r="C23" s="327"/>
      <c r="D23" s="327"/>
      <c r="E23" s="327"/>
      <c r="F23" s="327"/>
      <c r="G23" s="93">
        <v>73</v>
      </c>
      <c r="H23" s="93">
        <v>11400</v>
      </c>
      <c r="I23" s="94"/>
      <c r="J23" s="94"/>
    </row>
    <row r="24" spans="1:10" ht="16.5" customHeight="1">
      <c r="A24" s="113">
        <v>6</v>
      </c>
      <c r="B24" s="331" t="s">
        <v>165</v>
      </c>
      <c r="C24" s="327"/>
      <c r="D24" s="327"/>
      <c r="E24" s="327"/>
      <c r="F24" s="327"/>
      <c r="G24" s="93">
        <v>75</v>
      </c>
      <c r="H24" s="114">
        <v>11500</v>
      </c>
      <c r="I24" s="282">
        <v>0.613</v>
      </c>
      <c r="J24" s="70">
        <v>0.368</v>
      </c>
    </row>
    <row r="25" spans="1:10" ht="16.5" customHeight="1">
      <c r="A25" s="112">
        <v>7</v>
      </c>
      <c r="B25" s="330" t="s">
        <v>166</v>
      </c>
      <c r="C25" s="330"/>
      <c r="D25" s="330"/>
      <c r="E25" s="330"/>
      <c r="F25" s="331"/>
      <c r="G25" s="92">
        <v>77</v>
      </c>
      <c r="H25" s="92">
        <v>11600</v>
      </c>
      <c r="I25" s="94"/>
      <c r="J25" s="94"/>
    </row>
    <row r="26" spans="1:10" ht="16.5" customHeight="1">
      <c r="A26" s="100" t="s">
        <v>167</v>
      </c>
      <c r="B26" s="327" t="s">
        <v>168</v>
      </c>
      <c r="C26" s="327"/>
      <c r="D26" s="327"/>
      <c r="E26" s="327"/>
      <c r="F26" s="327"/>
      <c r="G26" s="93"/>
      <c r="H26" s="93">
        <v>11800</v>
      </c>
      <c r="I26" s="97">
        <f>SUM(I10:I25)</f>
        <v>16548720.613</v>
      </c>
      <c r="J26" s="195">
        <f>SUM(J10:J25)</f>
        <v>15456.999</v>
      </c>
    </row>
    <row r="27" spans="1:10" ht="16.5" customHeight="1">
      <c r="A27" s="115"/>
      <c r="B27" s="116"/>
      <c r="C27" s="116"/>
      <c r="D27" s="116"/>
      <c r="E27" s="116"/>
      <c r="F27" s="116"/>
      <c r="G27" s="116"/>
      <c r="H27" s="116"/>
      <c r="I27" s="117"/>
      <c r="J27" s="117"/>
    </row>
    <row r="28" spans="1:10" ht="16.5" customHeight="1">
      <c r="A28" s="115"/>
      <c r="B28" s="116"/>
      <c r="C28" s="116"/>
      <c r="D28" s="116"/>
      <c r="E28" s="116"/>
      <c r="F28" s="116"/>
      <c r="G28" s="116"/>
      <c r="H28" s="116"/>
      <c r="I28" s="117"/>
      <c r="J28" s="117"/>
    </row>
    <row r="29" spans="1:10" ht="16.5" customHeight="1">
      <c r="A29" s="115"/>
      <c r="B29" s="116"/>
      <c r="C29" s="116"/>
      <c r="D29" s="116"/>
      <c r="E29" s="116"/>
      <c r="F29" s="116"/>
      <c r="G29" s="116"/>
      <c r="H29" s="116"/>
      <c r="I29" s="117"/>
      <c r="J29" s="117"/>
    </row>
    <row r="30" spans="1:10" ht="16.5" customHeight="1">
      <c r="A30" s="115"/>
      <c r="B30" s="116"/>
      <c r="C30" s="116"/>
      <c r="D30" s="116"/>
      <c r="E30" s="116"/>
      <c r="F30" s="116"/>
      <c r="G30" s="116"/>
      <c r="H30" s="116"/>
      <c r="I30" s="117" t="s">
        <v>169</v>
      </c>
      <c r="J30" s="117"/>
    </row>
    <row r="31" spans="1:10" ht="16.5" customHeight="1">
      <c r="A31" s="115"/>
      <c r="B31" s="116"/>
      <c r="C31" s="116"/>
      <c r="D31" s="116"/>
      <c r="E31" s="116"/>
      <c r="F31" s="116"/>
      <c r="G31" s="116"/>
      <c r="H31" s="278"/>
      <c r="I31" s="115" t="s">
        <v>243</v>
      </c>
      <c r="J31" s="115"/>
    </row>
    <row r="32" spans="1:10" ht="16.5" customHeight="1">
      <c r="A32" s="115"/>
      <c r="B32" s="116"/>
      <c r="C32" s="116"/>
      <c r="D32" s="116"/>
      <c r="E32" s="116"/>
      <c r="F32" s="116"/>
      <c r="G32" s="116"/>
      <c r="H32" s="116"/>
      <c r="I32" s="117"/>
      <c r="J32" s="117"/>
    </row>
    <row r="33" spans="1:10" ht="16.5" customHeight="1">
      <c r="A33" s="115"/>
      <c r="B33" s="116"/>
      <c r="C33" s="116"/>
      <c r="D33" s="116"/>
      <c r="E33" s="116"/>
      <c r="F33" s="116"/>
      <c r="G33" s="116"/>
      <c r="H33" s="116"/>
      <c r="I33" s="117"/>
      <c r="J33" s="117"/>
    </row>
    <row r="34" spans="1:10" ht="16.5" customHeight="1">
      <c r="A34" s="115"/>
      <c r="B34" s="116"/>
      <c r="C34" s="116"/>
      <c r="D34" s="116"/>
      <c r="E34" s="116"/>
      <c r="F34" s="116"/>
      <c r="G34" s="116"/>
      <c r="H34" s="116"/>
      <c r="I34" s="117"/>
      <c r="J34" s="117"/>
    </row>
    <row r="35" spans="1:10" ht="16.5" customHeight="1">
      <c r="A35" s="115"/>
      <c r="B35" s="116"/>
      <c r="C35" s="116"/>
      <c r="D35" s="116"/>
      <c r="E35" s="116"/>
      <c r="F35" s="116"/>
      <c r="G35" s="116"/>
      <c r="H35" s="116"/>
      <c r="I35" s="117"/>
      <c r="J35" s="117"/>
    </row>
    <row r="36" spans="1:10" ht="15">
      <c r="A36" s="81"/>
      <c r="B36" s="81"/>
      <c r="C36" s="81"/>
      <c r="D36" s="81"/>
      <c r="E36" s="81"/>
      <c r="F36" s="81"/>
      <c r="G36" s="81"/>
      <c r="H36" s="81"/>
      <c r="I36" s="81"/>
      <c r="J36" s="81"/>
    </row>
    <row r="37" spans="1:10" ht="15">
      <c r="A37" s="81"/>
      <c r="B37" s="81"/>
      <c r="C37" s="81"/>
      <c r="D37" s="81"/>
      <c r="E37" s="81"/>
      <c r="F37" s="81"/>
      <c r="G37" s="81"/>
      <c r="H37" s="81"/>
      <c r="I37" s="81"/>
      <c r="J37" s="81"/>
    </row>
    <row r="38" spans="1:10" ht="15">
      <c r="A38" s="81"/>
      <c r="B38" s="81"/>
      <c r="C38" s="81"/>
      <c r="D38" s="81"/>
      <c r="E38" s="81"/>
      <c r="F38" s="81"/>
      <c r="G38" s="81"/>
      <c r="H38" s="81"/>
      <c r="I38" s="81"/>
      <c r="J38" s="81"/>
    </row>
    <row r="39" spans="1:10" ht="15">
      <c r="A39" s="81"/>
      <c r="B39" s="81"/>
      <c r="C39" s="81"/>
      <c r="D39" s="81"/>
      <c r="E39" s="81"/>
      <c r="F39" s="81"/>
      <c r="G39" s="81"/>
      <c r="H39" s="81"/>
      <c r="I39" s="81"/>
      <c r="J39" s="81"/>
    </row>
    <row r="40" spans="1:10" ht="15">
      <c r="A40" s="81"/>
      <c r="B40" s="81"/>
      <c r="C40" s="81"/>
      <c r="D40" s="81"/>
      <c r="E40" s="81"/>
      <c r="F40" s="81"/>
      <c r="G40" s="81"/>
      <c r="H40" s="81"/>
      <c r="I40" s="81"/>
      <c r="J40" s="81"/>
    </row>
    <row r="41" spans="1:10" ht="15">
      <c r="A41" s="81"/>
      <c r="B41" s="81"/>
      <c r="C41" s="81"/>
      <c r="D41" s="81"/>
      <c r="E41" s="81"/>
      <c r="F41" s="81"/>
      <c r="G41" s="81"/>
      <c r="H41" s="81"/>
      <c r="I41" s="81"/>
      <c r="J41" s="81"/>
    </row>
    <row r="42" spans="1:10" ht="15">
      <c r="A42" s="81"/>
      <c r="B42" s="81"/>
      <c r="C42" s="81"/>
      <c r="D42" s="81"/>
      <c r="E42" s="81"/>
      <c r="F42" s="81"/>
      <c r="G42" s="81"/>
      <c r="H42" s="81"/>
      <c r="I42" s="81"/>
      <c r="J42" s="81"/>
    </row>
    <row r="43" spans="1:10" ht="15">
      <c r="A43" s="81"/>
      <c r="B43" s="81"/>
      <c r="C43" s="81"/>
      <c r="D43" s="81"/>
      <c r="E43" s="81"/>
      <c r="F43" s="81"/>
      <c r="G43" s="81"/>
      <c r="H43" s="81"/>
      <c r="I43" s="81"/>
      <c r="J43" s="81"/>
    </row>
    <row r="44" spans="1:10" ht="15">
      <c r="A44" s="81"/>
      <c r="B44" s="81"/>
      <c r="C44" s="81"/>
      <c r="D44" s="81"/>
      <c r="E44" s="81"/>
      <c r="F44" s="81"/>
      <c r="G44" s="81"/>
      <c r="H44" s="81"/>
      <c r="I44" s="81"/>
      <c r="J44" s="81"/>
    </row>
    <row r="45" spans="1:10" ht="15">
      <c r="A45" s="81"/>
      <c r="B45" s="81"/>
      <c r="C45" s="81"/>
      <c r="D45" s="81"/>
      <c r="E45" s="81"/>
      <c r="F45" s="81"/>
      <c r="G45" s="81"/>
      <c r="H45" s="81"/>
      <c r="I45" s="81"/>
      <c r="J45" s="81"/>
    </row>
    <row r="46" spans="1:10" ht="15">
      <c r="A46" s="81"/>
      <c r="B46" s="81"/>
      <c r="C46" s="81"/>
      <c r="D46" s="81"/>
      <c r="E46" s="81"/>
      <c r="F46" s="81"/>
      <c r="G46" s="81"/>
      <c r="H46" s="81"/>
      <c r="I46" s="81"/>
      <c r="J46" s="81"/>
    </row>
    <row r="47" spans="1:10" ht="15">
      <c r="A47" s="81"/>
      <c r="B47" s="81"/>
      <c r="C47" s="81"/>
      <c r="D47" s="81"/>
      <c r="E47" s="81"/>
      <c r="F47" s="81"/>
      <c r="G47" s="81"/>
      <c r="H47" s="81"/>
      <c r="I47" s="81"/>
      <c r="J47" s="81"/>
    </row>
    <row r="48" spans="1:10" ht="15">
      <c r="A48" s="81"/>
      <c r="B48" s="81"/>
      <c r="C48" s="81"/>
      <c r="D48" s="81"/>
      <c r="E48" s="81"/>
      <c r="F48" s="81"/>
      <c r="G48" s="81"/>
      <c r="H48" s="81"/>
      <c r="I48" s="81"/>
      <c r="J48" s="81"/>
    </row>
    <row r="49" spans="1:10" ht="15">
      <c r="A49" s="81"/>
      <c r="B49" s="81"/>
      <c r="C49" s="81"/>
      <c r="D49" s="81"/>
      <c r="E49" s="81"/>
      <c r="F49" s="81"/>
      <c r="G49" s="81"/>
      <c r="H49" s="81"/>
      <c r="I49" s="81"/>
      <c r="J49" s="81"/>
    </row>
  </sheetData>
  <sheetProtection/>
  <mergeCells count="19">
    <mergeCell ref="A8:J8"/>
    <mergeCell ref="B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6:F26"/>
    <mergeCell ref="B20:F20"/>
    <mergeCell ref="B21:F21"/>
    <mergeCell ref="B22:F22"/>
    <mergeCell ref="B23:F23"/>
    <mergeCell ref="B24:F24"/>
    <mergeCell ref="B25:F25"/>
  </mergeCells>
  <printOptions/>
  <pageMargins left="0.6299212598425197" right="0.6299212598425197" top="0.1968503937007874" bottom="0.1968503937007874" header="0.31496062992125984" footer="0.31496062992125984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41"/>
  <sheetViews>
    <sheetView zoomScalePageLayoutView="0" workbookViewId="0" topLeftCell="A10">
      <selection activeCell="N12" sqref="N12"/>
    </sheetView>
  </sheetViews>
  <sheetFormatPr defaultColWidth="9.140625" defaultRowHeight="15"/>
  <cols>
    <col min="1" max="1" width="2.8515625" style="0" customWidth="1"/>
    <col min="3" max="3" width="11.28125" style="0" customWidth="1"/>
    <col min="4" max="4" width="10.00390625" style="0" customWidth="1"/>
    <col min="5" max="5" width="9.28125" style="0" customWidth="1"/>
    <col min="6" max="6" width="5.28125" style="0" customWidth="1"/>
    <col min="7" max="7" width="10.8515625" style="0" customWidth="1"/>
    <col min="8" max="8" width="10.00390625" style="0" customWidth="1"/>
    <col min="9" max="9" width="12.28125" style="0" customWidth="1"/>
    <col min="10" max="10" width="11.8515625" style="0" customWidth="1"/>
    <col min="11" max="11" width="4.7109375" style="0" customWidth="1"/>
    <col min="12" max="12" width="18.7109375" style="0" customWidth="1"/>
  </cols>
  <sheetData>
    <row r="1" spans="1:10" ht="13.5" customHeight="1">
      <c r="A1" s="115"/>
      <c r="B1" s="116"/>
      <c r="C1" s="116"/>
      <c r="D1" s="116"/>
      <c r="E1" s="116"/>
      <c r="F1" s="116"/>
      <c r="G1" s="116"/>
      <c r="H1" s="116"/>
      <c r="I1" s="117"/>
      <c r="J1" s="117"/>
    </row>
    <row r="2" spans="1:10" ht="12.75" customHeight="1">
      <c r="A2" s="81"/>
      <c r="B2" s="82" t="s">
        <v>244</v>
      </c>
      <c r="C2" s="83"/>
      <c r="D2" s="83"/>
      <c r="E2" s="81"/>
      <c r="F2" s="81"/>
      <c r="G2" s="81"/>
      <c r="H2" s="81"/>
      <c r="I2" s="81"/>
      <c r="J2" s="81"/>
    </row>
    <row r="3" spans="1:10" ht="12.75" customHeight="1">
      <c r="A3" s="81"/>
      <c r="B3" s="82" t="s">
        <v>245</v>
      </c>
      <c r="C3" s="83"/>
      <c r="D3" s="83"/>
      <c r="E3" s="81"/>
      <c r="F3" s="81"/>
      <c r="G3" s="81"/>
      <c r="H3" s="81"/>
      <c r="I3" s="81"/>
      <c r="J3" s="81"/>
    </row>
    <row r="4" spans="1:10" ht="9.75" customHeight="1">
      <c r="A4" s="81"/>
      <c r="B4" s="82"/>
      <c r="C4" s="83"/>
      <c r="D4" s="83"/>
      <c r="E4" s="81"/>
      <c r="F4" s="81"/>
      <c r="G4" s="81"/>
      <c r="H4" s="81"/>
      <c r="I4" s="81"/>
      <c r="J4" s="81"/>
    </row>
    <row r="5" spans="1:10" ht="12.75" customHeight="1">
      <c r="A5" s="81"/>
      <c r="B5" s="84"/>
      <c r="C5" s="81"/>
      <c r="D5" s="81"/>
      <c r="E5" s="81"/>
      <c r="F5" s="81"/>
      <c r="G5" s="81"/>
      <c r="H5" s="81"/>
      <c r="I5" s="84" t="s">
        <v>170</v>
      </c>
      <c r="J5" s="81"/>
    </row>
    <row r="6" spans="1:10" ht="9.75" customHeight="1">
      <c r="A6" s="81"/>
      <c r="B6" s="84"/>
      <c r="C6" s="81"/>
      <c r="D6" s="81"/>
      <c r="E6" s="81"/>
      <c r="F6" s="81"/>
      <c r="G6" s="81"/>
      <c r="H6" s="81"/>
      <c r="I6" s="84"/>
      <c r="J6" s="81"/>
    </row>
    <row r="7" spans="1:12" ht="12.75" customHeight="1">
      <c r="A7" s="85"/>
      <c r="B7" s="85"/>
      <c r="C7" s="85"/>
      <c r="D7" s="85"/>
      <c r="E7" s="85"/>
      <c r="F7" s="85"/>
      <c r="G7" s="85"/>
      <c r="H7" s="85"/>
      <c r="I7" s="86"/>
      <c r="J7" s="87" t="s">
        <v>140</v>
      </c>
      <c r="K7" s="77"/>
      <c r="L7" s="77"/>
    </row>
    <row r="8" spans="1:10" ht="16.5" customHeight="1">
      <c r="A8" s="336" t="s">
        <v>141</v>
      </c>
      <c r="B8" s="337"/>
      <c r="C8" s="337"/>
      <c r="D8" s="337"/>
      <c r="E8" s="337"/>
      <c r="F8" s="337"/>
      <c r="G8" s="337"/>
      <c r="H8" s="337"/>
      <c r="I8" s="337"/>
      <c r="J8" s="338"/>
    </row>
    <row r="9" spans="1:10" ht="24.75" customHeight="1">
      <c r="A9" s="118"/>
      <c r="B9" s="342" t="s">
        <v>171</v>
      </c>
      <c r="C9" s="343"/>
      <c r="D9" s="343"/>
      <c r="E9" s="343"/>
      <c r="F9" s="344"/>
      <c r="G9" s="119" t="s">
        <v>143</v>
      </c>
      <c r="H9" s="119" t="s">
        <v>144</v>
      </c>
      <c r="I9" s="120" t="s">
        <v>422</v>
      </c>
      <c r="J9" s="120" t="s">
        <v>348</v>
      </c>
    </row>
    <row r="10" spans="1:10" ht="13.5" customHeight="1">
      <c r="A10" s="131">
        <v>1</v>
      </c>
      <c r="B10" s="345" t="s">
        <v>172</v>
      </c>
      <c r="C10" s="346"/>
      <c r="D10" s="346"/>
      <c r="E10" s="346"/>
      <c r="F10" s="346"/>
      <c r="G10" s="123">
        <v>60</v>
      </c>
      <c r="H10" s="123">
        <v>12100</v>
      </c>
      <c r="I10" s="209">
        <f>I11-I12</f>
        <v>3730.749</v>
      </c>
      <c r="J10" s="107"/>
    </row>
    <row r="11" spans="1:10" ht="13.5" customHeight="1">
      <c r="A11" s="124" t="s">
        <v>173</v>
      </c>
      <c r="B11" s="341" t="s">
        <v>174</v>
      </c>
      <c r="C11" s="341" t="s">
        <v>175</v>
      </c>
      <c r="D11" s="341"/>
      <c r="E11" s="341"/>
      <c r="F11" s="341"/>
      <c r="G11" s="121" t="s">
        <v>176</v>
      </c>
      <c r="H11" s="121">
        <v>12101</v>
      </c>
      <c r="I11" s="190">
        <v>3885.749</v>
      </c>
      <c r="J11" s="191">
        <v>3049.685</v>
      </c>
    </row>
    <row r="12" spans="1:10" ht="13.5" customHeight="1">
      <c r="A12" s="124" t="s">
        <v>149</v>
      </c>
      <c r="B12" s="341" t="s">
        <v>177</v>
      </c>
      <c r="C12" s="341" t="s">
        <v>175</v>
      </c>
      <c r="D12" s="341"/>
      <c r="E12" s="341"/>
      <c r="F12" s="341"/>
      <c r="G12" s="121"/>
      <c r="H12" s="122">
        <v>12102</v>
      </c>
      <c r="I12" s="281">
        <v>155</v>
      </c>
      <c r="J12" s="107"/>
    </row>
    <row r="13" spans="1:10" ht="13.5" customHeight="1">
      <c r="A13" s="124" t="s">
        <v>151</v>
      </c>
      <c r="B13" s="341" t="s">
        <v>178</v>
      </c>
      <c r="C13" s="341" t="s">
        <v>175</v>
      </c>
      <c r="D13" s="341"/>
      <c r="E13" s="341"/>
      <c r="F13" s="341"/>
      <c r="G13" s="121" t="s">
        <v>179</v>
      </c>
      <c r="H13" s="121">
        <v>12103</v>
      </c>
      <c r="I13" s="107"/>
      <c r="J13" s="107"/>
    </row>
    <row r="14" spans="1:10" ht="13.5" customHeight="1">
      <c r="A14" s="124" t="s">
        <v>180</v>
      </c>
      <c r="B14" s="347" t="s">
        <v>181</v>
      </c>
      <c r="C14" s="341" t="s">
        <v>175</v>
      </c>
      <c r="D14" s="341"/>
      <c r="E14" s="341"/>
      <c r="F14" s="341"/>
      <c r="G14" s="121"/>
      <c r="H14" s="122">
        <v>12104</v>
      </c>
      <c r="I14" s="107"/>
      <c r="J14" s="107"/>
    </row>
    <row r="15" spans="1:10" ht="13.5" customHeight="1">
      <c r="A15" s="124" t="s">
        <v>182</v>
      </c>
      <c r="B15" s="341" t="s">
        <v>183</v>
      </c>
      <c r="C15" s="341" t="s">
        <v>175</v>
      </c>
      <c r="D15" s="341"/>
      <c r="E15" s="341"/>
      <c r="F15" s="341"/>
      <c r="G15" s="121" t="s">
        <v>184</v>
      </c>
      <c r="H15" s="122">
        <v>12105</v>
      </c>
      <c r="I15" s="107"/>
      <c r="J15" s="107"/>
    </row>
    <row r="16" spans="1:10" ht="13.5" customHeight="1">
      <c r="A16" s="131">
        <v>2</v>
      </c>
      <c r="B16" s="346" t="s">
        <v>185</v>
      </c>
      <c r="C16" s="346"/>
      <c r="D16" s="346"/>
      <c r="E16" s="346"/>
      <c r="F16" s="346"/>
      <c r="G16" s="123">
        <v>64</v>
      </c>
      <c r="H16" s="123">
        <v>12200</v>
      </c>
      <c r="I16" s="209">
        <f>I17+I18</f>
        <v>10139.568</v>
      </c>
      <c r="J16" s="209">
        <f>J17+J18</f>
        <v>8149.745</v>
      </c>
    </row>
    <row r="17" spans="1:10" ht="13.5" customHeight="1">
      <c r="A17" s="132" t="s">
        <v>186</v>
      </c>
      <c r="B17" s="346" t="s">
        <v>187</v>
      </c>
      <c r="C17" s="348"/>
      <c r="D17" s="348"/>
      <c r="E17" s="348"/>
      <c r="F17" s="348"/>
      <c r="G17" s="122">
        <v>641</v>
      </c>
      <c r="H17" s="122">
        <v>12201</v>
      </c>
      <c r="I17" s="279">
        <v>8688.576</v>
      </c>
      <c r="J17" s="279">
        <v>6983.5</v>
      </c>
    </row>
    <row r="18" spans="1:10" ht="13.5" customHeight="1">
      <c r="A18" s="132" t="s">
        <v>188</v>
      </c>
      <c r="B18" s="348" t="s">
        <v>189</v>
      </c>
      <c r="C18" s="348"/>
      <c r="D18" s="348"/>
      <c r="E18" s="348"/>
      <c r="F18" s="348"/>
      <c r="G18" s="122">
        <v>644</v>
      </c>
      <c r="H18" s="122">
        <v>12202</v>
      </c>
      <c r="I18" s="279">
        <v>1450.992</v>
      </c>
      <c r="J18" s="279">
        <v>1166.245</v>
      </c>
    </row>
    <row r="19" spans="1:10" ht="13.5" customHeight="1">
      <c r="A19" s="131">
        <v>3</v>
      </c>
      <c r="B19" s="346" t="s">
        <v>190</v>
      </c>
      <c r="C19" s="346"/>
      <c r="D19" s="346"/>
      <c r="E19" s="346"/>
      <c r="F19" s="346"/>
      <c r="G19" s="123">
        <v>68</v>
      </c>
      <c r="H19" s="123">
        <v>12300</v>
      </c>
      <c r="I19" s="280">
        <v>812.985</v>
      </c>
      <c r="J19" s="280">
        <v>415.014</v>
      </c>
    </row>
    <row r="20" spans="1:10" ht="13.5" customHeight="1">
      <c r="A20" s="131">
        <v>4</v>
      </c>
      <c r="B20" s="346" t="s">
        <v>191</v>
      </c>
      <c r="C20" s="346"/>
      <c r="D20" s="346"/>
      <c r="E20" s="346"/>
      <c r="F20" s="346"/>
      <c r="G20" s="123">
        <v>61</v>
      </c>
      <c r="H20" s="123">
        <v>12400</v>
      </c>
      <c r="I20" s="193">
        <f>I27+I35</f>
        <v>1191.333</v>
      </c>
      <c r="J20" s="193">
        <v>1488.015</v>
      </c>
    </row>
    <row r="21" spans="1:10" ht="13.5" customHeight="1">
      <c r="A21" s="132" t="s">
        <v>146</v>
      </c>
      <c r="B21" s="349" t="s">
        <v>192</v>
      </c>
      <c r="C21" s="349"/>
      <c r="D21" s="349"/>
      <c r="E21" s="349"/>
      <c r="F21" s="349"/>
      <c r="G21" s="121"/>
      <c r="H21" s="121">
        <v>12401</v>
      </c>
      <c r="I21" s="107"/>
      <c r="J21" s="107"/>
    </row>
    <row r="22" spans="1:10" ht="13.5" customHeight="1">
      <c r="A22" s="132" t="s">
        <v>155</v>
      </c>
      <c r="B22" s="349" t="s">
        <v>193</v>
      </c>
      <c r="C22" s="349"/>
      <c r="D22" s="349"/>
      <c r="E22" s="349"/>
      <c r="F22" s="349"/>
      <c r="G22" s="124">
        <v>611</v>
      </c>
      <c r="H22" s="121">
        <v>12402</v>
      </c>
      <c r="I22" s="107"/>
      <c r="J22" s="107"/>
    </row>
    <row r="23" spans="1:10" ht="13.5" customHeight="1">
      <c r="A23" s="132" t="s">
        <v>157</v>
      </c>
      <c r="B23" s="349" t="s">
        <v>194</v>
      </c>
      <c r="C23" s="349"/>
      <c r="D23" s="349"/>
      <c r="E23" s="349"/>
      <c r="F23" s="349"/>
      <c r="G23" s="121">
        <v>613</v>
      </c>
      <c r="H23" s="121">
        <v>12403</v>
      </c>
      <c r="I23" s="107"/>
      <c r="J23" s="107"/>
    </row>
    <row r="24" spans="1:10" ht="13.5" customHeight="1">
      <c r="A24" s="132" t="s">
        <v>195</v>
      </c>
      <c r="B24" s="349" t="s">
        <v>196</v>
      </c>
      <c r="C24" s="349"/>
      <c r="D24" s="349"/>
      <c r="E24" s="349"/>
      <c r="F24" s="349"/>
      <c r="G24" s="124">
        <v>615</v>
      </c>
      <c r="H24" s="121">
        <v>12404</v>
      </c>
      <c r="I24" s="123"/>
      <c r="J24" s="123"/>
    </row>
    <row r="25" spans="1:10" ht="13.5" customHeight="1">
      <c r="A25" s="132" t="s">
        <v>197</v>
      </c>
      <c r="B25" s="349" t="s">
        <v>198</v>
      </c>
      <c r="C25" s="349"/>
      <c r="D25" s="349"/>
      <c r="E25" s="349"/>
      <c r="F25" s="349"/>
      <c r="G25" s="124">
        <v>616</v>
      </c>
      <c r="H25" s="121">
        <v>12405</v>
      </c>
      <c r="I25" s="107"/>
      <c r="J25" s="107"/>
    </row>
    <row r="26" spans="1:10" ht="13.5" customHeight="1">
      <c r="A26" s="132" t="s">
        <v>199</v>
      </c>
      <c r="B26" s="349" t="s">
        <v>200</v>
      </c>
      <c r="C26" s="349"/>
      <c r="D26" s="349"/>
      <c r="E26" s="349"/>
      <c r="F26" s="349"/>
      <c r="G26" s="124">
        <v>617</v>
      </c>
      <c r="H26" s="121">
        <v>12406</v>
      </c>
      <c r="I26" s="107"/>
      <c r="J26" s="107"/>
    </row>
    <row r="27" spans="1:10" ht="13.5" customHeight="1">
      <c r="A27" s="132" t="s">
        <v>201</v>
      </c>
      <c r="B27" s="341" t="s">
        <v>202</v>
      </c>
      <c r="C27" s="341" t="s">
        <v>175</v>
      </c>
      <c r="D27" s="341"/>
      <c r="E27" s="341"/>
      <c r="F27" s="341"/>
      <c r="G27" s="124">
        <v>618</v>
      </c>
      <c r="H27" s="121">
        <v>12407</v>
      </c>
      <c r="I27" s="193">
        <v>1172.626</v>
      </c>
      <c r="J27" s="193">
        <v>1463.505</v>
      </c>
    </row>
    <row r="28" spans="1:10" ht="13.5" customHeight="1">
      <c r="A28" s="132" t="s">
        <v>203</v>
      </c>
      <c r="B28" s="341" t="s">
        <v>204</v>
      </c>
      <c r="C28" s="341"/>
      <c r="D28" s="341"/>
      <c r="E28" s="341"/>
      <c r="F28" s="341"/>
      <c r="G28" s="124">
        <v>623</v>
      </c>
      <c r="H28" s="121">
        <v>12408</v>
      </c>
      <c r="I28" s="107" t="s">
        <v>330</v>
      </c>
      <c r="J28" s="107"/>
    </row>
    <row r="29" spans="1:10" ht="13.5" customHeight="1">
      <c r="A29" s="132" t="s">
        <v>205</v>
      </c>
      <c r="B29" s="341" t="s">
        <v>206</v>
      </c>
      <c r="C29" s="341"/>
      <c r="D29" s="341"/>
      <c r="E29" s="341"/>
      <c r="F29" s="341"/>
      <c r="G29" s="124">
        <v>624</v>
      </c>
      <c r="H29" s="121">
        <v>12409</v>
      </c>
      <c r="I29" s="107"/>
      <c r="J29" s="107"/>
    </row>
    <row r="30" spans="1:10" ht="13.5" customHeight="1">
      <c r="A30" s="132" t="s">
        <v>207</v>
      </c>
      <c r="B30" s="341" t="s">
        <v>208</v>
      </c>
      <c r="C30" s="341"/>
      <c r="D30" s="341"/>
      <c r="E30" s="341"/>
      <c r="F30" s="341"/>
      <c r="G30" s="124">
        <v>625</v>
      </c>
      <c r="H30" s="121">
        <v>12410</v>
      </c>
      <c r="I30" s="107"/>
      <c r="J30" s="107"/>
    </row>
    <row r="31" spans="1:10" ht="13.5" customHeight="1">
      <c r="A31" s="132" t="s">
        <v>209</v>
      </c>
      <c r="B31" s="341" t="s">
        <v>210</v>
      </c>
      <c r="C31" s="341"/>
      <c r="D31" s="341"/>
      <c r="E31" s="341"/>
      <c r="F31" s="341"/>
      <c r="G31" s="124">
        <v>626</v>
      </c>
      <c r="H31" s="121">
        <v>12411</v>
      </c>
      <c r="I31" s="107" t="s">
        <v>330</v>
      </c>
      <c r="J31" s="107"/>
    </row>
    <row r="32" spans="1:10" ht="13.5" customHeight="1">
      <c r="A32" s="133" t="s">
        <v>211</v>
      </c>
      <c r="B32" s="341" t="s">
        <v>212</v>
      </c>
      <c r="C32" s="341"/>
      <c r="D32" s="341"/>
      <c r="E32" s="341"/>
      <c r="F32" s="341"/>
      <c r="G32" s="124">
        <v>627</v>
      </c>
      <c r="H32" s="121">
        <v>12412</v>
      </c>
      <c r="I32" s="107"/>
      <c r="J32" s="107"/>
    </row>
    <row r="33" spans="1:10" ht="13.5" customHeight="1">
      <c r="A33" s="132"/>
      <c r="B33" s="350" t="s">
        <v>213</v>
      </c>
      <c r="C33" s="350"/>
      <c r="D33" s="350"/>
      <c r="E33" s="350"/>
      <c r="F33" s="350"/>
      <c r="G33" s="124">
        <v>6271</v>
      </c>
      <c r="H33" s="124">
        <v>124121</v>
      </c>
      <c r="I33" s="107"/>
      <c r="J33" s="107"/>
    </row>
    <row r="34" spans="1:10" ht="13.5" customHeight="1">
      <c r="A34" s="132"/>
      <c r="B34" s="350" t="s">
        <v>214</v>
      </c>
      <c r="C34" s="350"/>
      <c r="D34" s="350"/>
      <c r="E34" s="350"/>
      <c r="F34" s="350"/>
      <c r="G34" s="124">
        <v>6272</v>
      </c>
      <c r="H34" s="124">
        <v>124122</v>
      </c>
      <c r="I34" s="107"/>
      <c r="J34" s="107"/>
    </row>
    <row r="35" spans="1:10" ht="13.5" customHeight="1">
      <c r="A35" s="132" t="s">
        <v>215</v>
      </c>
      <c r="B35" s="341" t="s">
        <v>216</v>
      </c>
      <c r="C35" s="341"/>
      <c r="D35" s="341"/>
      <c r="E35" s="341"/>
      <c r="F35" s="341"/>
      <c r="G35" s="124">
        <v>628</v>
      </c>
      <c r="H35" s="124">
        <v>12413</v>
      </c>
      <c r="I35" s="145">
        <v>18.707</v>
      </c>
      <c r="J35" s="145">
        <v>25.25</v>
      </c>
    </row>
    <row r="36" spans="1:10" ht="13.5" customHeight="1">
      <c r="A36" s="131">
        <v>5</v>
      </c>
      <c r="B36" s="347" t="s">
        <v>217</v>
      </c>
      <c r="C36" s="341"/>
      <c r="D36" s="341"/>
      <c r="E36" s="341"/>
      <c r="F36" s="341"/>
      <c r="G36" s="107">
        <v>63</v>
      </c>
      <c r="H36" s="107">
        <v>12500</v>
      </c>
      <c r="I36" s="107"/>
      <c r="J36" s="107"/>
    </row>
    <row r="37" spans="1:10" ht="13.5" customHeight="1">
      <c r="A37" s="132" t="s">
        <v>146</v>
      </c>
      <c r="B37" s="341" t="s">
        <v>218</v>
      </c>
      <c r="C37" s="341"/>
      <c r="D37" s="341"/>
      <c r="E37" s="341"/>
      <c r="F37" s="341"/>
      <c r="G37" s="124">
        <v>632</v>
      </c>
      <c r="H37" s="124">
        <v>12501</v>
      </c>
      <c r="I37" s="107"/>
      <c r="J37" s="107"/>
    </row>
    <row r="38" spans="1:10" ht="13.5" customHeight="1">
      <c r="A38" s="132" t="s">
        <v>155</v>
      </c>
      <c r="B38" s="341" t="s">
        <v>219</v>
      </c>
      <c r="C38" s="341"/>
      <c r="D38" s="341"/>
      <c r="E38" s="341"/>
      <c r="F38" s="341"/>
      <c r="G38" s="124">
        <v>633</v>
      </c>
      <c r="H38" s="124">
        <v>12502</v>
      </c>
      <c r="I38" s="107"/>
      <c r="J38" s="107"/>
    </row>
    <row r="39" spans="1:10" ht="13.5" customHeight="1">
      <c r="A39" s="132" t="s">
        <v>157</v>
      </c>
      <c r="B39" s="341" t="s">
        <v>220</v>
      </c>
      <c r="C39" s="341"/>
      <c r="D39" s="341"/>
      <c r="E39" s="341"/>
      <c r="F39" s="341"/>
      <c r="G39" s="124">
        <v>634</v>
      </c>
      <c r="H39" s="124">
        <v>12503</v>
      </c>
      <c r="I39" s="197">
        <v>40</v>
      </c>
      <c r="J39" s="197">
        <v>38</v>
      </c>
    </row>
    <row r="40" spans="1:10" ht="13.5" customHeight="1">
      <c r="A40" s="132" t="s">
        <v>195</v>
      </c>
      <c r="B40" s="341" t="s">
        <v>221</v>
      </c>
      <c r="C40" s="341"/>
      <c r="D40" s="341"/>
      <c r="E40" s="341"/>
      <c r="F40" s="341"/>
      <c r="G40" s="124" t="s">
        <v>222</v>
      </c>
      <c r="H40" s="124">
        <v>12504</v>
      </c>
      <c r="I40" s="107"/>
      <c r="J40" s="107"/>
    </row>
    <row r="41" spans="1:10" ht="13.5" customHeight="1">
      <c r="A41" s="131" t="s">
        <v>223</v>
      </c>
      <c r="B41" s="346" t="s">
        <v>224</v>
      </c>
      <c r="C41" s="346"/>
      <c r="D41" s="346"/>
      <c r="E41" s="346"/>
      <c r="F41" s="346"/>
      <c r="G41" s="124"/>
      <c r="H41" s="124">
        <v>12600</v>
      </c>
      <c r="I41" s="194">
        <f>I10+I16+I19+I20+I39</f>
        <v>15914.635</v>
      </c>
      <c r="J41" s="194">
        <v>13140.831</v>
      </c>
    </row>
    <row r="42" spans="1:10" ht="13.5" customHeight="1">
      <c r="A42" s="134"/>
      <c r="B42" s="125" t="s">
        <v>225</v>
      </c>
      <c r="C42" s="126"/>
      <c r="D42" s="126"/>
      <c r="E42" s="126"/>
      <c r="F42" s="126"/>
      <c r="G42" s="126"/>
      <c r="H42" s="126"/>
      <c r="I42" s="192" t="s">
        <v>422</v>
      </c>
      <c r="J42" s="192" t="s">
        <v>348</v>
      </c>
    </row>
    <row r="43" spans="1:10" ht="13.5" customHeight="1">
      <c r="A43" s="135">
        <v>1</v>
      </c>
      <c r="B43" s="353" t="s">
        <v>226</v>
      </c>
      <c r="C43" s="353"/>
      <c r="D43" s="353"/>
      <c r="E43" s="353"/>
      <c r="F43" s="353"/>
      <c r="G43" s="107"/>
      <c r="H43" s="107">
        <v>14000</v>
      </c>
      <c r="I43" s="100">
        <v>31.17</v>
      </c>
      <c r="J43" s="100">
        <v>26</v>
      </c>
    </row>
    <row r="44" spans="1:10" ht="13.5" customHeight="1">
      <c r="A44" s="135">
        <v>2</v>
      </c>
      <c r="B44" s="353" t="s">
        <v>227</v>
      </c>
      <c r="C44" s="353"/>
      <c r="D44" s="353"/>
      <c r="E44" s="353"/>
      <c r="F44" s="353"/>
      <c r="G44" s="107"/>
      <c r="H44" s="107">
        <v>15000</v>
      </c>
      <c r="I44" s="107"/>
      <c r="J44" s="107"/>
    </row>
    <row r="45" spans="1:10" ht="13.5" customHeight="1">
      <c r="A45" s="136" t="s">
        <v>146</v>
      </c>
      <c r="B45" s="349" t="s">
        <v>228</v>
      </c>
      <c r="C45" s="349"/>
      <c r="D45" s="349"/>
      <c r="E45" s="349"/>
      <c r="F45" s="349"/>
      <c r="G45" s="107"/>
      <c r="H45" s="124">
        <v>15001</v>
      </c>
      <c r="I45" s="107"/>
      <c r="J45" s="107"/>
    </row>
    <row r="46" spans="1:10" ht="13.5" customHeight="1">
      <c r="A46" s="136"/>
      <c r="B46" s="351" t="s">
        <v>229</v>
      </c>
      <c r="C46" s="351"/>
      <c r="D46" s="351"/>
      <c r="E46" s="351"/>
      <c r="F46" s="351"/>
      <c r="G46" s="107"/>
      <c r="H46" s="124">
        <v>150011</v>
      </c>
      <c r="I46" s="107"/>
      <c r="J46" s="107"/>
    </row>
    <row r="47" spans="1:10" ht="13.5" customHeight="1">
      <c r="A47" s="137" t="s">
        <v>155</v>
      </c>
      <c r="B47" s="349" t="s">
        <v>230</v>
      </c>
      <c r="C47" s="349"/>
      <c r="D47" s="349"/>
      <c r="E47" s="349"/>
      <c r="F47" s="349"/>
      <c r="G47" s="107"/>
      <c r="H47" s="124">
        <v>15002</v>
      </c>
      <c r="I47" s="107"/>
      <c r="J47" s="107"/>
    </row>
    <row r="48" spans="1:10" ht="18" customHeight="1" thickBot="1">
      <c r="A48" s="138"/>
      <c r="B48" s="352" t="s">
        <v>231</v>
      </c>
      <c r="C48" s="352"/>
      <c r="D48" s="352"/>
      <c r="E48" s="352"/>
      <c r="F48" s="352"/>
      <c r="G48" s="127"/>
      <c r="H48" s="128">
        <v>150021</v>
      </c>
      <c r="I48" s="127"/>
      <c r="J48" s="127"/>
    </row>
    <row r="49" spans="1:10" ht="16.5" customHeight="1">
      <c r="A49" s="139"/>
      <c r="B49" s="140"/>
      <c r="C49" s="140"/>
      <c r="D49" s="140"/>
      <c r="E49" s="140"/>
      <c r="F49" s="140"/>
      <c r="G49" s="140"/>
      <c r="H49" s="140"/>
      <c r="I49" s="141" t="s">
        <v>169</v>
      </c>
      <c r="J49" s="142"/>
    </row>
    <row r="50" spans="1:10" ht="15.75">
      <c r="A50" s="81"/>
      <c r="B50" s="81"/>
      <c r="C50" s="81"/>
      <c r="D50" s="81"/>
      <c r="E50" s="81"/>
      <c r="F50" s="81"/>
      <c r="G50" s="81"/>
      <c r="H50" s="81"/>
      <c r="I50" s="146" t="s">
        <v>246</v>
      </c>
      <c r="J50" s="129"/>
    </row>
    <row r="51" spans="1:10" ht="15.75">
      <c r="A51" s="81"/>
      <c r="B51" s="81"/>
      <c r="C51" s="81"/>
      <c r="D51" s="81"/>
      <c r="E51" s="81"/>
      <c r="F51" s="81"/>
      <c r="G51" s="81"/>
      <c r="H51" s="81"/>
      <c r="I51" s="81"/>
      <c r="J51" s="129"/>
    </row>
    <row r="52" spans="1:10" ht="15.75">
      <c r="A52" s="81"/>
      <c r="B52" s="81"/>
      <c r="C52" s="81"/>
      <c r="D52" s="81"/>
      <c r="E52" s="81"/>
      <c r="F52" s="81"/>
      <c r="G52" s="81"/>
      <c r="H52" s="81"/>
      <c r="I52" s="81"/>
      <c r="J52" s="129"/>
    </row>
    <row r="53" spans="1:10" ht="15.75">
      <c r="A53" s="81"/>
      <c r="B53" s="81"/>
      <c r="C53" s="81"/>
      <c r="D53" s="81"/>
      <c r="E53" s="81"/>
      <c r="F53" s="81"/>
      <c r="G53" s="81"/>
      <c r="H53" s="81"/>
      <c r="I53" s="81"/>
      <c r="J53" s="129"/>
    </row>
    <row r="54" spans="1:10" ht="15.75">
      <c r="A54" s="81"/>
      <c r="B54" s="130"/>
      <c r="C54" s="81"/>
      <c r="D54" s="81"/>
      <c r="E54" s="81"/>
      <c r="F54" s="81"/>
      <c r="G54" s="81"/>
      <c r="H54" s="81"/>
      <c r="I54" s="81"/>
      <c r="J54" s="129"/>
    </row>
    <row r="55" spans="1:10" ht="15">
      <c r="A55" s="81"/>
      <c r="B55" s="130"/>
      <c r="C55" s="81"/>
      <c r="D55" s="81"/>
      <c r="E55" s="81"/>
      <c r="F55" s="81"/>
      <c r="G55" s="81"/>
      <c r="H55" s="81"/>
      <c r="I55" s="81"/>
      <c r="J55" s="81"/>
    </row>
    <row r="56" spans="1:10" ht="15">
      <c r="A56" s="81"/>
      <c r="B56" s="130"/>
      <c r="C56" s="81"/>
      <c r="D56" s="81"/>
      <c r="E56" s="81"/>
      <c r="F56" s="81"/>
      <c r="G56" s="81"/>
      <c r="H56" s="81"/>
      <c r="I56" s="81"/>
      <c r="J56" s="81"/>
    </row>
    <row r="57" spans="1:10" ht="15">
      <c r="A57" s="81"/>
      <c r="B57" s="130"/>
      <c r="C57" s="81"/>
      <c r="D57" s="81"/>
      <c r="E57" s="81"/>
      <c r="F57" s="81"/>
      <c r="G57" s="81"/>
      <c r="H57" s="81"/>
      <c r="I57" s="81"/>
      <c r="J57" s="81"/>
    </row>
    <row r="58" spans="1:10" ht="15">
      <c r="A58" s="81"/>
      <c r="B58" s="81"/>
      <c r="C58" s="81"/>
      <c r="D58" s="81"/>
      <c r="E58" s="81"/>
      <c r="F58" s="81"/>
      <c r="G58" s="81"/>
      <c r="H58" s="81"/>
      <c r="I58" s="81"/>
      <c r="J58" s="81"/>
    </row>
    <row r="59" spans="1:10" ht="15">
      <c r="A59" s="81"/>
      <c r="B59" s="81"/>
      <c r="C59" s="81"/>
      <c r="D59" s="81"/>
      <c r="E59" s="81"/>
      <c r="F59" s="81"/>
      <c r="G59" s="81"/>
      <c r="H59" s="81"/>
      <c r="I59" s="81"/>
      <c r="J59" s="81"/>
    </row>
    <row r="60" spans="1:10" ht="15">
      <c r="A60" s="81"/>
      <c r="B60" s="81"/>
      <c r="C60" s="81"/>
      <c r="D60" s="81"/>
      <c r="E60" s="81"/>
      <c r="F60" s="81"/>
      <c r="G60" s="81"/>
      <c r="H60" s="81"/>
      <c r="I60" s="81"/>
      <c r="J60" s="81"/>
    </row>
    <row r="61" spans="1:10" ht="15">
      <c r="A61" s="81"/>
      <c r="B61" s="81"/>
      <c r="C61" s="81"/>
      <c r="D61" s="81"/>
      <c r="E61" s="81"/>
      <c r="F61" s="81"/>
      <c r="G61" s="81"/>
      <c r="H61" s="81"/>
      <c r="I61" s="81"/>
      <c r="J61" s="81"/>
    </row>
    <row r="62" spans="1:10" ht="15">
      <c r="A62" s="81"/>
      <c r="B62" s="81"/>
      <c r="C62" s="81"/>
      <c r="D62" s="81"/>
      <c r="E62" s="81"/>
      <c r="F62" s="81"/>
      <c r="G62" s="81"/>
      <c r="H62" s="81"/>
      <c r="I62" s="81"/>
      <c r="J62" s="81"/>
    </row>
    <row r="63" spans="1:10" ht="15">
      <c r="A63" s="81"/>
      <c r="B63" s="81"/>
      <c r="C63" s="81"/>
      <c r="D63" s="81"/>
      <c r="E63" s="81"/>
      <c r="F63" s="81"/>
      <c r="G63" s="81"/>
      <c r="H63" s="81"/>
      <c r="I63" s="81"/>
      <c r="J63" s="81"/>
    </row>
    <row r="64" spans="1:10" ht="15">
      <c r="A64" s="81"/>
      <c r="B64" s="81"/>
      <c r="C64" s="81"/>
      <c r="D64" s="81"/>
      <c r="E64" s="81"/>
      <c r="F64" s="81"/>
      <c r="G64" s="81"/>
      <c r="H64" s="81"/>
      <c r="I64" s="81"/>
      <c r="J64" s="81"/>
    </row>
    <row r="65" spans="1:10" ht="15">
      <c r="A65" s="81"/>
      <c r="B65" s="81"/>
      <c r="C65" s="81"/>
      <c r="D65" s="81"/>
      <c r="E65" s="81"/>
      <c r="F65" s="81"/>
      <c r="G65" s="81"/>
      <c r="H65" s="81"/>
      <c r="I65" s="81"/>
      <c r="J65" s="81"/>
    </row>
    <row r="66" spans="1:10" ht="15">
      <c r="A66" s="81"/>
      <c r="B66" s="81"/>
      <c r="C66" s="81"/>
      <c r="D66" s="81"/>
      <c r="E66" s="81"/>
      <c r="F66" s="81"/>
      <c r="G66" s="81"/>
      <c r="H66" s="81"/>
      <c r="I66" s="81"/>
      <c r="J66" s="81"/>
    </row>
    <row r="67" spans="1:10" ht="15">
      <c r="A67" s="81"/>
      <c r="B67" s="81"/>
      <c r="C67" s="81"/>
      <c r="D67" s="81"/>
      <c r="E67" s="81"/>
      <c r="F67" s="81"/>
      <c r="G67" s="81"/>
      <c r="H67" s="81"/>
      <c r="I67" s="81"/>
      <c r="J67" s="81"/>
    </row>
    <row r="68" spans="1:10" ht="15">
      <c r="A68" s="81"/>
      <c r="B68" s="81"/>
      <c r="C68" s="81"/>
      <c r="D68" s="81"/>
      <c r="E68" s="81"/>
      <c r="F68" s="81"/>
      <c r="G68" s="81"/>
      <c r="H68" s="81"/>
      <c r="I68" s="81"/>
      <c r="J68" s="81"/>
    </row>
    <row r="69" spans="1:10" ht="15">
      <c r="A69" s="81"/>
      <c r="B69" s="81"/>
      <c r="C69" s="81"/>
      <c r="D69" s="81"/>
      <c r="E69" s="81"/>
      <c r="F69" s="81"/>
      <c r="G69" s="81"/>
      <c r="H69" s="81"/>
      <c r="I69" s="81"/>
      <c r="J69" s="81"/>
    </row>
    <row r="70" spans="1:10" ht="15">
      <c r="A70" s="81"/>
      <c r="B70" s="81"/>
      <c r="C70" s="81"/>
      <c r="D70" s="81"/>
      <c r="E70" s="81"/>
      <c r="F70" s="81"/>
      <c r="G70" s="81"/>
      <c r="H70" s="81"/>
      <c r="I70" s="81"/>
      <c r="J70" s="81"/>
    </row>
    <row r="71" spans="1:10" ht="15">
      <c r="A71" s="81"/>
      <c r="B71" s="81"/>
      <c r="C71" s="81"/>
      <c r="D71" s="81"/>
      <c r="E71" s="81"/>
      <c r="F71" s="81"/>
      <c r="G71" s="81"/>
      <c r="H71" s="81"/>
      <c r="I71" s="81"/>
      <c r="J71" s="81"/>
    </row>
    <row r="72" spans="1:10" ht="15">
      <c r="A72" s="81"/>
      <c r="B72" s="81"/>
      <c r="C72" s="81"/>
      <c r="D72" s="81"/>
      <c r="E72" s="81"/>
      <c r="F72" s="81"/>
      <c r="G72" s="81"/>
      <c r="H72" s="81"/>
      <c r="I72" s="81"/>
      <c r="J72" s="81"/>
    </row>
    <row r="73" spans="1:10" ht="15">
      <c r="A73" s="81"/>
      <c r="B73" s="81"/>
      <c r="C73" s="81"/>
      <c r="D73" s="81"/>
      <c r="E73" s="81"/>
      <c r="F73" s="81"/>
      <c r="G73" s="81"/>
      <c r="H73" s="81"/>
      <c r="I73" s="81"/>
      <c r="J73" s="81"/>
    </row>
    <row r="74" spans="1:10" ht="15">
      <c r="A74" s="81"/>
      <c r="B74" s="81"/>
      <c r="C74" s="81"/>
      <c r="D74" s="81"/>
      <c r="E74" s="81"/>
      <c r="F74" s="81"/>
      <c r="G74" s="81"/>
      <c r="H74" s="81"/>
      <c r="I74" s="81"/>
      <c r="J74" s="81"/>
    </row>
    <row r="75" spans="1:10" ht="15">
      <c r="A75" s="81"/>
      <c r="B75" s="81"/>
      <c r="C75" s="81"/>
      <c r="D75" s="81"/>
      <c r="E75" s="81"/>
      <c r="F75" s="81"/>
      <c r="G75" s="81"/>
      <c r="H75" s="81"/>
      <c r="I75" s="81"/>
      <c r="J75" s="81"/>
    </row>
    <row r="76" spans="1:10" ht="15">
      <c r="A76" s="81"/>
      <c r="B76" s="81"/>
      <c r="C76" s="81"/>
      <c r="D76" s="81"/>
      <c r="E76" s="81"/>
      <c r="F76" s="81"/>
      <c r="G76" s="81"/>
      <c r="H76" s="81"/>
      <c r="I76" s="81"/>
      <c r="J76" s="81"/>
    </row>
    <row r="77" spans="1:10" ht="15">
      <c r="A77" s="81"/>
      <c r="B77" s="81"/>
      <c r="C77" s="81"/>
      <c r="D77" s="81"/>
      <c r="E77" s="81"/>
      <c r="F77" s="81"/>
      <c r="G77" s="81"/>
      <c r="H77" s="81"/>
      <c r="I77" s="81"/>
      <c r="J77" s="81"/>
    </row>
    <row r="78" spans="1:10" ht="15">
      <c r="A78" s="81"/>
      <c r="B78" s="81"/>
      <c r="C78" s="81"/>
      <c r="D78" s="81"/>
      <c r="E78" s="81"/>
      <c r="F78" s="81"/>
      <c r="G78" s="81"/>
      <c r="H78" s="81"/>
      <c r="I78" s="81"/>
      <c r="J78" s="81"/>
    </row>
    <row r="79" spans="1:10" ht="15">
      <c r="A79" s="81"/>
      <c r="B79" s="81"/>
      <c r="C79" s="81"/>
      <c r="D79" s="81"/>
      <c r="E79" s="81"/>
      <c r="F79" s="81"/>
      <c r="G79" s="81"/>
      <c r="H79" s="81"/>
      <c r="I79" s="81"/>
      <c r="J79" s="81"/>
    </row>
    <row r="80" spans="1:10" ht="15">
      <c r="A80" s="81"/>
      <c r="B80" s="81"/>
      <c r="C80" s="81"/>
      <c r="D80" s="81"/>
      <c r="E80" s="81"/>
      <c r="F80" s="81"/>
      <c r="G80" s="81"/>
      <c r="H80" s="81"/>
      <c r="I80" s="81"/>
      <c r="J80" s="81"/>
    </row>
    <row r="81" spans="1:10" ht="15">
      <c r="A81" s="81"/>
      <c r="B81" s="81"/>
      <c r="C81" s="81"/>
      <c r="D81" s="81"/>
      <c r="E81" s="81"/>
      <c r="F81" s="81"/>
      <c r="G81" s="81"/>
      <c r="H81" s="81"/>
      <c r="I81" s="81"/>
      <c r="J81" s="81"/>
    </row>
    <row r="82" spans="1:10" ht="15">
      <c r="A82" s="81"/>
      <c r="B82" s="81"/>
      <c r="C82" s="81"/>
      <c r="D82" s="81"/>
      <c r="E82" s="81"/>
      <c r="F82" s="81"/>
      <c r="G82" s="81"/>
      <c r="H82" s="81"/>
      <c r="I82" s="81"/>
      <c r="J82" s="81"/>
    </row>
    <row r="83" spans="1:10" ht="15">
      <c r="A83" s="81"/>
      <c r="B83" s="81"/>
      <c r="C83" s="81"/>
      <c r="D83" s="81"/>
      <c r="E83" s="81"/>
      <c r="F83" s="81"/>
      <c r="G83" s="81"/>
      <c r="H83" s="81"/>
      <c r="I83" s="81"/>
      <c r="J83" s="81"/>
    </row>
    <row r="84" spans="1:10" ht="15">
      <c r="A84" s="81"/>
      <c r="B84" s="81"/>
      <c r="C84" s="81"/>
      <c r="D84" s="81"/>
      <c r="E84" s="81"/>
      <c r="F84" s="81"/>
      <c r="G84" s="81"/>
      <c r="H84" s="81"/>
      <c r="I84" s="81"/>
      <c r="J84" s="81"/>
    </row>
    <row r="85" spans="1:10" ht="15">
      <c r="A85" s="81"/>
      <c r="B85" s="81"/>
      <c r="C85" s="81"/>
      <c r="D85" s="81"/>
      <c r="E85" s="81"/>
      <c r="F85" s="81"/>
      <c r="G85" s="81"/>
      <c r="H85" s="81"/>
      <c r="I85" s="81"/>
      <c r="J85" s="81"/>
    </row>
    <row r="86" spans="1:10" ht="15">
      <c r="A86" s="81"/>
      <c r="B86" s="81"/>
      <c r="C86" s="81"/>
      <c r="D86" s="81"/>
      <c r="E86" s="81"/>
      <c r="F86" s="81"/>
      <c r="G86" s="81"/>
      <c r="H86" s="81"/>
      <c r="I86" s="81"/>
      <c r="J86" s="81"/>
    </row>
    <row r="87" spans="1:10" ht="15">
      <c r="A87" s="81"/>
      <c r="B87" s="81"/>
      <c r="C87" s="81"/>
      <c r="D87" s="81"/>
      <c r="E87" s="81"/>
      <c r="F87" s="81"/>
      <c r="G87" s="81"/>
      <c r="H87" s="81"/>
      <c r="I87" s="81"/>
      <c r="J87" s="81"/>
    </row>
    <row r="88" spans="1:10" ht="15">
      <c r="A88" s="81"/>
      <c r="B88" s="81"/>
      <c r="C88" s="81"/>
      <c r="D88" s="81"/>
      <c r="E88" s="81"/>
      <c r="F88" s="81"/>
      <c r="G88" s="81"/>
      <c r="H88" s="81"/>
      <c r="I88" s="81"/>
      <c r="J88" s="81"/>
    </row>
    <row r="89" spans="1:10" ht="15">
      <c r="A89" s="81"/>
      <c r="B89" s="81"/>
      <c r="C89" s="81"/>
      <c r="D89" s="81"/>
      <c r="E89" s="81"/>
      <c r="F89" s="81"/>
      <c r="G89" s="81"/>
      <c r="H89" s="81"/>
      <c r="I89" s="81"/>
      <c r="J89" s="81"/>
    </row>
    <row r="90" spans="1:10" ht="15">
      <c r="A90" s="81"/>
      <c r="B90" s="81"/>
      <c r="C90" s="81"/>
      <c r="D90" s="81"/>
      <c r="E90" s="81"/>
      <c r="F90" s="81"/>
      <c r="G90" s="81"/>
      <c r="H90" s="81"/>
      <c r="I90" s="81"/>
      <c r="J90" s="81"/>
    </row>
    <row r="91" spans="1:10" ht="15">
      <c r="A91" s="81"/>
      <c r="B91" s="81"/>
      <c r="C91" s="81"/>
      <c r="D91" s="81"/>
      <c r="E91" s="81"/>
      <c r="F91" s="81"/>
      <c r="G91" s="81"/>
      <c r="H91" s="81"/>
      <c r="I91" s="81"/>
      <c r="J91" s="81"/>
    </row>
    <row r="92" spans="1:10" ht="15">
      <c r="A92" s="81"/>
      <c r="B92" s="81"/>
      <c r="C92" s="81"/>
      <c r="D92" s="81"/>
      <c r="E92" s="81"/>
      <c r="F92" s="81"/>
      <c r="G92" s="81"/>
      <c r="H92" s="81"/>
      <c r="I92" s="81"/>
      <c r="J92" s="81"/>
    </row>
    <row r="93" spans="1:10" ht="15">
      <c r="A93" s="81"/>
      <c r="B93" s="81"/>
      <c r="C93" s="81"/>
      <c r="D93" s="81"/>
      <c r="E93" s="81"/>
      <c r="F93" s="81"/>
      <c r="G93" s="81"/>
      <c r="H93" s="81"/>
      <c r="I93" s="81"/>
      <c r="J93" s="81"/>
    </row>
    <row r="94" spans="1:10" ht="15">
      <c r="A94" s="81"/>
      <c r="B94" s="81"/>
      <c r="C94" s="81"/>
      <c r="D94" s="81"/>
      <c r="E94" s="81"/>
      <c r="F94" s="81"/>
      <c r="G94" s="81"/>
      <c r="H94" s="81"/>
      <c r="I94" s="81"/>
      <c r="J94" s="81"/>
    </row>
    <row r="95" spans="1:10" ht="15">
      <c r="A95" s="81"/>
      <c r="B95" s="81"/>
      <c r="C95" s="81"/>
      <c r="D95" s="81"/>
      <c r="E95" s="81"/>
      <c r="F95" s="81"/>
      <c r="G95" s="81"/>
      <c r="H95" s="81"/>
      <c r="I95" s="81"/>
      <c r="J95" s="81"/>
    </row>
    <row r="96" spans="1:10" ht="15">
      <c r="A96" s="81"/>
      <c r="B96" s="81"/>
      <c r="C96" s="81"/>
      <c r="D96" s="81"/>
      <c r="E96" s="81"/>
      <c r="F96" s="81"/>
      <c r="G96" s="81"/>
      <c r="H96" s="81"/>
      <c r="I96" s="81"/>
      <c r="J96" s="81"/>
    </row>
    <row r="97" spans="1:10" ht="15">
      <c r="A97" s="81"/>
      <c r="B97" s="81"/>
      <c r="C97" s="81"/>
      <c r="D97" s="81"/>
      <c r="E97" s="81"/>
      <c r="F97" s="81"/>
      <c r="G97" s="81"/>
      <c r="H97" s="81"/>
      <c r="I97" s="81"/>
      <c r="J97" s="81"/>
    </row>
    <row r="98" spans="1:10" ht="15">
      <c r="A98" s="81"/>
      <c r="B98" s="81"/>
      <c r="C98" s="81"/>
      <c r="D98" s="81"/>
      <c r="E98" s="81"/>
      <c r="F98" s="81"/>
      <c r="G98" s="81"/>
      <c r="H98" s="81"/>
      <c r="I98" s="81"/>
      <c r="J98" s="81"/>
    </row>
    <row r="99" spans="1:10" ht="15">
      <c r="A99" s="81"/>
      <c r="B99" s="81"/>
      <c r="C99" s="81"/>
      <c r="D99" s="81"/>
      <c r="E99" s="81"/>
      <c r="F99" s="81"/>
      <c r="G99" s="81"/>
      <c r="H99" s="81"/>
      <c r="I99" s="81"/>
      <c r="J99" s="81"/>
    </row>
    <row r="100" spans="1:10" ht="15">
      <c r="A100" s="81"/>
      <c r="B100" s="81"/>
      <c r="C100" s="81"/>
      <c r="D100" s="81"/>
      <c r="E100" s="81"/>
      <c r="F100" s="81"/>
      <c r="G100" s="81"/>
      <c r="H100" s="81"/>
      <c r="I100" s="81"/>
      <c r="J100" s="81"/>
    </row>
    <row r="101" spans="1:10" ht="15">
      <c r="A101" s="81"/>
      <c r="B101" s="81"/>
      <c r="C101" s="81"/>
      <c r="D101" s="81"/>
      <c r="E101" s="81"/>
      <c r="F101" s="81"/>
      <c r="G101" s="81"/>
      <c r="H101" s="81"/>
      <c r="I101" s="81"/>
      <c r="J101" s="81"/>
    </row>
    <row r="102" spans="1:10" ht="15">
      <c r="A102" s="81"/>
      <c r="B102" s="81"/>
      <c r="C102" s="81"/>
      <c r="D102" s="81"/>
      <c r="E102" s="81"/>
      <c r="F102" s="81"/>
      <c r="G102" s="81"/>
      <c r="H102" s="81"/>
      <c r="I102" s="81"/>
      <c r="J102" s="81"/>
    </row>
    <row r="103" spans="1:10" ht="15">
      <c r="A103" s="81"/>
      <c r="B103" s="81"/>
      <c r="C103" s="81"/>
      <c r="D103" s="81"/>
      <c r="E103" s="81"/>
      <c r="F103" s="81"/>
      <c r="G103" s="81"/>
      <c r="H103" s="81"/>
      <c r="I103" s="81"/>
      <c r="J103" s="81"/>
    </row>
    <row r="104" spans="1:10" ht="15">
      <c r="A104" s="81"/>
      <c r="B104" s="81"/>
      <c r="C104" s="81"/>
      <c r="D104" s="81"/>
      <c r="E104" s="81"/>
      <c r="F104" s="81"/>
      <c r="G104" s="81"/>
      <c r="H104" s="81"/>
      <c r="I104" s="81"/>
      <c r="J104" s="81"/>
    </row>
    <row r="105" spans="1:10" ht="15">
      <c r="A105" s="81"/>
      <c r="B105" s="81"/>
      <c r="C105" s="81"/>
      <c r="D105" s="81"/>
      <c r="E105" s="81"/>
      <c r="F105" s="81"/>
      <c r="G105" s="81"/>
      <c r="H105" s="81"/>
      <c r="I105" s="81"/>
      <c r="J105" s="81"/>
    </row>
    <row r="106" spans="1:10" ht="15">
      <c r="A106" s="81"/>
      <c r="B106" s="81"/>
      <c r="C106" s="81"/>
      <c r="D106" s="81"/>
      <c r="E106" s="81"/>
      <c r="F106" s="81"/>
      <c r="G106" s="81"/>
      <c r="H106" s="81"/>
      <c r="I106" s="81"/>
      <c r="J106" s="81"/>
    </row>
    <row r="107" spans="1:10" ht="15">
      <c r="A107" s="81"/>
      <c r="B107" s="81"/>
      <c r="C107" s="81"/>
      <c r="D107" s="81"/>
      <c r="E107" s="81"/>
      <c r="F107" s="81"/>
      <c r="G107" s="81"/>
      <c r="H107" s="81"/>
      <c r="I107" s="81"/>
      <c r="J107" s="81"/>
    </row>
    <row r="108" spans="1:10" ht="15">
      <c r="A108" s="81"/>
      <c r="B108" s="81"/>
      <c r="C108" s="81"/>
      <c r="D108" s="81"/>
      <c r="E108" s="81"/>
      <c r="F108" s="81"/>
      <c r="G108" s="81"/>
      <c r="H108" s="81"/>
      <c r="I108" s="81"/>
      <c r="J108" s="81"/>
    </row>
    <row r="109" spans="1:10" ht="15">
      <c r="A109" s="81"/>
      <c r="B109" s="81"/>
      <c r="C109" s="81"/>
      <c r="D109" s="81"/>
      <c r="E109" s="81"/>
      <c r="F109" s="81"/>
      <c r="G109" s="81"/>
      <c r="H109" s="81"/>
      <c r="I109" s="81"/>
      <c r="J109" s="81"/>
    </row>
    <row r="110" spans="1:10" ht="15">
      <c r="A110" s="81"/>
      <c r="B110" s="81"/>
      <c r="C110" s="81"/>
      <c r="D110" s="81"/>
      <c r="E110" s="81"/>
      <c r="F110" s="81"/>
      <c r="G110" s="81"/>
      <c r="H110" s="81"/>
      <c r="I110" s="81"/>
      <c r="J110" s="81"/>
    </row>
    <row r="111" spans="1:10" ht="15">
      <c r="A111" s="81"/>
      <c r="B111" s="81"/>
      <c r="C111" s="81"/>
      <c r="D111" s="81"/>
      <c r="E111" s="81"/>
      <c r="F111" s="81"/>
      <c r="G111" s="81"/>
      <c r="H111" s="81"/>
      <c r="I111" s="81"/>
      <c r="J111" s="81"/>
    </row>
    <row r="112" spans="1:10" ht="15">
      <c r="A112" s="81"/>
      <c r="B112" s="81"/>
      <c r="C112" s="81"/>
      <c r="D112" s="81"/>
      <c r="E112" s="81"/>
      <c r="F112" s="81"/>
      <c r="G112" s="81"/>
      <c r="H112" s="81"/>
      <c r="I112" s="81"/>
      <c r="J112" s="81"/>
    </row>
    <row r="113" spans="1:10" ht="15">
      <c r="A113" s="81"/>
      <c r="B113" s="81"/>
      <c r="C113" s="81"/>
      <c r="D113" s="81"/>
      <c r="E113" s="81"/>
      <c r="F113" s="81"/>
      <c r="G113" s="81"/>
      <c r="H113" s="81"/>
      <c r="I113" s="81"/>
      <c r="J113" s="81"/>
    </row>
    <row r="114" spans="1:10" ht="15">
      <c r="A114" s="81"/>
      <c r="B114" s="81"/>
      <c r="C114" s="81"/>
      <c r="D114" s="81"/>
      <c r="E114" s="81"/>
      <c r="F114" s="81"/>
      <c r="G114" s="81"/>
      <c r="H114" s="81"/>
      <c r="I114" s="81"/>
      <c r="J114" s="81"/>
    </row>
    <row r="115" spans="1:10" ht="15">
      <c r="A115" s="81"/>
      <c r="B115" s="81"/>
      <c r="C115" s="81"/>
      <c r="D115" s="81"/>
      <c r="E115" s="81"/>
      <c r="F115" s="81"/>
      <c r="G115" s="81"/>
      <c r="H115" s="81"/>
      <c r="I115" s="81"/>
      <c r="J115" s="81"/>
    </row>
    <row r="116" spans="1:10" ht="15">
      <c r="A116" s="81"/>
      <c r="B116" s="81"/>
      <c r="C116" s="81"/>
      <c r="D116" s="81"/>
      <c r="E116" s="81"/>
      <c r="F116" s="81"/>
      <c r="G116" s="81"/>
      <c r="H116" s="81"/>
      <c r="I116" s="81"/>
      <c r="J116" s="81"/>
    </row>
    <row r="117" spans="1:10" ht="15">
      <c r="A117" s="81"/>
      <c r="B117" s="81"/>
      <c r="C117" s="81"/>
      <c r="D117" s="81"/>
      <c r="E117" s="81"/>
      <c r="F117" s="81"/>
      <c r="G117" s="81"/>
      <c r="H117" s="81"/>
      <c r="I117" s="81"/>
      <c r="J117" s="81"/>
    </row>
    <row r="118" spans="1:10" ht="15">
      <c r="A118" s="81"/>
      <c r="B118" s="81"/>
      <c r="C118" s="81"/>
      <c r="D118" s="81"/>
      <c r="E118" s="81"/>
      <c r="F118" s="81"/>
      <c r="G118" s="81"/>
      <c r="H118" s="81"/>
      <c r="I118" s="81"/>
      <c r="J118" s="81"/>
    </row>
    <row r="119" spans="1:10" ht="15">
      <c r="A119" s="81"/>
      <c r="B119" s="81"/>
      <c r="C119" s="81"/>
      <c r="D119" s="81"/>
      <c r="E119" s="81"/>
      <c r="F119" s="81"/>
      <c r="G119" s="81"/>
      <c r="H119" s="81"/>
      <c r="I119" s="81"/>
      <c r="J119" s="81"/>
    </row>
    <row r="120" spans="1:10" ht="15">
      <c r="A120" s="81"/>
      <c r="B120" s="81"/>
      <c r="C120" s="81"/>
      <c r="D120" s="81"/>
      <c r="E120" s="81"/>
      <c r="F120" s="81"/>
      <c r="G120" s="81"/>
      <c r="H120" s="81"/>
      <c r="I120" s="81"/>
      <c r="J120" s="81"/>
    </row>
    <row r="121" spans="1:10" ht="15">
      <c r="A121" s="81"/>
      <c r="B121" s="81"/>
      <c r="C121" s="81"/>
      <c r="D121" s="81"/>
      <c r="E121" s="81"/>
      <c r="F121" s="81"/>
      <c r="G121" s="81"/>
      <c r="H121" s="81"/>
      <c r="I121" s="81"/>
      <c r="J121" s="81"/>
    </row>
    <row r="122" spans="1:10" ht="15">
      <c r="A122" s="81"/>
      <c r="B122" s="81"/>
      <c r="C122" s="81"/>
      <c r="D122" s="81"/>
      <c r="E122" s="81"/>
      <c r="F122" s="81"/>
      <c r="G122" s="81"/>
      <c r="H122" s="81"/>
      <c r="I122" s="81"/>
      <c r="J122" s="81"/>
    </row>
    <row r="123" spans="1:10" ht="15">
      <c r="A123" s="81"/>
      <c r="B123" s="81"/>
      <c r="C123" s="81"/>
      <c r="D123" s="81"/>
      <c r="E123" s="81"/>
      <c r="F123" s="81"/>
      <c r="G123" s="81"/>
      <c r="H123" s="81"/>
      <c r="I123" s="81"/>
      <c r="J123" s="81"/>
    </row>
    <row r="124" spans="1:10" ht="15">
      <c r="A124" s="81"/>
      <c r="B124" s="81"/>
      <c r="C124" s="81"/>
      <c r="D124" s="81"/>
      <c r="E124" s="81"/>
      <c r="F124" s="81"/>
      <c r="G124" s="81"/>
      <c r="H124" s="81"/>
      <c r="I124" s="81"/>
      <c r="J124" s="81"/>
    </row>
    <row r="125" spans="1:10" ht="15">
      <c r="A125" s="81"/>
      <c r="B125" s="81"/>
      <c r="C125" s="81"/>
      <c r="D125" s="81"/>
      <c r="E125" s="81"/>
      <c r="F125" s="81"/>
      <c r="G125" s="81"/>
      <c r="H125" s="81"/>
      <c r="I125" s="81"/>
      <c r="J125" s="81"/>
    </row>
    <row r="126" spans="1:10" ht="15">
      <c r="A126" s="81"/>
      <c r="B126" s="81"/>
      <c r="C126" s="81"/>
      <c r="D126" s="81"/>
      <c r="E126" s="81"/>
      <c r="F126" s="81"/>
      <c r="G126" s="81"/>
      <c r="H126" s="81"/>
      <c r="I126" s="81"/>
      <c r="J126" s="81"/>
    </row>
    <row r="127" spans="1:10" ht="15">
      <c r="A127" s="81"/>
      <c r="B127" s="81"/>
      <c r="C127" s="81"/>
      <c r="D127" s="81"/>
      <c r="E127" s="81"/>
      <c r="F127" s="81"/>
      <c r="G127" s="81"/>
      <c r="H127" s="81"/>
      <c r="I127" s="81"/>
      <c r="J127" s="81"/>
    </row>
    <row r="128" spans="1:10" ht="15">
      <c r="A128" s="81"/>
      <c r="B128" s="81"/>
      <c r="C128" s="81"/>
      <c r="D128" s="81"/>
      <c r="E128" s="81"/>
      <c r="F128" s="81"/>
      <c r="G128" s="81"/>
      <c r="H128" s="81"/>
      <c r="I128" s="81"/>
      <c r="J128" s="81"/>
    </row>
    <row r="129" spans="1:10" ht="15">
      <c r="A129" s="81"/>
      <c r="B129" s="81"/>
      <c r="C129" s="81"/>
      <c r="D129" s="81"/>
      <c r="E129" s="81"/>
      <c r="F129" s="81"/>
      <c r="G129" s="81"/>
      <c r="H129" s="81"/>
      <c r="I129" s="81"/>
      <c r="J129" s="81"/>
    </row>
    <row r="130" spans="1:10" ht="15">
      <c r="A130" s="81"/>
      <c r="B130" s="81"/>
      <c r="C130" s="81"/>
      <c r="D130" s="81"/>
      <c r="E130" s="81"/>
      <c r="F130" s="81"/>
      <c r="G130" s="81"/>
      <c r="H130" s="81"/>
      <c r="I130" s="81"/>
      <c r="J130" s="81"/>
    </row>
    <row r="131" spans="1:10" ht="15">
      <c r="A131" s="81"/>
      <c r="B131" s="81"/>
      <c r="C131" s="81"/>
      <c r="D131" s="81"/>
      <c r="E131" s="81"/>
      <c r="F131" s="81"/>
      <c r="G131" s="81"/>
      <c r="H131" s="81"/>
      <c r="I131" s="81"/>
      <c r="J131" s="81"/>
    </row>
    <row r="132" spans="1:10" ht="15">
      <c r="A132" s="81"/>
      <c r="B132" s="81"/>
      <c r="C132" s="81"/>
      <c r="D132" s="81"/>
      <c r="E132" s="81"/>
      <c r="F132" s="81"/>
      <c r="G132" s="81"/>
      <c r="H132" s="81"/>
      <c r="I132" s="81"/>
      <c r="J132" s="81"/>
    </row>
    <row r="133" spans="1:10" ht="15">
      <c r="A133" s="81"/>
      <c r="B133" s="81"/>
      <c r="C133" s="81"/>
      <c r="D133" s="81"/>
      <c r="E133" s="81"/>
      <c r="F133" s="81"/>
      <c r="G133" s="81"/>
      <c r="H133" s="81"/>
      <c r="I133" s="81"/>
      <c r="J133" s="81"/>
    </row>
    <row r="134" spans="1:10" ht="15">
      <c r="A134" s="81"/>
      <c r="B134" s="81"/>
      <c r="C134" s="81"/>
      <c r="D134" s="81"/>
      <c r="E134" s="81"/>
      <c r="F134" s="81"/>
      <c r="G134" s="81"/>
      <c r="H134" s="81"/>
      <c r="I134" s="81"/>
      <c r="J134" s="81"/>
    </row>
    <row r="135" spans="1:10" ht="15">
      <c r="A135" s="81"/>
      <c r="B135" s="81"/>
      <c r="C135" s="81"/>
      <c r="D135" s="81"/>
      <c r="E135" s="81"/>
      <c r="F135" s="81"/>
      <c r="G135" s="81"/>
      <c r="H135" s="81"/>
      <c r="I135" s="81"/>
      <c r="J135" s="81"/>
    </row>
    <row r="136" spans="1:10" ht="15">
      <c r="A136" s="81"/>
      <c r="B136" s="81"/>
      <c r="C136" s="81"/>
      <c r="D136" s="81"/>
      <c r="E136" s="81"/>
      <c r="F136" s="81"/>
      <c r="G136" s="81"/>
      <c r="H136" s="81"/>
      <c r="I136" s="81"/>
      <c r="J136" s="81"/>
    </row>
    <row r="137" spans="1:10" ht="15">
      <c r="A137" s="81"/>
      <c r="B137" s="81"/>
      <c r="C137" s="81"/>
      <c r="D137" s="81"/>
      <c r="E137" s="81"/>
      <c r="F137" s="81"/>
      <c r="G137" s="81"/>
      <c r="H137" s="81"/>
      <c r="I137" s="81"/>
      <c r="J137" s="81"/>
    </row>
    <row r="138" spans="1:10" ht="15">
      <c r="A138" s="81"/>
      <c r="B138" s="81"/>
      <c r="C138" s="81"/>
      <c r="D138" s="81"/>
      <c r="E138" s="81"/>
      <c r="F138" s="81"/>
      <c r="G138" s="81"/>
      <c r="H138" s="81"/>
      <c r="I138" s="81"/>
      <c r="J138" s="81"/>
    </row>
    <row r="139" spans="1:10" ht="15">
      <c r="A139" s="81"/>
      <c r="B139" s="81"/>
      <c r="C139" s="81"/>
      <c r="D139" s="81"/>
      <c r="E139" s="81"/>
      <c r="F139" s="81"/>
      <c r="G139" s="81"/>
      <c r="H139" s="81"/>
      <c r="I139" s="81"/>
      <c r="J139" s="81"/>
    </row>
    <row r="140" spans="1:10" ht="15">
      <c r="A140" s="81"/>
      <c r="B140" s="81"/>
      <c r="C140" s="81"/>
      <c r="D140" s="81"/>
      <c r="E140" s="81"/>
      <c r="F140" s="81"/>
      <c r="G140" s="81"/>
      <c r="H140" s="81"/>
      <c r="I140" s="81"/>
      <c r="J140" s="81"/>
    </row>
    <row r="141" spans="1:10" ht="15">
      <c r="A141" s="81"/>
      <c r="B141" s="81"/>
      <c r="C141" s="81"/>
      <c r="D141" s="81"/>
      <c r="E141" s="81"/>
      <c r="F141" s="81"/>
      <c r="G141" s="81"/>
      <c r="H141" s="81"/>
      <c r="I141" s="81"/>
      <c r="J141" s="81"/>
    </row>
  </sheetData>
  <sheetProtection/>
  <mergeCells count="40">
    <mergeCell ref="B46:F46"/>
    <mergeCell ref="B34:F34"/>
    <mergeCell ref="B48:F48"/>
    <mergeCell ref="B37:F37"/>
    <mergeCell ref="B38:F38"/>
    <mergeCell ref="B39:F39"/>
    <mergeCell ref="B40:F40"/>
    <mergeCell ref="B41:F41"/>
    <mergeCell ref="B43:F43"/>
    <mergeCell ref="B44:F44"/>
    <mergeCell ref="B19:F19"/>
    <mergeCell ref="B20:F20"/>
    <mergeCell ref="B21:F21"/>
    <mergeCell ref="B22:F22"/>
    <mergeCell ref="B23:F23"/>
    <mergeCell ref="B24:F24"/>
    <mergeCell ref="B27:F27"/>
    <mergeCell ref="B28:F28"/>
    <mergeCell ref="B29:F29"/>
    <mergeCell ref="B45:F45"/>
    <mergeCell ref="B30:F30"/>
    <mergeCell ref="B31:F31"/>
    <mergeCell ref="B32:F32"/>
    <mergeCell ref="B33:F33"/>
    <mergeCell ref="B14:F14"/>
    <mergeCell ref="B15:F15"/>
    <mergeCell ref="B16:F16"/>
    <mergeCell ref="B17:F17"/>
    <mergeCell ref="B18:F18"/>
    <mergeCell ref="B47:F47"/>
    <mergeCell ref="B35:F35"/>
    <mergeCell ref="B36:F36"/>
    <mergeCell ref="B25:F25"/>
    <mergeCell ref="B26:F26"/>
    <mergeCell ref="B11:F11"/>
    <mergeCell ref="B12:F12"/>
    <mergeCell ref="A8:J8"/>
    <mergeCell ref="B9:F9"/>
    <mergeCell ref="B10:F10"/>
    <mergeCell ref="B13:F13"/>
  </mergeCells>
  <printOptions/>
  <pageMargins left="0.4330708661417323" right="0.4330708661417323" top="0.1968503937007874" bottom="0.1968503937007874" header="0.31496062992125984" footer="0.31496062992125984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K50"/>
  <sheetViews>
    <sheetView zoomScalePageLayoutView="0" workbookViewId="0" topLeftCell="A19">
      <selection activeCell="L53" sqref="L53"/>
    </sheetView>
  </sheetViews>
  <sheetFormatPr defaultColWidth="9.140625" defaultRowHeight="15"/>
  <cols>
    <col min="1" max="1" width="3.7109375" style="0" customWidth="1"/>
    <col min="2" max="2" width="5.8515625" style="0" customWidth="1"/>
    <col min="3" max="3" width="14.28125" style="0" customWidth="1"/>
    <col min="5" max="6" width="11.00390625" style="0" customWidth="1"/>
    <col min="9" max="9" width="11.00390625" style="0" customWidth="1"/>
  </cols>
  <sheetData>
    <row r="1" ht="15">
      <c r="C1" s="148" t="s">
        <v>313</v>
      </c>
    </row>
    <row r="2" ht="15">
      <c r="C2" s="82" t="s">
        <v>314</v>
      </c>
    </row>
    <row r="3" ht="9" customHeight="1">
      <c r="C3" s="82"/>
    </row>
    <row r="4" spans="3:9" ht="15.75">
      <c r="C4" s="355" t="s">
        <v>393</v>
      </c>
      <c r="D4" s="355"/>
      <c r="E4" s="355"/>
      <c r="F4" s="355"/>
      <c r="G4" s="355"/>
      <c r="H4" s="355"/>
      <c r="I4" s="355"/>
    </row>
    <row r="5" ht="10.5" customHeight="1"/>
    <row r="6" spans="2:9" ht="15">
      <c r="B6" s="356" t="s">
        <v>0</v>
      </c>
      <c r="C6" s="358" t="s">
        <v>104</v>
      </c>
      <c r="D6" s="356" t="s">
        <v>247</v>
      </c>
      <c r="E6" s="149" t="s">
        <v>248</v>
      </c>
      <c r="F6" s="149" t="s">
        <v>346</v>
      </c>
      <c r="G6" s="356" t="s">
        <v>249</v>
      </c>
      <c r="H6" s="356" t="s">
        <v>250</v>
      </c>
      <c r="I6" s="149" t="s">
        <v>248</v>
      </c>
    </row>
    <row r="7" spans="2:11" ht="15">
      <c r="B7" s="357"/>
      <c r="C7" s="359"/>
      <c r="D7" s="357"/>
      <c r="E7" s="150">
        <v>41275</v>
      </c>
      <c r="F7" s="150" t="s">
        <v>347</v>
      </c>
      <c r="G7" s="357"/>
      <c r="H7" s="357"/>
      <c r="I7" s="150">
        <v>41639</v>
      </c>
      <c r="J7" s="77"/>
      <c r="K7" s="77"/>
    </row>
    <row r="8" spans="2:11" ht="15">
      <c r="B8" s="151">
        <v>1</v>
      </c>
      <c r="C8" s="136" t="s">
        <v>251</v>
      </c>
      <c r="D8" s="151"/>
      <c r="E8" s="153">
        <v>0</v>
      </c>
      <c r="F8" s="153"/>
      <c r="G8" s="153">
        <v>0</v>
      </c>
      <c r="H8" s="153">
        <v>0</v>
      </c>
      <c r="I8" s="153">
        <f aca="true" t="shared" si="0" ref="I8:I16">E8+G8-H8</f>
        <v>0</v>
      </c>
      <c r="J8" s="77"/>
      <c r="K8" s="77"/>
    </row>
    <row r="9" spans="2:11" ht="15">
      <c r="B9" s="151">
        <v>2</v>
      </c>
      <c r="C9" s="152" t="s">
        <v>252</v>
      </c>
      <c r="D9" s="151"/>
      <c r="E9" s="153">
        <v>240000</v>
      </c>
      <c r="F9" s="153"/>
      <c r="G9" s="153">
        <v>0</v>
      </c>
      <c r="H9" s="153">
        <v>0</v>
      </c>
      <c r="I9" s="153">
        <f t="shared" si="0"/>
        <v>240000</v>
      </c>
      <c r="J9" s="154"/>
      <c r="K9" s="155"/>
    </row>
    <row r="10" spans="2:11" ht="15">
      <c r="B10" s="151">
        <v>3</v>
      </c>
      <c r="C10" s="136" t="s">
        <v>253</v>
      </c>
      <c r="D10" s="151"/>
      <c r="E10" s="153">
        <v>4762169</v>
      </c>
      <c r="F10" s="153"/>
      <c r="G10" s="153">
        <v>1929317</v>
      </c>
      <c r="H10" s="153">
        <v>0</v>
      </c>
      <c r="I10" s="153">
        <f t="shared" si="0"/>
        <v>6691486</v>
      </c>
      <c r="J10" s="154"/>
      <c r="K10" s="155"/>
    </row>
    <row r="11" spans="2:11" ht="15">
      <c r="B11" s="151">
        <v>4</v>
      </c>
      <c r="C11" s="136" t="s">
        <v>254</v>
      </c>
      <c r="D11" s="151"/>
      <c r="E11" s="153">
        <v>0</v>
      </c>
      <c r="F11" s="153"/>
      <c r="G11" s="153">
        <v>0</v>
      </c>
      <c r="H11" s="153">
        <v>0</v>
      </c>
      <c r="I11" s="153">
        <f t="shared" si="0"/>
        <v>0</v>
      </c>
      <c r="J11" s="154"/>
      <c r="K11" s="155"/>
    </row>
    <row r="12" spans="2:11" ht="15">
      <c r="B12" s="151">
        <v>5</v>
      </c>
      <c r="C12" s="136" t="s">
        <v>255</v>
      </c>
      <c r="D12" s="151"/>
      <c r="E12" s="153">
        <v>0</v>
      </c>
      <c r="F12" s="153"/>
      <c r="G12" s="110">
        <v>0</v>
      </c>
      <c r="H12" s="153">
        <v>0</v>
      </c>
      <c r="I12" s="153">
        <f t="shared" si="0"/>
        <v>0</v>
      </c>
      <c r="J12" s="154"/>
      <c r="K12" s="155"/>
    </row>
    <row r="13" spans="2:11" ht="15">
      <c r="B13" s="151">
        <v>1</v>
      </c>
      <c r="C13" s="136" t="s">
        <v>256</v>
      </c>
      <c r="D13" s="151"/>
      <c r="E13" s="166">
        <v>0</v>
      </c>
      <c r="F13" s="166"/>
      <c r="G13" s="153">
        <v>0</v>
      </c>
      <c r="H13" s="153">
        <v>0</v>
      </c>
      <c r="I13" s="153">
        <f t="shared" si="0"/>
        <v>0</v>
      </c>
      <c r="J13" s="154"/>
      <c r="K13" s="155"/>
    </row>
    <row r="14" spans="2:11" ht="15">
      <c r="B14" s="151">
        <v>2</v>
      </c>
      <c r="C14" s="156"/>
      <c r="D14" s="151"/>
      <c r="E14" s="153"/>
      <c r="F14" s="153"/>
      <c r="G14" s="153"/>
      <c r="H14" s="153"/>
      <c r="I14" s="153">
        <f t="shared" si="0"/>
        <v>0</v>
      </c>
      <c r="J14" s="77"/>
      <c r="K14" s="77"/>
    </row>
    <row r="15" spans="2:11" ht="15">
      <c r="B15" s="151">
        <v>3</v>
      </c>
      <c r="C15" s="156"/>
      <c r="D15" s="151"/>
      <c r="E15" s="153"/>
      <c r="F15" s="153"/>
      <c r="G15" s="153"/>
      <c r="H15" s="153"/>
      <c r="I15" s="153">
        <f t="shared" si="0"/>
        <v>0</v>
      </c>
      <c r="J15" s="77"/>
      <c r="K15" s="77"/>
    </row>
    <row r="16" spans="2:11" ht="15.75" thickBot="1">
      <c r="B16" s="157">
        <v>4</v>
      </c>
      <c r="C16" s="158"/>
      <c r="D16" s="157"/>
      <c r="E16" s="159"/>
      <c r="F16" s="159"/>
      <c r="G16" s="159"/>
      <c r="H16" s="159"/>
      <c r="I16" s="159">
        <f t="shared" si="0"/>
        <v>0</v>
      </c>
      <c r="J16" s="77"/>
      <c r="K16" s="77"/>
    </row>
    <row r="17" spans="2:11" ht="15.75" thickBot="1">
      <c r="B17" s="160"/>
      <c r="C17" s="161" t="s">
        <v>257</v>
      </c>
      <c r="D17" s="162"/>
      <c r="E17" s="163">
        <f>SUM(E8:E16)</f>
        <v>5002169</v>
      </c>
      <c r="F17" s="163"/>
      <c r="G17" s="163">
        <f>SUM(G8:G16)</f>
        <v>1929317</v>
      </c>
      <c r="H17" s="163">
        <f>SUM(H8:H16)</f>
        <v>0</v>
      </c>
      <c r="I17" s="164">
        <f>SUM(I8:I16)</f>
        <v>6931486</v>
      </c>
      <c r="K17" s="165"/>
    </row>
    <row r="18" ht="10.5" customHeight="1"/>
    <row r="19" spans="3:11" ht="15.75">
      <c r="C19" s="355" t="s">
        <v>394</v>
      </c>
      <c r="D19" s="355"/>
      <c r="E19" s="355"/>
      <c r="F19" s="355"/>
      <c r="G19" s="355"/>
      <c r="H19" s="355"/>
      <c r="I19" s="355"/>
      <c r="K19" s="165"/>
    </row>
    <row r="21" spans="2:9" ht="15">
      <c r="B21" s="356" t="s">
        <v>0</v>
      </c>
      <c r="C21" s="358" t="s">
        <v>104</v>
      </c>
      <c r="D21" s="356" t="s">
        <v>247</v>
      </c>
      <c r="E21" s="149" t="s">
        <v>248</v>
      </c>
      <c r="F21" s="149" t="s">
        <v>346</v>
      </c>
      <c r="G21" s="356" t="s">
        <v>249</v>
      </c>
      <c r="H21" s="356" t="s">
        <v>250</v>
      </c>
      <c r="I21" s="149" t="s">
        <v>248</v>
      </c>
    </row>
    <row r="22" spans="2:9" ht="15">
      <c r="B22" s="357"/>
      <c r="C22" s="359"/>
      <c r="D22" s="357"/>
      <c r="E22" s="150">
        <v>41275</v>
      </c>
      <c r="F22" s="150" t="s">
        <v>347</v>
      </c>
      <c r="G22" s="357"/>
      <c r="H22" s="357"/>
      <c r="I22" s="150">
        <v>41639</v>
      </c>
    </row>
    <row r="23" spans="2:9" ht="15">
      <c r="B23" s="151">
        <v>1</v>
      </c>
      <c r="C23" s="152" t="s">
        <v>251</v>
      </c>
      <c r="D23" s="151"/>
      <c r="E23" s="153">
        <v>0</v>
      </c>
      <c r="F23" s="153"/>
      <c r="G23" s="153">
        <v>0</v>
      </c>
      <c r="H23" s="166">
        <v>0</v>
      </c>
      <c r="I23" s="153">
        <f aca="true" t="shared" si="1" ref="I23:I28">E23+G23</f>
        <v>0</v>
      </c>
    </row>
    <row r="24" spans="2:9" ht="15">
      <c r="B24" s="151">
        <v>2</v>
      </c>
      <c r="C24" s="152" t="s">
        <v>252</v>
      </c>
      <c r="D24" s="151"/>
      <c r="E24" s="153">
        <v>52500</v>
      </c>
      <c r="F24" s="153"/>
      <c r="G24" s="153">
        <v>12000</v>
      </c>
      <c r="H24" s="153">
        <v>0</v>
      </c>
      <c r="I24" s="153">
        <f t="shared" si="1"/>
        <v>64500</v>
      </c>
    </row>
    <row r="25" spans="2:9" ht="15">
      <c r="B25" s="151">
        <v>3</v>
      </c>
      <c r="C25" s="136" t="s">
        <v>258</v>
      </c>
      <c r="D25" s="151"/>
      <c r="E25" s="153">
        <v>1804411</v>
      </c>
      <c r="F25" s="153"/>
      <c r="G25" s="167">
        <v>800985</v>
      </c>
      <c r="H25" s="153">
        <v>0</v>
      </c>
      <c r="I25" s="153">
        <f t="shared" si="1"/>
        <v>2605396</v>
      </c>
    </row>
    <row r="26" spans="2:9" ht="15">
      <c r="B26" s="151">
        <v>4</v>
      </c>
      <c r="C26" s="136" t="s">
        <v>254</v>
      </c>
      <c r="D26" s="151"/>
      <c r="E26" s="153">
        <v>0</v>
      </c>
      <c r="F26" s="153"/>
      <c r="G26" s="153">
        <v>0</v>
      </c>
      <c r="H26" s="153">
        <v>0</v>
      </c>
      <c r="I26" s="153">
        <f t="shared" si="1"/>
        <v>0</v>
      </c>
    </row>
    <row r="27" spans="2:9" ht="15">
      <c r="B27" s="151">
        <v>5</v>
      </c>
      <c r="C27" s="136" t="s">
        <v>255</v>
      </c>
      <c r="D27" s="151"/>
      <c r="E27" s="153">
        <v>0</v>
      </c>
      <c r="F27" s="153"/>
      <c r="G27" s="167">
        <v>0</v>
      </c>
      <c r="H27" s="153">
        <v>0</v>
      </c>
      <c r="I27" s="153">
        <f t="shared" si="1"/>
        <v>0</v>
      </c>
    </row>
    <row r="28" spans="2:9" ht="15">
      <c r="B28" s="151">
        <v>1</v>
      </c>
      <c r="C28" s="136" t="s">
        <v>256</v>
      </c>
      <c r="D28" s="151"/>
      <c r="E28" s="153">
        <v>0</v>
      </c>
      <c r="F28" s="153"/>
      <c r="G28" s="153">
        <v>0</v>
      </c>
      <c r="H28" s="153">
        <v>0</v>
      </c>
      <c r="I28" s="153">
        <f t="shared" si="1"/>
        <v>0</v>
      </c>
    </row>
    <row r="29" spans="2:9" ht="15">
      <c r="B29" s="151">
        <v>2</v>
      </c>
      <c r="C29" s="156"/>
      <c r="D29" s="151"/>
      <c r="E29" s="153">
        <v>0</v>
      </c>
      <c r="F29" s="153"/>
      <c r="G29" s="153">
        <v>0</v>
      </c>
      <c r="H29" s="153">
        <v>0</v>
      </c>
      <c r="I29" s="153">
        <f>E29+G29-H29</f>
        <v>0</v>
      </c>
    </row>
    <row r="30" spans="2:9" ht="15">
      <c r="B30" s="151">
        <v>3</v>
      </c>
      <c r="C30" s="156"/>
      <c r="D30" s="151"/>
      <c r="E30" s="153">
        <v>0</v>
      </c>
      <c r="F30" s="153"/>
      <c r="G30" s="153">
        <v>0</v>
      </c>
      <c r="H30" s="166">
        <v>0</v>
      </c>
      <c r="I30" s="153">
        <f>E30+G30-H30</f>
        <v>0</v>
      </c>
    </row>
    <row r="31" spans="2:9" ht="15.75" thickBot="1">
      <c r="B31" s="157">
        <v>4</v>
      </c>
      <c r="C31" s="158"/>
      <c r="D31" s="157"/>
      <c r="E31" s="159"/>
      <c r="F31" s="159"/>
      <c r="G31" s="159"/>
      <c r="H31" s="159"/>
      <c r="I31" s="159">
        <f>E31+G31-H31</f>
        <v>0</v>
      </c>
    </row>
    <row r="32" spans="2:11" ht="15.75" thickBot="1">
      <c r="B32" s="160"/>
      <c r="C32" s="161" t="s">
        <v>257</v>
      </c>
      <c r="D32" s="162"/>
      <c r="E32" s="163">
        <f>SUM(E23:E31)</f>
        <v>1856911</v>
      </c>
      <c r="F32" s="163"/>
      <c r="G32" s="163">
        <f>SUM(G23:G31)</f>
        <v>812985</v>
      </c>
      <c r="H32" s="163">
        <f>SUM(H23:H31)</f>
        <v>0</v>
      </c>
      <c r="I32" s="164">
        <f>SUM(I23:I31)</f>
        <v>2669896</v>
      </c>
      <c r="J32" s="168"/>
      <c r="K32" s="165"/>
    </row>
    <row r="33" ht="11.25" customHeight="1">
      <c r="I33" s="168"/>
    </row>
    <row r="34" spans="3:9" ht="15.75">
      <c r="C34" s="355" t="s">
        <v>395</v>
      </c>
      <c r="D34" s="355"/>
      <c r="E34" s="355"/>
      <c r="F34" s="355"/>
      <c r="G34" s="355"/>
      <c r="H34" s="355"/>
      <c r="I34" s="355"/>
    </row>
    <row r="36" spans="2:9" ht="15">
      <c r="B36" s="356" t="s">
        <v>0</v>
      </c>
      <c r="C36" s="358" t="s">
        <v>104</v>
      </c>
      <c r="D36" s="356" t="s">
        <v>247</v>
      </c>
      <c r="E36" s="149" t="s">
        <v>248</v>
      </c>
      <c r="F36" s="149" t="s">
        <v>346</v>
      </c>
      <c r="G36" s="356" t="s">
        <v>249</v>
      </c>
      <c r="H36" s="356" t="s">
        <v>250</v>
      </c>
      <c r="I36" s="149" t="s">
        <v>248</v>
      </c>
    </row>
    <row r="37" spans="2:9" ht="15">
      <c r="B37" s="357"/>
      <c r="C37" s="359"/>
      <c r="D37" s="357"/>
      <c r="E37" s="150">
        <v>41275</v>
      </c>
      <c r="F37" s="150" t="s">
        <v>347</v>
      </c>
      <c r="G37" s="357"/>
      <c r="H37" s="357"/>
      <c r="I37" s="150">
        <v>41639</v>
      </c>
    </row>
    <row r="38" spans="2:9" ht="15">
      <c r="B38" s="151">
        <v>1</v>
      </c>
      <c r="C38" s="152" t="s">
        <v>251</v>
      </c>
      <c r="D38" s="151"/>
      <c r="E38" s="153">
        <v>0</v>
      </c>
      <c r="F38" s="153"/>
      <c r="G38" s="153">
        <v>0</v>
      </c>
      <c r="H38" s="153">
        <v>0</v>
      </c>
      <c r="I38" s="153">
        <f aca="true" t="shared" si="2" ref="I38:I46">E38+G38-H38</f>
        <v>0</v>
      </c>
    </row>
    <row r="39" spans="2:9" ht="15">
      <c r="B39" s="151">
        <v>2</v>
      </c>
      <c r="C39" s="136" t="s">
        <v>252</v>
      </c>
      <c r="D39" s="151"/>
      <c r="E39" s="153">
        <v>187500</v>
      </c>
      <c r="F39" s="153"/>
      <c r="G39" s="153"/>
      <c r="H39" s="153">
        <v>12000</v>
      </c>
      <c r="I39" s="153">
        <f t="shared" si="2"/>
        <v>175500</v>
      </c>
    </row>
    <row r="40" spans="2:9" ht="15">
      <c r="B40" s="151">
        <v>3</v>
      </c>
      <c r="C40" s="136" t="s">
        <v>258</v>
      </c>
      <c r="D40" s="151"/>
      <c r="E40" s="153">
        <v>2957758</v>
      </c>
      <c r="F40" s="153"/>
      <c r="G40" s="168">
        <v>1929317</v>
      </c>
      <c r="H40" s="153">
        <v>800985</v>
      </c>
      <c r="I40" s="153">
        <f t="shared" si="2"/>
        <v>4086090</v>
      </c>
    </row>
    <row r="41" spans="2:9" ht="15">
      <c r="B41" s="151">
        <v>4</v>
      </c>
      <c r="C41" s="136" t="s">
        <v>254</v>
      </c>
      <c r="D41" s="151"/>
      <c r="E41" s="153">
        <v>0</v>
      </c>
      <c r="F41" s="153"/>
      <c r="G41" s="153">
        <v>0</v>
      </c>
      <c r="H41" s="153">
        <v>0</v>
      </c>
      <c r="I41" s="153">
        <f t="shared" si="2"/>
        <v>0</v>
      </c>
    </row>
    <row r="42" spans="2:9" ht="15">
      <c r="B42" s="151">
        <v>5</v>
      </c>
      <c r="C42" s="136" t="s">
        <v>255</v>
      </c>
      <c r="D42" s="151"/>
      <c r="E42" s="153">
        <v>0</v>
      </c>
      <c r="F42" s="153"/>
      <c r="G42" s="153">
        <v>0</v>
      </c>
      <c r="H42" s="153">
        <v>0</v>
      </c>
      <c r="I42" s="153">
        <f t="shared" si="2"/>
        <v>0</v>
      </c>
    </row>
    <row r="43" spans="2:9" ht="15">
      <c r="B43" s="151">
        <v>1</v>
      </c>
      <c r="C43" s="136" t="s">
        <v>256</v>
      </c>
      <c r="D43" s="151"/>
      <c r="E43" s="153">
        <v>0</v>
      </c>
      <c r="F43" s="153"/>
      <c r="G43" s="153">
        <v>0</v>
      </c>
      <c r="H43" s="153">
        <v>0</v>
      </c>
      <c r="I43" s="153">
        <f t="shared" si="2"/>
        <v>0</v>
      </c>
    </row>
    <row r="44" spans="2:9" ht="15">
      <c r="B44" s="151">
        <v>2</v>
      </c>
      <c r="C44" s="136"/>
      <c r="D44" s="151"/>
      <c r="E44" s="153"/>
      <c r="F44" s="153"/>
      <c r="G44" s="153"/>
      <c r="H44" s="153"/>
      <c r="I44" s="153">
        <f t="shared" si="2"/>
        <v>0</v>
      </c>
    </row>
    <row r="45" spans="2:9" ht="15">
      <c r="B45" s="151">
        <v>3</v>
      </c>
      <c r="C45" s="156"/>
      <c r="D45" s="151"/>
      <c r="E45" s="153"/>
      <c r="F45" s="153"/>
      <c r="G45" s="153"/>
      <c r="H45" s="153"/>
      <c r="I45" s="153">
        <f t="shared" si="2"/>
        <v>0</v>
      </c>
    </row>
    <row r="46" spans="2:9" ht="15.75" thickBot="1">
      <c r="B46" s="157">
        <v>4</v>
      </c>
      <c r="C46" s="158"/>
      <c r="D46" s="157"/>
      <c r="E46" s="159"/>
      <c r="F46" s="159"/>
      <c r="G46" s="159"/>
      <c r="H46" s="159"/>
      <c r="I46" s="159">
        <f t="shared" si="2"/>
        <v>0</v>
      </c>
    </row>
    <row r="47" spans="2:11" ht="15.75" thickBot="1">
      <c r="B47" s="160"/>
      <c r="C47" s="161" t="s">
        <v>257</v>
      </c>
      <c r="D47" s="162"/>
      <c r="E47" s="163">
        <f>SUM(E38:E46)</f>
        <v>3145258</v>
      </c>
      <c r="F47" s="163"/>
      <c r="G47" s="163">
        <f>SUM(G38:G46)</f>
        <v>1929317</v>
      </c>
      <c r="H47" s="163">
        <f>SUM(H38:H46)</f>
        <v>812985</v>
      </c>
      <c r="I47" s="164">
        <f>SUM(I38:I46)</f>
        <v>4261590</v>
      </c>
      <c r="K47" s="168"/>
    </row>
    <row r="48" spans="2:11" ht="15">
      <c r="B48" s="77"/>
      <c r="C48" s="77"/>
      <c r="D48" s="77"/>
      <c r="E48" s="77"/>
      <c r="F48" s="77"/>
      <c r="G48" s="77"/>
      <c r="H48" s="155"/>
      <c r="I48" s="169"/>
      <c r="J48" s="77"/>
      <c r="K48" s="77"/>
    </row>
    <row r="49" spans="7:9" ht="15.75">
      <c r="G49" s="354" t="s">
        <v>169</v>
      </c>
      <c r="H49" s="354"/>
      <c r="I49" s="354"/>
    </row>
    <row r="50" spans="7:9" ht="15.75">
      <c r="G50" s="354" t="s">
        <v>315</v>
      </c>
      <c r="H50" s="354"/>
      <c r="I50" s="354"/>
    </row>
  </sheetData>
  <sheetProtection/>
  <mergeCells count="20">
    <mergeCell ref="C4:I4"/>
    <mergeCell ref="B6:B7"/>
    <mergeCell ref="C6:C7"/>
    <mergeCell ref="D6:D7"/>
    <mergeCell ref="G6:G7"/>
    <mergeCell ref="H6:H7"/>
    <mergeCell ref="C19:I19"/>
    <mergeCell ref="B21:B22"/>
    <mergeCell ref="C21:C22"/>
    <mergeCell ref="D21:D22"/>
    <mergeCell ref="G21:G22"/>
    <mergeCell ref="H21:H22"/>
    <mergeCell ref="G49:I49"/>
    <mergeCell ref="G50:I50"/>
    <mergeCell ref="C34:I34"/>
    <mergeCell ref="B36:B37"/>
    <mergeCell ref="C36:C37"/>
    <mergeCell ref="D36:D37"/>
    <mergeCell ref="G36:G37"/>
    <mergeCell ref="H36:H37"/>
  </mergeCells>
  <printOptions/>
  <pageMargins left="0.75" right="0.7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2011-03-28T19:22:33Z</cp:lastPrinted>
  <dcterms:created xsi:type="dcterms:W3CDTF">2006-09-16T00:00:00Z</dcterms:created>
  <dcterms:modified xsi:type="dcterms:W3CDTF">2014-03-24T19:30:38Z</dcterms:modified>
  <cp:category/>
  <cp:version/>
  <cp:contentType/>
  <cp:contentStatus/>
</cp:coreProperties>
</file>