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0"/>
  </bookViews>
  <sheets>
    <sheet name="Kop." sheetId="1" r:id="rId1"/>
    <sheet name="Aktivet" sheetId="2" r:id="rId2"/>
    <sheet name="Pasivet" sheetId="3" r:id="rId3"/>
    <sheet name="Rez.1" sheetId="4" r:id="rId4"/>
    <sheet name="Fluksi 2" sheetId="5" r:id="rId5"/>
    <sheet name="Kapitali 2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<sst xmlns="http://schemas.openxmlformats.org/spreadsheetml/2006/main" count="295" uniqueCount="212">
  <si>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</si>
  <si>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</si>
  <si>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</si>
  <si>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</si>
  <si>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</si>
  <si>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</si>
  <si>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</si>
  <si>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</si>
  <si>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</si>
  <si>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</si>
  <si>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</si>
  <si>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</si>
  <si>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</si>
  <si>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</si>
  <si>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</si>
  <si>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</si>
  <si>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</si>
  <si>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</si>
  <si>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</si>
  <si>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</si>
  <si>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</si>
  <si>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</si>
  <si>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</si>
  <si>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</si>
  <si>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</si>
  <si>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</si>
  <si>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</si>
  <si>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</si>
  <si>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</si>
  <si>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</si>
  <si>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</si>
  <si>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</si>
  <si>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</si>
  <si>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</si>
  <si>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</si>
  <si>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</si>
  <si>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</si>
  <si>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</si>
  <si>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</si>
  <si>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</si>
  <si>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</si>
  <si>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</si>
  <si>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</si>
  <si>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</si>
  <si>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</si>
  <si>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</si>
  <si>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</si>
  <si>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</si>
  <si>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</si>
  <si>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</si>
  <si>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</si>
  <si>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</si>
  <si>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</si>
  <si>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</si>
  <si>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</si>
  <si>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</si>
  <si>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</si>
  <si>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</si>
  <si>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</si>
  <si>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</si>
  <si>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</si>
  <si>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</si>
  <si>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</si>
  <si>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</si>
  <si>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</si>
  <si>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</si>
  <si>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</si>
  <si>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</si>
  <si>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</si>
  <si>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</si>
  <si>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</si>
  <si>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</si>
  <si>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</si>
  <si>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</si>
  <si>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Fluksi i parave nga veprimtaria e shfrytezimit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</si>
  <si>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</si>
  <si>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</si>
  <si>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</si>
  <si>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</si>
  <si>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</si>
  <si>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</si>
  <si>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</si>
  <si>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</si>
  <si>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</si>
  <si>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</si>
  <si>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</si>
  <si>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</si>
  <si>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</si>
  <si>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</si>
  <si>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</si>
  <si>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</si>
  <si>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</si>
  <si>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</si>
  <si>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</si>
  <si>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</si>
  <si>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</si>
  <si>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</si>
  <si>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</si>
  <si>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</si>
  <si>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</si>
  <si>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</si>
  <si>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 se kontrolluar X minus parate e Arketuara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</si>
  <si>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</si>
  <si>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</si>
  <si>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</si>
  <si>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</si>
  <si>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</si>
  <si>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</si>
  <si>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</si>
  <si>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</si>
  <si>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</si>
  <si>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</si>
  <si>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</si>
  <si>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</si>
  <si>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</si>
  <si>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</si>
  <si>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</si>
  <si>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</si>
  <si>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</si>
  <si>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</si>
  <si>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</si>
  <si>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</si>
  <si>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</si>
  <si>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</si>
  <si>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</si>
  <si>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</si>
  <si>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</si>
  <si>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</si>
  <si>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</si>
  <si>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</si>
  <si>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</si>
  <si>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</si>
  <si>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</si>
  <si>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</si>
  <si>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</si>
  <si>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</si>
  <si>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</si>
  <si>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</si>
  <si>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</si>
  <si>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</si>
  <si>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</si>
  <si>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</si>
  <si>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</si>
  <si>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</si>
  <si>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</si>
  <si>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</si>
  <si>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</si>
  <si>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</si>
  <si>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</si>
  <si>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</si>
  <si>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</si>
  <si>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</si>
  <si>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</si>
  <si>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</si>
  <si>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</si>
  <si>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</si>
  <si>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</si>
  <si>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</si>
  <si>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</si>
  <si>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</si>
  <si>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</si>
  <si>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</si>
  <si>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</si>
  <si>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</si>
  <si>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</si>
  <si>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</si>
  <si>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</si>
  <si>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</si>
  <si>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Po</t>
  </si>
  <si>
    <t>Leke</t>
  </si>
  <si>
    <t>Materiale ndihmse</t>
  </si>
  <si>
    <t>a</t>
  </si>
  <si>
    <t>b</t>
  </si>
  <si>
    <t>c</t>
  </si>
  <si>
    <t>d</t>
  </si>
  <si>
    <t>e</t>
  </si>
  <si>
    <t>f</t>
  </si>
  <si>
    <t>GAS GROUP SHPK</t>
  </si>
  <si>
    <t>K 81811016 Q</t>
  </si>
  <si>
    <t>TIRANE</t>
  </si>
  <si>
    <t>Rr. Komuna e Parisit; Blloku 1 Maj</t>
  </si>
  <si>
    <t>10.06.2008</t>
  </si>
  <si>
    <t>Tregeti bombula gazi, Import - Export</t>
  </si>
  <si>
    <t>I.1.3</t>
  </si>
  <si>
    <t>I.1.4</t>
  </si>
  <si>
    <t>I.3.7</t>
  </si>
  <si>
    <t>I.4.20</t>
  </si>
  <si>
    <t>I.3.9</t>
  </si>
  <si>
    <t>I.3.10</t>
  </si>
  <si>
    <t>I.4.19</t>
  </si>
  <si>
    <t>III.2.32</t>
  </si>
  <si>
    <t>I.3.47</t>
  </si>
  <si>
    <t>I.3.48</t>
  </si>
  <si>
    <t>I.3.52</t>
  </si>
  <si>
    <t>II.1.59</t>
  </si>
  <si>
    <t>III.3.68</t>
  </si>
  <si>
    <t>III.10.75</t>
  </si>
  <si>
    <t>I.3.54</t>
  </si>
  <si>
    <t>I.3.45</t>
  </si>
  <si>
    <t>I.3.51</t>
  </si>
  <si>
    <t>Pozicioni me 31 dhjetor 2011</t>
  </si>
  <si>
    <t>III.2.31</t>
  </si>
  <si>
    <t>Viti   2013</t>
  </si>
  <si>
    <t>01.01.2013</t>
  </si>
  <si>
    <t>31.12.2013</t>
  </si>
  <si>
    <t>20 Mars 2014</t>
  </si>
  <si>
    <t>Pasqyrat    Financiare    te    Vitit   2013</t>
  </si>
  <si>
    <t>Pasqyra   e   te   Ardhurave   dhe   Shpenzimeve     2013</t>
  </si>
  <si>
    <t>Pasqyra   e   Fluksit   Monetar  -  Metoda  Indirekte   2013</t>
  </si>
  <si>
    <t>Pasqyra  e  Ndryshimeve  ne  Kapital  2013</t>
  </si>
  <si>
    <t>Pozicioni me 31 dhjetor 2012</t>
  </si>
  <si>
    <t>Pozicioni me 31 dhjetor 2013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</si>
</sst>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5" fillId="0" borderId="19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3" fontId="12" fillId="0" borderId="20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180" fontId="12" fillId="0" borderId="22" xfId="0" applyNumberFormat="1" applyFont="1" applyBorder="1" applyAlignment="1">
      <alignment horizontal="left" vertical="center"/>
    </xf>
    <xf numFmtId="3" fontId="12" fillId="0" borderId="20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 vertical="center"/>
    </xf>
    <xf numFmtId="0" fontId="15" fillId="0" borderId="22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23" xfId="0" applyFont="1" applyBorder="1" applyAlignment="1">
      <alignment/>
    </xf>
    <xf numFmtId="3" fontId="12" fillId="0" borderId="21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horizontal="right"/>
    </xf>
    <xf numFmtId="3" fontId="0" fillId="0" borderId="0" xfId="0" applyNumberFormat="1" applyFont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26" xfId="0" applyFont="1" applyBorder="1" applyAlignment="1">
      <alignment horizontal="center" vertical="center"/>
    </xf>
    <xf numFmtId="3" fontId="12" fillId="0" borderId="27" xfId="0" applyNumberFormat="1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3" fontId="15" fillId="0" borderId="19" xfId="0" applyNumberFormat="1" applyFont="1" applyBorder="1" applyAlignment="1">
      <alignment horizontal="right"/>
    </xf>
    <xf numFmtId="3" fontId="5" fillId="0" borderId="0" xfId="0" applyNumberFormat="1" applyFont="1" applyAlignment="1">
      <alignment vertical="center"/>
    </xf>
    <xf numFmtId="3" fontId="15" fillId="0" borderId="33" xfId="0" applyNumberFormat="1" applyFont="1" applyBorder="1" applyAlignment="1">
      <alignment vertical="center"/>
    </xf>
    <xf numFmtId="3" fontId="15" fillId="0" borderId="34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46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3" fontId="12" fillId="0" borderId="20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 Tfitimi"/>
      <sheetName val="Furnitor"/>
      <sheetName val="Klient"/>
      <sheetName val="Amortizimi"/>
      <sheetName val="Shpenz"/>
      <sheetName val="Bilanci"/>
    </sheetNames>
    <sheetDataSet>
      <sheetData sheetId="5">
        <row r="108">
          <cell r="J108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tabSelected="1" zoomScalePageLayoutView="0" workbookViewId="0" topLeftCell="A34">
      <selection activeCell="O56" sqref="O56"/>
    </sheetView>
  </sheetViews>
  <sheetFormatPr defaultColWidth="9.140625" defaultRowHeight="12.75"/>
  <cols>
    <col min="1" max="1" width="8.00390625" style="7" customWidth="1"/>
    <col min="2" max="3" width="9.140625" style="7" customWidth="1"/>
    <col min="4" max="4" width="9.28125" style="7" customWidth="1"/>
    <col min="5" max="5" width="11.421875" style="7" customWidth="1"/>
    <col min="6" max="6" width="12.8515625" style="7" customWidth="1"/>
    <col min="7" max="7" width="5.421875" style="7" customWidth="1"/>
    <col min="8" max="9" width="9.140625" style="7" customWidth="1"/>
    <col min="10" max="10" width="3.140625" style="7" customWidth="1"/>
    <col min="11" max="11" width="9.140625" style="7" customWidth="1"/>
    <col min="12" max="12" width="1.8515625" style="7" customWidth="1"/>
    <col min="13" max="16384" width="9.140625" style="7" customWidth="1"/>
  </cols>
  <sheetData>
    <row r="1" s="3" customFormat="1" ht="6.75" customHeight="1"/>
    <row r="2" spans="2:11" s="3" customFormat="1" ht="12.75">
      <c r="B2" s="8"/>
      <c r="C2" s="9"/>
      <c r="D2" s="9"/>
      <c r="E2" s="9"/>
      <c r="F2" s="9"/>
      <c r="G2" s="9"/>
      <c r="H2" s="9"/>
      <c r="I2" s="9"/>
      <c r="J2" s="9"/>
      <c r="K2" s="10"/>
    </row>
    <row r="3" spans="2:11" s="4" customFormat="1" ht="13.5" customHeight="1">
      <c r="B3" s="50"/>
      <c r="C3" s="58" t="s">
        <v>167</v>
      </c>
      <c r="D3" s="58"/>
      <c r="E3" s="58"/>
      <c r="F3" s="66" t="s">
        <v>177</v>
      </c>
      <c r="G3" s="67"/>
      <c r="H3" s="68"/>
      <c r="I3" s="66"/>
      <c r="J3" s="58"/>
      <c r="K3" s="51"/>
    </row>
    <row r="4" spans="2:11" s="4" customFormat="1" ht="13.5" customHeight="1">
      <c r="B4" s="50"/>
      <c r="C4" s="58" t="s">
        <v>107</v>
      </c>
      <c r="D4" s="58"/>
      <c r="E4" s="58"/>
      <c r="F4" s="64" t="s">
        <v>178</v>
      </c>
      <c r="G4" s="69"/>
      <c r="H4" s="70"/>
      <c r="I4" s="71"/>
      <c r="J4" s="71"/>
      <c r="K4" s="51"/>
    </row>
    <row r="5" spans="2:11" s="4" customFormat="1" ht="13.5" customHeight="1">
      <c r="B5" s="50"/>
      <c r="C5" s="58" t="s">
        <v>6</v>
      </c>
      <c r="D5" s="58"/>
      <c r="E5" s="58"/>
      <c r="F5" s="72" t="s">
        <v>180</v>
      </c>
      <c r="G5" s="64"/>
      <c r="H5" s="64"/>
      <c r="I5" s="64"/>
      <c r="J5" s="64"/>
      <c r="K5" s="51"/>
    </row>
    <row r="6" spans="2:11" s="4" customFormat="1" ht="13.5" customHeight="1">
      <c r="B6" s="50"/>
      <c r="C6" s="58"/>
      <c r="D6" s="58"/>
      <c r="E6" s="58"/>
      <c r="F6" s="58"/>
      <c r="G6" s="58"/>
      <c r="H6" s="73" t="s">
        <v>179</v>
      </c>
      <c r="I6" s="74"/>
      <c r="J6" s="75"/>
      <c r="K6" s="51"/>
    </row>
    <row r="7" spans="2:11" s="4" customFormat="1" ht="13.5" customHeight="1">
      <c r="B7" s="50"/>
      <c r="C7" s="58" t="s">
        <v>0</v>
      </c>
      <c r="D7" s="58"/>
      <c r="E7" s="58"/>
      <c r="F7" s="65" t="s">
        <v>181</v>
      </c>
      <c r="G7" s="76"/>
      <c r="H7" s="58"/>
      <c r="I7" s="58"/>
      <c r="J7" s="58"/>
      <c r="K7" s="51"/>
    </row>
    <row r="8" spans="2:11" s="4" customFormat="1" ht="13.5" customHeight="1">
      <c r="B8" s="50"/>
      <c r="C8" s="58" t="s">
        <v>1</v>
      </c>
      <c r="D8" s="58"/>
      <c r="E8" s="58"/>
      <c r="F8" s="73">
        <v>33169</v>
      </c>
      <c r="G8" s="77"/>
      <c r="H8" s="58"/>
      <c r="I8" s="58"/>
      <c r="J8" s="58"/>
      <c r="K8" s="51"/>
    </row>
    <row r="9" spans="2:11" s="4" customFormat="1" ht="13.5" customHeight="1">
      <c r="B9" s="50"/>
      <c r="C9" s="58"/>
      <c r="D9" s="58"/>
      <c r="E9" s="58"/>
      <c r="F9" s="58"/>
      <c r="G9" s="58"/>
      <c r="H9" s="58"/>
      <c r="I9" s="58"/>
      <c r="J9" s="58"/>
      <c r="K9" s="51"/>
    </row>
    <row r="10" spans="2:11" s="4" customFormat="1" ht="13.5" customHeight="1">
      <c r="B10" s="50"/>
      <c r="C10" s="58" t="s">
        <v>32</v>
      </c>
      <c r="D10" s="58"/>
      <c r="E10" s="58"/>
      <c r="F10" s="64" t="s">
        <v>182</v>
      </c>
      <c r="G10" s="64"/>
      <c r="H10" s="64"/>
      <c r="I10" s="64"/>
      <c r="J10" s="64"/>
      <c r="K10" s="51"/>
    </row>
    <row r="11" spans="2:11" s="4" customFormat="1" ht="13.5" customHeight="1">
      <c r="B11" s="50"/>
      <c r="C11" s="58"/>
      <c r="D11" s="58"/>
      <c r="E11" s="58"/>
      <c r="F11" s="72"/>
      <c r="G11" s="72"/>
      <c r="H11" s="72"/>
      <c r="I11" s="72"/>
      <c r="J11" s="72"/>
      <c r="K11" s="51"/>
    </row>
    <row r="12" spans="2:11" s="4" customFormat="1" ht="13.5" customHeight="1">
      <c r="B12" s="50"/>
      <c r="C12" s="58"/>
      <c r="D12" s="58"/>
      <c r="E12" s="58"/>
      <c r="F12" s="72"/>
      <c r="G12" s="72"/>
      <c r="H12" s="72"/>
      <c r="I12" s="72"/>
      <c r="J12" s="72"/>
      <c r="K12" s="51"/>
    </row>
    <row r="13" spans="2:11" s="5" customFormat="1" ht="12.75">
      <c r="B13" s="52"/>
      <c r="C13" s="53"/>
      <c r="D13" s="53"/>
      <c r="E13" s="53"/>
      <c r="F13" s="53"/>
      <c r="G13" s="53"/>
      <c r="H13" s="53"/>
      <c r="I13" s="53"/>
      <c r="J13" s="53"/>
      <c r="K13" s="54"/>
    </row>
    <row r="14" spans="2:11" s="5" customFormat="1" ht="12.75">
      <c r="B14" s="52"/>
      <c r="C14" s="53"/>
      <c r="D14" s="53"/>
      <c r="E14" s="53"/>
      <c r="F14" s="53"/>
      <c r="G14" s="53"/>
      <c r="H14" s="53"/>
      <c r="I14" s="53"/>
      <c r="J14" s="53"/>
      <c r="K14" s="54"/>
    </row>
    <row r="15" spans="2:11" s="5" customFormat="1" ht="12.75">
      <c r="B15" s="52"/>
      <c r="C15" s="53"/>
      <c r="D15" s="53"/>
      <c r="E15" s="53"/>
      <c r="F15" s="53"/>
      <c r="G15" s="53"/>
      <c r="H15" s="53"/>
      <c r="I15" s="53"/>
      <c r="J15" s="53"/>
      <c r="K15" s="54"/>
    </row>
    <row r="16" spans="2:11" s="5" customFormat="1" ht="12.75">
      <c r="B16" s="52"/>
      <c r="C16" s="53"/>
      <c r="D16" s="53"/>
      <c r="E16" s="53"/>
      <c r="F16" s="53"/>
      <c r="G16" s="53"/>
      <c r="H16" s="53"/>
      <c r="I16" s="53"/>
      <c r="J16" s="53"/>
      <c r="K16" s="54"/>
    </row>
    <row r="17" spans="2:11" s="5" customFormat="1" ht="12.75">
      <c r="B17" s="52"/>
      <c r="C17" s="53"/>
      <c r="D17" s="53"/>
      <c r="E17" s="53"/>
      <c r="F17" s="53"/>
      <c r="G17" s="53"/>
      <c r="H17" s="53"/>
      <c r="I17" s="53"/>
      <c r="J17" s="53"/>
      <c r="K17" s="54"/>
    </row>
    <row r="18" spans="2:11" s="5" customFormat="1" ht="12.75">
      <c r="B18" s="52"/>
      <c r="C18" s="53"/>
      <c r="D18" s="53"/>
      <c r="E18" s="53"/>
      <c r="F18" s="53"/>
      <c r="G18" s="53"/>
      <c r="H18" s="53"/>
      <c r="I18" s="53"/>
      <c r="J18" s="53"/>
      <c r="K18" s="54"/>
    </row>
    <row r="19" spans="2:11" s="5" customFormat="1" ht="12.75">
      <c r="B19" s="52"/>
      <c r="C19" s="53"/>
      <c r="D19" s="53"/>
      <c r="E19" s="53"/>
      <c r="F19" s="53"/>
      <c r="G19" s="53"/>
      <c r="H19" s="53"/>
      <c r="I19" s="53"/>
      <c r="J19" s="53"/>
      <c r="K19" s="54"/>
    </row>
    <row r="20" spans="2:11" s="5" customFormat="1" ht="12.75">
      <c r="B20" s="52"/>
      <c r="C20" s="53"/>
      <c r="D20" s="53"/>
      <c r="E20" s="53"/>
      <c r="F20" s="53"/>
      <c r="G20" s="53"/>
      <c r="H20" s="53"/>
      <c r="I20" s="53"/>
      <c r="J20" s="53"/>
      <c r="K20" s="54"/>
    </row>
    <row r="21" spans="2:11" s="5" customFormat="1" ht="12.75">
      <c r="B21" s="52"/>
      <c r="C21" s="55"/>
      <c r="D21" s="53"/>
      <c r="E21" s="53"/>
      <c r="F21" s="53"/>
      <c r="G21" s="53"/>
      <c r="H21" s="53"/>
      <c r="I21" s="53"/>
      <c r="J21" s="53"/>
      <c r="K21" s="54"/>
    </row>
    <row r="22" spans="2:11" s="5" customFormat="1" ht="12.75">
      <c r="B22" s="52"/>
      <c r="C22" s="53"/>
      <c r="D22" s="53"/>
      <c r="E22" s="53"/>
      <c r="F22" s="53"/>
      <c r="G22" s="53"/>
      <c r="H22" s="53"/>
      <c r="I22" s="53"/>
      <c r="J22" s="53"/>
      <c r="K22" s="54"/>
    </row>
    <row r="23" spans="2:11" s="5" customFormat="1" ht="12.75">
      <c r="B23" s="52"/>
      <c r="C23" s="53"/>
      <c r="D23" s="53"/>
      <c r="E23" s="53"/>
      <c r="F23" s="53"/>
      <c r="G23" s="53"/>
      <c r="H23" s="53"/>
      <c r="I23" s="53"/>
      <c r="J23" s="53"/>
      <c r="K23" s="54"/>
    </row>
    <row r="24" spans="2:11" s="5" customFormat="1" ht="12.75">
      <c r="B24" s="52"/>
      <c r="C24" s="53"/>
      <c r="D24" s="53"/>
      <c r="E24" s="53"/>
      <c r="F24" s="53"/>
      <c r="G24" s="53"/>
      <c r="H24" s="53"/>
      <c r="I24" s="53"/>
      <c r="J24" s="53"/>
      <c r="K24" s="54"/>
    </row>
    <row r="25" spans="1:11" s="12" customFormat="1" ht="30">
      <c r="A25" s="5"/>
      <c r="B25" s="157" t="s">
        <v>7</v>
      </c>
      <c r="C25" s="158"/>
      <c r="D25" s="158"/>
      <c r="E25" s="158"/>
      <c r="F25" s="158"/>
      <c r="G25" s="158"/>
      <c r="H25" s="158"/>
      <c r="I25" s="158"/>
      <c r="J25" s="158"/>
      <c r="K25" s="159"/>
    </row>
    <row r="26" spans="1:11" s="5" customFormat="1" ht="12.75">
      <c r="A26" s="12"/>
      <c r="B26" s="52"/>
      <c r="C26" s="160"/>
      <c r="D26" s="160"/>
      <c r="E26" s="160"/>
      <c r="F26" s="160"/>
      <c r="G26" s="160"/>
      <c r="H26" s="160"/>
      <c r="I26" s="160"/>
      <c r="J26" s="160"/>
      <c r="K26" s="54"/>
    </row>
    <row r="27" spans="2:11" s="5" customFormat="1" ht="12.75">
      <c r="B27" s="52"/>
      <c r="C27" s="160"/>
      <c r="D27" s="160"/>
      <c r="E27" s="160"/>
      <c r="F27" s="160"/>
      <c r="G27" s="160"/>
      <c r="H27" s="160"/>
      <c r="I27" s="160"/>
      <c r="J27" s="160"/>
      <c r="K27" s="54"/>
    </row>
    <row r="28" spans="2:11" s="5" customFormat="1" ht="12.75">
      <c r="B28" s="52"/>
      <c r="C28" s="53"/>
      <c r="D28" s="53"/>
      <c r="E28" s="53"/>
      <c r="F28" s="53"/>
      <c r="G28" s="53"/>
      <c r="H28" s="53"/>
      <c r="I28" s="53"/>
      <c r="J28" s="53"/>
      <c r="K28" s="54"/>
    </row>
    <row r="29" spans="2:11" s="5" customFormat="1" ht="12.75">
      <c r="B29" s="52"/>
      <c r="C29" s="53"/>
      <c r="D29" s="53"/>
      <c r="E29" s="53"/>
      <c r="F29" s="53"/>
      <c r="G29" s="53"/>
      <c r="H29" s="53"/>
      <c r="I29" s="53"/>
      <c r="J29" s="53"/>
      <c r="K29" s="54"/>
    </row>
    <row r="30" spans="1:11" s="13" customFormat="1" ht="33">
      <c r="A30" s="5"/>
      <c r="B30" s="52"/>
      <c r="C30" s="53"/>
      <c r="D30" s="53"/>
      <c r="E30" s="53"/>
      <c r="F30" s="56" t="s">
        <v>202</v>
      </c>
      <c r="G30" s="53"/>
      <c r="H30" s="53"/>
      <c r="I30" s="53"/>
      <c r="J30" s="53"/>
      <c r="K30" s="54"/>
    </row>
    <row r="31" spans="2:11" s="13" customFormat="1" ht="12.75">
      <c r="B31" s="52"/>
      <c r="C31" s="53"/>
      <c r="D31" s="53"/>
      <c r="E31" s="53"/>
      <c r="F31" s="53"/>
      <c r="G31" s="53"/>
      <c r="H31" s="53"/>
      <c r="I31" s="53"/>
      <c r="J31" s="53"/>
      <c r="K31" s="54"/>
    </row>
    <row r="32" spans="2:11" s="13" customFormat="1" ht="12.75">
      <c r="B32" s="52"/>
      <c r="C32" s="53"/>
      <c r="D32" s="53"/>
      <c r="E32" s="53"/>
      <c r="F32" s="53"/>
      <c r="G32" s="53"/>
      <c r="H32" s="53"/>
      <c r="I32" s="53"/>
      <c r="J32" s="53"/>
      <c r="K32" s="54"/>
    </row>
    <row r="33" spans="2:11" s="13" customFormat="1" ht="12.75">
      <c r="B33" s="52"/>
      <c r="C33" s="53"/>
      <c r="D33" s="53"/>
      <c r="E33" s="53"/>
      <c r="F33" s="53"/>
      <c r="G33" s="53"/>
      <c r="H33" s="53"/>
      <c r="I33" s="53"/>
      <c r="J33" s="53"/>
      <c r="K33" s="54"/>
    </row>
    <row r="34" spans="2:11" s="13" customFormat="1" ht="12.75">
      <c r="B34" s="52"/>
      <c r="C34" s="53"/>
      <c r="D34" s="53"/>
      <c r="E34" s="53"/>
      <c r="F34" s="53"/>
      <c r="G34" s="53"/>
      <c r="H34" s="53"/>
      <c r="I34" s="53"/>
      <c r="J34" s="53"/>
      <c r="K34" s="54"/>
    </row>
    <row r="35" spans="2:11" s="13" customFormat="1" ht="12.75">
      <c r="B35" s="52"/>
      <c r="C35" s="53"/>
      <c r="D35" s="53"/>
      <c r="E35" s="53"/>
      <c r="F35" s="53"/>
      <c r="G35" s="53"/>
      <c r="H35" s="53"/>
      <c r="I35" s="53"/>
      <c r="J35" s="53"/>
      <c r="K35" s="54"/>
    </row>
    <row r="36" spans="2:11" s="13" customFormat="1" ht="12.75">
      <c r="B36" s="52"/>
      <c r="C36" s="53"/>
      <c r="D36" s="53"/>
      <c r="E36" s="53"/>
      <c r="F36" s="53"/>
      <c r="G36" s="53"/>
      <c r="H36" s="53"/>
      <c r="I36" s="53"/>
      <c r="J36" s="53"/>
      <c r="K36" s="54"/>
    </row>
    <row r="37" spans="2:11" s="13" customFormat="1" ht="12.75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38" spans="2:11" s="13" customFormat="1" ht="12.75">
      <c r="B38" s="52"/>
      <c r="C38" s="53"/>
      <c r="D38" s="53"/>
      <c r="E38" s="53"/>
      <c r="F38" s="53"/>
      <c r="G38" s="53"/>
      <c r="H38" s="53"/>
      <c r="I38" s="53"/>
      <c r="J38" s="53"/>
      <c r="K38" s="54"/>
    </row>
    <row r="39" spans="2:11" s="13" customFormat="1" ht="12.75">
      <c r="B39" s="52"/>
      <c r="C39" s="53"/>
      <c r="D39" s="53"/>
      <c r="E39" s="53"/>
      <c r="F39" s="53"/>
      <c r="G39" s="53"/>
      <c r="H39" s="53"/>
      <c r="I39" s="53"/>
      <c r="J39" s="53"/>
      <c r="K39" s="54"/>
    </row>
    <row r="40" spans="2:11" s="13" customFormat="1" ht="12.75">
      <c r="B40" s="52"/>
      <c r="C40" s="53"/>
      <c r="D40" s="53"/>
      <c r="E40" s="53"/>
      <c r="F40" s="53"/>
      <c r="G40" s="53"/>
      <c r="H40" s="53"/>
      <c r="I40" s="53"/>
      <c r="J40" s="53"/>
      <c r="K40" s="54"/>
    </row>
    <row r="41" spans="2:11" s="13" customFormat="1" ht="12.75">
      <c r="B41" s="52"/>
      <c r="C41" s="53"/>
      <c r="D41" s="53"/>
      <c r="E41" s="53"/>
      <c r="F41" s="53"/>
      <c r="G41" s="53"/>
      <c r="H41" s="53"/>
      <c r="I41" s="53"/>
      <c r="J41" s="53"/>
      <c r="K41" s="54"/>
    </row>
    <row r="42" spans="2:11" s="13" customFormat="1" ht="12.75">
      <c r="B42" s="52"/>
      <c r="C42" s="53"/>
      <c r="D42" s="53"/>
      <c r="E42" s="53"/>
      <c r="F42" s="53"/>
      <c r="G42" s="53"/>
      <c r="H42" s="53"/>
      <c r="I42" s="53"/>
      <c r="J42" s="53"/>
      <c r="K42" s="54"/>
    </row>
    <row r="43" spans="2:11" s="13" customFormat="1" ht="12.75">
      <c r="B43" s="52"/>
      <c r="C43" s="53"/>
      <c r="D43" s="53"/>
      <c r="E43" s="53"/>
      <c r="F43" s="53"/>
      <c r="G43" s="53"/>
      <c r="H43" s="53"/>
      <c r="I43" s="53"/>
      <c r="J43" s="53"/>
      <c r="K43" s="54"/>
    </row>
    <row r="44" spans="2:11" s="13" customFormat="1" ht="12.75">
      <c r="B44" s="52"/>
      <c r="C44" s="53"/>
      <c r="D44" s="53"/>
      <c r="E44" s="53"/>
      <c r="F44" s="53"/>
      <c r="G44" s="53"/>
      <c r="H44" s="53"/>
      <c r="I44" s="53"/>
      <c r="J44" s="53"/>
      <c r="K44" s="54"/>
    </row>
    <row r="45" spans="2:11" s="13" customFormat="1" ht="9" customHeight="1">
      <c r="B45" s="52"/>
      <c r="C45" s="53"/>
      <c r="D45" s="53"/>
      <c r="E45" s="53"/>
      <c r="F45" s="53"/>
      <c r="G45" s="53"/>
      <c r="H45" s="53"/>
      <c r="I45" s="53"/>
      <c r="J45" s="53"/>
      <c r="K45" s="54"/>
    </row>
    <row r="46" spans="2:11" s="13" customFormat="1" ht="12.75">
      <c r="B46" s="52"/>
      <c r="C46" s="53"/>
      <c r="D46" s="53"/>
      <c r="E46" s="53"/>
      <c r="F46" s="53"/>
      <c r="G46" s="53"/>
      <c r="H46" s="53"/>
      <c r="I46" s="53"/>
      <c r="J46" s="53"/>
      <c r="K46" s="54"/>
    </row>
    <row r="47" spans="2:11" s="13" customFormat="1" ht="12.75">
      <c r="B47" s="52"/>
      <c r="C47" s="53"/>
      <c r="D47" s="53"/>
      <c r="E47" s="53"/>
      <c r="F47" s="53"/>
      <c r="G47" s="53"/>
      <c r="H47" s="53"/>
      <c r="I47" s="53"/>
      <c r="J47" s="53"/>
      <c r="K47" s="54"/>
    </row>
    <row r="48" spans="2:11" s="4" customFormat="1" ht="12.75" customHeight="1">
      <c r="B48" s="50"/>
      <c r="C48" s="58" t="s">
        <v>113</v>
      </c>
      <c r="D48" s="58"/>
      <c r="E48" s="58"/>
      <c r="F48" s="58"/>
      <c r="G48" s="58"/>
      <c r="H48" s="161" t="s">
        <v>168</v>
      </c>
      <c r="I48" s="161"/>
      <c r="J48" s="63"/>
      <c r="K48" s="51"/>
    </row>
    <row r="49" spans="2:11" s="4" customFormat="1" ht="12.75" customHeight="1">
      <c r="B49" s="50"/>
      <c r="C49" s="58" t="s">
        <v>114</v>
      </c>
      <c r="D49" s="58"/>
      <c r="E49" s="58"/>
      <c r="F49" s="58"/>
      <c r="G49" s="58"/>
      <c r="H49" s="155"/>
      <c r="I49" s="155"/>
      <c r="J49" s="63"/>
      <c r="K49" s="51"/>
    </row>
    <row r="50" spans="2:11" s="4" customFormat="1" ht="12.75" customHeight="1">
      <c r="B50" s="50"/>
      <c r="C50" s="58" t="s">
        <v>108</v>
      </c>
      <c r="D50" s="58"/>
      <c r="E50" s="58"/>
      <c r="F50" s="58"/>
      <c r="G50" s="58"/>
      <c r="H50" s="155" t="s">
        <v>169</v>
      </c>
      <c r="I50" s="155"/>
      <c r="J50" s="63"/>
      <c r="K50" s="51"/>
    </row>
    <row r="51" spans="2:11" s="4" customFormat="1" ht="12.75" customHeight="1">
      <c r="B51" s="50"/>
      <c r="C51" s="58" t="s">
        <v>109</v>
      </c>
      <c r="D51" s="58"/>
      <c r="E51" s="58"/>
      <c r="F51" s="58"/>
      <c r="G51" s="58"/>
      <c r="H51" s="155" t="s">
        <v>169</v>
      </c>
      <c r="I51" s="155"/>
      <c r="J51" s="63"/>
      <c r="K51" s="51"/>
    </row>
    <row r="52" spans="2:11" s="5" customFormat="1" ht="15.75">
      <c r="B52" s="52"/>
      <c r="C52" s="58"/>
      <c r="D52" s="58"/>
      <c r="E52" s="58"/>
      <c r="F52" s="58"/>
      <c r="G52" s="58"/>
      <c r="H52" s="58"/>
      <c r="I52" s="58"/>
      <c r="J52" s="63"/>
      <c r="K52" s="54"/>
    </row>
    <row r="53" spans="2:11" s="6" customFormat="1" ht="12.75" customHeight="1">
      <c r="B53" s="57"/>
      <c r="C53" s="58" t="s">
        <v>115</v>
      </c>
      <c r="D53" s="58"/>
      <c r="E53" s="58"/>
      <c r="F53" s="58"/>
      <c r="G53" s="77" t="s">
        <v>110</v>
      </c>
      <c r="H53" s="156" t="s">
        <v>203</v>
      </c>
      <c r="I53" s="154"/>
      <c r="J53" s="63"/>
      <c r="K53" s="59"/>
    </row>
    <row r="54" spans="2:11" s="6" customFormat="1" ht="12.75" customHeight="1">
      <c r="B54" s="57"/>
      <c r="C54" s="58"/>
      <c r="D54" s="58"/>
      <c r="E54" s="58"/>
      <c r="F54" s="58"/>
      <c r="G54" s="77" t="s">
        <v>111</v>
      </c>
      <c r="H54" s="153" t="s">
        <v>204</v>
      </c>
      <c r="I54" s="154"/>
      <c r="J54" s="63"/>
      <c r="K54" s="59"/>
    </row>
    <row r="55" spans="2:11" s="6" customFormat="1" ht="7.5" customHeight="1">
      <c r="B55" s="57"/>
      <c r="C55" s="58"/>
      <c r="D55" s="58"/>
      <c r="E55" s="58"/>
      <c r="F55" s="58"/>
      <c r="G55" s="77"/>
      <c r="H55" s="77"/>
      <c r="I55" s="77"/>
      <c r="J55" s="63"/>
      <c r="K55" s="59"/>
    </row>
    <row r="56" spans="2:11" s="6" customFormat="1" ht="12.75" customHeight="1">
      <c r="B56" s="57"/>
      <c r="C56" s="58" t="s">
        <v>112</v>
      </c>
      <c r="D56" s="58"/>
      <c r="E56" s="58"/>
      <c r="F56" s="77"/>
      <c r="G56" s="58"/>
      <c r="H56" s="78" t="s">
        <v>205</v>
      </c>
      <c r="I56" s="64"/>
      <c r="J56" s="63"/>
      <c r="K56" s="59"/>
    </row>
    <row r="57" spans="2:11" ht="22.5" customHeight="1">
      <c r="B57" s="60"/>
      <c r="C57" s="61"/>
      <c r="D57" s="61"/>
      <c r="E57" s="61"/>
      <c r="F57" s="61"/>
      <c r="G57" s="61"/>
      <c r="H57" s="61"/>
      <c r="I57" s="61"/>
      <c r="J57" s="61"/>
      <c r="K57" s="62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3" footer="0.2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22">
      <selection activeCell="M39" sqref="M39"/>
    </sheetView>
  </sheetViews>
  <sheetFormatPr defaultColWidth="9.140625" defaultRowHeight="12.75"/>
  <cols>
    <col min="1" max="1" width="8.8515625" style="27" customWidth="1"/>
    <col min="2" max="2" width="3.7109375" style="28" customWidth="1"/>
    <col min="3" max="3" width="2.7109375" style="28" customWidth="1"/>
    <col min="4" max="4" width="4.00390625" style="28" customWidth="1"/>
    <col min="5" max="5" width="40.57421875" style="27" customWidth="1"/>
    <col min="6" max="6" width="8.28125" style="27" customWidth="1"/>
    <col min="7" max="8" width="15.7109375" style="29" customWidth="1"/>
    <col min="9" max="9" width="1.421875" style="27" customWidth="1"/>
    <col min="10" max="10" width="9.7109375" style="27" bestFit="1" customWidth="1"/>
    <col min="11" max="16384" width="9.140625" style="27" customWidth="1"/>
  </cols>
  <sheetData>
    <row r="1" spans="2:8" s="3" customFormat="1" ht="17.25" customHeight="1">
      <c r="B1" s="14"/>
      <c r="C1" s="14"/>
      <c r="D1" s="14"/>
      <c r="G1" s="15"/>
      <c r="H1" s="15"/>
    </row>
    <row r="2" spans="2:8" s="19" customFormat="1" ht="18.75">
      <c r="B2" s="16"/>
      <c r="C2" s="17"/>
      <c r="D2" s="17"/>
      <c r="E2" s="146" t="s">
        <v>177</v>
      </c>
      <c r="G2" s="167"/>
      <c r="H2" s="167"/>
    </row>
    <row r="3" spans="2:8" s="19" customFormat="1" ht="9" customHeight="1">
      <c r="B3" s="16"/>
      <c r="C3" s="17"/>
      <c r="D3" s="17"/>
      <c r="E3" s="18"/>
      <c r="G3" s="20"/>
      <c r="H3" s="20"/>
    </row>
    <row r="4" spans="2:9" s="21" customFormat="1" ht="18" customHeight="1">
      <c r="B4" s="168" t="s">
        <v>206</v>
      </c>
      <c r="C4" s="168"/>
      <c r="D4" s="168"/>
      <c r="E4" s="168"/>
      <c r="F4" s="168"/>
      <c r="G4" s="168"/>
      <c r="H4" s="168"/>
      <c r="I4" s="83"/>
    </row>
    <row r="5" spans="2:9" s="7" customFormat="1" ht="6.75" customHeight="1">
      <c r="B5" s="79"/>
      <c r="C5" s="79"/>
      <c r="D5" s="79"/>
      <c r="E5" s="55"/>
      <c r="F5" s="55"/>
      <c r="G5" s="80"/>
      <c r="H5" s="80"/>
      <c r="I5" s="55"/>
    </row>
    <row r="6" spans="2:9" s="7" customFormat="1" ht="12" customHeight="1">
      <c r="B6" s="162" t="s">
        <v>2</v>
      </c>
      <c r="C6" s="169" t="s">
        <v>8</v>
      </c>
      <c r="D6" s="170"/>
      <c r="E6" s="171"/>
      <c r="F6" s="162" t="s">
        <v>9</v>
      </c>
      <c r="G6" s="85" t="s">
        <v>147</v>
      </c>
      <c r="H6" s="85" t="s">
        <v>147</v>
      </c>
      <c r="I6" s="55"/>
    </row>
    <row r="7" spans="2:9" s="7" customFormat="1" ht="12" customHeight="1">
      <c r="B7" s="163"/>
      <c r="C7" s="172"/>
      <c r="D7" s="173"/>
      <c r="E7" s="174"/>
      <c r="F7" s="163"/>
      <c r="G7" s="87" t="s">
        <v>148</v>
      </c>
      <c r="H7" s="88" t="s">
        <v>165</v>
      </c>
      <c r="I7" s="55"/>
    </row>
    <row r="8" spans="2:9" s="22" customFormat="1" ht="24.75" customHeight="1">
      <c r="B8" s="89" t="s">
        <v>3</v>
      </c>
      <c r="C8" s="164" t="s">
        <v>166</v>
      </c>
      <c r="D8" s="165"/>
      <c r="E8" s="166"/>
      <c r="F8" s="91"/>
      <c r="G8" s="81">
        <f>G9+G12+G13+G21+G29+G30+G31</f>
        <v>29390003</v>
      </c>
      <c r="H8" s="81">
        <v>19414522</v>
      </c>
      <c r="I8" s="83"/>
    </row>
    <row r="9" spans="2:9" s="22" customFormat="1" ht="16.5" customHeight="1">
      <c r="B9" s="92"/>
      <c r="C9" s="90">
        <v>1</v>
      </c>
      <c r="D9" s="93" t="s">
        <v>10</v>
      </c>
      <c r="E9" s="94"/>
      <c r="F9" s="99"/>
      <c r="G9" s="81">
        <f>G10+G11</f>
        <v>10007815</v>
      </c>
      <c r="H9" s="81">
        <v>1672271</v>
      </c>
      <c r="I9" s="83"/>
    </row>
    <row r="10" spans="2:9" s="23" customFormat="1" ht="16.5" customHeight="1">
      <c r="B10" s="92" t="s">
        <v>171</v>
      </c>
      <c r="C10" s="90"/>
      <c r="D10" s="96" t="s">
        <v>116</v>
      </c>
      <c r="E10" s="97" t="s">
        <v>29</v>
      </c>
      <c r="F10" s="99" t="s">
        <v>183</v>
      </c>
      <c r="G10" s="82">
        <v>9264753</v>
      </c>
      <c r="H10" s="82">
        <v>1660680</v>
      </c>
      <c r="I10" s="83"/>
    </row>
    <row r="11" spans="2:9" s="23" customFormat="1" ht="16.5" customHeight="1">
      <c r="B11" s="92" t="s">
        <v>172</v>
      </c>
      <c r="C11" s="90"/>
      <c r="D11" s="96" t="s">
        <v>116</v>
      </c>
      <c r="E11" s="97" t="s">
        <v>30</v>
      </c>
      <c r="F11" s="99" t="s">
        <v>184</v>
      </c>
      <c r="G11" s="82">
        <v>743062</v>
      </c>
      <c r="H11" s="82">
        <v>11591</v>
      </c>
      <c r="I11" s="83"/>
    </row>
    <row r="12" spans="2:9" s="22" customFormat="1" ht="16.5" customHeight="1">
      <c r="B12" s="92"/>
      <c r="C12" s="90">
        <v>2</v>
      </c>
      <c r="D12" s="93" t="s">
        <v>151</v>
      </c>
      <c r="E12" s="94"/>
      <c r="F12" s="99"/>
      <c r="G12" s="82"/>
      <c r="H12" s="82"/>
      <c r="I12" s="83"/>
    </row>
    <row r="13" spans="2:9" s="22" customFormat="1" ht="16.5" customHeight="1">
      <c r="B13" s="92"/>
      <c r="C13" s="90">
        <v>3</v>
      </c>
      <c r="D13" s="93" t="s">
        <v>152</v>
      </c>
      <c r="E13" s="94"/>
      <c r="F13" s="99"/>
      <c r="G13" s="81">
        <f>G14+G15+G16+G17+G18</f>
        <v>11978888</v>
      </c>
      <c r="H13" s="81">
        <v>3768091.5</v>
      </c>
      <c r="I13" s="83"/>
    </row>
    <row r="14" spans="2:9" s="23" customFormat="1" ht="16.5" customHeight="1">
      <c r="B14" s="92" t="s">
        <v>171</v>
      </c>
      <c r="C14" s="98"/>
      <c r="D14" s="96" t="s">
        <v>116</v>
      </c>
      <c r="E14" s="97" t="s">
        <v>153</v>
      </c>
      <c r="F14" s="99" t="s">
        <v>185</v>
      </c>
      <c r="G14" s="82">
        <v>7882064</v>
      </c>
      <c r="H14" s="82">
        <v>3521479.5</v>
      </c>
      <c r="I14" s="83"/>
    </row>
    <row r="15" spans="2:9" s="23" customFormat="1" ht="16.5" customHeight="1">
      <c r="B15" s="92" t="s">
        <v>172</v>
      </c>
      <c r="C15" s="98"/>
      <c r="D15" s="96" t="s">
        <v>116</v>
      </c>
      <c r="E15" s="97" t="s">
        <v>117</v>
      </c>
      <c r="F15" s="99"/>
      <c r="G15" s="82">
        <v>3926824</v>
      </c>
      <c r="H15" s="82"/>
      <c r="I15" s="83"/>
    </row>
    <row r="16" spans="2:9" s="23" customFormat="1" ht="16.5" customHeight="1">
      <c r="B16" s="92" t="s">
        <v>173</v>
      </c>
      <c r="C16" s="98"/>
      <c r="D16" s="96" t="s">
        <v>116</v>
      </c>
      <c r="E16" s="97" t="s">
        <v>118</v>
      </c>
      <c r="F16" s="99" t="s">
        <v>187</v>
      </c>
      <c r="G16" s="82">
        <v>170000</v>
      </c>
      <c r="H16" s="82">
        <v>170000</v>
      </c>
      <c r="I16" s="83"/>
    </row>
    <row r="17" spans="2:9" s="23" customFormat="1" ht="16.5" customHeight="1">
      <c r="B17" s="92" t="s">
        <v>174</v>
      </c>
      <c r="C17" s="98"/>
      <c r="D17" s="96" t="s">
        <v>116</v>
      </c>
      <c r="E17" s="97" t="s">
        <v>119</v>
      </c>
      <c r="F17" s="99" t="s">
        <v>188</v>
      </c>
      <c r="G17" s="82">
        <v>0</v>
      </c>
      <c r="H17" s="82">
        <v>76612</v>
      </c>
      <c r="I17" s="83"/>
    </row>
    <row r="18" spans="2:9" s="23" customFormat="1" ht="16.5" customHeight="1">
      <c r="B18" s="92" t="s">
        <v>175</v>
      </c>
      <c r="C18" s="98"/>
      <c r="D18" s="96" t="s">
        <v>116</v>
      </c>
      <c r="E18" s="97" t="s">
        <v>121</v>
      </c>
      <c r="F18" s="99"/>
      <c r="G18" s="82"/>
      <c r="H18" s="82"/>
      <c r="I18" s="83"/>
    </row>
    <row r="19" spans="2:9" s="23" customFormat="1" ht="16.5" customHeight="1">
      <c r="B19" s="92"/>
      <c r="C19" s="98"/>
      <c r="D19" s="96" t="s">
        <v>116</v>
      </c>
      <c r="E19" s="97"/>
      <c r="F19" s="99"/>
      <c r="G19" s="82"/>
      <c r="H19" s="82"/>
      <c r="I19" s="83"/>
    </row>
    <row r="20" spans="2:9" s="23" customFormat="1" ht="16.5" customHeight="1">
      <c r="B20" s="92"/>
      <c r="C20" s="98"/>
      <c r="D20" s="96" t="s">
        <v>116</v>
      </c>
      <c r="E20" s="97"/>
      <c r="F20" s="99"/>
      <c r="G20" s="82"/>
      <c r="H20" s="82"/>
      <c r="I20" s="83"/>
    </row>
    <row r="21" spans="2:9" s="22" customFormat="1" ht="16.5" customHeight="1">
      <c r="B21" s="92"/>
      <c r="C21" s="90">
        <v>4</v>
      </c>
      <c r="D21" s="93" t="s">
        <v>11</v>
      </c>
      <c r="E21" s="94"/>
      <c r="F21" s="99"/>
      <c r="G21" s="81">
        <f>G22+G23+G24+G25+G26+G27</f>
        <v>7403300</v>
      </c>
      <c r="H21" s="81">
        <v>13974159.5</v>
      </c>
      <c r="I21" s="83"/>
    </row>
    <row r="22" spans="2:9" s="23" customFormat="1" ht="16.5" customHeight="1">
      <c r="B22" s="92" t="s">
        <v>171</v>
      </c>
      <c r="C22" s="98"/>
      <c r="D22" s="96" t="s">
        <v>116</v>
      </c>
      <c r="E22" s="97" t="s">
        <v>12</v>
      </c>
      <c r="F22" s="99"/>
      <c r="G22" s="82">
        <v>0</v>
      </c>
      <c r="H22" s="82">
        <v>0</v>
      </c>
      <c r="I22" s="83"/>
    </row>
    <row r="23" spans="2:9" s="23" customFormat="1" ht="16.5" customHeight="1">
      <c r="B23" s="92" t="s">
        <v>172</v>
      </c>
      <c r="C23" s="98"/>
      <c r="D23" s="96" t="s">
        <v>116</v>
      </c>
      <c r="E23" s="97" t="s">
        <v>170</v>
      </c>
      <c r="F23" s="99"/>
      <c r="G23" s="82">
        <v>0</v>
      </c>
      <c r="H23" s="82">
        <v>0</v>
      </c>
      <c r="I23" s="83"/>
    </row>
    <row r="24" spans="2:9" s="23" customFormat="1" ht="16.5" customHeight="1">
      <c r="B24" s="92" t="s">
        <v>173</v>
      </c>
      <c r="C24" s="98"/>
      <c r="D24" s="96" t="s">
        <v>116</v>
      </c>
      <c r="E24" s="97" t="s">
        <v>13</v>
      </c>
      <c r="F24" s="99"/>
      <c r="G24" s="82"/>
      <c r="H24" s="82"/>
      <c r="I24" s="83"/>
    </row>
    <row r="25" spans="2:9" s="23" customFormat="1" ht="16.5" customHeight="1">
      <c r="B25" s="92" t="s">
        <v>174</v>
      </c>
      <c r="C25" s="98"/>
      <c r="D25" s="96" t="s">
        <v>116</v>
      </c>
      <c r="E25" s="97" t="s">
        <v>154</v>
      </c>
      <c r="F25" s="99"/>
      <c r="G25" s="82"/>
      <c r="H25" s="82"/>
      <c r="I25" s="83"/>
    </row>
    <row r="26" spans="2:9" s="23" customFormat="1" ht="16.5" customHeight="1">
      <c r="B26" s="92" t="s">
        <v>175</v>
      </c>
      <c r="C26" s="98"/>
      <c r="D26" s="96" t="s">
        <v>116</v>
      </c>
      <c r="E26" s="97" t="s">
        <v>14</v>
      </c>
      <c r="F26" s="99" t="s">
        <v>189</v>
      </c>
      <c r="G26" s="82">
        <v>7403300</v>
      </c>
      <c r="H26" s="82">
        <v>13974159.5</v>
      </c>
      <c r="I26" s="83"/>
    </row>
    <row r="27" spans="2:9" s="23" customFormat="1" ht="16.5" customHeight="1">
      <c r="B27" s="92" t="s">
        <v>176</v>
      </c>
      <c r="C27" s="98"/>
      <c r="D27" s="96" t="s">
        <v>116</v>
      </c>
      <c r="E27" s="97" t="s">
        <v>15</v>
      </c>
      <c r="F27" s="99" t="s">
        <v>186</v>
      </c>
      <c r="G27" s="82"/>
      <c r="H27" s="82"/>
      <c r="I27" s="83"/>
    </row>
    <row r="28" spans="2:9" s="23" customFormat="1" ht="16.5" customHeight="1">
      <c r="B28" s="92"/>
      <c r="C28" s="98"/>
      <c r="D28" s="96" t="s">
        <v>116</v>
      </c>
      <c r="E28" s="97"/>
      <c r="F28" s="99"/>
      <c r="G28" s="82"/>
      <c r="H28" s="82"/>
      <c r="I28" s="83"/>
    </row>
    <row r="29" spans="2:9" s="22" customFormat="1" ht="16.5" customHeight="1">
      <c r="B29" s="92"/>
      <c r="C29" s="90">
        <v>5</v>
      </c>
      <c r="D29" s="93" t="s">
        <v>155</v>
      </c>
      <c r="E29" s="94"/>
      <c r="F29" s="99"/>
      <c r="G29" s="82"/>
      <c r="H29" s="82"/>
      <c r="I29" s="83"/>
    </row>
    <row r="30" spans="2:9" s="22" customFormat="1" ht="16.5" customHeight="1">
      <c r="B30" s="92"/>
      <c r="C30" s="90">
        <v>6</v>
      </c>
      <c r="D30" s="93" t="s">
        <v>156</v>
      </c>
      <c r="E30" s="94"/>
      <c r="F30" s="99"/>
      <c r="G30" s="82"/>
      <c r="H30" s="82"/>
      <c r="I30" s="83"/>
    </row>
    <row r="31" spans="2:9" s="22" customFormat="1" ht="16.5" customHeight="1">
      <c r="B31" s="92"/>
      <c r="C31" s="90">
        <v>7</v>
      </c>
      <c r="D31" s="93" t="s">
        <v>16</v>
      </c>
      <c r="E31" s="94"/>
      <c r="F31" s="99"/>
      <c r="G31" s="82"/>
      <c r="H31" s="82"/>
      <c r="I31" s="83"/>
    </row>
    <row r="32" spans="2:9" s="22" customFormat="1" ht="16.5" customHeight="1">
      <c r="B32" s="92" t="s">
        <v>171</v>
      </c>
      <c r="C32" s="90"/>
      <c r="D32" s="96" t="s">
        <v>116</v>
      </c>
      <c r="E32" s="94" t="s">
        <v>157</v>
      </c>
      <c r="F32" s="99"/>
      <c r="G32" s="82"/>
      <c r="H32" s="82"/>
      <c r="I32" s="83"/>
    </row>
    <row r="33" spans="2:9" s="22" customFormat="1" ht="16.5" customHeight="1">
      <c r="B33" s="92" t="s">
        <v>172</v>
      </c>
      <c r="C33" s="90"/>
      <c r="D33" s="96" t="s">
        <v>116</v>
      </c>
      <c r="E33" s="94"/>
      <c r="F33" s="99"/>
      <c r="G33" s="82"/>
      <c r="H33" s="82"/>
      <c r="I33" s="83"/>
    </row>
    <row r="34" spans="2:9" s="22" customFormat="1" ht="24.75" customHeight="1">
      <c r="B34" s="99" t="s">
        <v>4</v>
      </c>
      <c r="C34" s="164" t="s">
        <v>17</v>
      </c>
      <c r="D34" s="165"/>
      <c r="E34" s="166"/>
      <c r="F34" s="99"/>
      <c r="G34" s="81">
        <f>G35+G36+G41+G42+G43+G44</f>
        <v>1315086</v>
      </c>
      <c r="H34" s="81">
        <v>200371</v>
      </c>
      <c r="I34" s="83"/>
    </row>
    <row r="35" spans="2:9" s="22" customFormat="1" ht="16.5" customHeight="1">
      <c r="B35" s="92"/>
      <c r="C35" s="90">
        <v>1</v>
      </c>
      <c r="D35" s="93" t="s">
        <v>18</v>
      </c>
      <c r="E35" s="94"/>
      <c r="F35" s="99"/>
      <c r="G35" s="82"/>
      <c r="H35" s="82"/>
      <c r="I35" s="83"/>
    </row>
    <row r="36" spans="2:10" s="22" customFormat="1" ht="16.5" customHeight="1">
      <c r="B36" s="92"/>
      <c r="C36" s="90">
        <v>2</v>
      </c>
      <c r="D36" s="93" t="s">
        <v>19</v>
      </c>
      <c r="E36" s="100"/>
      <c r="F36" s="99"/>
      <c r="G36" s="81">
        <f>G39+G40</f>
        <v>1315086</v>
      </c>
      <c r="H36" s="81">
        <v>200371</v>
      </c>
      <c r="I36" s="83"/>
      <c r="J36" s="152"/>
    </row>
    <row r="37" spans="2:9" s="23" customFormat="1" ht="16.5" customHeight="1">
      <c r="B37" s="92" t="s">
        <v>171</v>
      </c>
      <c r="C37" s="98"/>
      <c r="D37" s="96" t="s">
        <v>116</v>
      </c>
      <c r="E37" s="97" t="s">
        <v>24</v>
      </c>
      <c r="F37" s="99"/>
      <c r="G37" s="82"/>
      <c r="H37" s="82"/>
      <c r="I37" s="83"/>
    </row>
    <row r="38" spans="2:9" s="23" customFormat="1" ht="16.5" customHeight="1">
      <c r="B38" s="92" t="s">
        <v>172</v>
      </c>
      <c r="C38" s="98"/>
      <c r="D38" s="96" t="s">
        <v>116</v>
      </c>
      <c r="E38" s="97" t="s">
        <v>5</v>
      </c>
      <c r="F38" s="99"/>
      <c r="G38" s="82"/>
      <c r="H38" s="82"/>
      <c r="I38" s="83"/>
    </row>
    <row r="39" spans="2:9" s="23" customFormat="1" ht="16.5" customHeight="1">
      <c r="B39" s="92" t="s">
        <v>173</v>
      </c>
      <c r="C39" s="98"/>
      <c r="D39" s="96" t="s">
        <v>116</v>
      </c>
      <c r="E39" s="97" t="s">
        <v>120</v>
      </c>
      <c r="F39" s="99" t="s">
        <v>201</v>
      </c>
      <c r="G39" s="82">
        <v>1307761</v>
      </c>
      <c r="H39" s="82">
        <v>191147</v>
      </c>
      <c r="I39" s="83"/>
    </row>
    <row r="40" spans="2:9" s="23" customFormat="1" ht="16.5" customHeight="1">
      <c r="B40" s="92" t="s">
        <v>174</v>
      </c>
      <c r="C40" s="98"/>
      <c r="D40" s="96" t="s">
        <v>116</v>
      </c>
      <c r="E40" s="97" t="s">
        <v>128</v>
      </c>
      <c r="F40" s="99" t="s">
        <v>190</v>
      </c>
      <c r="G40" s="82">
        <v>7325</v>
      </c>
      <c r="H40" s="82">
        <v>9224</v>
      </c>
      <c r="I40" s="83"/>
    </row>
    <row r="41" spans="2:9" s="22" customFormat="1" ht="16.5" customHeight="1">
      <c r="B41" s="92"/>
      <c r="C41" s="90">
        <v>3</v>
      </c>
      <c r="D41" s="93" t="s">
        <v>20</v>
      </c>
      <c r="E41" s="94"/>
      <c r="F41" s="99"/>
      <c r="G41" s="82"/>
      <c r="H41" s="82"/>
      <c r="I41" s="83"/>
    </row>
    <row r="42" spans="2:9" s="22" customFormat="1" ht="16.5" customHeight="1">
      <c r="B42" s="92"/>
      <c r="C42" s="90">
        <v>4</v>
      </c>
      <c r="D42" s="93" t="s">
        <v>21</v>
      </c>
      <c r="E42" s="94"/>
      <c r="F42" s="99"/>
      <c r="G42" s="82"/>
      <c r="H42" s="82"/>
      <c r="I42" s="83"/>
    </row>
    <row r="43" spans="2:9" s="22" customFormat="1" ht="16.5" customHeight="1">
      <c r="B43" s="92"/>
      <c r="C43" s="90">
        <v>5</v>
      </c>
      <c r="D43" s="93" t="s">
        <v>22</v>
      </c>
      <c r="E43" s="94"/>
      <c r="F43" s="99"/>
      <c r="G43" s="82"/>
      <c r="H43" s="82"/>
      <c r="I43" s="83"/>
    </row>
    <row r="44" spans="2:9" s="22" customFormat="1" ht="16.5" customHeight="1">
      <c r="B44" s="92"/>
      <c r="C44" s="90">
        <v>6</v>
      </c>
      <c r="D44" s="93" t="s">
        <v>23</v>
      </c>
      <c r="E44" s="94"/>
      <c r="F44" s="99"/>
      <c r="G44" s="82"/>
      <c r="H44" s="82"/>
      <c r="I44" s="83"/>
    </row>
    <row r="45" spans="2:9" s="22" customFormat="1" ht="30" customHeight="1">
      <c r="B45" s="95"/>
      <c r="C45" s="164" t="s">
        <v>52</v>
      </c>
      <c r="D45" s="165"/>
      <c r="E45" s="166"/>
      <c r="F45" s="99"/>
      <c r="G45" s="81">
        <f>G8+G34</f>
        <v>30705089</v>
      </c>
      <c r="H45" s="81">
        <v>19614893</v>
      </c>
      <c r="I45" s="83"/>
    </row>
    <row r="46" spans="2:8" s="22" customFormat="1" ht="9.75" customHeight="1">
      <c r="B46" s="24"/>
      <c r="C46" s="24"/>
      <c r="D46" s="24"/>
      <c r="E46" s="24"/>
      <c r="F46" s="25"/>
      <c r="G46" s="26"/>
      <c r="H46" s="26"/>
    </row>
    <row r="47" spans="2:8" s="22" customFormat="1" ht="15.75" customHeight="1">
      <c r="B47" s="24"/>
      <c r="C47" s="24"/>
      <c r="D47" s="24"/>
      <c r="E47" s="24"/>
      <c r="F47" s="25"/>
      <c r="G47" s="26"/>
      <c r="H47" s="26"/>
    </row>
  </sheetData>
  <sheetProtection/>
  <mergeCells count="8">
    <mergeCell ref="B6:B7"/>
    <mergeCell ref="C8:E8"/>
    <mergeCell ref="G2:H2"/>
    <mergeCell ref="B4:H4"/>
    <mergeCell ref="C34:E34"/>
    <mergeCell ref="C45:E45"/>
    <mergeCell ref="F6:F7"/>
    <mergeCell ref="C6:E7"/>
  </mergeCells>
  <printOptions horizontalCentered="1" verticalCentered="1"/>
  <pageMargins left="0" right="0" top="0.18" bottom="0" header="0.511811023622047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6"/>
  <sheetViews>
    <sheetView zoomScalePageLayoutView="0" workbookViewId="0" topLeftCell="A25">
      <selection activeCell="G44" sqref="G44"/>
    </sheetView>
  </sheetViews>
  <sheetFormatPr defaultColWidth="9.140625" defaultRowHeight="12.75"/>
  <cols>
    <col min="1" max="1" width="5.57421875" style="27" customWidth="1"/>
    <col min="2" max="2" width="3.57421875" style="28" customWidth="1"/>
    <col min="3" max="3" width="3.00390625" style="28" customWidth="1"/>
    <col min="4" max="4" width="4.00390625" style="28" customWidth="1"/>
    <col min="5" max="5" width="45.140625" style="27" customWidth="1"/>
    <col min="6" max="6" width="8.8515625" style="27" customWidth="1"/>
    <col min="7" max="8" width="15.7109375" style="29" customWidth="1"/>
    <col min="9" max="9" width="1.421875" style="27" customWidth="1"/>
    <col min="10" max="11" width="9.140625" style="27" customWidth="1"/>
    <col min="12" max="12" width="10.140625" style="27" bestFit="1" customWidth="1"/>
    <col min="13" max="16384" width="9.140625" style="27" customWidth="1"/>
  </cols>
  <sheetData>
    <row r="2" spans="2:8" s="19" customFormat="1" ht="18.75">
      <c r="B2" s="16"/>
      <c r="C2" s="17"/>
      <c r="D2" s="17"/>
      <c r="E2" s="146" t="s">
        <v>177</v>
      </c>
      <c r="G2" s="167"/>
      <c r="H2" s="167"/>
    </row>
    <row r="3" spans="2:8" s="19" customFormat="1" ht="6" customHeight="1">
      <c r="B3" s="16"/>
      <c r="C3" s="17"/>
      <c r="D3" s="17"/>
      <c r="E3" s="18"/>
      <c r="G3" s="20"/>
      <c r="H3" s="20"/>
    </row>
    <row r="4" spans="2:8" s="30" customFormat="1" ht="18" customHeight="1">
      <c r="B4" s="168" t="s">
        <v>206</v>
      </c>
      <c r="C4" s="168"/>
      <c r="D4" s="168"/>
      <c r="E4" s="168"/>
      <c r="F4" s="168"/>
      <c r="G4" s="168"/>
      <c r="H4" s="168"/>
    </row>
    <row r="5" spans="2:8" s="5" customFormat="1" ht="6.75" customHeight="1">
      <c r="B5" s="79"/>
      <c r="C5" s="79"/>
      <c r="D5" s="79"/>
      <c r="E5" s="55"/>
      <c r="F5" s="55"/>
      <c r="G5" s="80"/>
      <c r="H5" s="80"/>
    </row>
    <row r="6" spans="2:8" s="30" customFormat="1" ht="15.75" customHeight="1">
      <c r="B6" s="162" t="s">
        <v>2</v>
      </c>
      <c r="C6" s="169" t="s">
        <v>48</v>
      </c>
      <c r="D6" s="170"/>
      <c r="E6" s="171"/>
      <c r="F6" s="162" t="s">
        <v>9</v>
      </c>
      <c r="G6" s="85" t="s">
        <v>147</v>
      </c>
      <c r="H6" s="85" t="s">
        <v>147</v>
      </c>
    </row>
    <row r="7" spans="2:8" s="30" customFormat="1" ht="15.75" customHeight="1">
      <c r="B7" s="163"/>
      <c r="C7" s="172"/>
      <c r="D7" s="173"/>
      <c r="E7" s="174"/>
      <c r="F7" s="163"/>
      <c r="G7" s="87" t="s">
        <v>148</v>
      </c>
      <c r="H7" s="88" t="s">
        <v>165</v>
      </c>
    </row>
    <row r="8" spans="2:8" s="22" customFormat="1" ht="24.75" customHeight="1">
      <c r="B8" s="99" t="s">
        <v>3</v>
      </c>
      <c r="C8" s="164" t="s">
        <v>149</v>
      </c>
      <c r="D8" s="165"/>
      <c r="E8" s="166"/>
      <c r="F8" s="95"/>
      <c r="G8" s="81">
        <f>G9+G10+G13</f>
        <v>28695831</v>
      </c>
      <c r="H8" s="81">
        <v>16263581.49</v>
      </c>
    </row>
    <row r="9" spans="2:8" s="22" customFormat="1" ht="15.75" customHeight="1">
      <c r="B9" s="92"/>
      <c r="C9" s="90">
        <v>1</v>
      </c>
      <c r="D9" s="93" t="s">
        <v>25</v>
      </c>
      <c r="E9" s="94"/>
      <c r="F9" s="99"/>
      <c r="G9" s="82"/>
      <c r="H9" s="82"/>
    </row>
    <row r="10" spans="2:8" s="22" customFormat="1" ht="15.75" customHeight="1">
      <c r="B10" s="92"/>
      <c r="C10" s="90">
        <v>2</v>
      </c>
      <c r="D10" s="93" t="s">
        <v>26</v>
      </c>
      <c r="E10" s="94"/>
      <c r="F10" s="99"/>
      <c r="G10" s="82"/>
      <c r="H10" s="82"/>
    </row>
    <row r="11" spans="2:8" s="23" customFormat="1" ht="15.75" customHeight="1">
      <c r="B11" s="92"/>
      <c r="C11" s="98"/>
      <c r="D11" s="96" t="s">
        <v>116</v>
      </c>
      <c r="E11" s="97" t="s">
        <v>122</v>
      </c>
      <c r="F11" s="99"/>
      <c r="G11" s="82"/>
      <c r="H11" s="82"/>
    </row>
    <row r="12" spans="2:8" s="23" customFormat="1" ht="15.75" customHeight="1">
      <c r="B12" s="92"/>
      <c r="C12" s="98"/>
      <c r="D12" s="96" t="s">
        <v>116</v>
      </c>
      <c r="E12" s="97" t="s">
        <v>150</v>
      </c>
      <c r="F12" s="99"/>
      <c r="G12" s="82"/>
      <c r="H12" s="82"/>
    </row>
    <row r="13" spans="2:8" s="22" customFormat="1" ht="15.75" customHeight="1">
      <c r="B13" s="92"/>
      <c r="C13" s="90">
        <v>3</v>
      </c>
      <c r="D13" s="93" t="s">
        <v>27</v>
      </c>
      <c r="E13" s="94"/>
      <c r="F13" s="99"/>
      <c r="G13" s="81">
        <f>G14+G15+G16+G17+G18+G19+G20+G21+G22+G23</f>
        <v>28695831</v>
      </c>
      <c r="H13" s="81">
        <v>16263581.49</v>
      </c>
    </row>
    <row r="14" spans="2:12" s="23" customFormat="1" ht="15.75" customHeight="1">
      <c r="B14" s="92"/>
      <c r="C14" s="98"/>
      <c r="D14" s="96" t="s">
        <v>116</v>
      </c>
      <c r="E14" s="97" t="s">
        <v>158</v>
      </c>
      <c r="F14" s="99" t="s">
        <v>198</v>
      </c>
      <c r="G14" s="82">
        <v>2706634</v>
      </c>
      <c r="H14" s="82">
        <v>2379277.49</v>
      </c>
      <c r="L14" s="129"/>
    </row>
    <row r="15" spans="2:12" s="23" customFormat="1" ht="15.75" customHeight="1">
      <c r="B15" s="92"/>
      <c r="C15" s="98"/>
      <c r="D15" s="96" t="s">
        <v>116</v>
      </c>
      <c r="E15" s="97" t="s">
        <v>159</v>
      </c>
      <c r="F15" s="99"/>
      <c r="G15" s="82"/>
      <c r="H15" s="82"/>
      <c r="L15" s="129"/>
    </row>
    <row r="16" spans="2:12" s="23" customFormat="1" ht="15.75" customHeight="1">
      <c r="B16" s="92"/>
      <c r="C16" s="98"/>
      <c r="D16" s="96" t="s">
        <v>116</v>
      </c>
      <c r="E16" s="97" t="s">
        <v>123</v>
      </c>
      <c r="F16" s="99" t="s">
        <v>191</v>
      </c>
      <c r="G16" s="82">
        <v>32365</v>
      </c>
      <c r="H16" s="82">
        <v>25668</v>
      </c>
      <c r="L16" s="129"/>
    </row>
    <row r="17" spans="2:12" s="23" customFormat="1" ht="15.75" customHeight="1">
      <c r="B17" s="92"/>
      <c r="C17" s="98"/>
      <c r="D17" s="96" t="s">
        <v>116</v>
      </c>
      <c r="E17" s="97" t="s">
        <v>124</v>
      </c>
      <c r="F17" s="99" t="s">
        <v>192</v>
      </c>
      <c r="G17" s="82">
        <v>5000</v>
      </c>
      <c r="H17" s="82">
        <v>7200</v>
      </c>
      <c r="L17" s="129"/>
    </row>
    <row r="18" spans="2:12" s="23" customFormat="1" ht="15.75" customHeight="1">
      <c r="B18" s="92"/>
      <c r="C18" s="98"/>
      <c r="D18" s="96" t="s">
        <v>116</v>
      </c>
      <c r="E18" s="97" t="s">
        <v>125</v>
      </c>
      <c r="F18" s="99"/>
      <c r="G18" s="82"/>
      <c r="H18" s="82"/>
      <c r="L18" s="129"/>
    </row>
    <row r="19" spans="2:12" s="23" customFormat="1" ht="15.75" customHeight="1">
      <c r="B19" s="92"/>
      <c r="C19" s="98"/>
      <c r="D19" s="96" t="s">
        <v>116</v>
      </c>
      <c r="E19" s="97" t="s">
        <v>126</v>
      </c>
      <c r="F19" s="99"/>
      <c r="G19" s="82">
        <v>340988</v>
      </c>
      <c r="H19" s="82"/>
      <c r="K19" s="129"/>
      <c r="L19" s="129"/>
    </row>
    <row r="20" spans="2:12" s="23" customFormat="1" ht="15.75" customHeight="1">
      <c r="B20" s="92"/>
      <c r="C20" s="98"/>
      <c r="D20" s="96" t="s">
        <v>116</v>
      </c>
      <c r="E20" s="97" t="s">
        <v>127</v>
      </c>
      <c r="F20" s="99" t="s">
        <v>199</v>
      </c>
      <c r="G20" s="82">
        <v>7012</v>
      </c>
      <c r="H20" s="82">
        <v>100944</v>
      </c>
      <c r="L20" s="129"/>
    </row>
    <row r="21" spans="2:12" s="23" customFormat="1" ht="15.75" customHeight="1">
      <c r="B21" s="92"/>
      <c r="C21" s="98"/>
      <c r="D21" s="96" t="s">
        <v>116</v>
      </c>
      <c r="E21" s="97" t="s">
        <v>121</v>
      </c>
      <c r="F21" s="99" t="s">
        <v>193</v>
      </c>
      <c r="G21" s="82">
        <v>25603832</v>
      </c>
      <c r="H21" s="82">
        <v>13750492</v>
      </c>
      <c r="L21" s="129"/>
    </row>
    <row r="22" spans="2:12" s="23" customFormat="1" ht="15.75" customHeight="1">
      <c r="B22" s="92"/>
      <c r="C22" s="98"/>
      <c r="D22" s="96" t="s">
        <v>116</v>
      </c>
      <c r="E22" s="97" t="s">
        <v>130</v>
      </c>
      <c r="F22" s="99"/>
      <c r="G22" s="82"/>
      <c r="H22" s="82"/>
      <c r="L22" s="129"/>
    </row>
    <row r="23" spans="2:8" s="23" customFormat="1" ht="15.75" customHeight="1">
      <c r="B23" s="92"/>
      <c r="C23" s="98"/>
      <c r="D23" s="96" t="s">
        <v>116</v>
      </c>
      <c r="E23" s="97" t="s">
        <v>129</v>
      </c>
      <c r="F23" s="99" t="s">
        <v>197</v>
      </c>
      <c r="G23" s="82"/>
      <c r="H23" s="82"/>
    </row>
    <row r="24" spans="2:8" s="22" customFormat="1" ht="15.75" customHeight="1">
      <c r="B24" s="92"/>
      <c r="C24" s="90">
        <v>4</v>
      </c>
      <c r="D24" s="93" t="s">
        <v>28</v>
      </c>
      <c r="E24" s="94"/>
      <c r="F24" s="99"/>
      <c r="G24" s="82"/>
      <c r="H24" s="82"/>
    </row>
    <row r="25" spans="2:8" s="22" customFormat="1" ht="15.75" customHeight="1">
      <c r="B25" s="92"/>
      <c r="C25" s="90">
        <v>5</v>
      </c>
      <c r="D25" s="93" t="s">
        <v>160</v>
      </c>
      <c r="E25" s="94"/>
      <c r="F25" s="99"/>
      <c r="G25" s="82"/>
      <c r="H25" s="82"/>
    </row>
    <row r="26" spans="2:8" s="22" customFormat="1" ht="24.75" customHeight="1">
      <c r="B26" s="99" t="s">
        <v>4</v>
      </c>
      <c r="C26" s="164" t="s">
        <v>49</v>
      </c>
      <c r="D26" s="165"/>
      <c r="E26" s="166"/>
      <c r="F26" s="99"/>
      <c r="G26" s="81">
        <f>G27+G30+G31+G32</f>
        <v>20157392</v>
      </c>
      <c r="H26" s="81">
        <v>21513573.49</v>
      </c>
    </row>
    <row r="27" spans="2:8" s="22" customFormat="1" ht="15.75" customHeight="1">
      <c r="B27" s="92"/>
      <c r="C27" s="90">
        <v>1</v>
      </c>
      <c r="D27" s="93" t="s">
        <v>33</v>
      </c>
      <c r="E27" s="100"/>
      <c r="F27" s="99"/>
      <c r="G27" s="82">
        <f>G28</f>
        <v>20157392</v>
      </c>
      <c r="H27" s="82">
        <v>21513573.49</v>
      </c>
    </row>
    <row r="28" spans="2:8" s="23" customFormat="1" ht="15.75" customHeight="1">
      <c r="B28" s="92"/>
      <c r="C28" s="96" t="s">
        <v>116</v>
      </c>
      <c r="D28" s="102" t="s">
        <v>34</v>
      </c>
      <c r="F28" s="99" t="s">
        <v>194</v>
      </c>
      <c r="G28" s="82">
        <v>20157392</v>
      </c>
      <c r="H28" s="82">
        <v>21513573.49</v>
      </c>
    </row>
    <row r="29" spans="2:8" s="23" customFormat="1" ht="15.75" customHeight="1">
      <c r="B29" s="92"/>
      <c r="C29" s="98"/>
      <c r="D29" s="96" t="s">
        <v>116</v>
      </c>
      <c r="E29" s="97" t="s">
        <v>31</v>
      </c>
      <c r="F29" s="99"/>
      <c r="G29" s="82"/>
      <c r="H29" s="82"/>
    </row>
    <row r="30" spans="2:8" s="22" customFormat="1" ht="15.75" customHeight="1">
      <c r="B30" s="92"/>
      <c r="C30" s="90">
        <v>2</v>
      </c>
      <c r="D30" s="93" t="s">
        <v>35</v>
      </c>
      <c r="E30" s="94"/>
      <c r="F30" s="99"/>
      <c r="G30" s="82"/>
      <c r="H30" s="82"/>
    </row>
    <row r="31" spans="2:8" s="22" customFormat="1" ht="15.75" customHeight="1">
      <c r="B31" s="92"/>
      <c r="C31" s="90">
        <v>3</v>
      </c>
      <c r="D31" s="93" t="s">
        <v>28</v>
      </c>
      <c r="E31" s="94"/>
      <c r="F31" s="99"/>
      <c r="G31" s="82"/>
      <c r="H31" s="82"/>
    </row>
    <row r="32" spans="2:8" s="22" customFormat="1" ht="15.75" customHeight="1">
      <c r="B32" s="92"/>
      <c r="C32" s="90">
        <v>4</v>
      </c>
      <c r="D32" s="93" t="s">
        <v>36</v>
      </c>
      <c r="E32" s="94"/>
      <c r="F32" s="99"/>
      <c r="G32" s="82"/>
      <c r="H32" s="82"/>
    </row>
    <row r="33" spans="2:8" s="22" customFormat="1" ht="24.75" customHeight="1">
      <c r="B33" s="92"/>
      <c r="C33" s="164" t="s">
        <v>51</v>
      </c>
      <c r="D33" s="165"/>
      <c r="E33" s="166"/>
      <c r="F33" s="99"/>
      <c r="G33" s="81">
        <f>G8+G26</f>
        <v>48853223</v>
      </c>
      <c r="H33" s="81">
        <v>37777154.98</v>
      </c>
    </row>
    <row r="34" spans="2:8" s="22" customFormat="1" ht="24.75" customHeight="1">
      <c r="B34" s="99" t="s">
        <v>37</v>
      </c>
      <c r="C34" s="164" t="s">
        <v>38</v>
      </c>
      <c r="D34" s="165"/>
      <c r="E34" s="166"/>
      <c r="F34" s="99"/>
      <c r="G34" s="81">
        <f>G35+G36+G37+G38+G39+G40+G41+G42+G43+G44</f>
        <v>-18148134</v>
      </c>
      <c r="H34" s="81">
        <v>-18162262</v>
      </c>
    </row>
    <row r="35" spans="2:8" s="22" customFormat="1" ht="15.75" customHeight="1">
      <c r="B35" s="92"/>
      <c r="C35" s="90">
        <v>1</v>
      </c>
      <c r="D35" s="93" t="s">
        <v>39</v>
      </c>
      <c r="E35" s="94"/>
      <c r="F35" s="99"/>
      <c r="G35" s="82"/>
      <c r="H35" s="82"/>
    </row>
    <row r="36" spans="2:8" s="22" customFormat="1" ht="15.75" customHeight="1">
      <c r="B36" s="92"/>
      <c r="C36" s="101">
        <v>2</v>
      </c>
      <c r="D36" s="93" t="s">
        <v>40</v>
      </c>
      <c r="E36" s="94"/>
      <c r="F36" s="99"/>
      <c r="G36" s="82"/>
      <c r="H36" s="82"/>
    </row>
    <row r="37" spans="2:8" s="22" customFormat="1" ht="15.75" customHeight="1">
      <c r="B37" s="92"/>
      <c r="C37" s="90">
        <v>3</v>
      </c>
      <c r="D37" s="93" t="s">
        <v>41</v>
      </c>
      <c r="E37" s="94"/>
      <c r="F37" s="99" t="s">
        <v>195</v>
      </c>
      <c r="G37" s="82">
        <f>'[1]Bilanci'!$J$108</f>
        <v>100000</v>
      </c>
      <c r="H37" s="82">
        <v>100000</v>
      </c>
    </row>
    <row r="38" spans="2:8" s="22" customFormat="1" ht="15.75" customHeight="1">
      <c r="B38" s="92"/>
      <c r="C38" s="101">
        <v>4</v>
      </c>
      <c r="D38" s="93" t="s">
        <v>42</v>
      </c>
      <c r="E38" s="94"/>
      <c r="F38" s="99"/>
      <c r="G38" s="82"/>
      <c r="H38" s="82"/>
    </row>
    <row r="39" spans="2:8" s="22" customFormat="1" ht="15.75" customHeight="1">
      <c r="B39" s="92"/>
      <c r="C39" s="90">
        <v>5</v>
      </c>
      <c r="D39" s="93" t="s">
        <v>131</v>
      </c>
      <c r="E39" s="94"/>
      <c r="F39" s="99"/>
      <c r="G39" s="82"/>
      <c r="H39" s="82"/>
    </row>
    <row r="40" spans="2:8" s="22" customFormat="1" ht="15.75" customHeight="1">
      <c r="B40" s="92"/>
      <c r="C40" s="101">
        <v>6</v>
      </c>
      <c r="D40" s="93" t="s">
        <v>43</v>
      </c>
      <c r="E40" s="94"/>
      <c r="F40" s="99"/>
      <c r="G40" s="82"/>
      <c r="H40" s="82"/>
    </row>
    <row r="41" spans="2:8" s="22" customFormat="1" ht="15.75" customHeight="1">
      <c r="B41" s="92"/>
      <c r="C41" s="90">
        <v>7</v>
      </c>
      <c r="D41" s="93" t="s">
        <v>44</v>
      </c>
      <c r="E41" s="94"/>
      <c r="F41" s="99"/>
      <c r="G41" s="82"/>
      <c r="H41" s="82"/>
    </row>
    <row r="42" spans="2:8" s="22" customFormat="1" ht="15.75" customHeight="1">
      <c r="B42" s="92"/>
      <c r="C42" s="101">
        <v>8</v>
      </c>
      <c r="D42" s="93" t="s">
        <v>45</v>
      </c>
      <c r="E42" s="94"/>
      <c r="F42" s="99"/>
      <c r="G42" s="82"/>
      <c r="H42" s="82"/>
    </row>
    <row r="43" spans="2:8" s="22" customFormat="1" ht="15.75" customHeight="1">
      <c r="B43" s="92"/>
      <c r="C43" s="90">
        <v>9</v>
      </c>
      <c r="D43" s="93" t="s">
        <v>46</v>
      </c>
      <c r="E43" s="94"/>
      <c r="F43" s="99"/>
      <c r="G43" s="82">
        <f>-18262358</f>
        <v>-18262358</v>
      </c>
      <c r="H43" s="82">
        <v>-15748601</v>
      </c>
    </row>
    <row r="44" spans="2:8" s="22" customFormat="1" ht="15.75" customHeight="1">
      <c r="B44" s="92"/>
      <c r="C44" s="101">
        <v>10</v>
      </c>
      <c r="D44" s="93" t="s">
        <v>47</v>
      </c>
      <c r="E44" s="94"/>
      <c r="F44" s="99" t="s">
        <v>196</v>
      </c>
      <c r="G44" s="82">
        <v>14224</v>
      </c>
      <c r="H44" s="82">
        <v>-2513661</v>
      </c>
    </row>
    <row r="45" spans="2:8" s="22" customFormat="1" ht="24.75" customHeight="1">
      <c r="B45" s="92"/>
      <c r="C45" s="175" t="s">
        <v>50</v>
      </c>
      <c r="D45" s="176"/>
      <c r="E45" s="177"/>
      <c r="F45" s="99"/>
      <c r="G45" s="81">
        <f>G8+G26+G34</f>
        <v>30705089</v>
      </c>
      <c r="H45" s="81">
        <v>19614892.979999997</v>
      </c>
    </row>
    <row r="46" spans="2:8" s="22" customFormat="1" ht="15.75" customHeight="1">
      <c r="B46" s="24"/>
      <c r="C46" s="24"/>
      <c r="D46" s="33"/>
      <c r="E46" s="25"/>
      <c r="F46" s="25"/>
      <c r="G46" s="26"/>
      <c r="H46" s="26"/>
    </row>
    <row r="47" spans="2:8" s="22" customFormat="1" ht="15.75" customHeight="1">
      <c r="B47" s="24"/>
      <c r="C47" s="24"/>
      <c r="D47" s="33"/>
      <c r="E47" s="25"/>
      <c r="F47" s="25"/>
      <c r="G47" s="26"/>
      <c r="H47" s="26"/>
    </row>
    <row r="48" spans="2:8" s="22" customFormat="1" ht="15.75" customHeight="1">
      <c r="B48" s="24"/>
      <c r="C48" s="24"/>
      <c r="D48" s="33"/>
      <c r="E48" s="25"/>
      <c r="F48" s="25"/>
      <c r="G48" s="26"/>
      <c r="H48" s="26"/>
    </row>
    <row r="49" spans="2:8" s="22" customFormat="1" ht="15.75" customHeight="1">
      <c r="B49" s="24"/>
      <c r="C49" s="24"/>
      <c r="D49" s="33"/>
      <c r="E49" s="25"/>
      <c r="F49" s="25"/>
      <c r="G49" s="26"/>
      <c r="H49" s="26"/>
    </row>
    <row r="50" spans="2:8" s="22" customFormat="1" ht="15.75" customHeight="1">
      <c r="B50" s="24"/>
      <c r="C50" s="24"/>
      <c r="D50" s="33"/>
      <c r="E50" s="25"/>
      <c r="F50" s="25"/>
      <c r="G50" s="26"/>
      <c r="H50" s="26"/>
    </row>
    <row r="51" spans="2:8" s="22" customFormat="1" ht="15.75" customHeight="1">
      <c r="B51" s="24"/>
      <c r="C51" s="24"/>
      <c r="D51" s="33"/>
      <c r="E51" s="25"/>
      <c r="F51" s="25"/>
      <c r="G51" s="26"/>
      <c r="H51" s="26"/>
    </row>
    <row r="52" spans="2:8" s="22" customFormat="1" ht="15.75" customHeight="1">
      <c r="B52" s="24"/>
      <c r="C52" s="24"/>
      <c r="D52" s="33"/>
      <c r="E52" s="25"/>
      <c r="F52" s="25"/>
      <c r="G52" s="26"/>
      <c r="H52" s="26"/>
    </row>
    <row r="53" spans="2:8" s="22" customFormat="1" ht="15.75" customHeight="1">
      <c r="B53" s="24"/>
      <c r="C53" s="24"/>
      <c r="D53" s="33"/>
      <c r="E53" s="25"/>
      <c r="F53" s="25"/>
      <c r="G53" s="26"/>
      <c r="H53" s="26"/>
    </row>
    <row r="54" spans="2:8" s="22" customFormat="1" ht="15.75" customHeight="1">
      <c r="B54" s="24"/>
      <c r="C54" s="24"/>
      <c r="D54" s="33"/>
      <c r="E54" s="25"/>
      <c r="F54" s="25"/>
      <c r="G54" s="26"/>
      <c r="H54" s="26"/>
    </row>
    <row r="55" spans="2:8" s="22" customFormat="1" ht="15.75" customHeight="1">
      <c r="B55" s="24"/>
      <c r="C55" s="24"/>
      <c r="D55" s="24"/>
      <c r="E55" s="24"/>
      <c r="F55" s="25"/>
      <c r="G55" s="26"/>
      <c r="H55" s="26"/>
    </row>
    <row r="56" spans="2:8" ht="12.75">
      <c r="B56" s="34"/>
      <c r="C56" s="34"/>
      <c r="D56" s="35"/>
      <c r="E56" s="36"/>
      <c r="F56" s="36"/>
      <c r="G56" s="37"/>
      <c r="H56" s="37"/>
    </row>
  </sheetData>
  <sheetProtection/>
  <mergeCells count="10">
    <mergeCell ref="C45:E45"/>
    <mergeCell ref="B6:B7"/>
    <mergeCell ref="C6:E7"/>
    <mergeCell ref="C26:E26"/>
    <mergeCell ref="G2:H2"/>
    <mergeCell ref="B4:H4"/>
    <mergeCell ref="C33:E33"/>
    <mergeCell ref="C8:E8"/>
    <mergeCell ref="F6:F7"/>
    <mergeCell ref="C34:E3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25">
      <selection activeCell="L27" sqref="L27"/>
    </sheetView>
  </sheetViews>
  <sheetFormatPr defaultColWidth="9.140625" defaultRowHeight="12.75"/>
  <cols>
    <col min="1" max="1" width="7.28125" style="5" customWidth="1"/>
    <col min="2" max="2" width="3.7109375" style="31" customWidth="1"/>
    <col min="3" max="3" width="6.140625" style="31" customWidth="1"/>
    <col min="4" max="4" width="2.7109375" style="31" customWidth="1"/>
    <col min="5" max="5" width="51.7109375" style="5" customWidth="1"/>
    <col min="6" max="6" width="14.8515625" style="32" customWidth="1"/>
    <col min="7" max="7" width="14.00390625" style="32" customWidth="1"/>
    <col min="8" max="8" width="1.421875" style="5" customWidth="1"/>
    <col min="9" max="9" width="9.140625" style="5" customWidth="1"/>
    <col min="10" max="10" width="18.00390625" style="41" customWidth="1"/>
    <col min="11" max="16384" width="9.140625" style="5" customWidth="1"/>
  </cols>
  <sheetData>
    <row r="2" spans="2:10" s="30" customFormat="1" ht="18.75">
      <c r="B2" s="16"/>
      <c r="C2" s="16"/>
      <c r="D2" s="17"/>
      <c r="E2" s="146" t="s">
        <v>177</v>
      </c>
      <c r="F2" s="19"/>
      <c r="G2" s="38"/>
      <c r="H2" s="19"/>
      <c r="I2" s="19"/>
      <c r="J2" s="39"/>
    </row>
    <row r="3" spans="2:10" s="30" customFormat="1" ht="7.5" customHeight="1">
      <c r="B3" s="16"/>
      <c r="C3" s="16"/>
      <c r="D3" s="17"/>
      <c r="E3" s="18"/>
      <c r="F3" s="20"/>
      <c r="G3" s="38"/>
      <c r="H3" s="19"/>
      <c r="I3" s="19"/>
      <c r="J3" s="39"/>
    </row>
    <row r="4" spans="2:10" s="30" customFormat="1" ht="29.25" customHeight="1">
      <c r="B4" s="168" t="s">
        <v>207</v>
      </c>
      <c r="C4" s="168"/>
      <c r="D4" s="168"/>
      <c r="E4" s="168"/>
      <c r="F4" s="168"/>
      <c r="G4" s="168"/>
      <c r="H4" s="40"/>
      <c r="I4" s="40"/>
      <c r="J4" s="39"/>
    </row>
    <row r="5" spans="2:10" s="30" customFormat="1" ht="18.75" customHeight="1">
      <c r="B5" s="194" t="s">
        <v>145</v>
      </c>
      <c r="C5" s="194"/>
      <c r="D5" s="194"/>
      <c r="E5" s="194"/>
      <c r="F5" s="194"/>
      <c r="G5" s="194"/>
      <c r="H5" s="21"/>
      <c r="I5" s="21"/>
      <c r="J5" s="39"/>
    </row>
    <row r="6" spans="2:7" ht="7.5" customHeight="1">
      <c r="B6" s="79"/>
      <c r="C6" s="79"/>
      <c r="D6" s="79"/>
      <c r="E6" s="55"/>
      <c r="F6" s="80"/>
      <c r="G6" s="80"/>
    </row>
    <row r="7" spans="2:10" s="30" customFormat="1" ht="15.75" customHeight="1">
      <c r="B7" s="187" t="s">
        <v>2</v>
      </c>
      <c r="C7" s="181" t="s">
        <v>146</v>
      </c>
      <c r="D7" s="182"/>
      <c r="E7" s="183"/>
      <c r="F7" s="103" t="s">
        <v>147</v>
      </c>
      <c r="G7" s="103" t="s">
        <v>147</v>
      </c>
      <c r="H7" s="22"/>
      <c r="I7" s="22"/>
      <c r="J7" s="39"/>
    </row>
    <row r="8" spans="2:10" s="30" customFormat="1" ht="15.75" customHeight="1">
      <c r="B8" s="188"/>
      <c r="C8" s="184"/>
      <c r="D8" s="185"/>
      <c r="E8" s="186"/>
      <c r="F8" s="104" t="s">
        <v>148</v>
      </c>
      <c r="G8" s="105" t="s">
        <v>165</v>
      </c>
      <c r="H8" s="22"/>
      <c r="I8" s="22"/>
      <c r="J8" s="39"/>
    </row>
    <row r="9" spans="2:10" s="30" customFormat="1" ht="24.75" customHeight="1">
      <c r="B9" s="92">
        <v>1</v>
      </c>
      <c r="C9" s="189" t="s">
        <v>53</v>
      </c>
      <c r="D9" s="190"/>
      <c r="E9" s="191"/>
      <c r="F9" s="81">
        <v>29506293</v>
      </c>
      <c r="G9" s="81">
        <v>16225574</v>
      </c>
      <c r="J9" s="39"/>
    </row>
    <row r="10" spans="2:10" s="30" customFormat="1" ht="24.75" customHeight="1">
      <c r="B10" s="92">
        <v>2</v>
      </c>
      <c r="C10" s="189" t="s">
        <v>54</v>
      </c>
      <c r="D10" s="190"/>
      <c r="E10" s="191"/>
      <c r="F10" s="82">
        <v>56800</v>
      </c>
      <c r="G10" s="82">
        <v>378091</v>
      </c>
      <c r="J10" s="39"/>
    </row>
    <row r="11" spans="2:10" s="30" customFormat="1" ht="24.75" customHeight="1">
      <c r="B11" s="84">
        <v>3</v>
      </c>
      <c r="C11" s="189" t="s">
        <v>161</v>
      </c>
      <c r="D11" s="190"/>
      <c r="E11" s="191"/>
      <c r="F11" s="108"/>
      <c r="G11" s="108"/>
      <c r="J11" s="39"/>
    </row>
    <row r="12" spans="2:10" s="30" customFormat="1" ht="24.75" customHeight="1">
      <c r="B12" s="84">
        <v>4</v>
      </c>
      <c r="C12" s="189" t="s">
        <v>132</v>
      </c>
      <c r="D12" s="190"/>
      <c r="E12" s="191"/>
      <c r="F12" s="111">
        <v>22914215</v>
      </c>
      <c r="G12" s="111">
        <v>13562364</v>
      </c>
      <c r="J12" s="39"/>
    </row>
    <row r="13" spans="2:10" s="30" customFormat="1" ht="24.75" customHeight="1">
      <c r="B13" s="84">
        <v>5</v>
      </c>
      <c r="C13" s="189" t="s">
        <v>133</v>
      </c>
      <c r="D13" s="190"/>
      <c r="E13" s="191"/>
      <c r="F13" s="111">
        <f>F14+F15</f>
        <v>1717240</v>
      </c>
      <c r="G13" s="111">
        <v>1475181</v>
      </c>
      <c r="J13" s="39"/>
    </row>
    <row r="14" spans="2:10" s="30" customFormat="1" ht="24.75" customHeight="1">
      <c r="B14" s="84"/>
      <c r="C14" s="106"/>
      <c r="D14" s="192" t="s">
        <v>134</v>
      </c>
      <c r="E14" s="193"/>
      <c r="F14" s="111">
        <v>1471500</v>
      </c>
      <c r="G14" s="111">
        <v>1263364</v>
      </c>
      <c r="H14" s="23"/>
      <c r="I14" s="23"/>
      <c r="J14" s="39"/>
    </row>
    <row r="15" spans="2:10" s="30" customFormat="1" ht="24.75" customHeight="1">
      <c r="B15" s="84"/>
      <c r="C15" s="106"/>
      <c r="D15" s="192" t="s">
        <v>135</v>
      </c>
      <c r="E15" s="193"/>
      <c r="F15" s="111">
        <v>245740</v>
      </c>
      <c r="G15" s="111">
        <v>211817</v>
      </c>
      <c r="H15" s="23"/>
      <c r="I15" s="23"/>
      <c r="J15" s="39"/>
    </row>
    <row r="16" spans="2:10" s="30" customFormat="1" ht="24.75" customHeight="1">
      <c r="B16" s="92">
        <v>6</v>
      </c>
      <c r="C16" s="189" t="s">
        <v>136</v>
      </c>
      <c r="D16" s="190"/>
      <c r="E16" s="191"/>
      <c r="F16" s="112">
        <v>152086</v>
      </c>
      <c r="G16" s="112">
        <v>50183</v>
      </c>
      <c r="J16" s="39"/>
    </row>
    <row r="17" spans="2:10" s="30" customFormat="1" ht="24.75" customHeight="1">
      <c r="B17" s="92">
        <v>7</v>
      </c>
      <c r="C17" s="189" t="s">
        <v>137</v>
      </c>
      <c r="D17" s="190"/>
      <c r="E17" s="191"/>
      <c r="F17" s="112">
        <v>2228060</v>
      </c>
      <c r="G17" s="112">
        <v>1465360</v>
      </c>
      <c r="J17" s="151"/>
    </row>
    <row r="18" spans="2:10" s="30" customFormat="1" ht="39.75" customHeight="1">
      <c r="B18" s="92">
        <v>8</v>
      </c>
      <c r="C18" s="164" t="s">
        <v>138</v>
      </c>
      <c r="D18" s="165"/>
      <c r="E18" s="166"/>
      <c r="F18" s="113">
        <f>F12+F13+F16+F17</f>
        <v>27011601</v>
      </c>
      <c r="G18" s="81">
        <v>16553088</v>
      </c>
      <c r="H18" s="22"/>
      <c r="I18" s="22"/>
      <c r="J18" s="39"/>
    </row>
    <row r="19" spans="2:10" s="30" customFormat="1" ht="39.75" customHeight="1">
      <c r="B19" s="92">
        <v>9</v>
      </c>
      <c r="C19" s="178" t="s">
        <v>139</v>
      </c>
      <c r="D19" s="179"/>
      <c r="E19" s="180"/>
      <c r="F19" s="81">
        <f>F9+F10+F11-F18</f>
        <v>2551492</v>
      </c>
      <c r="G19" s="81">
        <v>50577</v>
      </c>
      <c r="H19" s="22"/>
      <c r="I19" s="22"/>
      <c r="J19" s="39"/>
    </row>
    <row r="20" spans="2:10" s="30" customFormat="1" ht="24.75" customHeight="1">
      <c r="B20" s="92">
        <v>10</v>
      </c>
      <c r="C20" s="189" t="s">
        <v>55</v>
      </c>
      <c r="D20" s="190"/>
      <c r="E20" s="191"/>
      <c r="F20" s="82"/>
      <c r="G20" s="82"/>
      <c r="J20" s="39"/>
    </row>
    <row r="21" spans="2:10" s="30" customFormat="1" ht="24.75" customHeight="1">
      <c r="B21" s="92">
        <v>11</v>
      </c>
      <c r="C21" s="189" t="s">
        <v>140</v>
      </c>
      <c r="D21" s="190"/>
      <c r="E21" s="191"/>
      <c r="F21" s="82"/>
      <c r="G21" s="82"/>
      <c r="J21" s="39"/>
    </row>
    <row r="22" spans="2:10" s="30" customFormat="1" ht="24.75" customHeight="1">
      <c r="B22" s="92">
        <v>12</v>
      </c>
      <c r="C22" s="189" t="s">
        <v>56</v>
      </c>
      <c r="D22" s="190"/>
      <c r="E22" s="191"/>
      <c r="F22" s="82">
        <v>0</v>
      </c>
      <c r="G22" s="82">
        <v>0</v>
      </c>
      <c r="J22" s="39"/>
    </row>
    <row r="23" spans="2:10" s="30" customFormat="1" ht="24.75" customHeight="1">
      <c r="B23" s="92"/>
      <c r="C23" s="110">
        <v>121</v>
      </c>
      <c r="D23" s="192" t="s">
        <v>57</v>
      </c>
      <c r="E23" s="193"/>
      <c r="F23" s="82"/>
      <c r="G23" s="82"/>
      <c r="H23" s="23"/>
      <c r="I23" s="23"/>
      <c r="J23" s="39"/>
    </row>
    <row r="24" spans="2:10" s="30" customFormat="1" ht="24.75" customHeight="1">
      <c r="B24" s="92"/>
      <c r="C24" s="106">
        <v>122</v>
      </c>
      <c r="D24" s="192" t="s">
        <v>141</v>
      </c>
      <c r="E24" s="193"/>
      <c r="F24" s="82">
        <v>-2490360</v>
      </c>
      <c r="G24" s="82">
        <v>-2551336.49</v>
      </c>
      <c r="H24" s="23"/>
      <c r="I24" s="23"/>
      <c r="J24" s="39"/>
    </row>
    <row r="25" spans="2:10" s="30" customFormat="1" ht="24.75" customHeight="1">
      <c r="B25" s="92"/>
      <c r="C25" s="106">
        <v>123</v>
      </c>
      <c r="D25" s="192" t="s">
        <v>58</v>
      </c>
      <c r="E25" s="193"/>
      <c r="F25" s="82">
        <v>-46908.5</v>
      </c>
      <c r="G25" s="82">
        <v>-12901.49</v>
      </c>
      <c r="H25" s="23"/>
      <c r="I25" s="23"/>
      <c r="J25" s="39"/>
    </row>
    <row r="26" spans="2:10" s="30" customFormat="1" ht="24.75" customHeight="1">
      <c r="B26" s="92"/>
      <c r="C26" s="106">
        <v>124</v>
      </c>
      <c r="D26" s="192" t="s">
        <v>59</v>
      </c>
      <c r="E26" s="193"/>
      <c r="F26" s="82"/>
      <c r="G26" s="82"/>
      <c r="H26" s="23"/>
      <c r="I26" s="23"/>
      <c r="J26" s="39"/>
    </row>
    <row r="27" spans="2:10" s="30" customFormat="1" ht="39.75" customHeight="1">
      <c r="B27" s="92">
        <v>13</v>
      </c>
      <c r="C27" s="178" t="s">
        <v>60</v>
      </c>
      <c r="D27" s="179"/>
      <c r="E27" s="180"/>
      <c r="F27" s="81">
        <f>F20+F21+F22+F23+F24+F25+F26</f>
        <v>-2537268.5</v>
      </c>
      <c r="G27" s="81">
        <v>-2564237.9800000004</v>
      </c>
      <c r="H27" s="22"/>
      <c r="I27" s="22"/>
      <c r="J27" s="39"/>
    </row>
    <row r="28" spans="2:10" s="30" customFormat="1" ht="39.75" customHeight="1">
      <c r="B28" s="92">
        <v>14</v>
      </c>
      <c r="C28" s="178" t="s">
        <v>143</v>
      </c>
      <c r="D28" s="179"/>
      <c r="E28" s="180"/>
      <c r="F28" s="81">
        <f>F19+F27</f>
        <v>14223.5</v>
      </c>
      <c r="G28" s="81">
        <v>-2513660.9800000004</v>
      </c>
      <c r="H28" s="22"/>
      <c r="I28" s="22"/>
      <c r="J28" s="39"/>
    </row>
    <row r="29" spans="2:10" s="30" customFormat="1" ht="24.75" customHeight="1">
      <c r="B29" s="92">
        <v>15</v>
      </c>
      <c r="C29" s="189" t="s">
        <v>61</v>
      </c>
      <c r="D29" s="190"/>
      <c r="E29" s="191"/>
      <c r="F29" s="82"/>
      <c r="G29" s="82"/>
      <c r="J29" s="39"/>
    </row>
    <row r="30" spans="2:10" s="30" customFormat="1" ht="39.75" customHeight="1">
      <c r="B30" s="92">
        <v>16</v>
      </c>
      <c r="C30" s="178" t="s">
        <v>144</v>
      </c>
      <c r="D30" s="179"/>
      <c r="E30" s="180"/>
      <c r="F30" s="81">
        <f>F28-F29</f>
        <v>14223.5</v>
      </c>
      <c r="G30" s="81">
        <v>-2513660.9800000004</v>
      </c>
      <c r="H30" s="22"/>
      <c r="I30" s="22"/>
      <c r="J30" s="39"/>
    </row>
    <row r="31" spans="2:10" s="30" customFormat="1" ht="24.75" customHeight="1">
      <c r="B31" s="92">
        <v>17</v>
      </c>
      <c r="C31" s="189" t="s">
        <v>142</v>
      </c>
      <c r="D31" s="190"/>
      <c r="E31" s="191"/>
      <c r="F31" s="82"/>
      <c r="G31" s="82"/>
      <c r="J31" s="39"/>
    </row>
    <row r="32" spans="2:10" s="30" customFormat="1" ht="15.75" customHeight="1">
      <c r="B32" s="42"/>
      <c r="C32" s="42"/>
      <c r="D32" s="42"/>
      <c r="E32" s="43"/>
      <c r="F32" s="44"/>
      <c r="G32" s="44"/>
      <c r="J32" s="39"/>
    </row>
    <row r="33" spans="2:10" s="30" customFormat="1" ht="15.75" customHeight="1">
      <c r="B33" s="42"/>
      <c r="C33" s="42"/>
      <c r="D33" s="42"/>
      <c r="E33" s="43"/>
      <c r="F33" s="44"/>
      <c r="G33" s="44"/>
      <c r="J33" s="39"/>
    </row>
    <row r="34" spans="2:10" s="30" customFormat="1" ht="15.75" customHeight="1">
      <c r="B34" s="42"/>
      <c r="C34" s="42"/>
      <c r="D34" s="42"/>
      <c r="E34" s="43"/>
      <c r="F34" s="44"/>
      <c r="G34" s="44"/>
      <c r="J34" s="39"/>
    </row>
    <row r="35" spans="2:10" s="30" customFormat="1" ht="15.75" customHeight="1">
      <c r="B35" s="42"/>
      <c r="C35" s="42"/>
      <c r="D35" s="42"/>
      <c r="E35" s="43"/>
      <c r="F35" s="44"/>
      <c r="G35" s="44"/>
      <c r="J35" s="39"/>
    </row>
    <row r="36" spans="2:10" s="30" customFormat="1" ht="15.75" customHeight="1">
      <c r="B36" s="42"/>
      <c r="C36" s="42"/>
      <c r="D36" s="42"/>
      <c r="E36" s="43"/>
      <c r="F36" s="44"/>
      <c r="G36" s="44"/>
      <c r="J36" s="39"/>
    </row>
    <row r="37" spans="2:10" s="30" customFormat="1" ht="15.75" customHeight="1">
      <c r="B37" s="42"/>
      <c r="C37" s="42"/>
      <c r="D37" s="42"/>
      <c r="E37" s="43"/>
      <c r="F37" s="44"/>
      <c r="G37" s="44"/>
      <c r="J37" s="39"/>
    </row>
    <row r="38" spans="2:10" s="30" customFormat="1" ht="15.75" customHeight="1">
      <c r="B38" s="42"/>
      <c r="C38" s="42"/>
      <c r="D38" s="42"/>
      <c r="E38" s="43"/>
      <c r="F38" s="44"/>
      <c r="G38" s="44"/>
      <c r="J38" s="39"/>
    </row>
    <row r="39" spans="2:10" s="30" customFormat="1" ht="15.75" customHeight="1">
      <c r="B39" s="42"/>
      <c r="C39" s="42"/>
      <c r="D39" s="42"/>
      <c r="E39" s="43"/>
      <c r="F39" s="44"/>
      <c r="G39" s="44"/>
      <c r="J39" s="39"/>
    </row>
    <row r="40" spans="2:10" s="30" customFormat="1" ht="15.75" customHeight="1">
      <c r="B40" s="42"/>
      <c r="C40" s="42"/>
      <c r="D40" s="42"/>
      <c r="E40" s="43"/>
      <c r="F40" s="44"/>
      <c r="G40" s="44"/>
      <c r="J40" s="39"/>
    </row>
    <row r="41" spans="2:10" s="30" customFormat="1" ht="15.75" customHeight="1">
      <c r="B41" s="42"/>
      <c r="C41" s="42"/>
      <c r="D41" s="42"/>
      <c r="E41" s="42"/>
      <c r="F41" s="44"/>
      <c r="G41" s="44"/>
      <c r="J41" s="39"/>
    </row>
    <row r="42" spans="2:7" ht="12.75">
      <c r="B42" s="45"/>
      <c r="C42" s="45"/>
      <c r="D42" s="45"/>
      <c r="E42" s="11"/>
      <c r="F42" s="46"/>
      <c r="G42" s="46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37" footer="0.2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0"/>
  <sheetViews>
    <sheetView zoomScalePageLayoutView="0" workbookViewId="0" topLeftCell="A31">
      <selection activeCell="E58" sqref="E58"/>
    </sheetView>
  </sheetViews>
  <sheetFormatPr defaultColWidth="9.140625" defaultRowHeight="12.75"/>
  <cols>
    <col min="1" max="1" width="13.28125" style="27" customWidth="1"/>
    <col min="2" max="3" width="3.7109375" style="28" customWidth="1"/>
    <col min="4" max="4" width="3.57421875" style="28" customWidth="1"/>
    <col min="5" max="5" width="44.421875" style="27" customWidth="1"/>
    <col min="6" max="7" width="15.421875" style="29" customWidth="1"/>
    <col min="8" max="8" width="1.421875" style="27" customWidth="1"/>
    <col min="9" max="9" width="9.140625" style="27" customWidth="1"/>
    <col min="10" max="10" width="9.7109375" style="27" bestFit="1" customWidth="1"/>
    <col min="11" max="16384" width="9.140625" style="27" customWidth="1"/>
  </cols>
  <sheetData>
    <row r="2" spans="2:7" s="19" customFormat="1" ht="18.75">
      <c r="B2" s="16"/>
      <c r="C2" s="16"/>
      <c r="D2" s="17"/>
      <c r="E2" s="146" t="s">
        <v>177</v>
      </c>
      <c r="G2" s="38"/>
    </row>
    <row r="3" spans="2:7" s="19" customFormat="1" ht="7.5" customHeight="1">
      <c r="B3" s="16"/>
      <c r="C3" s="16"/>
      <c r="D3" s="17"/>
      <c r="E3" s="18"/>
      <c r="F3" s="48"/>
      <c r="G3" s="49"/>
    </row>
    <row r="4" spans="2:7" s="19" customFormat="1" ht="8.25" customHeight="1">
      <c r="B4" s="16"/>
      <c r="C4" s="16"/>
      <c r="D4" s="17"/>
      <c r="E4" s="18"/>
      <c r="F4" s="20"/>
      <c r="G4" s="38"/>
    </row>
    <row r="5" spans="2:7" s="40" customFormat="1" ht="18" customHeight="1">
      <c r="B5" s="168" t="s">
        <v>208</v>
      </c>
      <c r="C5" s="168"/>
      <c r="D5" s="168"/>
      <c r="E5" s="168"/>
      <c r="F5" s="168"/>
      <c r="G5" s="168"/>
    </row>
    <row r="6" spans="2:7" s="47" customFormat="1" ht="6.75" customHeight="1">
      <c r="B6" s="79"/>
      <c r="C6" s="79"/>
      <c r="D6" s="79"/>
      <c r="E6" s="55"/>
      <c r="F6" s="80"/>
      <c r="G6" s="80"/>
    </row>
    <row r="7" spans="2:7" s="22" customFormat="1" ht="15.75" customHeight="1">
      <c r="B7" s="162" t="s">
        <v>2</v>
      </c>
      <c r="C7" s="181" t="s">
        <v>91</v>
      </c>
      <c r="D7" s="182"/>
      <c r="E7" s="183"/>
      <c r="F7" s="85" t="s">
        <v>147</v>
      </c>
      <c r="G7" s="85" t="s">
        <v>147</v>
      </c>
    </row>
    <row r="8" spans="2:7" s="22" customFormat="1" ht="15.75" customHeight="1">
      <c r="B8" s="163"/>
      <c r="C8" s="184"/>
      <c r="D8" s="185"/>
      <c r="E8" s="186"/>
      <c r="F8" s="87" t="s">
        <v>148</v>
      </c>
      <c r="G8" s="88" t="s">
        <v>165</v>
      </c>
    </row>
    <row r="9" spans="2:7" s="22" customFormat="1" ht="24.75" customHeight="1">
      <c r="B9" s="92"/>
      <c r="C9" s="114" t="s">
        <v>74</v>
      </c>
      <c r="D9" s="115"/>
      <c r="E9" s="100"/>
      <c r="F9" s="82">
        <f>F10+F11+F12+F13+F14+F15+F16+F18+F19+F21+F22+F23+F24</f>
        <v>10958622.5</v>
      </c>
      <c r="G9" s="82">
        <f>G10+G12+G13+G15+G16+G18+G19+G21+G22+G23</f>
        <v>2267087.0199999996</v>
      </c>
    </row>
    <row r="10" spans="2:7" s="22" customFormat="1" ht="19.5" customHeight="1">
      <c r="B10" s="92"/>
      <c r="C10" s="114"/>
      <c r="D10" s="94" t="s">
        <v>92</v>
      </c>
      <c r="E10" s="94"/>
      <c r="F10" s="82">
        <f>'Rez.1'!F28</f>
        <v>14223.5</v>
      </c>
      <c r="G10" s="82">
        <v>-2513661.49</v>
      </c>
    </row>
    <row r="11" spans="2:7" s="22" customFormat="1" ht="19.5" customHeight="1">
      <c r="B11" s="92"/>
      <c r="C11" s="116"/>
      <c r="D11" s="117" t="s">
        <v>93</v>
      </c>
      <c r="E11" s="118"/>
      <c r="F11" s="82"/>
      <c r="G11" s="82"/>
    </row>
    <row r="12" spans="2:7" s="22" customFormat="1" ht="19.5" customHeight="1">
      <c r="B12" s="92"/>
      <c r="C12" s="114"/>
      <c r="D12" s="115"/>
      <c r="E12" s="107" t="s">
        <v>103</v>
      </c>
      <c r="F12" s="82">
        <f>'Rez.1'!F16</f>
        <v>152086</v>
      </c>
      <c r="G12" s="82">
        <v>50183</v>
      </c>
    </row>
    <row r="13" spans="2:7" s="22" customFormat="1" ht="19.5" customHeight="1">
      <c r="B13" s="92"/>
      <c r="C13" s="114"/>
      <c r="D13" s="115"/>
      <c r="E13" s="107" t="s">
        <v>104</v>
      </c>
      <c r="F13" s="82"/>
      <c r="G13" s="82"/>
    </row>
    <row r="14" spans="2:7" s="22" customFormat="1" ht="19.5" customHeight="1">
      <c r="B14" s="92"/>
      <c r="C14" s="114"/>
      <c r="D14" s="115"/>
      <c r="E14" s="107" t="s">
        <v>105</v>
      </c>
      <c r="F14" s="82"/>
      <c r="G14" s="82"/>
    </row>
    <row r="15" spans="2:7" s="22" customFormat="1" ht="19.5" customHeight="1">
      <c r="B15" s="92"/>
      <c r="C15" s="114"/>
      <c r="D15" s="115"/>
      <c r="E15" s="107" t="s">
        <v>106</v>
      </c>
      <c r="F15" s="82"/>
      <c r="G15" s="82"/>
    </row>
    <row r="16" spans="2:7" s="25" customFormat="1" ht="19.5" customHeight="1">
      <c r="B16" s="169"/>
      <c r="C16" s="181"/>
      <c r="D16" s="119" t="s">
        <v>94</v>
      </c>
      <c r="E16" s="120"/>
      <c r="F16" s="195">
        <f>Aktivet!H13-Aktivet!G13</f>
        <v>-8210796.5</v>
      </c>
      <c r="G16" s="195">
        <v>574955.51</v>
      </c>
    </row>
    <row r="17" spans="2:7" s="25" customFormat="1" ht="19.5" customHeight="1">
      <c r="B17" s="172"/>
      <c r="C17" s="184"/>
      <c r="D17" s="121" t="s">
        <v>95</v>
      </c>
      <c r="E17" s="120"/>
      <c r="F17" s="196"/>
      <c r="G17" s="196"/>
    </row>
    <row r="18" spans="2:7" s="22" customFormat="1" ht="19.5" customHeight="1">
      <c r="B18" s="86"/>
      <c r="C18" s="114"/>
      <c r="D18" s="94" t="s">
        <v>96</v>
      </c>
      <c r="E18" s="94"/>
      <c r="F18" s="127">
        <f>Aktivet!H21-Aktivet!G21</f>
        <v>6570859.5</v>
      </c>
      <c r="G18" s="127">
        <v>2585037</v>
      </c>
    </row>
    <row r="19" spans="2:7" s="22" customFormat="1" ht="19.5" customHeight="1">
      <c r="B19" s="162"/>
      <c r="C19" s="181"/>
      <c r="D19" s="119" t="s">
        <v>97</v>
      </c>
      <c r="E19" s="119"/>
      <c r="F19" s="195">
        <f>Pasivet!G13-Pasivet!H13+0.49</f>
        <v>12432250</v>
      </c>
      <c r="G19" s="195">
        <v>1570573</v>
      </c>
    </row>
    <row r="20" spans="2:10" s="22" customFormat="1" ht="19.5" customHeight="1">
      <c r="B20" s="163"/>
      <c r="C20" s="184"/>
      <c r="D20" s="117" t="s">
        <v>98</v>
      </c>
      <c r="E20" s="117"/>
      <c r="F20" s="196"/>
      <c r="G20" s="196"/>
      <c r="J20" s="152"/>
    </row>
    <row r="21" spans="2:7" s="22" customFormat="1" ht="19.5" customHeight="1">
      <c r="B21" s="92"/>
      <c r="C21" s="114"/>
      <c r="D21" s="94" t="s">
        <v>99</v>
      </c>
      <c r="E21" s="94"/>
      <c r="F21" s="126"/>
      <c r="G21" s="126"/>
    </row>
    <row r="22" spans="2:7" s="22" customFormat="1" ht="19.5" customHeight="1">
      <c r="B22" s="92"/>
      <c r="C22" s="114"/>
      <c r="D22" s="94" t="s">
        <v>75</v>
      </c>
      <c r="E22" s="94"/>
      <c r="F22" s="112"/>
      <c r="G22" s="112"/>
    </row>
    <row r="23" spans="2:7" s="22" customFormat="1" ht="19.5" customHeight="1">
      <c r="B23" s="92"/>
      <c r="C23" s="114"/>
      <c r="D23" s="94" t="s">
        <v>76</v>
      </c>
      <c r="E23" s="94"/>
      <c r="F23" s="112"/>
      <c r="G23" s="112"/>
    </row>
    <row r="24" spans="2:7" s="23" customFormat="1" ht="19.5" customHeight="1">
      <c r="B24" s="92"/>
      <c r="C24" s="114"/>
      <c r="D24" s="97" t="s">
        <v>100</v>
      </c>
      <c r="E24" s="94"/>
      <c r="F24" s="112"/>
      <c r="G24" s="112"/>
    </row>
    <row r="25" spans="2:7" s="22" customFormat="1" ht="24.75" customHeight="1">
      <c r="B25" s="92"/>
      <c r="C25" s="122" t="s">
        <v>77</v>
      </c>
      <c r="D25" s="115"/>
      <c r="E25" s="94"/>
      <c r="F25" s="112">
        <f>F26+F27+F28+F29+F30</f>
        <v>-1266897</v>
      </c>
      <c r="G25" s="112"/>
    </row>
    <row r="26" spans="2:7" s="22" customFormat="1" ht="19.5" customHeight="1">
      <c r="B26" s="92"/>
      <c r="C26" s="94" t="s">
        <v>101</v>
      </c>
      <c r="E26" s="94"/>
      <c r="F26" s="112"/>
      <c r="G26" s="112"/>
    </row>
    <row r="27" spans="2:7" s="22" customFormat="1" ht="19.5" customHeight="1">
      <c r="B27" s="92"/>
      <c r="C27" s="114"/>
      <c r="D27" s="94" t="s">
        <v>78</v>
      </c>
      <c r="E27" s="94"/>
      <c r="F27" s="112">
        <f>-1114715-152182</f>
        <v>-1266897</v>
      </c>
      <c r="G27" s="112"/>
    </row>
    <row r="28" spans="2:7" s="22" customFormat="1" ht="19.5" customHeight="1">
      <c r="B28" s="92"/>
      <c r="C28" s="109"/>
      <c r="D28" s="94" t="s">
        <v>79</v>
      </c>
      <c r="E28" s="94"/>
      <c r="F28" s="112"/>
      <c r="G28" s="112"/>
    </row>
    <row r="29" spans="2:7" s="22" customFormat="1" ht="19.5" customHeight="1">
      <c r="B29" s="92"/>
      <c r="C29" s="98"/>
      <c r="D29" s="94" t="s">
        <v>80</v>
      </c>
      <c r="E29" s="94"/>
      <c r="F29" s="112"/>
      <c r="G29" s="112"/>
    </row>
    <row r="30" spans="2:7" s="22" customFormat="1" ht="19.5" customHeight="1">
      <c r="B30" s="92"/>
      <c r="C30" s="98"/>
      <c r="D30" s="94" t="s">
        <v>81</v>
      </c>
      <c r="E30" s="94"/>
      <c r="F30" s="112"/>
      <c r="G30" s="112"/>
    </row>
    <row r="31" spans="2:11" s="23" customFormat="1" ht="19.5" customHeight="1">
      <c r="B31" s="92"/>
      <c r="C31" s="98"/>
      <c r="D31" s="97" t="s">
        <v>82</v>
      </c>
      <c r="E31" s="94"/>
      <c r="F31" s="112">
        <f>F27+F28+F29+F30</f>
        <v>-1266897</v>
      </c>
      <c r="G31" s="112"/>
      <c r="K31" s="129"/>
    </row>
    <row r="32" spans="2:7" s="22" customFormat="1" ht="24.75" customHeight="1">
      <c r="B32" s="92"/>
      <c r="C32" s="114" t="s">
        <v>83</v>
      </c>
      <c r="D32" s="123"/>
      <c r="E32" s="94"/>
      <c r="F32" s="112">
        <f>F33+F34</f>
        <v>-1356181.4899999984</v>
      </c>
      <c r="G32" s="112">
        <f>G33+G34+G35+G36</f>
        <v>-1198202</v>
      </c>
    </row>
    <row r="33" spans="2:7" s="22" customFormat="1" ht="19.5" customHeight="1">
      <c r="B33" s="92"/>
      <c r="C33" s="98"/>
      <c r="D33" s="94" t="s">
        <v>90</v>
      </c>
      <c r="E33" s="94"/>
      <c r="F33" s="112"/>
      <c r="G33" s="112"/>
    </row>
    <row r="34" spans="2:10" s="22" customFormat="1" ht="19.5" customHeight="1">
      <c r="B34" s="92"/>
      <c r="C34" s="98"/>
      <c r="D34" s="94" t="s">
        <v>84</v>
      </c>
      <c r="E34" s="94"/>
      <c r="F34" s="112">
        <f>Pasivet!G28-Pasivet!H28</f>
        <v>-1356181.4899999984</v>
      </c>
      <c r="G34" s="112">
        <v>-1198202</v>
      </c>
      <c r="J34" s="152"/>
    </row>
    <row r="35" spans="2:7" s="22" customFormat="1" ht="19.5" customHeight="1">
      <c r="B35" s="92"/>
      <c r="C35" s="98"/>
      <c r="D35" s="94" t="s">
        <v>85</v>
      </c>
      <c r="E35" s="94"/>
      <c r="F35" s="112"/>
      <c r="G35" s="112"/>
    </row>
    <row r="36" spans="2:7" s="22" customFormat="1" ht="19.5" customHeight="1">
      <c r="B36" s="92"/>
      <c r="C36" s="98"/>
      <c r="D36" s="94" t="s">
        <v>86</v>
      </c>
      <c r="E36" s="94"/>
      <c r="F36" s="112"/>
      <c r="G36" s="112"/>
    </row>
    <row r="37" spans="2:7" s="23" customFormat="1" ht="19.5" customHeight="1">
      <c r="B37" s="92"/>
      <c r="C37" s="98"/>
      <c r="D37" s="97" t="s">
        <v>102</v>
      </c>
      <c r="E37" s="94"/>
      <c r="F37" s="112">
        <f>SUM(F33:F36)</f>
        <v>-1356181.4899999984</v>
      </c>
      <c r="G37" s="112">
        <f>SUM(G33:G36)</f>
        <v>-1198202</v>
      </c>
    </row>
    <row r="38" spans="2:7" ht="25.5" customHeight="1">
      <c r="B38" s="124"/>
      <c r="C38" s="122" t="s">
        <v>87</v>
      </c>
      <c r="D38" s="124"/>
      <c r="E38" s="125"/>
      <c r="F38" s="128">
        <f>F9+F25+F32</f>
        <v>8335544.010000002</v>
      </c>
      <c r="G38" s="128">
        <v>1068885</v>
      </c>
    </row>
    <row r="39" spans="2:7" ht="25.5" customHeight="1">
      <c r="B39" s="124"/>
      <c r="C39" s="122" t="s">
        <v>88</v>
      </c>
      <c r="D39" s="124"/>
      <c r="E39" s="125"/>
      <c r="F39" s="128">
        <v>1672271</v>
      </c>
      <c r="G39" s="128">
        <v>603386</v>
      </c>
    </row>
    <row r="40" spans="2:11" ht="25.5" customHeight="1">
      <c r="B40" s="124"/>
      <c r="C40" s="122" t="s">
        <v>89</v>
      </c>
      <c r="D40" s="124"/>
      <c r="E40" s="125"/>
      <c r="F40" s="147">
        <f>F38+F39</f>
        <v>10007815.010000002</v>
      </c>
      <c r="G40" s="147">
        <f>G38+G39</f>
        <v>1672271</v>
      </c>
      <c r="K40" s="29"/>
    </row>
  </sheetData>
  <sheetProtection/>
  <mergeCells count="11">
    <mergeCell ref="B16:B17"/>
    <mergeCell ref="C16:C17"/>
    <mergeCell ref="G19:G20"/>
    <mergeCell ref="C19:C20"/>
    <mergeCell ref="B19:B20"/>
    <mergeCell ref="F19:F20"/>
    <mergeCell ref="B5:G5"/>
    <mergeCell ref="C7:E8"/>
    <mergeCell ref="B7:B8"/>
    <mergeCell ref="F16:F17"/>
    <mergeCell ref="G16:G17"/>
  </mergeCells>
  <printOptions horizontalCentered="1" verticalCentered="1"/>
  <pageMargins left="0" right="0" top="0" bottom="0" header="0.37" footer="0.2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K17" sqref="K17"/>
    </sheetView>
  </sheetViews>
  <sheetFormatPr defaultColWidth="17.7109375" defaultRowHeight="12.75"/>
  <cols>
    <col min="1" max="1" width="2.8515625" style="0" customWidth="1"/>
    <col min="2" max="2" width="36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8.75">
      <c r="B2" s="146" t="s">
        <v>177</v>
      </c>
    </row>
    <row r="3" ht="6.75" customHeight="1"/>
    <row r="4" spans="1:8" ht="25.5" customHeight="1">
      <c r="A4" s="197" t="s">
        <v>209</v>
      </c>
      <c r="B4" s="197"/>
      <c r="C4" s="197"/>
      <c r="D4" s="197"/>
      <c r="E4" s="197"/>
      <c r="F4" s="197"/>
      <c r="G4" s="197"/>
      <c r="H4" s="197"/>
    </row>
    <row r="5" spans="1:8" ht="6.75" customHeight="1">
      <c r="A5" s="55"/>
      <c r="B5" s="55"/>
      <c r="C5" s="55"/>
      <c r="D5" s="55"/>
      <c r="E5" s="55"/>
      <c r="F5" s="55"/>
      <c r="G5" s="55"/>
      <c r="H5" s="55"/>
    </row>
    <row r="6" spans="1:8" ht="12.75" customHeight="1">
      <c r="A6" s="132"/>
      <c r="B6" s="133" t="s">
        <v>67</v>
      </c>
      <c r="C6" s="132"/>
      <c r="D6" s="132"/>
      <c r="E6" s="132"/>
      <c r="F6" s="132"/>
      <c r="G6" s="134"/>
      <c r="H6" s="132"/>
    </row>
    <row r="7" spans="1:8" ht="6.75" customHeight="1" thickBot="1">
      <c r="A7" s="132"/>
      <c r="B7" s="132"/>
      <c r="C7" s="132"/>
      <c r="D7" s="132"/>
      <c r="E7" s="132"/>
      <c r="F7" s="132"/>
      <c r="G7" s="132"/>
      <c r="H7" s="132"/>
    </row>
    <row r="8" spans="1:8" s="1" customFormat="1" ht="24.75" customHeight="1" thickTop="1">
      <c r="A8" s="198"/>
      <c r="B8" s="199"/>
      <c r="C8" s="143" t="s">
        <v>41</v>
      </c>
      <c r="D8" s="143" t="s">
        <v>42</v>
      </c>
      <c r="E8" s="144" t="s">
        <v>69</v>
      </c>
      <c r="F8" s="144" t="s">
        <v>68</v>
      </c>
      <c r="G8" s="143" t="s">
        <v>70</v>
      </c>
      <c r="H8" s="145" t="s">
        <v>63</v>
      </c>
    </row>
    <row r="9" spans="1:8" s="2" customFormat="1" ht="30" customHeight="1">
      <c r="A9" s="135" t="s">
        <v>3</v>
      </c>
      <c r="B9" s="114" t="s">
        <v>200</v>
      </c>
      <c r="C9" s="82"/>
      <c r="D9" s="82"/>
      <c r="E9" s="82"/>
      <c r="F9" s="82"/>
      <c r="G9" s="82"/>
      <c r="H9" s="136"/>
    </row>
    <row r="10" spans="1:8" s="2" customFormat="1" ht="19.5" customHeight="1">
      <c r="A10" s="137" t="s">
        <v>162</v>
      </c>
      <c r="B10" s="138" t="s">
        <v>64</v>
      </c>
      <c r="C10" s="82"/>
      <c r="D10" s="82"/>
      <c r="E10" s="82"/>
      <c r="F10" s="82"/>
      <c r="G10" s="82"/>
      <c r="H10" s="136"/>
    </row>
    <row r="11" spans="1:8" s="2" customFormat="1" ht="19.5" customHeight="1">
      <c r="A11" s="135" t="s">
        <v>163</v>
      </c>
      <c r="B11" s="114" t="s">
        <v>62</v>
      </c>
      <c r="C11" s="82">
        <f>C12+C13+C14+C15</f>
        <v>100000</v>
      </c>
      <c r="D11" s="82"/>
      <c r="E11" s="82"/>
      <c r="F11" s="82"/>
      <c r="G11" s="82">
        <f>G12+G13+G14+G15</f>
        <v>-18262358</v>
      </c>
      <c r="H11" s="136">
        <f>H12+H13+H14+H15</f>
        <v>-18162358</v>
      </c>
    </row>
    <row r="12" spans="1:8" s="2" customFormat="1" ht="19.5" customHeight="1">
      <c r="A12" s="139">
        <v>1</v>
      </c>
      <c r="B12" s="140" t="s">
        <v>66</v>
      </c>
      <c r="C12" s="130"/>
      <c r="D12" s="130"/>
      <c r="E12" s="130"/>
      <c r="F12" s="130"/>
      <c r="G12" s="130">
        <f>Pasivet!G43</f>
        <v>-18262358</v>
      </c>
      <c r="H12" s="131">
        <f>C12+D12+E12+F12+G12</f>
        <v>-18262358</v>
      </c>
    </row>
    <row r="13" spans="1:8" s="2" customFormat="1" ht="19.5" customHeight="1">
      <c r="A13" s="139">
        <v>2</v>
      </c>
      <c r="B13" s="140" t="s">
        <v>65</v>
      </c>
      <c r="C13" s="130"/>
      <c r="D13" s="130"/>
      <c r="E13" s="130"/>
      <c r="F13" s="130"/>
      <c r="G13" s="130"/>
      <c r="H13" s="131">
        <f>C13+D13+E13+F13+G13</f>
        <v>0</v>
      </c>
    </row>
    <row r="14" spans="1:8" s="2" customFormat="1" ht="19.5" customHeight="1">
      <c r="A14" s="139">
        <v>3</v>
      </c>
      <c r="B14" s="140" t="s">
        <v>71</v>
      </c>
      <c r="C14" s="130"/>
      <c r="D14" s="130"/>
      <c r="E14" s="130"/>
      <c r="F14" s="130"/>
      <c r="G14" s="130"/>
      <c r="H14" s="131">
        <f>C14+D14+E14+F14+G14</f>
        <v>0</v>
      </c>
    </row>
    <row r="15" spans="1:8" s="2" customFormat="1" ht="19.5" customHeight="1">
      <c r="A15" s="139">
        <v>4</v>
      </c>
      <c r="B15" s="140" t="s">
        <v>72</v>
      </c>
      <c r="C15" s="130">
        <v>100000</v>
      </c>
      <c r="D15" s="130"/>
      <c r="E15" s="130"/>
      <c r="F15" s="130"/>
      <c r="G15" s="130"/>
      <c r="H15" s="131">
        <f>C15+D15+E15+F15+G15</f>
        <v>100000</v>
      </c>
    </row>
    <row r="16" spans="1:8" s="2" customFormat="1" ht="30" customHeight="1">
      <c r="A16" s="135" t="s">
        <v>4</v>
      </c>
      <c r="B16" s="114" t="s">
        <v>210</v>
      </c>
      <c r="C16" s="130">
        <v>100000</v>
      </c>
      <c r="D16" s="130"/>
      <c r="E16" s="130"/>
      <c r="F16" s="130"/>
      <c r="G16" s="130">
        <f>SUM(G12:G15)+0.49</f>
        <v>-18262357.51</v>
      </c>
      <c r="H16" s="136">
        <f>SUM(H12:H15)+0.49</f>
        <v>-18162357.51</v>
      </c>
    </row>
    <row r="17" spans="1:8" s="2" customFormat="1" ht="19.5" customHeight="1">
      <c r="A17" s="137">
        <v>1</v>
      </c>
      <c r="B17" s="140" t="s">
        <v>66</v>
      </c>
      <c r="C17" s="130"/>
      <c r="D17" s="130"/>
      <c r="E17" s="130"/>
      <c r="F17" s="130"/>
      <c r="G17" s="130">
        <f>'Rez.1'!F30</f>
        <v>14223.5</v>
      </c>
      <c r="H17" s="131">
        <f>G17</f>
        <v>14223.5</v>
      </c>
    </row>
    <row r="18" spans="1:8" s="2" customFormat="1" ht="19.5" customHeight="1">
      <c r="A18" s="137">
        <v>2</v>
      </c>
      <c r="B18" s="140" t="s">
        <v>65</v>
      </c>
      <c r="C18" s="130"/>
      <c r="D18" s="130"/>
      <c r="E18" s="130"/>
      <c r="F18" s="130"/>
      <c r="G18" s="130"/>
      <c r="H18" s="131"/>
    </row>
    <row r="19" spans="1:8" s="2" customFormat="1" ht="19.5" customHeight="1">
      <c r="A19" s="137">
        <v>3</v>
      </c>
      <c r="B19" s="140" t="s">
        <v>73</v>
      </c>
      <c r="C19" s="130"/>
      <c r="D19" s="130"/>
      <c r="E19" s="130"/>
      <c r="F19" s="130"/>
      <c r="G19" s="130"/>
      <c r="H19" s="131">
        <f>C19+D19+E19+F19+G19</f>
        <v>0</v>
      </c>
    </row>
    <row r="20" spans="1:8" s="2" customFormat="1" ht="19.5" customHeight="1">
      <c r="A20" s="137">
        <v>4</v>
      </c>
      <c r="B20" s="140" t="s">
        <v>164</v>
      </c>
      <c r="C20" s="130"/>
      <c r="D20" s="130"/>
      <c r="E20" s="130"/>
      <c r="F20" s="130"/>
      <c r="G20" s="130"/>
      <c r="H20" s="131"/>
    </row>
    <row r="21" spans="1:9" s="2" customFormat="1" ht="30" customHeight="1" thickBot="1">
      <c r="A21" s="141" t="s">
        <v>37</v>
      </c>
      <c r="B21" s="142" t="s">
        <v>211</v>
      </c>
      <c r="C21" s="149">
        <v>100000</v>
      </c>
      <c r="D21" s="149"/>
      <c r="E21" s="149"/>
      <c r="F21" s="149"/>
      <c r="G21" s="149">
        <f>SUM(G16:G20)</f>
        <v>-18248134.01</v>
      </c>
      <c r="H21" s="150">
        <f>SUM(H16:H20)</f>
        <v>-18148134.01</v>
      </c>
      <c r="I21" s="148"/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98" bottom="0.31496062992126" header="0.511811023622047" footer="0.51181102362204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Atom</cp:lastModifiedBy>
  <cp:lastPrinted>2012-03-23T18:45:54Z</cp:lastPrinted>
  <dcterms:created xsi:type="dcterms:W3CDTF">2002-02-16T18:16:52Z</dcterms:created>
  <dcterms:modified xsi:type="dcterms:W3CDTF">2014-03-20T16:42:19Z</dcterms:modified>
  <cp:category/>
  <cp:version/>
  <cp:contentType/>
  <cp:contentStatus/>
</cp:coreProperties>
</file>