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745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<sst xmlns="http://schemas.openxmlformats.org/spreadsheetml/2006/main" count="225" uniqueCount="192">
  <si>
    <t>Emertimi dhe Forma ligjore</t>
  </si>
  <si>
    <t>OKTAPUS 1  SECURITY shpk</t>
  </si>
  <si>
    <t>NIPT-i</t>
  </si>
  <si>
    <t>K72002014B</t>
  </si>
  <si>
    <t>Adresa e Selise</t>
  </si>
  <si>
    <t>Bulevardi Zogu I pare, Veve Center</t>
  </si>
  <si>
    <t>Tirane</t>
  </si>
  <si>
    <t>Data e krijimit</t>
  </si>
  <si>
    <t>Nr.i Regjistrit Tregtar</t>
  </si>
  <si>
    <t>Veprimtaria Kryesore</t>
  </si>
  <si>
    <t>Ruajtje dhe sigurimi fizik i objekteve dhe personave</t>
  </si>
  <si>
    <t>PASQYRAT FINANCIARE</t>
  </si>
  <si>
    <t>(Ne zbatim te Standartit Kombetar te Kontabilitetit nr.15 dhe Ligjit Nr.9228, Date 29.04.2004 "Per Kontabilitetin dhe Pasqyrat Financiare")</t>
  </si>
  <si>
    <t>PER MIKRONJESITE</t>
  </si>
  <si>
    <t>Viti 2013</t>
  </si>
  <si>
    <t>Pasqyrat Financiare jane individuale</t>
  </si>
  <si>
    <t>po</t>
  </si>
  <si>
    <t>Pasqyrat Financiare jane te konsoliduara</t>
  </si>
  <si>
    <t>jo</t>
  </si>
  <si>
    <t>Pasqyrat Financiare jane te shprehura ne</t>
  </si>
  <si>
    <t>leke</t>
  </si>
  <si>
    <t>Pasqyrat Financiare jane te rrumbullakosura ne</t>
  </si>
  <si>
    <t>Periudha Kontabel e Pasqyrave Financiare</t>
  </si>
  <si>
    <t>Nga 01.01.2013</t>
  </si>
  <si>
    <t>Deri 31.12.2013</t>
  </si>
  <si>
    <t>Data e mbylljes se Pasqyrave Financiare</t>
  </si>
  <si>
    <t>Pasqyra Financiare te Vitit 2013</t>
  </si>
  <si>
    <t xml:space="preserve">   Shoqeria   Oktapus 1 Security   shpk Tirane</t>
  </si>
  <si>
    <t>Nr.</t>
  </si>
  <si>
    <t>AKTIVE</t>
  </si>
  <si>
    <t>Shenime</t>
  </si>
  <si>
    <t>Periudha Raportuese</t>
  </si>
  <si>
    <t>Periudha              Para ardhese</t>
  </si>
  <si>
    <t>I</t>
  </si>
  <si>
    <t>AKTIVET AFATSHKURTRA</t>
  </si>
  <si>
    <t>1 Aktivet monetare</t>
  </si>
  <si>
    <t xml:space="preserve">   &gt; Banka</t>
  </si>
  <si>
    <t xml:space="preserve">   &gt; Arka</t>
  </si>
  <si>
    <t>2 Derivative dhe aktive te mbajtura per tregtim</t>
  </si>
  <si>
    <t>3 Aktive te tjera financiare afatshkurtra</t>
  </si>
  <si>
    <t xml:space="preserve">   &gt; Kliente per mallra, produkte e sherbime</t>
  </si>
  <si>
    <t xml:space="preserve">   &gt; Debitore, Kreditore te tjere</t>
  </si>
  <si>
    <t xml:space="preserve">   &gt; Tatim mbi fitimin</t>
  </si>
  <si>
    <t xml:space="preserve">   &gt; TVSH</t>
  </si>
  <si>
    <t xml:space="preserve">   &gt; Te drejta e detyrime ndaj ortakeve</t>
  </si>
  <si>
    <t xml:space="preserve">   &gt; Debitore e kreditore te tjere</t>
  </si>
  <si>
    <t xml:space="preserve">   &gt; Garanci)</t>
  </si>
  <si>
    <t>4 Inventari</t>
  </si>
  <si>
    <t xml:space="preserve">  &gt; Lendet e para</t>
  </si>
  <si>
    <t xml:space="preserve">  &gt; Inventari i imet</t>
  </si>
  <si>
    <t xml:space="preserve">  &gt; Prodhim ne proçes</t>
  </si>
  <si>
    <t xml:space="preserve">  &gt; Produkte te gatshme</t>
  </si>
  <si>
    <t xml:space="preserve">  &gt; Mallra per rishitje</t>
  </si>
  <si>
    <t xml:space="preserve">  &gt; Para pagesa per furnizime</t>
  </si>
  <si>
    <t xml:space="preserve">  &gt; </t>
  </si>
  <si>
    <t>5 Aktive biologjike afatshkurtra</t>
  </si>
  <si>
    <t>6 Aktive afatshkurtra te mbajtura per rishitje</t>
  </si>
  <si>
    <t>7 Parapagime dhe shpenzime te shtyra</t>
  </si>
  <si>
    <t xml:space="preserve">  &gt; Shpenzime te periudhave te ardhshme</t>
  </si>
  <si>
    <t>II.</t>
  </si>
  <si>
    <t>AKTIVET AFATGJATA</t>
  </si>
  <si>
    <t>1 Investimet financiare afatgjata</t>
  </si>
  <si>
    <t>2 Aktive afatgjata materiale</t>
  </si>
  <si>
    <t xml:space="preserve">  &gt; Toka  </t>
  </si>
  <si>
    <t xml:space="preserve">  &gt; Ndertesa</t>
  </si>
  <si>
    <t xml:space="preserve">  &gt; Mjete transporti</t>
  </si>
  <si>
    <t xml:space="preserve">  &gt; Paisje zyre dhe informatike</t>
  </si>
  <si>
    <t>3 Aktivet biologjike afatgjata</t>
  </si>
  <si>
    <t>4 Aktivet afatgjata jomateriale</t>
  </si>
  <si>
    <t>5 Kapitali aksioner i pa paguar</t>
  </si>
  <si>
    <t>6 Aktive te tjera afatgjata</t>
  </si>
  <si>
    <t>TOTALI I AKTIVEVE (I+II)</t>
  </si>
  <si>
    <t xml:space="preserve">Administrator </t>
  </si>
  <si>
    <t>Kristo Kana</t>
  </si>
  <si>
    <t>PASIVET DHE KAPITALI</t>
  </si>
  <si>
    <t>PASIVET AFATSHKURTRA</t>
  </si>
  <si>
    <t>1 Derivativet</t>
  </si>
  <si>
    <t>2 Huamarrjet</t>
  </si>
  <si>
    <t xml:space="preserve">   &gt; Overdraftet bankare</t>
  </si>
  <si>
    <t xml:space="preserve">   &gt; Huamarrjet afatshkurtra</t>
  </si>
  <si>
    <t>3 Huat dhe parapagimet</t>
  </si>
  <si>
    <t xml:space="preserve">   &gt; Te pagueshme ndaj furnitoreve</t>
  </si>
  <si>
    <t xml:space="preserve">   &gt; Te pagueshme ndaj punonjesve</t>
  </si>
  <si>
    <t xml:space="preserve">   &gt; Detyrime per Sigurime Shoq.Shend.</t>
  </si>
  <si>
    <t xml:space="preserve">   &gt; Detyrime tatimore per TAP-in</t>
  </si>
  <si>
    <t xml:space="preserve">   &gt; Detyrime tatimore per Tatim Fitimin</t>
  </si>
  <si>
    <t xml:space="preserve">   &gt; Detyrime tatimore per TVSH-ne</t>
  </si>
  <si>
    <t xml:space="preserve">   &gt; Detyrime tatimore per Tatimin ne Burim</t>
  </si>
  <si>
    <t xml:space="preserve">   &gt; Dividente per t'u paguar</t>
  </si>
  <si>
    <t xml:space="preserve">   &gt; Debitore dhe Kreditore te tjere</t>
  </si>
  <si>
    <t>4 Grantet dhe te ardhurat e shtyra</t>
  </si>
  <si>
    <t>5 Provizionet afatshkurtra</t>
  </si>
  <si>
    <t>PASIVET AFATGJATA</t>
  </si>
  <si>
    <t>1 Huat afatgjata</t>
  </si>
  <si>
    <t xml:space="preserve">   &gt; Hua, bono dhe detyrime nga qeraja financiare</t>
  </si>
  <si>
    <t xml:space="preserve">   &gt; Hua banke</t>
  </si>
  <si>
    <t>2 Huamarrje te tjera afatgjata</t>
  </si>
  <si>
    <t>3 Grantet dhe te ardhurat e shtyra</t>
  </si>
  <si>
    <t>4 Provizionet afatgjata</t>
  </si>
  <si>
    <t>TOTALI I PASIVEVE (I+II)</t>
  </si>
  <si>
    <t>III</t>
  </si>
  <si>
    <t>KAPITALI</t>
  </si>
  <si>
    <t>1 Aksionet e pakices (PF te konsoliduara)</t>
  </si>
  <si>
    <t>2 Kapitali aksionereve te shoq.meme (PF te kons.)</t>
  </si>
  <si>
    <t>3 Kapitali aksionar</t>
  </si>
  <si>
    <t>4 Primi i aksionit</t>
  </si>
  <si>
    <t>5 Njesite ose aksionet e thesarit (Negative)</t>
  </si>
  <si>
    <t>6 Rezervat statutore</t>
  </si>
  <si>
    <t>7 Rezervat ligjore</t>
  </si>
  <si>
    <t>8 Rezervat e tjera</t>
  </si>
  <si>
    <t>9 Fitimet e pa shperndara</t>
  </si>
  <si>
    <t>10 Fitimi (Humbja) e vitit financiar</t>
  </si>
  <si>
    <t>TOTALI I PASIVEVE DHE KAPITALIT (I+II)</t>
  </si>
  <si>
    <t>Kristi Kana</t>
  </si>
  <si>
    <t>PASQYRA  E TE ARDHURA SHPENZIME PER VITIN  2013</t>
  </si>
  <si>
    <t>NIPTI K72002014B</t>
  </si>
  <si>
    <t>SHPENZIMET</t>
  </si>
  <si>
    <t>Vlefta*</t>
  </si>
  <si>
    <t>TE ARDHURAT</t>
  </si>
  <si>
    <t>ne leke</t>
  </si>
  <si>
    <t>Kostua e Lendeve te Para dhe Materialeve te shitura(a-b)</t>
  </si>
  <si>
    <t>Nga Shitja e Produkteve te Prodhimit te Vete</t>
  </si>
  <si>
    <t>a</t>
  </si>
  <si>
    <t>Blerje  te lendeve te para e materiale gjate vitit</t>
  </si>
  <si>
    <t>Nga shitja e Sherbimeve</t>
  </si>
  <si>
    <t>b</t>
  </si>
  <si>
    <t>Gjendje nga inventari</t>
  </si>
  <si>
    <t>Nga shitja e Mallrave</t>
  </si>
  <si>
    <t>Kostua e mallrave te shitura (a-b)</t>
  </si>
  <si>
    <t>Nga shitja e Materialeve</t>
  </si>
  <si>
    <t>Blerje mallra gjate vitit</t>
  </si>
  <si>
    <t>Nga shitja e aktiveve</t>
  </si>
  <si>
    <t>Arketimi I debitoreve te shlyer</t>
  </si>
  <si>
    <t>Shpenzime ne funksion te aktivitetit</t>
  </si>
  <si>
    <t>Interesa te Fituara te Ngjajshme</t>
  </si>
  <si>
    <t>Energjia,uji,telefoni,faksi,interneti</t>
  </si>
  <si>
    <t>Diferenca pozitive nga Kembimi valutor</t>
  </si>
  <si>
    <t>Shpenzime te qarkullimit te mallit e transportit</t>
  </si>
  <si>
    <t>TOTALI I TE ARDHURAVE (1+2+3+4+5+6+7+8)</t>
  </si>
  <si>
    <t>c</t>
  </si>
  <si>
    <t>Benzine/Nafte/Gaz</t>
  </si>
  <si>
    <t>d</t>
  </si>
  <si>
    <t>Qera ambjenti</t>
  </si>
  <si>
    <t>e</t>
  </si>
  <si>
    <t>Pagesa te kreditoreve per shlyerje dhe huave afatshkurtra</t>
  </si>
  <si>
    <t>f</t>
  </si>
  <si>
    <t>Interesa te Paguara dhe komisione bankare</t>
  </si>
  <si>
    <t>REZULTATI (TE ARDHURA -SHPENZIME) ME:</t>
  </si>
  <si>
    <t>g</t>
  </si>
  <si>
    <t>Diferenca Negative nga kembimi valutor</t>
  </si>
  <si>
    <t xml:space="preserve">Shpenzime te panjohura fiskale </t>
  </si>
  <si>
    <t>h</t>
  </si>
  <si>
    <t>Taksa Doganore</t>
  </si>
  <si>
    <t>A</t>
  </si>
  <si>
    <t>FITIM I TATUESHEM</t>
  </si>
  <si>
    <t>i</t>
  </si>
  <si>
    <t>Shpenzime administrative,mirmbajtje dhe te tjera</t>
  </si>
  <si>
    <t>TATIMI I THJESHTUAR MBI FITIMIN(10%)</t>
  </si>
  <si>
    <t>Shpenzime per pagat</t>
  </si>
  <si>
    <t>FITIMI MBAS TATIMIT</t>
  </si>
  <si>
    <t>Pagat</t>
  </si>
  <si>
    <t>PAGUAR TATIME  PARADHENIE NE TREMUJORE</t>
  </si>
  <si>
    <t>Sigurime shoqerore dhe te ngjashme</t>
  </si>
  <si>
    <t>SHUMA PER TU DERDHUR</t>
  </si>
  <si>
    <t>Amortizimi I Aktiveve</t>
  </si>
  <si>
    <t>TOTALI I SHPENZIMEVE (1+2+3+4+5)</t>
  </si>
  <si>
    <t>B</t>
  </si>
  <si>
    <t>HUMBJE</t>
  </si>
  <si>
    <t>Inspektori kontrollues</t>
  </si>
  <si>
    <t>Personi vetedeklarues</t>
  </si>
  <si>
    <t>PASQYRA E LLOGARITJES  SE AMORTIZIMIT TE AKTIVEVE PER VITIN 2013</t>
  </si>
  <si>
    <t>Tatimpaguesi</t>
  </si>
  <si>
    <t>Adresa</t>
  </si>
  <si>
    <t>Nr</t>
  </si>
  <si>
    <t xml:space="preserve">Emertimi </t>
  </si>
  <si>
    <t>Vlera  fillestare</t>
  </si>
  <si>
    <t xml:space="preserve">             Ndryshimet gjate vitit 2013</t>
  </si>
  <si>
    <t>koefiçienti i</t>
  </si>
  <si>
    <t>Amortizimi</t>
  </si>
  <si>
    <t>amortizmi</t>
  </si>
  <si>
    <t xml:space="preserve">amortizimi </t>
  </si>
  <si>
    <t>I aktivit</t>
  </si>
  <si>
    <t>e aktivit</t>
  </si>
  <si>
    <t>hyrje aktivesh</t>
  </si>
  <si>
    <t>dalje aktivesh</t>
  </si>
  <si>
    <t>totali 31.12.13</t>
  </si>
  <si>
    <t>amortizimit %</t>
  </si>
  <si>
    <t>akumuluar</t>
  </si>
  <si>
    <t>llogaritur</t>
  </si>
  <si>
    <t>gjithsej</t>
  </si>
  <si>
    <t>ska</t>
  </si>
  <si>
    <t>Aktive konsiderohen ambjenti I aktivitetit,makineri,paisje dhe cdo mjet apo pasuri e palujtshme qe eshte regjistruar sipas ligjit te tatimit mbi te ardhurat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</si>
</sst>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4" fontId="2" fillId="0" borderId="14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47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9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9" fillId="0" borderId="19" xfId="0" applyFont="1" applyFill="1" applyBorder="1" applyAlignment="1">
      <alignment/>
    </xf>
    <xf numFmtId="0" fontId="8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64" fontId="12" fillId="0" borderId="0" xfId="42" applyNumberFormat="1" applyFont="1" applyAlignment="1">
      <alignment/>
    </xf>
    <xf numFmtId="0" fontId="12" fillId="0" borderId="20" xfId="0" applyFont="1" applyBorder="1" applyAlignment="1">
      <alignment/>
    </xf>
    <xf numFmtId="164" fontId="12" fillId="0" borderId="20" xfId="42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1" xfId="0" applyFont="1" applyBorder="1" applyAlignment="1">
      <alignment/>
    </xf>
    <xf numFmtId="164" fontId="12" fillId="0" borderId="21" xfId="42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3" fillId="0" borderId="22" xfId="0" applyFont="1" applyBorder="1" applyAlignment="1">
      <alignment/>
    </xf>
    <xf numFmtId="164" fontId="12" fillId="0" borderId="22" xfId="42" applyNumberFormat="1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9" xfId="0" applyFont="1" applyBorder="1" applyAlignment="1">
      <alignment/>
    </xf>
    <xf numFmtId="164" fontId="12" fillId="0" borderId="19" xfId="42" applyNumberFormat="1" applyFont="1" applyBorder="1" applyAlignment="1">
      <alignment/>
    </xf>
    <xf numFmtId="0" fontId="13" fillId="0" borderId="19" xfId="0" applyFont="1" applyBorder="1" applyAlignment="1">
      <alignment/>
    </xf>
    <xf numFmtId="164" fontId="13" fillId="0" borderId="19" xfId="42" applyNumberFormat="1" applyFont="1" applyBorder="1" applyAlignment="1">
      <alignment/>
    </xf>
    <xf numFmtId="0" fontId="15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7" fillId="0" borderId="19" xfId="0" applyFont="1" applyBorder="1" applyAlignment="1">
      <alignment horizontal="left" vertical="center"/>
    </xf>
    <xf numFmtId="164" fontId="12" fillId="0" borderId="19" xfId="42" applyNumberFormat="1" applyFont="1" applyBorder="1" applyAlignment="1">
      <alignment vertical="center"/>
    </xf>
    <xf numFmtId="0" fontId="16" fillId="0" borderId="19" xfId="0" applyFont="1" applyBorder="1" applyAlignment="1">
      <alignment/>
    </xf>
    <xf numFmtId="0" fontId="1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23" xfId="0" applyBorder="1" applyAlignment="1">
      <alignment/>
    </xf>
    <xf numFmtId="0" fontId="1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4" fontId="0" fillId="0" borderId="19" xfId="42" applyNumberFormat="1" applyFont="1" applyBorder="1" applyAlignment="1">
      <alignment/>
    </xf>
    <xf numFmtId="164" fontId="0" fillId="0" borderId="29" xfId="4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0" fillId="0" borderId="31" xfId="42" applyNumberFormat="1" applyFont="1" applyBorder="1" applyAlignment="1">
      <alignment/>
    </xf>
    <xf numFmtId="164" fontId="0" fillId="0" borderId="32" xfId="42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risti%202013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w%20folder%20(2)\oktapusss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tjet"/>
      <sheetName val="fdp"/>
      <sheetName val="sig"/>
      <sheetName val="kliente"/>
      <sheetName val="blerje"/>
      <sheetName val="furnitore"/>
      <sheetName val="alpha"/>
      <sheetName val="rfb"/>
      <sheetName val="bkt"/>
      <sheetName val="centralizator"/>
      <sheetName val="bkt euro"/>
      <sheetName val="kapaku (2)"/>
      <sheetName val="aktivi"/>
      <sheetName val="pasivi"/>
      <sheetName val="ardh shp"/>
      <sheetName val="cash "/>
      <sheetName val="kapitali"/>
      <sheetName val="shenime"/>
      <sheetName val="Sheet2"/>
      <sheetName val="Sheet3"/>
    </sheetNames>
    <sheetDataSet>
      <sheetData sheetId="9">
        <row r="9">
          <cell r="V9">
            <v>31138.959999999963</v>
          </cell>
        </row>
        <row r="10">
          <cell r="V10">
            <v>97368.4299999997</v>
          </cell>
        </row>
        <row r="11">
          <cell r="V11">
            <v>92443.48999999999</v>
          </cell>
        </row>
        <row r="12">
          <cell r="V12">
            <v>9425</v>
          </cell>
        </row>
        <row r="13">
          <cell r="V13">
            <v>4689</v>
          </cell>
        </row>
        <row r="14">
          <cell r="V14">
            <v>1467</v>
          </cell>
        </row>
        <row r="16">
          <cell r="V16">
            <v>341823</v>
          </cell>
        </row>
        <row r="17">
          <cell r="V17">
            <v>2282958</v>
          </cell>
        </row>
        <row r="18">
          <cell r="W18">
            <v>957232</v>
          </cell>
        </row>
        <row r="19">
          <cell r="V19">
            <v>5023764.2</v>
          </cell>
        </row>
        <row r="20">
          <cell r="W20">
            <v>1290308.21</v>
          </cell>
        </row>
        <row r="21">
          <cell r="V21">
            <v>74671</v>
          </cell>
        </row>
        <row r="22">
          <cell r="W22">
            <v>253679.8879999998</v>
          </cell>
        </row>
        <row r="24">
          <cell r="W24">
            <v>176045.90399999998</v>
          </cell>
        </row>
        <row r="25">
          <cell r="W25">
            <v>19914538</v>
          </cell>
        </row>
        <row r="26">
          <cell r="W26">
            <v>4000000</v>
          </cell>
        </row>
        <row r="28">
          <cell r="Y28">
            <v>5801068</v>
          </cell>
        </row>
        <row r="29">
          <cell r="X29">
            <v>14700.16</v>
          </cell>
        </row>
        <row r="31">
          <cell r="X31">
            <v>30720</v>
          </cell>
        </row>
        <row r="32">
          <cell r="X32">
            <v>111840</v>
          </cell>
        </row>
        <row r="33">
          <cell r="V33">
            <v>128133</v>
          </cell>
        </row>
        <row r="34">
          <cell r="X34">
            <v>168391</v>
          </cell>
        </row>
        <row r="35">
          <cell r="X35">
            <v>2828376</v>
          </cell>
        </row>
        <row r="36">
          <cell r="X36">
            <v>472338.792</v>
          </cell>
        </row>
        <row r="37">
          <cell r="X37">
            <v>861300</v>
          </cell>
        </row>
        <row r="38">
          <cell r="X38">
            <v>503177</v>
          </cell>
        </row>
        <row r="39">
          <cell r="X39">
            <v>119378</v>
          </cell>
        </row>
        <row r="40">
          <cell r="X40">
            <v>404606.80000000005</v>
          </cell>
        </row>
        <row r="41">
          <cell r="X41">
            <v>111863</v>
          </cell>
        </row>
        <row r="42">
          <cell r="X42">
            <v>7747</v>
          </cell>
        </row>
        <row r="43">
          <cell r="X43">
            <v>335021</v>
          </cell>
        </row>
      </sheetData>
      <sheetData sheetId="12">
        <row r="43">
          <cell r="D43">
            <v>8087883.08</v>
          </cell>
        </row>
      </sheetData>
      <sheetData sheetId="14">
        <row r="28">
          <cell r="C28">
            <v>-168390.75200000033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nime"/>
      <sheetName val="FDP TVSH"/>
      <sheetName val="Shitje"/>
      <sheetName val="kliente"/>
      <sheetName val="Blerje"/>
      <sheetName val="Arka all"/>
      <sheetName val="Amortizim"/>
      <sheetName val="Furnitor (me lik)"/>
      <sheetName val="pagat"/>
      <sheetName val="pagat (me lik)"/>
      <sheetName val="procredit"/>
      <sheetName val="Banka NBG"/>
      <sheetName val="Banka NBG (dep)"/>
      <sheetName val="Banka RZB"/>
      <sheetName val="Banka alpha ALL"/>
      <sheetName val="Banka tirana 1"/>
      <sheetName val="Banka BKT"/>
      <sheetName val="467"/>
      <sheetName val="Centralizator"/>
      <sheetName val="kapaku"/>
      <sheetName val="aktivi"/>
      <sheetName val="pasivi"/>
      <sheetName val="ardhura shp"/>
      <sheetName val="cash flow"/>
      <sheetName val="kapitali"/>
      <sheetName val="aqt 2011"/>
      <sheetName val="pasqyra 3"/>
      <sheetName val="pasq1,2"/>
      <sheetName val="shpjegime"/>
      <sheetName val="Sheet4"/>
    </sheetNames>
    <sheetDataSet>
      <sheetData sheetId="20">
        <row r="43">
          <cell r="E43">
            <v>25282824</v>
          </cell>
        </row>
      </sheetData>
      <sheetData sheetId="21">
        <row r="43">
          <cell r="E43">
            <v>25282826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V16384"/>
    </sheetView>
  </sheetViews>
  <sheetFormatPr defaultColWidth="9.140625" defaultRowHeight="15"/>
  <cols>
    <col min="4" max="4" width="11.8515625" style="0" bestFit="1" customWidth="1"/>
    <col min="6" max="6" width="11.8515625" style="0" bestFit="1" customWidth="1"/>
    <col min="9" max="9" width="11.140625" style="0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3"/>
    </row>
    <row r="2" spans="1:9" ht="15.75">
      <c r="A2" s="4" t="s">
        <v>0</v>
      </c>
      <c r="B2" s="5"/>
      <c r="C2" s="5"/>
      <c r="D2" s="6" t="s">
        <v>1</v>
      </c>
      <c r="E2" s="7"/>
      <c r="F2" s="7"/>
      <c r="G2" s="8"/>
      <c r="H2" s="8"/>
      <c r="I2" s="9"/>
    </row>
    <row r="3" spans="1:9" ht="15.75">
      <c r="A3" s="4" t="s">
        <v>2</v>
      </c>
      <c r="B3" s="5"/>
      <c r="C3" s="5"/>
      <c r="D3" s="7" t="s">
        <v>3</v>
      </c>
      <c r="E3" s="7"/>
      <c r="F3" s="7"/>
      <c r="G3" s="8"/>
      <c r="H3" s="8"/>
      <c r="I3" s="9"/>
    </row>
    <row r="4" spans="1:9" ht="15.75">
      <c r="A4" s="4" t="s">
        <v>4</v>
      </c>
      <c r="B4" s="5"/>
      <c r="C4" s="5"/>
      <c r="D4" s="7" t="s">
        <v>5</v>
      </c>
      <c r="E4" s="7"/>
      <c r="F4" s="7"/>
      <c r="G4" s="10"/>
      <c r="H4" s="8"/>
      <c r="I4" s="9"/>
    </row>
    <row r="5" spans="1:9" ht="15.75">
      <c r="A5" s="4"/>
      <c r="B5" s="5"/>
      <c r="C5" s="5"/>
      <c r="D5" s="5"/>
      <c r="E5" s="5"/>
      <c r="F5" s="5" t="s">
        <v>6</v>
      </c>
      <c r="G5" s="8"/>
      <c r="H5" s="8"/>
      <c r="I5" s="9"/>
    </row>
    <row r="6" spans="1:9" ht="15.75">
      <c r="A6" s="4" t="s">
        <v>7</v>
      </c>
      <c r="B6" s="5"/>
      <c r="C6" s="5"/>
      <c r="D6" s="11">
        <v>39247</v>
      </c>
      <c r="E6" s="7"/>
      <c r="F6" s="7"/>
      <c r="G6" s="8"/>
      <c r="H6" s="8"/>
      <c r="I6" s="9"/>
    </row>
    <row r="7" spans="1:9" ht="15.75">
      <c r="A7" s="4" t="s">
        <v>8</v>
      </c>
      <c r="B7" s="5"/>
      <c r="C7" s="5"/>
      <c r="D7" s="7">
        <v>38553</v>
      </c>
      <c r="E7" s="7"/>
      <c r="F7" s="7"/>
      <c r="G7" s="8"/>
      <c r="H7" s="8"/>
      <c r="I7" s="9"/>
    </row>
    <row r="8" spans="1:9" ht="15.75">
      <c r="A8" s="4"/>
      <c r="B8" s="5"/>
      <c r="C8" s="5"/>
      <c r="D8" s="5"/>
      <c r="E8" s="5"/>
      <c r="F8" s="5"/>
      <c r="G8" s="8"/>
      <c r="H8" s="8"/>
      <c r="I8" s="9"/>
    </row>
    <row r="9" spans="1:9" ht="15.75">
      <c r="A9" s="4" t="s">
        <v>9</v>
      </c>
      <c r="B9" s="5"/>
      <c r="C9" s="5"/>
      <c r="D9" s="12" t="s">
        <v>10</v>
      </c>
      <c r="E9" s="7"/>
      <c r="F9" s="7"/>
      <c r="G9" s="10"/>
      <c r="H9" s="10"/>
      <c r="I9" s="9"/>
    </row>
    <row r="10" spans="1:9" ht="15">
      <c r="A10" s="13"/>
      <c r="B10" s="8"/>
      <c r="C10" s="8"/>
      <c r="D10" s="8"/>
      <c r="E10" s="8"/>
      <c r="F10" s="8"/>
      <c r="G10" s="8"/>
      <c r="H10" s="8"/>
      <c r="I10" s="9"/>
    </row>
    <row r="11" spans="1:9" ht="15">
      <c r="A11" s="13"/>
      <c r="B11" s="8"/>
      <c r="C11" s="8"/>
      <c r="D11" s="8"/>
      <c r="E11" s="8"/>
      <c r="F11" s="8"/>
      <c r="G11" s="8"/>
      <c r="H11" s="8"/>
      <c r="I11" s="9"/>
    </row>
    <row r="12" spans="1:9" ht="15">
      <c r="A12" s="13"/>
      <c r="B12" s="8"/>
      <c r="C12" s="8"/>
      <c r="D12" s="8"/>
      <c r="E12" s="8"/>
      <c r="F12" s="8"/>
      <c r="G12" s="8"/>
      <c r="H12" s="8"/>
      <c r="I12" s="9"/>
    </row>
    <row r="13" spans="1:9" ht="15">
      <c r="A13" s="13"/>
      <c r="B13" s="8"/>
      <c r="C13" s="8"/>
      <c r="D13" s="8"/>
      <c r="E13" s="8"/>
      <c r="F13" s="8"/>
      <c r="G13" s="8"/>
      <c r="H13" s="8"/>
      <c r="I13" s="9"/>
    </row>
    <row r="14" spans="1:9" ht="15">
      <c r="A14" s="13"/>
      <c r="B14" s="8"/>
      <c r="C14" s="8"/>
      <c r="D14" s="8"/>
      <c r="E14" s="8"/>
      <c r="F14" s="8"/>
      <c r="G14" s="8"/>
      <c r="H14" s="8"/>
      <c r="I14" s="9"/>
    </row>
    <row r="15" spans="1:9" ht="15">
      <c r="A15" s="13"/>
      <c r="B15" s="8"/>
      <c r="C15" s="8"/>
      <c r="D15" s="8"/>
      <c r="E15" s="8"/>
      <c r="F15" s="8"/>
      <c r="G15" s="8"/>
      <c r="H15" s="8"/>
      <c r="I15" s="9"/>
    </row>
    <row r="16" spans="1:9" ht="15">
      <c r="A16" s="13"/>
      <c r="B16" s="8"/>
      <c r="C16" s="8"/>
      <c r="D16" s="8"/>
      <c r="E16" s="8"/>
      <c r="F16" s="8"/>
      <c r="G16" s="8"/>
      <c r="H16" s="8"/>
      <c r="I16" s="9"/>
    </row>
    <row r="17" spans="1:9" ht="15">
      <c r="A17" s="13"/>
      <c r="B17" s="8"/>
      <c r="C17" s="8"/>
      <c r="D17" s="8"/>
      <c r="E17" s="8"/>
      <c r="F17" s="8"/>
      <c r="G17" s="8"/>
      <c r="H17" s="8"/>
      <c r="I17" s="9"/>
    </row>
    <row r="18" spans="1:9" ht="15">
      <c r="A18" s="13"/>
      <c r="B18" s="8"/>
      <c r="C18" s="8"/>
      <c r="D18" s="8"/>
      <c r="E18" s="8"/>
      <c r="F18" s="8"/>
      <c r="G18" s="8"/>
      <c r="H18" s="8"/>
      <c r="I18" s="9"/>
    </row>
    <row r="19" spans="1:9" ht="28.5">
      <c r="A19" s="93" t="s">
        <v>11</v>
      </c>
      <c r="B19" s="94"/>
      <c r="C19" s="94"/>
      <c r="D19" s="94"/>
      <c r="E19" s="94"/>
      <c r="F19" s="94"/>
      <c r="G19" s="94"/>
      <c r="H19" s="94"/>
      <c r="I19" s="95"/>
    </row>
    <row r="20" spans="1:9" ht="30.75" customHeight="1">
      <c r="A20" s="96" t="s">
        <v>12</v>
      </c>
      <c r="B20" s="97"/>
      <c r="C20" s="97"/>
      <c r="D20" s="97"/>
      <c r="E20" s="97"/>
      <c r="F20" s="97"/>
      <c r="G20" s="97"/>
      <c r="H20" s="97"/>
      <c r="I20" s="98"/>
    </row>
    <row r="21" spans="1:9" ht="15">
      <c r="A21" s="13"/>
      <c r="B21" s="8"/>
      <c r="C21" s="8"/>
      <c r="D21" s="14" t="s">
        <v>13</v>
      </c>
      <c r="E21" s="8"/>
      <c r="F21" s="8"/>
      <c r="G21" s="8"/>
      <c r="H21" s="8"/>
      <c r="I21" s="9"/>
    </row>
    <row r="22" spans="1:9" ht="15">
      <c r="A22" s="13"/>
      <c r="B22" s="8"/>
      <c r="C22" s="8"/>
      <c r="D22" s="8"/>
      <c r="E22" s="8"/>
      <c r="F22" s="8"/>
      <c r="G22" s="8"/>
      <c r="H22" s="8"/>
      <c r="I22" s="9"/>
    </row>
    <row r="23" spans="1:9" ht="15">
      <c r="A23" s="13"/>
      <c r="B23" s="8"/>
      <c r="C23" s="8"/>
      <c r="D23" s="8"/>
      <c r="E23" s="8"/>
      <c r="F23" s="8"/>
      <c r="G23" s="8"/>
      <c r="H23" s="8"/>
      <c r="I23" s="9"/>
    </row>
    <row r="24" spans="1:9" ht="15">
      <c r="A24" s="13"/>
      <c r="B24" s="8"/>
      <c r="C24" s="8"/>
      <c r="D24" s="8"/>
      <c r="E24" s="8"/>
      <c r="F24" s="8"/>
      <c r="G24" s="8"/>
      <c r="H24" s="8"/>
      <c r="I24" s="9"/>
    </row>
    <row r="25" spans="1:9" ht="26.25">
      <c r="A25" s="99" t="s">
        <v>14</v>
      </c>
      <c r="B25" s="100"/>
      <c r="C25" s="100"/>
      <c r="D25" s="100"/>
      <c r="E25" s="100"/>
      <c r="F25" s="100"/>
      <c r="G25" s="100"/>
      <c r="H25" s="100"/>
      <c r="I25" s="101"/>
    </row>
    <row r="26" spans="1:9" ht="15">
      <c r="A26" s="13"/>
      <c r="B26" s="8"/>
      <c r="C26" s="8"/>
      <c r="D26" s="8"/>
      <c r="E26" s="8"/>
      <c r="F26" s="8"/>
      <c r="G26" s="8"/>
      <c r="H26" s="8"/>
      <c r="I26" s="9"/>
    </row>
    <row r="27" spans="1:9" ht="15">
      <c r="A27" s="13"/>
      <c r="B27" s="8"/>
      <c r="C27" s="8"/>
      <c r="D27" s="8"/>
      <c r="E27" s="8"/>
      <c r="F27" s="8"/>
      <c r="G27" s="8"/>
      <c r="H27" s="8"/>
      <c r="I27" s="9"/>
    </row>
    <row r="28" spans="1:9" ht="15">
      <c r="A28" s="13"/>
      <c r="B28" s="8"/>
      <c r="C28" s="8"/>
      <c r="D28" s="8"/>
      <c r="E28" s="8"/>
      <c r="F28" s="8"/>
      <c r="G28" s="8"/>
      <c r="H28" s="8"/>
      <c r="I28" s="9"/>
    </row>
    <row r="29" spans="1:9" ht="15">
      <c r="A29" s="13"/>
      <c r="B29" s="8"/>
      <c r="C29" s="8"/>
      <c r="D29" s="8"/>
      <c r="E29" s="8"/>
      <c r="F29" s="8"/>
      <c r="G29" s="8"/>
      <c r="H29" s="8"/>
      <c r="I29" s="9"/>
    </row>
    <row r="30" spans="1:9" ht="15">
      <c r="A30" s="13"/>
      <c r="B30" s="8"/>
      <c r="C30" s="8"/>
      <c r="D30" s="8"/>
      <c r="E30" s="8"/>
      <c r="F30" s="8"/>
      <c r="G30" s="8"/>
      <c r="H30" s="8"/>
      <c r="I30" s="9"/>
    </row>
    <row r="31" spans="1:9" ht="15">
      <c r="A31" s="13"/>
      <c r="B31" s="8"/>
      <c r="C31" s="8"/>
      <c r="D31" s="8"/>
      <c r="E31" s="8"/>
      <c r="F31" s="8"/>
      <c r="G31" s="8"/>
      <c r="H31" s="8"/>
      <c r="I31" s="9"/>
    </row>
    <row r="32" spans="1:9" ht="15">
      <c r="A32" s="13"/>
      <c r="B32" s="8"/>
      <c r="C32" s="8"/>
      <c r="D32" s="8"/>
      <c r="E32" s="8"/>
      <c r="F32" s="8"/>
      <c r="G32" s="8"/>
      <c r="H32" s="8"/>
      <c r="I32" s="9"/>
    </row>
    <row r="33" spans="1:9" ht="15">
      <c r="A33" s="13"/>
      <c r="B33" s="8"/>
      <c r="C33" s="8"/>
      <c r="D33" s="8"/>
      <c r="E33" s="8"/>
      <c r="F33" s="8"/>
      <c r="G33" s="8"/>
      <c r="H33" s="8"/>
      <c r="I33" s="9"/>
    </row>
    <row r="34" spans="1:9" ht="15">
      <c r="A34" s="13"/>
      <c r="B34" s="8"/>
      <c r="C34" s="8"/>
      <c r="D34" s="8"/>
      <c r="E34" s="8"/>
      <c r="F34" s="8"/>
      <c r="G34" s="8"/>
      <c r="H34" s="8"/>
      <c r="I34" s="9"/>
    </row>
    <row r="35" spans="1:9" ht="15">
      <c r="A35" s="13"/>
      <c r="B35" s="8"/>
      <c r="C35" s="8"/>
      <c r="D35" s="8"/>
      <c r="E35" s="8"/>
      <c r="F35" s="8"/>
      <c r="G35" s="8"/>
      <c r="H35" s="8"/>
      <c r="I35" s="9"/>
    </row>
    <row r="36" spans="1:9" ht="15.75">
      <c r="A36" s="4" t="s">
        <v>15</v>
      </c>
      <c r="B36" s="5"/>
      <c r="C36" s="5"/>
      <c r="D36" s="5"/>
      <c r="E36" s="5"/>
      <c r="F36" s="7"/>
      <c r="G36" s="7" t="s">
        <v>16</v>
      </c>
      <c r="H36" s="10"/>
      <c r="I36" s="9"/>
    </row>
    <row r="37" spans="1:9" ht="15.75">
      <c r="A37" s="4" t="s">
        <v>17</v>
      </c>
      <c r="B37" s="5"/>
      <c r="C37" s="5"/>
      <c r="D37" s="5"/>
      <c r="E37" s="5"/>
      <c r="F37" s="7"/>
      <c r="G37" s="7" t="s">
        <v>18</v>
      </c>
      <c r="H37" s="10"/>
      <c r="I37" s="9"/>
    </row>
    <row r="38" spans="1:9" ht="15.75">
      <c r="A38" s="4" t="s">
        <v>19</v>
      </c>
      <c r="B38" s="5"/>
      <c r="C38" s="5"/>
      <c r="D38" s="5"/>
      <c r="E38" s="5"/>
      <c r="F38" s="7"/>
      <c r="G38" s="7" t="s">
        <v>20</v>
      </c>
      <c r="H38" s="10"/>
      <c r="I38" s="9"/>
    </row>
    <row r="39" spans="1:9" ht="15.75">
      <c r="A39" s="4" t="s">
        <v>21</v>
      </c>
      <c r="B39" s="5"/>
      <c r="C39" s="5"/>
      <c r="D39" s="5"/>
      <c r="E39" s="5"/>
      <c r="F39" s="7"/>
      <c r="G39" s="7" t="s">
        <v>20</v>
      </c>
      <c r="H39" s="10"/>
      <c r="I39" s="9"/>
    </row>
    <row r="40" spans="1:9" ht="15.75">
      <c r="A40" s="4"/>
      <c r="B40" s="5"/>
      <c r="C40" s="5"/>
      <c r="D40" s="5"/>
      <c r="E40" s="5"/>
      <c r="F40" s="5"/>
      <c r="G40" s="5"/>
      <c r="H40" s="8"/>
      <c r="I40" s="9"/>
    </row>
    <row r="41" spans="1:9" ht="15.75">
      <c r="A41" s="4"/>
      <c r="B41" s="5"/>
      <c r="C41" s="5"/>
      <c r="D41" s="5"/>
      <c r="E41" s="5"/>
      <c r="F41" s="5"/>
      <c r="G41" s="5"/>
      <c r="H41" s="8"/>
      <c r="I41" s="9"/>
    </row>
    <row r="42" spans="1:9" ht="15.75">
      <c r="A42" s="4" t="s">
        <v>22</v>
      </c>
      <c r="B42" s="5"/>
      <c r="C42" s="5"/>
      <c r="D42" s="5"/>
      <c r="E42" s="5"/>
      <c r="F42" s="5" t="s">
        <v>23</v>
      </c>
      <c r="G42" s="5"/>
      <c r="H42" s="8"/>
      <c r="I42" s="9"/>
    </row>
    <row r="43" spans="1:9" ht="15.75">
      <c r="A43" s="4"/>
      <c r="B43" s="5"/>
      <c r="C43" s="5"/>
      <c r="D43" s="5"/>
      <c r="E43" s="5"/>
      <c r="F43" s="5" t="s">
        <v>24</v>
      </c>
      <c r="G43" s="5"/>
      <c r="H43" s="8"/>
      <c r="I43" s="9"/>
    </row>
    <row r="44" spans="1:9" ht="15.75">
      <c r="A44" s="4"/>
      <c r="B44" s="5"/>
      <c r="C44" s="5"/>
      <c r="D44" s="5"/>
      <c r="E44" s="5"/>
      <c r="F44" s="5"/>
      <c r="G44" s="5"/>
      <c r="H44" s="8"/>
      <c r="I44" s="9"/>
    </row>
    <row r="45" spans="1:9" ht="15.75">
      <c r="A45" s="4" t="s">
        <v>25</v>
      </c>
      <c r="B45" s="5"/>
      <c r="C45" s="5"/>
      <c r="D45" s="5"/>
      <c r="E45" s="5"/>
      <c r="F45" s="15">
        <v>41675</v>
      </c>
      <c r="G45" s="5"/>
      <c r="H45" s="8"/>
      <c r="I45" s="9"/>
    </row>
    <row r="46" spans="1:9" ht="15.75" thickBot="1">
      <c r="A46" s="16"/>
      <c r="B46" s="17"/>
      <c r="C46" s="17"/>
      <c r="D46" s="17"/>
      <c r="E46" s="17"/>
      <c r="F46" s="17"/>
      <c r="G46" s="17"/>
      <c r="H46" s="17"/>
      <c r="I46" s="18"/>
    </row>
  </sheetData>
  <sheetProtection/>
  <mergeCells count="3">
    <mergeCell ref="A19:I19"/>
    <mergeCell ref="A20:I20"/>
    <mergeCell ref="A25:I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0" customWidth="1"/>
    <col min="2" max="2" width="45.8515625" style="0" customWidth="1"/>
    <col min="4" max="4" width="14.28125" style="43" bestFit="1" customWidth="1"/>
    <col min="5" max="5" width="15.7109375" style="0" bestFit="1" customWidth="1"/>
    <col min="6" max="6" width="11.7109375" style="0" bestFit="1" customWidth="1"/>
    <col min="7" max="7" width="11.28125" style="0" bestFit="1" customWidth="1"/>
    <col min="9" max="9" width="10.140625" style="0" bestFit="1" customWidth="1"/>
  </cols>
  <sheetData>
    <row r="1" spans="1:5" s="19" customFormat="1" ht="18.75">
      <c r="A1" s="102" t="s">
        <v>26</v>
      </c>
      <c r="B1" s="103"/>
      <c r="C1" s="103"/>
      <c r="D1" s="103"/>
      <c r="E1" s="103"/>
    </row>
    <row r="2" spans="1:5" s="19" customFormat="1" ht="4.5" customHeight="1">
      <c r="A2" s="20"/>
      <c r="B2" s="20"/>
      <c r="C2" s="20"/>
      <c r="D2" s="21"/>
      <c r="E2" s="20"/>
    </row>
    <row r="3" spans="1:5" s="19" customFormat="1" ht="18.75">
      <c r="A3" s="20"/>
      <c r="B3" s="20" t="s">
        <v>27</v>
      </c>
      <c r="C3" s="20"/>
      <c r="D3" s="21"/>
      <c r="E3" s="20"/>
    </row>
    <row r="4" spans="1:5" ht="18.75">
      <c r="A4" s="22"/>
      <c r="B4" s="22"/>
      <c r="C4" s="22"/>
      <c r="D4" s="23"/>
      <c r="E4" s="22"/>
    </row>
    <row r="5" spans="1:5" s="26" customFormat="1" ht="31.5">
      <c r="A5" s="24" t="s">
        <v>28</v>
      </c>
      <c r="B5" s="24" t="s">
        <v>29</v>
      </c>
      <c r="C5" s="24" t="s">
        <v>30</v>
      </c>
      <c r="D5" s="25" t="s">
        <v>31</v>
      </c>
      <c r="E5" s="25" t="s">
        <v>32</v>
      </c>
    </row>
    <row r="6" spans="1:5" s="30" customFormat="1" ht="20.25" customHeight="1">
      <c r="A6" s="27" t="s">
        <v>33</v>
      </c>
      <c r="B6" s="27" t="s">
        <v>34</v>
      </c>
      <c r="C6" s="28"/>
      <c r="D6" s="29">
        <f>D7+D19+D11+D29</f>
        <v>5804925.08</v>
      </c>
      <c r="E6" s="29">
        <f>SUM(E7,E10:E11,E19,E27:E29)</f>
        <v>24676850</v>
      </c>
    </row>
    <row r="7" spans="1:5" s="30" customFormat="1" ht="15.75">
      <c r="A7" s="28"/>
      <c r="B7" s="31" t="s">
        <v>35</v>
      </c>
      <c r="C7" s="28"/>
      <c r="D7" s="29">
        <f>D8+D9</f>
        <v>236531.87999999966</v>
      </c>
      <c r="E7" s="29">
        <f>SUM(E8:E9)</f>
        <v>18611903</v>
      </c>
    </row>
    <row r="8" spans="1:6" s="30" customFormat="1" ht="15.75">
      <c r="A8" s="28"/>
      <c r="B8" s="28" t="s">
        <v>36</v>
      </c>
      <c r="C8" s="28"/>
      <c r="D8" s="32">
        <f>'[1]centralizator'!V9+'[1]centralizator'!V10+'[1]centralizator'!V11+'[1]centralizator'!V12+'[1]centralizator'!V13+'[1]centralizator'!V14</f>
        <v>236531.87999999966</v>
      </c>
      <c r="E8" s="32">
        <v>88706</v>
      </c>
      <c r="F8" s="33"/>
    </row>
    <row r="9" spans="1:6" s="30" customFormat="1" ht="15.75">
      <c r="A9" s="28"/>
      <c r="B9" s="28" t="s">
        <v>37</v>
      </c>
      <c r="C9" s="28"/>
      <c r="D9" s="32"/>
      <c r="E9" s="32">
        <v>18523197</v>
      </c>
      <c r="F9" s="33"/>
    </row>
    <row r="10" spans="1:6" s="30" customFormat="1" ht="15.75">
      <c r="A10" s="28"/>
      <c r="B10" s="31" t="s">
        <v>38</v>
      </c>
      <c r="C10" s="28"/>
      <c r="D10" s="29"/>
      <c r="E10" s="29"/>
      <c r="F10" s="34"/>
    </row>
    <row r="11" spans="1:7" s="30" customFormat="1" ht="15.75">
      <c r="A11" s="28"/>
      <c r="B11" s="31" t="s">
        <v>39</v>
      </c>
      <c r="C11" s="28"/>
      <c r="D11" s="29">
        <f>D12+D13+D14+D15+D16+D17+D18</f>
        <v>202806</v>
      </c>
      <c r="E11" s="29">
        <f>SUM(E12:E18)</f>
        <v>1173879</v>
      </c>
      <c r="F11" s="34"/>
      <c r="G11" s="34"/>
    </row>
    <row r="12" spans="1:7" s="30" customFormat="1" ht="15.75">
      <c r="A12" s="28"/>
      <c r="B12" s="28" t="s">
        <v>40</v>
      </c>
      <c r="C12" s="28"/>
      <c r="D12" s="32"/>
      <c r="E12" s="32">
        <v>1071480</v>
      </c>
      <c r="F12" s="34"/>
      <c r="G12" s="34"/>
    </row>
    <row r="13" spans="1:6" s="30" customFormat="1" ht="15.75">
      <c r="A13" s="28"/>
      <c r="B13" s="28" t="s">
        <v>41</v>
      </c>
      <c r="C13" s="28"/>
      <c r="D13" s="32"/>
      <c r="E13" s="32"/>
      <c r="F13" s="34"/>
    </row>
    <row r="14" spans="1:7" s="30" customFormat="1" ht="15.75">
      <c r="A14" s="28"/>
      <c r="B14" s="28" t="s">
        <v>42</v>
      </c>
      <c r="C14" s="28"/>
      <c r="D14" s="32">
        <f>'[1]centralizator'!V33+2</f>
        <v>128135</v>
      </c>
      <c r="E14" s="32">
        <v>58383</v>
      </c>
      <c r="F14" s="34"/>
      <c r="G14" s="34"/>
    </row>
    <row r="15" spans="1:6" s="30" customFormat="1" ht="15.75">
      <c r="A15" s="28"/>
      <c r="B15" s="28" t="s">
        <v>43</v>
      </c>
      <c r="C15" s="28"/>
      <c r="D15" s="32">
        <f>'[1]centralizator'!V21</f>
        <v>74671</v>
      </c>
      <c r="E15" s="32">
        <v>44016</v>
      </c>
      <c r="F15" s="34"/>
    </row>
    <row r="16" spans="1:9" s="30" customFormat="1" ht="15.75">
      <c r="A16" s="28"/>
      <c r="B16" s="28" t="s">
        <v>44</v>
      </c>
      <c r="C16" s="28"/>
      <c r="D16" s="35"/>
      <c r="E16" s="32"/>
      <c r="G16" s="34"/>
      <c r="I16" s="30">
        <v>1</v>
      </c>
    </row>
    <row r="17" spans="1:7" s="30" customFormat="1" ht="15.75">
      <c r="A17" s="28"/>
      <c r="B17" s="28" t="s">
        <v>45</v>
      </c>
      <c r="C17" s="28"/>
      <c r="D17" s="32"/>
      <c r="E17" s="32"/>
      <c r="G17" s="34"/>
    </row>
    <row r="18" spans="1:8" s="30" customFormat="1" ht="15.75">
      <c r="A18" s="28"/>
      <c r="B18" s="28" t="s">
        <v>46</v>
      </c>
      <c r="C18" s="28"/>
      <c r="D18" s="32"/>
      <c r="E18" s="32"/>
      <c r="G18" s="34"/>
      <c r="H18" s="34"/>
    </row>
    <row r="19" spans="1:6" s="30" customFormat="1" ht="15.75">
      <c r="A19" s="28"/>
      <c r="B19" s="31" t="s">
        <v>47</v>
      </c>
      <c r="C19" s="28"/>
      <c r="D19" s="29">
        <f>D20</f>
        <v>341823</v>
      </c>
      <c r="E19" s="29">
        <f>SUM(E20:E26)</f>
        <v>845000</v>
      </c>
      <c r="F19" s="34"/>
    </row>
    <row r="20" spans="1:5" s="30" customFormat="1" ht="15.75">
      <c r="A20" s="28"/>
      <c r="B20" s="28" t="s">
        <v>48</v>
      </c>
      <c r="C20" s="28"/>
      <c r="D20" s="32">
        <f>'[1]centralizator'!V16</f>
        <v>341823</v>
      </c>
      <c r="E20" s="32">
        <v>845000</v>
      </c>
    </row>
    <row r="21" spans="1:5" s="30" customFormat="1" ht="15.75">
      <c r="A21" s="28"/>
      <c r="B21" s="28" t="s">
        <v>49</v>
      </c>
      <c r="C21" s="28"/>
      <c r="D21" s="32"/>
      <c r="E21" s="32"/>
    </row>
    <row r="22" spans="1:5" s="30" customFormat="1" ht="15.75">
      <c r="A22" s="28"/>
      <c r="B22" s="28" t="s">
        <v>50</v>
      </c>
      <c r="C22" s="28"/>
      <c r="D22" s="32"/>
      <c r="E22" s="32"/>
    </row>
    <row r="23" spans="1:5" s="30" customFormat="1" ht="15.75">
      <c r="A23" s="28"/>
      <c r="B23" s="28" t="s">
        <v>51</v>
      </c>
      <c r="C23" s="28"/>
      <c r="D23" s="32"/>
      <c r="E23" s="32"/>
    </row>
    <row r="24" spans="1:6" s="30" customFormat="1" ht="15.75">
      <c r="A24" s="28"/>
      <c r="B24" s="28" t="s">
        <v>52</v>
      </c>
      <c r="C24" s="28"/>
      <c r="D24" s="32"/>
      <c r="E24" s="32"/>
      <c r="F24" s="34"/>
    </row>
    <row r="25" spans="1:7" s="30" customFormat="1" ht="15.75">
      <c r="A25" s="28"/>
      <c r="B25" s="28" t="s">
        <v>53</v>
      </c>
      <c r="C25" s="28"/>
      <c r="D25" s="32"/>
      <c r="E25" s="32"/>
      <c r="F25" s="34"/>
      <c r="G25" s="34"/>
    </row>
    <row r="26" spans="1:6" s="30" customFormat="1" ht="15.75">
      <c r="A26" s="28"/>
      <c r="B26" s="28" t="s">
        <v>54</v>
      </c>
      <c r="C26" s="28"/>
      <c r="D26" s="32"/>
      <c r="E26" s="32"/>
      <c r="F26" s="34"/>
    </row>
    <row r="27" spans="1:5" s="30" customFormat="1" ht="15.75">
      <c r="A27" s="28"/>
      <c r="B27" s="31" t="s">
        <v>55</v>
      </c>
      <c r="C27" s="28"/>
      <c r="D27" s="32"/>
      <c r="E27" s="29"/>
    </row>
    <row r="28" spans="1:5" s="30" customFormat="1" ht="15.75">
      <c r="A28" s="28"/>
      <c r="B28" s="31" t="s">
        <v>56</v>
      </c>
      <c r="C28" s="28"/>
      <c r="D28" s="32"/>
      <c r="E28" s="29"/>
    </row>
    <row r="29" spans="1:5" s="30" customFormat="1" ht="15.75">
      <c r="A29" s="28"/>
      <c r="B29" s="31" t="s">
        <v>57</v>
      </c>
      <c r="C29" s="28"/>
      <c r="D29" s="36">
        <f>D30</f>
        <v>5023764.2</v>
      </c>
      <c r="E29" s="29">
        <f>SUM(E30:E31)</f>
        <v>4046068</v>
      </c>
    </row>
    <row r="30" spans="1:5" s="30" customFormat="1" ht="15.75">
      <c r="A30" s="28"/>
      <c r="B30" s="28" t="s">
        <v>58</v>
      </c>
      <c r="C30" s="28"/>
      <c r="D30" s="32">
        <f>'[1]centralizator'!V19</f>
        <v>5023764.2</v>
      </c>
      <c r="E30" s="37">
        <v>4046068</v>
      </c>
    </row>
    <row r="31" spans="1:5" s="30" customFormat="1" ht="15.75">
      <c r="A31" s="28"/>
      <c r="B31" s="28" t="s">
        <v>54</v>
      </c>
      <c r="C31" s="28"/>
      <c r="D31" s="32"/>
      <c r="E31" s="29"/>
    </row>
    <row r="32" spans="1:5" s="30" customFormat="1" ht="15.75">
      <c r="A32" s="27" t="s">
        <v>59</v>
      </c>
      <c r="B32" s="27" t="s">
        <v>60</v>
      </c>
      <c r="C32" s="28"/>
      <c r="D32" s="29">
        <f>D34+D40</f>
        <v>2282958</v>
      </c>
      <c r="E32" s="29">
        <f>SUM(E33:E34,E39:E42)</f>
        <v>0</v>
      </c>
    </row>
    <row r="33" spans="1:5" s="30" customFormat="1" ht="15.75">
      <c r="A33" s="28"/>
      <c r="B33" s="31" t="s">
        <v>61</v>
      </c>
      <c r="C33" s="28"/>
      <c r="D33" s="32"/>
      <c r="E33" s="29"/>
    </row>
    <row r="34" spans="1:9" s="30" customFormat="1" ht="15.75">
      <c r="A34" s="28"/>
      <c r="B34" s="31" t="s">
        <v>62</v>
      </c>
      <c r="C34" s="28"/>
      <c r="D34" s="29">
        <f>D35+D36+D37+D38</f>
        <v>2282958</v>
      </c>
      <c r="E34" s="29">
        <f>SUM(E35:E38)</f>
        <v>0</v>
      </c>
      <c r="F34" s="34"/>
      <c r="G34" s="34"/>
      <c r="I34" s="34"/>
    </row>
    <row r="35" spans="1:5" s="30" customFormat="1" ht="15.75">
      <c r="A35" s="28"/>
      <c r="B35" s="28" t="s">
        <v>63</v>
      </c>
      <c r="C35" s="28"/>
      <c r="D35" s="32"/>
      <c r="E35" s="32"/>
    </row>
    <row r="36" spans="1:5" s="30" customFormat="1" ht="15.75">
      <c r="A36" s="28"/>
      <c r="B36" s="28" t="s">
        <v>64</v>
      </c>
      <c r="C36" s="28"/>
      <c r="D36" s="32"/>
      <c r="E36" s="32"/>
    </row>
    <row r="37" spans="1:5" s="30" customFormat="1" ht="15.75">
      <c r="A37" s="28"/>
      <c r="B37" s="28" t="s">
        <v>65</v>
      </c>
      <c r="C37" s="28"/>
      <c r="D37" s="32"/>
      <c r="E37" s="32"/>
    </row>
    <row r="38" spans="1:5" s="30" customFormat="1" ht="15.75">
      <c r="A38" s="28"/>
      <c r="B38" s="28" t="s">
        <v>66</v>
      </c>
      <c r="C38" s="28"/>
      <c r="D38" s="32">
        <f>'[1]centralizator'!V17</f>
        <v>2282958</v>
      </c>
      <c r="E38" s="32"/>
    </row>
    <row r="39" spans="1:5" s="30" customFormat="1" ht="15.75">
      <c r="A39" s="28"/>
      <c r="B39" s="31" t="s">
        <v>67</v>
      </c>
      <c r="C39" s="28"/>
      <c r="D39" s="32"/>
      <c r="E39" s="29"/>
    </row>
    <row r="40" spans="1:5" s="30" customFormat="1" ht="15.75">
      <c r="A40" s="28"/>
      <c r="B40" s="31" t="s">
        <v>68</v>
      </c>
      <c r="C40" s="28"/>
      <c r="D40" s="32"/>
      <c r="E40" s="29"/>
    </row>
    <row r="41" spans="1:5" s="30" customFormat="1" ht="15.75">
      <c r="A41" s="28"/>
      <c r="B41" s="38" t="s">
        <v>69</v>
      </c>
      <c r="C41" s="28"/>
      <c r="D41" s="32"/>
      <c r="E41" s="29"/>
    </row>
    <row r="42" spans="1:5" s="30" customFormat="1" ht="15.75">
      <c r="A42" s="28"/>
      <c r="B42" s="38" t="s">
        <v>70</v>
      </c>
      <c r="C42" s="28"/>
      <c r="D42" s="32"/>
      <c r="E42" s="29"/>
    </row>
    <row r="43" spans="1:5" s="42" customFormat="1" ht="25.5" customHeight="1">
      <c r="A43" s="39"/>
      <c r="B43" s="40" t="s">
        <v>71</v>
      </c>
      <c r="C43" s="39"/>
      <c r="D43" s="41">
        <f>D32+D6</f>
        <v>8087883.08</v>
      </c>
      <c r="E43" s="41">
        <f>SUM(E6,E32)</f>
        <v>24676850</v>
      </c>
    </row>
    <row r="45" ht="9" customHeight="1"/>
    <row r="46" ht="16.5" customHeight="1">
      <c r="D46" s="44" t="s">
        <v>72</v>
      </c>
    </row>
    <row r="47" ht="15">
      <c r="D47" s="45" t="s">
        <v>73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0" customWidth="1"/>
    <col min="2" max="2" width="46.421875" style="0" bestFit="1" customWidth="1"/>
    <col min="4" max="4" width="14.28125" style="43" bestFit="1" customWidth="1"/>
    <col min="5" max="5" width="15.57421875" style="0" customWidth="1"/>
    <col min="6" max="6" width="11.140625" style="0" bestFit="1" customWidth="1"/>
    <col min="7" max="7" width="10.140625" style="0" bestFit="1" customWidth="1"/>
  </cols>
  <sheetData>
    <row r="1" spans="1:5" s="46" customFormat="1" ht="18.75">
      <c r="A1" s="104" t="s">
        <v>26</v>
      </c>
      <c r="B1" s="104"/>
      <c r="C1" s="104"/>
      <c r="D1" s="104"/>
      <c r="E1" s="102"/>
    </row>
    <row r="2" spans="1:5" s="46" customFormat="1" ht="5.25" customHeight="1">
      <c r="A2" s="20"/>
      <c r="B2" s="20"/>
      <c r="C2" s="20"/>
      <c r="D2" s="21"/>
      <c r="E2" s="20"/>
    </row>
    <row r="3" spans="1:5" s="46" customFormat="1" ht="18.75">
      <c r="A3" s="20"/>
      <c r="B3" s="20" t="s">
        <v>27</v>
      </c>
      <c r="C3" s="20"/>
      <c r="D3" s="21"/>
      <c r="E3" s="20"/>
    </row>
    <row r="4" spans="1:5" ht="13.5" customHeight="1">
      <c r="A4" s="22"/>
      <c r="B4" s="22"/>
      <c r="C4" s="22"/>
      <c r="D4" s="23"/>
      <c r="E4" s="22"/>
    </row>
    <row r="5" spans="1:5" s="26" customFormat="1" ht="31.5">
      <c r="A5" s="24" t="s">
        <v>28</v>
      </c>
      <c r="B5" s="24" t="s">
        <v>74</v>
      </c>
      <c r="C5" s="24" t="s">
        <v>30</v>
      </c>
      <c r="D5" s="25" t="s">
        <v>31</v>
      </c>
      <c r="E5" s="25" t="s">
        <v>32</v>
      </c>
    </row>
    <row r="6" spans="1:5" s="30" customFormat="1" ht="15.75">
      <c r="A6" s="27" t="s">
        <v>33</v>
      </c>
      <c r="B6" s="27" t="s">
        <v>75</v>
      </c>
      <c r="C6" s="28"/>
      <c r="D6" s="29">
        <f>D11</f>
        <v>4068607.002</v>
      </c>
      <c r="E6" s="29">
        <f>SUM(E7:E8,E11,E22:E23)</f>
        <v>20489183</v>
      </c>
    </row>
    <row r="7" spans="1:5" s="30" customFormat="1" ht="15.75">
      <c r="A7" s="28"/>
      <c r="B7" s="31" t="s">
        <v>76</v>
      </c>
      <c r="C7" s="28"/>
      <c r="D7" s="32"/>
      <c r="E7" s="29"/>
    </row>
    <row r="8" spans="1:5" s="30" customFormat="1" ht="15.75">
      <c r="A8" s="28"/>
      <c r="B8" s="31" t="s">
        <v>77</v>
      </c>
      <c r="C8" s="28"/>
      <c r="D8" s="32"/>
      <c r="E8" s="29">
        <f>SUM(E9:E10)</f>
        <v>0</v>
      </c>
    </row>
    <row r="9" spans="1:5" s="30" customFormat="1" ht="15.75">
      <c r="A9" s="28"/>
      <c r="B9" s="28" t="s">
        <v>78</v>
      </c>
      <c r="C9" s="28"/>
      <c r="D9" s="32"/>
      <c r="E9" s="32"/>
    </row>
    <row r="10" spans="1:5" s="30" customFormat="1" ht="15.75">
      <c r="A10" s="28"/>
      <c r="B10" s="28" t="s">
        <v>79</v>
      </c>
      <c r="C10" s="28"/>
      <c r="D10" s="32"/>
      <c r="E10" s="32"/>
    </row>
    <row r="11" spans="1:5" s="30" customFormat="1" ht="15.75">
      <c r="A11" s="28"/>
      <c r="B11" s="31" t="s">
        <v>80</v>
      </c>
      <c r="C11" s="28"/>
      <c r="D11" s="29">
        <f>D12+D13+D14+D15+D16+D17+D18+D19+D20+D21</f>
        <v>4068607.002</v>
      </c>
      <c r="E11" s="29">
        <f>E12+E13+E14+E15+E16+E17+E18+E19+E20+E21</f>
        <v>20489183</v>
      </c>
    </row>
    <row r="12" spans="1:5" s="30" customFormat="1" ht="15.75">
      <c r="A12" s="28"/>
      <c r="B12" s="28" t="s">
        <v>81</v>
      </c>
      <c r="C12" s="28"/>
      <c r="D12" s="32">
        <f>'[1]centralizator'!W20+'[1]centralizator'!W18</f>
        <v>2247540.21</v>
      </c>
      <c r="E12" s="32"/>
    </row>
    <row r="13" spans="1:5" s="30" customFormat="1" ht="15.75">
      <c r="A13" s="28"/>
      <c r="B13" s="28" t="s">
        <v>82</v>
      </c>
      <c r="C13" s="28"/>
      <c r="D13" s="32">
        <f>'[1]centralizator'!W22</f>
        <v>253679.8879999998</v>
      </c>
      <c r="E13" s="32">
        <v>254574</v>
      </c>
    </row>
    <row r="14" spans="1:5" s="30" customFormat="1" ht="15.75">
      <c r="A14" s="28"/>
      <c r="B14" s="28" t="s">
        <v>83</v>
      </c>
      <c r="C14" s="28"/>
      <c r="D14" s="32">
        <f>'[1]centralizator'!W24</f>
        <v>176045.90399999998</v>
      </c>
      <c r="E14" s="32">
        <v>258040</v>
      </c>
    </row>
    <row r="15" spans="1:5" s="30" customFormat="1" ht="15.75">
      <c r="A15" s="28"/>
      <c r="B15" s="28" t="s">
        <v>84</v>
      </c>
      <c r="C15" s="28"/>
      <c r="D15" s="32">
        <f>'[1]centralizator'!W23</f>
        <v>0</v>
      </c>
      <c r="E15" s="32">
        <v>62031</v>
      </c>
    </row>
    <row r="16" spans="1:5" s="30" customFormat="1" ht="15.75">
      <c r="A16" s="28"/>
      <c r="B16" s="28" t="s">
        <v>85</v>
      </c>
      <c r="C16" s="28"/>
      <c r="D16" s="32"/>
      <c r="E16" s="32"/>
    </row>
    <row r="17" spans="1:5" s="30" customFormat="1" ht="15.75">
      <c r="A17" s="28"/>
      <c r="B17" s="28" t="s">
        <v>86</v>
      </c>
      <c r="C17" s="28"/>
      <c r="D17" s="32"/>
      <c r="E17" s="32"/>
    </row>
    <row r="18" spans="1:5" s="30" customFormat="1" ht="15.75">
      <c r="A18" s="28"/>
      <c r="B18" s="28" t="s">
        <v>87</v>
      </c>
      <c r="C18" s="28"/>
      <c r="D18" s="32"/>
      <c r="E18" s="32"/>
    </row>
    <row r="19" spans="1:5" s="30" customFormat="1" ht="15.75">
      <c r="A19" s="28"/>
      <c r="B19" s="28" t="s">
        <v>44</v>
      </c>
      <c r="C19" s="28"/>
      <c r="D19" s="32"/>
      <c r="E19" s="32"/>
    </row>
    <row r="20" spans="1:5" s="30" customFormat="1" ht="15.75">
      <c r="A20" s="28"/>
      <c r="B20" s="28" t="s">
        <v>88</v>
      </c>
      <c r="C20" s="28"/>
      <c r="D20" s="32"/>
      <c r="E20" s="32"/>
    </row>
    <row r="21" spans="1:5" s="30" customFormat="1" ht="15.75">
      <c r="A21" s="28"/>
      <c r="B21" s="28" t="s">
        <v>89</v>
      </c>
      <c r="C21" s="28"/>
      <c r="D21" s="32">
        <f>'[1]centralizator'!W25-18523197</f>
        <v>1391341</v>
      </c>
      <c r="E21" s="32">
        <v>19914538</v>
      </c>
    </row>
    <row r="22" spans="1:5" s="30" customFormat="1" ht="15.75">
      <c r="A22" s="28"/>
      <c r="B22" s="31" t="s">
        <v>90</v>
      </c>
      <c r="C22" s="28"/>
      <c r="D22" s="32"/>
      <c r="E22" s="29"/>
    </row>
    <row r="23" spans="1:5" s="30" customFormat="1" ht="15.75">
      <c r="A23" s="28"/>
      <c r="B23" s="31" t="s">
        <v>91</v>
      </c>
      <c r="C23" s="28"/>
      <c r="D23" s="32"/>
      <c r="E23" s="29"/>
    </row>
    <row r="24" spans="1:5" s="30" customFormat="1" ht="19.5" customHeight="1">
      <c r="A24" s="27" t="s">
        <v>59</v>
      </c>
      <c r="B24" s="27" t="s">
        <v>92</v>
      </c>
      <c r="C24" s="28"/>
      <c r="D24" s="29">
        <f>D28</f>
        <v>0</v>
      </c>
      <c r="E24" s="29">
        <f>SUM(E25,E28:E30)</f>
        <v>0</v>
      </c>
    </row>
    <row r="25" spans="1:5" s="30" customFormat="1" ht="15.75">
      <c r="A25" s="28"/>
      <c r="B25" s="31" t="s">
        <v>93</v>
      </c>
      <c r="C25" s="28"/>
      <c r="D25" s="32"/>
      <c r="E25" s="29">
        <f>SUM(E26:E27)</f>
        <v>0</v>
      </c>
    </row>
    <row r="26" spans="1:5" s="30" customFormat="1" ht="15.75">
      <c r="A26" s="28"/>
      <c r="B26" s="28" t="s">
        <v>94</v>
      </c>
      <c r="C26" s="28"/>
      <c r="D26" s="32"/>
      <c r="E26" s="32"/>
    </row>
    <row r="27" spans="1:5" s="30" customFormat="1" ht="15.75">
      <c r="A27" s="28"/>
      <c r="B27" s="28" t="s">
        <v>95</v>
      </c>
      <c r="C27" s="28"/>
      <c r="D27" s="32"/>
      <c r="E27" s="32"/>
    </row>
    <row r="28" spans="1:6" s="30" customFormat="1" ht="15.75">
      <c r="A28" s="28"/>
      <c r="B28" s="31" t="s">
        <v>96</v>
      </c>
      <c r="C28" s="28"/>
      <c r="D28" s="29"/>
      <c r="E28" s="29"/>
      <c r="F28" s="34"/>
    </row>
    <row r="29" spans="1:5" s="30" customFormat="1" ht="15.75">
      <c r="A29" s="28"/>
      <c r="B29" s="31" t="s">
        <v>97</v>
      </c>
      <c r="C29" s="28"/>
      <c r="D29" s="32"/>
      <c r="E29" s="29"/>
    </row>
    <row r="30" spans="1:5" s="30" customFormat="1" ht="15.75">
      <c r="A30" s="28"/>
      <c r="B30" s="31" t="s">
        <v>98</v>
      </c>
      <c r="C30" s="28"/>
      <c r="D30" s="32"/>
      <c r="E30" s="29"/>
    </row>
    <row r="31" spans="1:5" s="30" customFormat="1" ht="15.75">
      <c r="A31" s="28"/>
      <c r="B31" s="27" t="s">
        <v>99</v>
      </c>
      <c r="C31" s="28"/>
      <c r="D31" s="29">
        <f>D24+D6</f>
        <v>4068607.002</v>
      </c>
      <c r="E31" s="29">
        <f>SUM(E6,E24)</f>
        <v>20489183</v>
      </c>
    </row>
    <row r="32" spans="1:5" s="30" customFormat="1" ht="15.75">
      <c r="A32" s="27" t="s">
        <v>100</v>
      </c>
      <c r="B32" s="47" t="s">
        <v>101</v>
      </c>
      <c r="C32" s="28"/>
      <c r="D32" s="29">
        <f>D35+D39+D41+D42</f>
        <v>4019276.2479999997</v>
      </c>
      <c r="E32" s="29">
        <f>SUM(E33:E42)</f>
        <v>4187667</v>
      </c>
    </row>
    <row r="33" spans="1:5" s="30" customFormat="1" ht="15.75">
      <c r="A33" s="28"/>
      <c r="B33" s="38" t="s">
        <v>102</v>
      </c>
      <c r="C33" s="28"/>
      <c r="D33" s="32"/>
      <c r="E33" s="29"/>
    </row>
    <row r="34" spans="1:5" s="30" customFormat="1" ht="15.75">
      <c r="A34" s="28"/>
      <c r="B34" s="38" t="s">
        <v>103</v>
      </c>
      <c r="C34" s="28"/>
      <c r="D34" s="32"/>
      <c r="E34" s="29"/>
    </row>
    <row r="35" spans="1:7" s="30" customFormat="1" ht="15.75">
      <c r="A35" s="28"/>
      <c r="B35" s="38" t="s">
        <v>104</v>
      </c>
      <c r="C35" s="28"/>
      <c r="D35" s="32">
        <f>'[1]centralizator'!W26</f>
        <v>4000000</v>
      </c>
      <c r="E35" s="32">
        <v>4000000</v>
      </c>
      <c r="G35" s="34"/>
    </row>
    <row r="36" spans="1:7" s="30" customFormat="1" ht="15.75">
      <c r="A36" s="28"/>
      <c r="B36" s="38" t="s">
        <v>105</v>
      </c>
      <c r="C36" s="28"/>
      <c r="D36" s="32"/>
      <c r="E36" s="32"/>
      <c r="G36" s="34"/>
    </row>
    <row r="37" spans="1:7" s="30" customFormat="1" ht="15.75">
      <c r="A37" s="28"/>
      <c r="B37" s="38" t="s">
        <v>106</v>
      </c>
      <c r="C37" s="28"/>
      <c r="D37" s="32"/>
      <c r="E37" s="32"/>
      <c r="G37" s="34"/>
    </row>
    <row r="38" spans="1:7" s="30" customFormat="1" ht="15.75">
      <c r="A38" s="28"/>
      <c r="B38" s="38" t="s">
        <v>107</v>
      </c>
      <c r="C38" s="28"/>
      <c r="D38" s="32"/>
      <c r="E38" s="32"/>
      <c r="G38" s="34"/>
    </row>
    <row r="39" spans="1:7" s="30" customFormat="1" ht="15.75">
      <c r="A39" s="28"/>
      <c r="B39" s="38" t="s">
        <v>108</v>
      </c>
      <c r="C39" s="28"/>
      <c r="D39" s="32"/>
      <c r="E39" s="32"/>
      <c r="G39" s="34"/>
    </row>
    <row r="40" spans="1:5" s="30" customFormat="1" ht="15.75">
      <c r="A40" s="28"/>
      <c r="B40" s="38" t="s">
        <v>109</v>
      </c>
      <c r="C40" s="28"/>
      <c r="D40" s="32"/>
      <c r="E40" s="32"/>
    </row>
    <row r="41" spans="1:5" s="30" customFormat="1" ht="15.75">
      <c r="A41" s="28"/>
      <c r="B41" s="38" t="s">
        <v>110</v>
      </c>
      <c r="C41" s="28"/>
      <c r="D41" s="32">
        <f>E41+E42</f>
        <v>187667</v>
      </c>
      <c r="E41" s="32">
        <v>183072</v>
      </c>
    </row>
    <row r="42" spans="1:7" s="30" customFormat="1" ht="15.75">
      <c r="A42" s="28"/>
      <c r="B42" s="38" t="s">
        <v>111</v>
      </c>
      <c r="C42" s="28"/>
      <c r="D42" s="32">
        <f>'[1]ardh shp'!C28</f>
        <v>-168390.75200000033</v>
      </c>
      <c r="E42" s="32">
        <v>4595</v>
      </c>
      <c r="G42" s="34"/>
    </row>
    <row r="43" spans="1:5" s="42" customFormat="1" ht="25.5" customHeight="1">
      <c r="A43" s="39"/>
      <c r="B43" s="48" t="s">
        <v>112</v>
      </c>
      <c r="C43" s="39"/>
      <c r="D43" s="41">
        <f>D31+D32</f>
        <v>8087883.25</v>
      </c>
      <c r="E43" s="41">
        <f>SUM(E31:E32)</f>
        <v>24676850</v>
      </c>
    </row>
    <row r="44" spans="4:5" ht="15">
      <c r="D44" s="43">
        <f>D43-'[1]aktivi'!D43</f>
        <v>0.1699999999254942</v>
      </c>
      <c r="E44" s="43">
        <f>'[2]aktivi'!E43-'[2]pasivi'!E43</f>
        <v>-2</v>
      </c>
    </row>
    <row r="46" ht="15">
      <c r="D46" s="44" t="s">
        <v>72</v>
      </c>
    </row>
    <row r="47" spans="3:4" ht="15">
      <c r="C47" s="44"/>
      <c r="D47" s="49" t="s">
        <v>113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28125" style="51" customWidth="1"/>
    <col min="2" max="2" width="52.140625" style="51" customWidth="1"/>
    <col min="3" max="3" width="15.140625" style="52" customWidth="1"/>
    <col min="4" max="4" width="3.7109375" style="51" customWidth="1"/>
    <col min="5" max="5" width="41.00390625" style="51" customWidth="1"/>
    <col min="6" max="6" width="16.140625" style="52" customWidth="1"/>
    <col min="7" max="16384" width="9.140625" style="51" customWidth="1"/>
  </cols>
  <sheetData>
    <row r="1" ht="18.75">
      <c r="A1" s="50" t="s">
        <v>27</v>
      </c>
    </row>
    <row r="2" spans="1:3" ht="15.75">
      <c r="A2" s="7" t="s">
        <v>5</v>
      </c>
      <c r="C2" s="52" t="s">
        <v>114</v>
      </c>
    </row>
    <row r="3" spans="1:2" ht="15.75" customHeight="1">
      <c r="A3" s="105" t="s">
        <v>115</v>
      </c>
      <c r="B3" s="105"/>
    </row>
    <row r="4" ht="15.75" thickBot="1"/>
    <row r="5" spans="1:6" ht="15">
      <c r="A5" s="53" t="s">
        <v>28</v>
      </c>
      <c r="B5" s="53" t="s">
        <v>116</v>
      </c>
      <c r="C5" s="54" t="s">
        <v>117</v>
      </c>
      <c r="D5" s="53" t="s">
        <v>28</v>
      </c>
      <c r="E5" s="55" t="s">
        <v>118</v>
      </c>
      <c r="F5" s="54" t="s">
        <v>117</v>
      </c>
    </row>
    <row r="6" spans="1:6" ht="15.75" thickBot="1">
      <c r="A6" s="56"/>
      <c r="B6" s="56"/>
      <c r="C6" s="57" t="s">
        <v>119</v>
      </c>
      <c r="D6" s="56"/>
      <c r="E6" s="58"/>
      <c r="F6" s="57" t="s">
        <v>119</v>
      </c>
    </row>
    <row r="7" spans="1:6" ht="15.75">
      <c r="A7" s="59">
        <v>1</v>
      </c>
      <c r="B7" s="60" t="s">
        <v>120</v>
      </c>
      <c r="C7" s="61"/>
      <c r="D7" s="59">
        <v>1</v>
      </c>
      <c r="E7" s="62" t="s">
        <v>121</v>
      </c>
      <c r="F7" s="61"/>
    </row>
    <row r="8" spans="1:6" ht="15">
      <c r="A8" s="63" t="s">
        <v>122</v>
      </c>
      <c r="B8" s="63" t="s">
        <v>123</v>
      </c>
      <c r="C8" s="64"/>
      <c r="D8" s="63">
        <v>2</v>
      </c>
      <c r="E8" s="63" t="s">
        <v>124</v>
      </c>
      <c r="F8" s="64">
        <f>'[1]centralizator'!Y28</f>
        <v>5801068</v>
      </c>
    </row>
    <row r="9" spans="1:6" ht="15">
      <c r="A9" s="63" t="s">
        <v>125</v>
      </c>
      <c r="B9" s="63" t="s">
        <v>126</v>
      </c>
      <c r="C9" s="64"/>
      <c r="D9" s="63">
        <v>3</v>
      </c>
      <c r="E9" s="63" t="s">
        <v>127</v>
      </c>
      <c r="F9" s="64"/>
    </row>
    <row r="10" spans="1:6" ht="15.75">
      <c r="A10" s="63">
        <v>2</v>
      </c>
      <c r="B10" s="65" t="s">
        <v>128</v>
      </c>
      <c r="C10" s="66">
        <f>C11+C12</f>
        <v>0</v>
      </c>
      <c r="D10" s="63">
        <v>4</v>
      </c>
      <c r="E10" s="63" t="s">
        <v>129</v>
      </c>
      <c r="F10" s="64"/>
    </row>
    <row r="11" spans="1:6" ht="15">
      <c r="A11" s="63" t="s">
        <v>122</v>
      </c>
      <c r="B11" s="63" t="s">
        <v>130</v>
      </c>
      <c r="C11" s="64"/>
      <c r="D11" s="63">
        <v>5</v>
      </c>
      <c r="E11" s="63" t="s">
        <v>131</v>
      </c>
      <c r="F11" s="64"/>
    </row>
    <row r="12" spans="1:6" ht="15">
      <c r="A12" s="63" t="s">
        <v>125</v>
      </c>
      <c r="B12" s="63" t="s">
        <v>126</v>
      </c>
      <c r="C12" s="64"/>
      <c r="D12" s="63">
        <v>6</v>
      </c>
      <c r="E12" s="63" t="s">
        <v>132</v>
      </c>
      <c r="F12" s="64"/>
    </row>
    <row r="13" spans="1:6" ht="15.75">
      <c r="A13" s="63">
        <v>3</v>
      </c>
      <c r="B13" s="65" t="s">
        <v>133</v>
      </c>
      <c r="C13" s="66">
        <f>C14+C15+C16+C17+C18+C19+C20+C21+C22</f>
        <v>2668743.96</v>
      </c>
      <c r="D13" s="63">
        <v>7</v>
      </c>
      <c r="E13" s="63" t="s">
        <v>134</v>
      </c>
      <c r="F13" s="64"/>
    </row>
    <row r="14" spans="1:6" ht="15">
      <c r="A14" s="63" t="s">
        <v>122</v>
      </c>
      <c r="B14" s="63" t="s">
        <v>135</v>
      </c>
      <c r="C14" s="64">
        <f>'[1]centralizator'!X43</f>
        <v>335021</v>
      </c>
      <c r="D14" s="63">
        <v>8</v>
      </c>
      <c r="E14" s="63" t="s">
        <v>136</v>
      </c>
      <c r="F14" s="64"/>
    </row>
    <row r="15" spans="1:6" ht="15.75">
      <c r="A15" s="63" t="s">
        <v>125</v>
      </c>
      <c r="B15" s="63" t="s">
        <v>137</v>
      </c>
      <c r="C15" s="64"/>
      <c r="D15" s="63"/>
      <c r="E15" s="67" t="s">
        <v>138</v>
      </c>
      <c r="F15" s="66">
        <f>SUM(F7:F14)</f>
        <v>5801068</v>
      </c>
    </row>
    <row r="16" spans="1:6" ht="15">
      <c r="A16" s="63" t="s">
        <v>139</v>
      </c>
      <c r="B16" s="63" t="s">
        <v>140</v>
      </c>
      <c r="C16" s="64"/>
      <c r="D16" s="63"/>
      <c r="E16" s="63"/>
      <c r="F16" s="64"/>
    </row>
    <row r="17" spans="1:6" ht="15">
      <c r="A17" s="63" t="s">
        <v>141</v>
      </c>
      <c r="B17" s="63" t="s">
        <v>142</v>
      </c>
      <c r="C17" s="64">
        <f>'[1]centralizator'!X41</f>
        <v>111863</v>
      </c>
      <c r="D17" s="63"/>
      <c r="E17" s="63"/>
      <c r="F17" s="64"/>
    </row>
    <row r="18" spans="1:6" ht="15">
      <c r="A18" s="63" t="s">
        <v>143</v>
      </c>
      <c r="B18" s="62" t="s">
        <v>144</v>
      </c>
      <c r="C18" s="64"/>
      <c r="D18" s="63"/>
      <c r="E18" s="63"/>
      <c r="F18" s="64"/>
    </row>
    <row r="19" spans="1:6" ht="15">
      <c r="A19" s="63" t="s">
        <v>145</v>
      </c>
      <c r="B19" s="63" t="s">
        <v>146</v>
      </c>
      <c r="C19" s="64">
        <f>'[1]centralizator'!X29</f>
        <v>14700.16</v>
      </c>
      <c r="D19" s="63"/>
      <c r="E19" s="68" t="s">
        <v>147</v>
      </c>
      <c r="F19" s="64">
        <f>F15-C27</f>
        <v>-168390.75200000033</v>
      </c>
    </row>
    <row r="20" spans="1:6" ht="15">
      <c r="A20" s="63" t="s">
        <v>148</v>
      </c>
      <c r="B20" s="63" t="s">
        <v>149</v>
      </c>
      <c r="C20" s="64"/>
      <c r="D20" s="63"/>
      <c r="E20" s="69" t="s">
        <v>150</v>
      </c>
      <c r="F20" s="64">
        <v>168391</v>
      </c>
    </row>
    <row r="21" spans="1:6" ht="15.75">
      <c r="A21" s="63" t="s">
        <v>151</v>
      </c>
      <c r="B21" s="63" t="s">
        <v>152</v>
      </c>
      <c r="C21" s="64"/>
      <c r="D21" s="65" t="s">
        <v>153</v>
      </c>
      <c r="E21" s="65" t="s">
        <v>154</v>
      </c>
      <c r="F21" s="66">
        <f>F19+F20</f>
        <v>0.24799999967217445</v>
      </c>
    </row>
    <row r="22" spans="1:6" ht="15">
      <c r="A22" s="63" t="s">
        <v>155</v>
      </c>
      <c r="B22" s="63" t="s">
        <v>156</v>
      </c>
      <c r="C22" s="70">
        <f>'[1]centralizator'!X31+'[1]centralizator'!X32+'[1]centralizator'!X34+'[1]centralizator'!X37+'[1]centralizator'!X38+'[1]centralizator'!X39+'[1]centralizator'!X40+'[1]centralizator'!X42</f>
        <v>2207159.8</v>
      </c>
      <c r="D22" s="63"/>
      <c r="E22" s="63" t="s">
        <v>157</v>
      </c>
      <c r="F22" s="64"/>
    </row>
    <row r="23" spans="1:6" ht="15.75">
      <c r="A23" s="63">
        <v>4</v>
      </c>
      <c r="B23" s="65" t="s">
        <v>158</v>
      </c>
      <c r="C23" s="66">
        <f>C24+C25</f>
        <v>3300714.792</v>
      </c>
      <c r="D23" s="63"/>
      <c r="E23" s="63" t="s">
        <v>159</v>
      </c>
      <c r="F23" s="64">
        <f>F19-F22</f>
        <v>-168390.75200000033</v>
      </c>
    </row>
    <row r="24" spans="1:6" ht="15">
      <c r="A24" s="63" t="s">
        <v>122</v>
      </c>
      <c r="B24" s="63" t="s">
        <v>160</v>
      </c>
      <c r="C24" s="64">
        <f>'[1]centralizator'!X35</f>
        <v>2828376</v>
      </c>
      <c r="D24" s="63"/>
      <c r="E24" s="71" t="s">
        <v>161</v>
      </c>
      <c r="F24" s="64"/>
    </row>
    <row r="25" spans="1:6" ht="15">
      <c r="A25" s="63" t="s">
        <v>125</v>
      </c>
      <c r="B25" s="63" t="s">
        <v>162</v>
      </c>
      <c r="C25" s="64">
        <f>'[1]centralizator'!X36</f>
        <v>472338.792</v>
      </c>
      <c r="D25" s="63"/>
      <c r="E25" s="63" t="s">
        <v>163</v>
      </c>
      <c r="F25" s="64">
        <f>F22-F24</f>
        <v>0</v>
      </c>
    </row>
    <row r="26" spans="1:6" ht="15.75">
      <c r="A26" s="65">
        <v>5</v>
      </c>
      <c r="B26" s="65" t="s">
        <v>164</v>
      </c>
      <c r="C26" s="66"/>
      <c r="D26" s="63"/>
      <c r="E26" s="63"/>
      <c r="F26" s="64"/>
    </row>
    <row r="27" spans="1:6" ht="15.75">
      <c r="A27" s="63"/>
      <c r="B27" s="65" t="s">
        <v>165</v>
      </c>
      <c r="C27" s="66">
        <f>C26+C23+C13+C10+C7</f>
        <v>5969458.752</v>
      </c>
      <c r="D27" s="65" t="s">
        <v>166</v>
      </c>
      <c r="E27" s="65" t="s">
        <v>167</v>
      </c>
      <c r="F27" s="64"/>
    </row>
    <row r="30" spans="2:5" ht="15.75">
      <c r="B30" s="44" t="s">
        <v>168</v>
      </c>
      <c r="E30" s="44" t="s">
        <v>169</v>
      </c>
    </row>
    <row r="31" spans="2:5" ht="15.75">
      <c r="B31" s="72"/>
      <c r="E31" s="73" t="s">
        <v>113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7.57421875" style="0" customWidth="1"/>
    <col min="2" max="2" width="18.57421875" style="0" customWidth="1"/>
    <col min="3" max="3" width="15.140625" style="0" customWidth="1"/>
    <col min="4" max="4" width="13.00390625" style="0" customWidth="1"/>
    <col min="5" max="5" width="12.8515625" style="0" customWidth="1"/>
    <col min="6" max="6" width="13.00390625" style="0" customWidth="1"/>
    <col min="7" max="7" width="11.8515625" style="0" customWidth="1"/>
    <col min="8" max="8" width="11.140625" style="0" customWidth="1"/>
    <col min="9" max="9" width="10.28125" style="0" bestFit="1" customWidth="1"/>
    <col min="10" max="10" width="10.00390625" style="0" customWidth="1"/>
  </cols>
  <sheetData>
    <row r="1" ht="15">
      <c r="C1" s="74" t="s">
        <v>170</v>
      </c>
    </row>
    <row r="3" spans="1:3" ht="18.75">
      <c r="A3" t="s">
        <v>171</v>
      </c>
      <c r="C3" s="50" t="s">
        <v>27</v>
      </c>
    </row>
    <row r="4" spans="1:2" ht="15.75">
      <c r="A4" s="105" t="s">
        <v>115</v>
      </c>
      <c r="B4" s="105"/>
    </row>
    <row r="5" spans="1:2" ht="15.75">
      <c r="A5" s="74" t="s">
        <v>172</v>
      </c>
      <c r="B5" s="7" t="s">
        <v>5</v>
      </c>
    </row>
    <row r="7" ht="15.75" thickBot="1"/>
    <row r="8" spans="1:10" ht="15.75" thickBot="1">
      <c r="A8" s="1" t="s">
        <v>173</v>
      </c>
      <c r="B8" s="75" t="s">
        <v>174</v>
      </c>
      <c r="C8" s="3" t="s">
        <v>175</v>
      </c>
      <c r="D8" s="76" t="s">
        <v>176</v>
      </c>
      <c r="E8" s="77"/>
      <c r="F8" s="78"/>
      <c r="G8" s="79" t="s">
        <v>177</v>
      </c>
      <c r="H8" s="79" t="s">
        <v>178</v>
      </c>
      <c r="I8" s="79" t="s">
        <v>179</v>
      </c>
      <c r="J8" s="79" t="s">
        <v>180</v>
      </c>
    </row>
    <row r="9" spans="1:10" ht="15">
      <c r="A9" s="13"/>
      <c r="B9" s="80" t="s">
        <v>181</v>
      </c>
      <c r="C9" s="9" t="s">
        <v>182</v>
      </c>
      <c r="D9" s="81" t="s">
        <v>183</v>
      </c>
      <c r="E9" s="81" t="s">
        <v>184</v>
      </c>
      <c r="F9" s="82" t="s">
        <v>185</v>
      </c>
      <c r="G9" s="83" t="s">
        <v>186</v>
      </c>
      <c r="H9" s="83" t="s">
        <v>187</v>
      </c>
      <c r="I9" s="83" t="s">
        <v>188</v>
      </c>
      <c r="J9" s="83" t="s">
        <v>189</v>
      </c>
    </row>
    <row r="10" spans="1:10" ht="15">
      <c r="A10" s="84"/>
      <c r="B10" s="8"/>
      <c r="C10" s="85"/>
      <c r="D10" s="85"/>
      <c r="E10" s="85"/>
      <c r="F10" s="85"/>
      <c r="G10" s="85">
        <v>0</v>
      </c>
      <c r="H10" s="85">
        <v>0</v>
      </c>
      <c r="I10" s="85">
        <f>C10*G10/100</f>
        <v>0</v>
      </c>
      <c r="J10" s="86">
        <f>H10+I10</f>
        <v>0</v>
      </c>
    </row>
    <row r="11" spans="1:10" ht="15">
      <c r="A11" s="84"/>
      <c r="B11" s="87"/>
      <c r="C11" s="85"/>
      <c r="D11" s="85"/>
      <c r="E11" s="85"/>
      <c r="F11" s="85"/>
      <c r="G11" s="85"/>
      <c r="H11" s="85"/>
      <c r="I11" s="85"/>
      <c r="J11" s="86"/>
    </row>
    <row r="12" spans="1:10" ht="15">
      <c r="A12" s="84"/>
      <c r="B12" s="87"/>
      <c r="C12" s="85"/>
      <c r="D12" s="85"/>
      <c r="E12" s="85"/>
      <c r="F12" s="85"/>
      <c r="G12" s="85"/>
      <c r="H12" s="85"/>
      <c r="I12" s="85"/>
      <c r="J12" s="86"/>
    </row>
    <row r="13" spans="1:10" ht="15">
      <c r="A13" s="84"/>
      <c r="B13" s="87"/>
      <c r="C13" s="85"/>
      <c r="D13" s="85"/>
      <c r="E13" s="85"/>
      <c r="F13" s="85"/>
      <c r="G13" s="85"/>
      <c r="H13" s="85"/>
      <c r="I13" s="85"/>
      <c r="J13" s="86"/>
    </row>
    <row r="14" spans="1:10" ht="15">
      <c r="A14" s="84"/>
      <c r="B14" s="87"/>
      <c r="C14" s="85"/>
      <c r="D14" s="85"/>
      <c r="E14" s="85"/>
      <c r="F14" s="85"/>
      <c r="G14" s="85"/>
      <c r="H14" s="85"/>
      <c r="I14" s="85"/>
      <c r="J14" s="86"/>
    </row>
    <row r="15" spans="1:10" ht="15">
      <c r="A15" s="84"/>
      <c r="B15" s="87"/>
      <c r="C15" s="85"/>
      <c r="D15" s="85"/>
      <c r="E15" s="85"/>
      <c r="F15" s="85"/>
      <c r="G15" s="85"/>
      <c r="H15" s="85"/>
      <c r="I15" s="85"/>
      <c r="J15" s="86"/>
    </row>
    <row r="16" spans="1:10" ht="15">
      <c r="A16" s="84"/>
      <c r="B16" s="87"/>
      <c r="C16" s="85"/>
      <c r="D16" s="85"/>
      <c r="E16" s="85"/>
      <c r="F16" s="85"/>
      <c r="G16" s="85"/>
      <c r="H16" s="85"/>
      <c r="I16" s="85"/>
      <c r="J16" s="86"/>
    </row>
    <row r="17" spans="1:10" ht="15">
      <c r="A17" s="84"/>
      <c r="B17" s="87"/>
      <c r="C17" s="85"/>
      <c r="D17" s="85" t="s">
        <v>190</v>
      </c>
      <c r="E17" s="85"/>
      <c r="F17" s="85"/>
      <c r="G17" s="85"/>
      <c r="H17" s="85"/>
      <c r="I17" s="85"/>
      <c r="J17" s="86"/>
    </row>
    <row r="18" spans="1:10" ht="15">
      <c r="A18" s="84"/>
      <c r="B18" s="87"/>
      <c r="C18" s="85"/>
      <c r="D18" s="85"/>
      <c r="E18" s="85"/>
      <c r="F18" s="85"/>
      <c r="G18" s="85"/>
      <c r="H18" s="85"/>
      <c r="I18" s="85"/>
      <c r="J18" s="86"/>
    </row>
    <row r="19" spans="1:10" ht="15">
      <c r="A19" s="84"/>
      <c r="B19" s="87"/>
      <c r="C19" s="85"/>
      <c r="D19" s="85"/>
      <c r="E19" s="85"/>
      <c r="F19" s="85"/>
      <c r="G19" s="85"/>
      <c r="H19" s="85"/>
      <c r="I19" s="85"/>
      <c r="J19" s="86"/>
    </row>
    <row r="20" spans="1:10" ht="15">
      <c r="A20" s="84"/>
      <c r="B20" s="87"/>
      <c r="C20" s="85"/>
      <c r="D20" s="85"/>
      <c r="E20" s="85"/>
      <c r="F20" s="85"/>
      <c r="G20" s="85"/>
      <c r="H20" s="85"/>
      <c r="I20" s="85"/>
      <c r="J20" s="86"/>
    </row>
    <row r="21" spans="1:10" ht="15">
      <c r="A21" s="84"/>
      <c r="B21" s="87"/>
      <c r="C21" s="85"/>
      <c r="D21" s="85"/>
      <c r="E21" s="85"/>
      <c r="F21" s="85"/>
      <c r="G21" s="85"/>
      <c r="H21" s="85"/>
      <c r="I21" s="85"/>
      <c r="J21" s="86"/>
    </row>
    <row r="22" spans="1:10" ht="15">
      <c r="A22" s="84"/>
      <c r="B22" s="87"/>
      <c r="C22" s="85"/>
      <c r="D22" s="85"/>
      <c r="E22" s="85"/>
      <c r="F22" s="85"/>
      <c r="G22" s="85"/>
      <c r="H22" s="85"/>
      <c r="I22" s="85"/>
      <c r="J22" s="86"/>
    </row>
    <row r="23" spans="1:10" ht="15">
      <c r="A23" s="84"/>
      <c r="B23" s="87"/>
      <c r="C23" s="85"/>
      <c r="D23" s="85"/>
      <c r="E23" s="85"/>
      <c r="F23" s="85"/>
      <c r="G23" s="85"/>
      <c r="H23" s="85"/>
      <c r="I23" s="85"/>
      <c r="J23" s="86"/>
    </row>
    <row r="24" spans="1:10" ht="15">
      <c r="A24" s="84"/>
      <c r="B24" s="87"/>
      <c r="C24" s="85"/>
      <c r="D24" s="85"/>
      <c r="E24" s="85"/>
      <c r="F24" s="85"/>
      <c r="G24" s="85"/>
      <c r="H24" s="85"/>
      <c r="I24" s="85"/>
      <c r="J24" s="86"/>
    </row>
    <row r="25" spans="1:10" ht="15">
      <c r="A25" s="84"/>
      <c r="B25" s="87"/>
      <c r="C25" s="85"/>
      <c r="D25" s="85"/>
      <c r="E25" s="85"/>
      <c r="F25" s="85"/>
      <c r="G25" s="85"/>
      <c r="H25" s="85"/>
      <c r="I25" s="85"/>
      <c r="J25" s="86"/>
    </row>
    <row r="26" spans="1:10" ht="15.75" thickBot="1">
      <c r="A26" s="88"/>
      <c r="B26" s="89" t="s">
        <v>189</v>
      </c>
      <c r="C26" s="90">
        <f>SUM(C10:C25)</f>
        <v>0</v>
      </c>
      <c r="D26" s="90"/>
      <c r="E26" s="90"/>
      <c r="F26" s="90"/>
      <c r="G26" s="90">
        <f>SUM(G10:G25)</f>
        <v>0</v>
      </c>
      <c r="H26" s="90">
        <f>SUM(H10:H25)</f>
        <v>0</v>
      </c>
      <c r="I26" s="90">
        <f>SUM(I10:I25)</f>
        <v>0</v>
      </c>
      <c r="J26" s="91">
        <f>SUM(J10:J25)</f>
        <v>0</v>
      </c>
    </row>
    <row r="27" ht="15">
      <c r="A27" s="92" t="s">
        <v>191</v>
      </c>
    </row>
    <row r="29" spans="2:7" ht="15">
      <c r="B29" t="s">
        <v>168</v>
      </c>
      <c r="G29" t="s">
        <v>169</v>
      </c>
    </row>
    <row r="30" ht="15.75">
      <c r="G30" s="6" t="s">
        <v>113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MimozaS</dc:creator>
  <cp:keywords/>
  <dc:description/>
  <cp:lastModifiedBy>crc</cp:lastModifiedBy>
  <dcterms:created xsi:type="dcterms:W3CDTF">2014-03-28T09:59:29Z</dcterms:created>
  <dcterms:modified xsi:type="dcterms:W3CDTF">2014-06-10T11:43:19Z</dcterms:modified>
  <cp:category/>
  <cp:version/>
  <cp:contentType/>
  <cp:contentStatus/>
</cp:coreProperties>
</file>