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1"/>
  </bookViews>
  <sheets>
    <sheet name="KAPAKU " sheetId="1" r:id="rId1"/>
    <sheet name="AKTIVI PASIV  09 " sheetId="2" r:id="rId2"/>
    <sheet name="Te ardhura+shpenzime" sheetId="3" r:id="rId3"/>
    <sheet name="MET INDIREKTE" sheetId="4" r:id="rId4"/>
    <sheet name="kapitalet e veta" sheetId="5" r:id="rId5"/>
    <sheet name="PASQYRA E AMORTIZIMIT" sheetId="6" r:id="rId6"/>
    <sheet name="ANEKS 1,2" sheetId="7" r:id="rId7"/>
    <sheet name="ANEKS 3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<sst xmlns="http://schemas.openxmlformats.org/spreadsheetml/2006/main" count="557" uniqueCount="396">
  <si>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</si>
  <si>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</si>
  <si>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</si>
  <si>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</si>
  <si>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</si>
  <si>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</si>
  <si>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</si>
  <si>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</si>
  <si>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</si>
  <si>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</si>
  <si>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</si>
  <si>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</si>
  <si>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Instrumenta te tjera borxhi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</si>
  <si>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</si>
  <si>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</si>
  <si>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</si>
  <si>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</si>
  <si>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</si>
  <si>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</si>
  <si>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</si>
  <si>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</si>
  <si>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</si>
  <si>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</si>
  <si>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</si>
  <si>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</si>
  <si>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</si>
  <si>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</si>
  <si>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</si>
  <si>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</si>
  <si>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</si>
  <si>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</si>
  <si>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</si>
  <si>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</si>
  <si>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</si>
  <si>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</si>
  <si>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</si>
  <si>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</si>
  <si>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</si>
  <si>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</si>
  <si>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</si>
  <si>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</si>
  <si>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</si>
  <si>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</si>
  <si>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</si>
  <si>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</si>
  <si>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</si>
  <si>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</si>
  <si>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</si>
  <si>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</si>
  <si>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</si>
  <si>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</si>
  <si>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</si>
  <si>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</si>
  <si>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</si>
  <si>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</si>
  <si>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</si>
  <si>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</si>
  <si>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Huat dhe parapagimet</t>
  </si>
  <si>
    <t>Huat dhe obligacionet afatshkurtra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</si>
  <si>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</si>
  <si>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</si>
  <si>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</si>
  <si>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</si>
  <si>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</si>
  <si>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</si>
  <si>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</si>
  <si>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</si>
  <si>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</si>
  <si>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</si>
  <si>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</si>
  <si>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</si>
  <si>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</si>
  <si>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</si>
  <si>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</si>
  <si>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</si>
  <si>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</si>
  <si>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</si>
  <si>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</si>
  <si>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</si>
  <si>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</si>
  <si>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</si>
  <si>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</si>
  <si>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</si>
  <si>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</si>
  <si>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</si>
  <si>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</si>
  <si>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</si>
  <si>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</si>
  <si>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Materialet e konsumuara</t>
  </si>
  <si>
    <t>Kosto e punes</t>
  </si>
  <si>
    <t xml:space="preserve"> - pagat e personelit</t>
  </si>
  <si>
    <t xml:space="preserve"> - te tjera personeli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</si>
  <si>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</si>
  <si>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</si>
  <si>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</si>
  <si>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</si>
  <si>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</si>
  <si>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</si>
  <si>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nga interesi</t>
  </si>
  <si>
    <t>Fitimet (humbjet) nga kursi i kembimit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</si>
  <si>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</si>
  <si>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</si>
  <si>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</si>
  <si>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</si>
  <si>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>Ne lek</t>
  </si>
  <si>
    <t>Efekti i ndryshimeve ne politikat kontabel</t>
  </si>
  <si>
    <t>Pozicioni i rregulluar</t>
  </si>
  <si>
    <t>Pozicioni me 31 dhjetor 2008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</si>
  <si>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</si>
  <si>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</si>
  <si>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</si>
  <si>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</si>
  <si>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</si>
  <si>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</si>
  <si>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</si>
  <si>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</si>
  <si>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</si>
  <si>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</si>
  <si>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</si>
  <si>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</si>
  <si>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</si>
  <si>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</si>
  <si>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</si>
  <si>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</si>
  <si>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</si>
  <si>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</si>
  <si>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</si>
  <si>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</si>
  <si>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</si>
  <si>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</si>
  <si>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</si>
  <si>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</si>
  <si>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</si>
  <si>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</si>
  <si>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</si>
  <si>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</si>
  <si>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</si>
  <si>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</si>
  <si>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</si>
  <si>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</si>
  <si>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</si>
  <si>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</si>
  <si>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</si>
  <si>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</si>
  <si>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</si>
  <si>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Depozita ne banke dhellogari te tjera</t>
  </si>
  <si>
    <t>Para ne dore ( Arka)</t>
  </si>
  <si>
    <t>Te tjera iventar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</si>
  <si>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</si>
  <si>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</si>
  <si>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</si>
  <si>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</si>
  <si>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</si>
  <si>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</si>
  <si>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</si>
  <si>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</si>
  <si>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</si>
  <si>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</si>
  <si>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</si>
  <si>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</si>
  <si>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</si>
  <si>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</si>
  <si>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</si>
  <si>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</si>
  <si>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</si>
  <si>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</si>
  <si>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</si>
  <si>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</si>
  <si>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</si>
  <si>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</si>
  <si>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</si>
  <si>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</si>
  <si>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Pozicioni me 31 dhjetor 2009</t>
  </si>
  <si>
    <t>SIGURIME SHOQ.SHEN</t>
  </si>
  <si>
    <t xml:space="preserve">TE ARDHURAT GJITHSEJ  NGA SHERBIMI </t>
  </si>
  <si>
    <t>Te ardhurat dhe shpenzimet financiare nga investime te tjera financiare afatgjatate pa njohura  rezultatin fiskal</t>
  </si>
  <si>
    <t>Llogari/Kerkesa te tjera te arketueshme tvsh</t>
  </si>
  <si>
    <t xml:space="preserve">Detyrime tatimore  TAP  </t>
  </si>
  <si>
    <t xml:space="preserve"> t.Fitimi </t>
  </si>
  <si>
    <t>amortiz</t>
  </si>
  <si>
    <t>Pozicioni me 31 dhjetor 2010</t>
  </si>
  <si>
    <t xml:space="preserve">TATIM FITIMI </t>
  </si>
  <si>
    <t>Huamarrje te tjera afatgjata ORTAKU</t>
  </si>
  <si>
    <r>
      <t>Te ardhura dhe shpenzime te tjera financiare</t>
    </r>
    <r>
      <rPr>
        <sz val="10"/>
        <color indexed="10"/>
        <rFont val="Arial"/>
        <family val="2"/>
      </rPr>
      <t xml:space="preserve"> </t>
    </r>
  </si>
  <si>
    <t xml:space="preserve">Te ardhura dhe shpenzime te tjera financiare </t>
  </si>
  <si>
    <t>Shuma per tatim</t>
  </si>
  <si>
    <t>Tatimi mbi fitimin 10%</t>
  </si>
  <si>
    <t>Fitimi (humbja) neto e vitit financiar (14-15)</t>
  </si>
  <si>
    <t>Nr.</t>
  </si>
  <si>
    <t>Emertimi</t>
  </si>
  <si>
    <t xml:space="preserve">Kapitali Aksionar </t>
  </si>
  <si>
    <t>Primi i Aksionit</t>
  </si>
  <si>
    <t>Aksionet e Thesarit</t>
  </si>
  <si>
    <t>Fitimi i Pashperndare</t>
  </si>
  <si>
    <t>TOTALI</t>
  </si>
  <si>
    <t>A</t>
  </si>
  <si>
    <t>B</t>
  </si>
  <si>
    <t>Rritja e rezerves te kapitalit</t>
  </si>
  <si>
    <t>II</t>
  </si>
  <si>
    <t>Fitimi neto per periudhen kontabel</t>
  </si>
  <si>
    <t>III</t>
  </si>
  <si>
    <t>TEATER TV STUDIO</t>
  </si>
  <si>
    <t>K22224001M</t>
  </si>
  <si>
    <t>Rr.BESIM IMAMI NR.78</t>
  </si>
  <si>
    <t>TIRANE</t>
  </si>
  <si>
    <t>06.03.2006</t>
  </si>
  <si>
    <t>TREGTI MONTIM PAJISJE ELEKTRONIKE</t>
  </si>
  <si>
    <t>DHE ELEKTRIKE</t>
  </si>
  <si>
    <t>31.12.2012</t>
  </si>
  <si>
    <t>Llogari/Kerkesa te arketueshme(KLIENTE)</t>
  </si>
  <si>
    <t>Detyrime tatimore  TVSH</t>
  </si>
  <si>
    <t>Rezervat Stat.ligjore</t>
  </si>
  <si>
    <t>I</t>
  </si>
  <si>
    <t>Pozicioni me 31 dhjetor 2006</t>
  </si>
  <si>
    <t>Emetimi i aksioneve</t>
  </si>
  <si>
    <t>Pozicioni me 31 dhjetor 2007</t>
  </si>
  <si>
    <t>Pozicioni me 31 dhjetor 2011</t>
  </si>
  <si>
    <t>Pozicioni me 31 dhjetor 2012</t>
  </si>
  <si>
    <t>Viti 2012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</si>
  <si>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</si>
  <si>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</si>
  <si>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</si>
  <si>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</si>
  <si>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</si>
  <si>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</si>
  <si>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</si>
  <si>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</si>
  <si>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</si>
  <si>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</si>
  <si>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</si>
  <si>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</si>
  <si>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</si>
  <si>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</si>
  <si>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</si>
  <si>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</si>
  <si>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</si>
  <si>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</si>
  <si>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</si>
  <si>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</si>
  <si>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</si>
  <si>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</si>
  <si>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</si>
  <si>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</si>
  <si>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</si>
  <si>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</si>
  <si>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</si>
  <si>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</si>
  <si>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</si>
  <si>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</si>
  <si>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</si>
  <si>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</si>
  <si>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</si>
  <si>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</si>
  <si>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</si>
  <si>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</si>
  <si>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</si>
  <si>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</si>
  <si>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</si>
  <si>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</si>
  <si>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</si>
  <si>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</si>
  <si>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</si>
  <si>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</si>
  <si>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</si>
  <si>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</si>
  <si>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</si>
  <si>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</si>
  <si>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</si>
  <si>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</si>
  <si>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</si>
  <si>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</si>
  <si>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</si>
  <si>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</si>
  <si>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</si>
  <si>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</si>
  <si>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</si>
  <si>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</si>
  <si>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</si>
  <si>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</si>
  <si>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</si>
  <si>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</si>
  <si>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</si>
  <si>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</si>
  <si>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</si>
  <si>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</si>
  <si>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</si>
  <si>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</si>
  <si>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</si>
  <si>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</si>
  <si>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</si>
  <si>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</si>
  <si>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</si>
  <si>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</si>
  <si>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</si>
  <si>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</si>
  <si>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</si>
  <si>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</si>
  <si>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</si>
  <si>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</si>
  <si>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</si>
  <si>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</si>
  <si>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</si>
  <si>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</si>
  <si>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</si>
  <si>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</si>
  <si>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</si>
  <si>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</si>
  <si>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</si>
  <si>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</si>
  <si>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</si>
  <si>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</si>
  <si>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 TEATER TV STUDIO SHPK</t>
  </si>
  <si>
    <t>NIPT    K22224001M</t>
  </si>
  <si>
    <t>GEZIM SULAJ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</si>
  <si>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</si>
  <si>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</si>
  <si>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</si>
  <si>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</si>
  <si>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</si>
  <si>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</si>
  <si>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</si>
  <si>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</si>
  <si>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</si>
  <si>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</si>
  <si>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</si>
  <si>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</si>
  <si>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</si>
  <si>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</si>
  <si>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</si>
  <si>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</si>
  <si>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</si>
  <si>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</si>
  <si>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</si>
  <si>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</si>
  <si>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</si>
  <si>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</si>
  <si>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</si>
  <si>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</si>
  <si>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</si>
  <si>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</si>
  <si>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</si>
  <si>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</si>
  <si>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</si>
  <si>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</si>
  <si>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</si>
  <si>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</si>
  <si>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</si>
  <si>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</si>
  <si>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</si>
  <si>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</si>
  <si>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</si>
  <si>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</si>
  <si>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</si>
  <si>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</si>
  <si>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</si>
  <si>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</si>
  <si>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</si>
  <si>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</si>
  <si>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</si>
  <si>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</si>
  <si>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</si>
  <si>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</si>
  <si>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</si>
  <si>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Totali gjithsej</t>
  </si>
  <si>
    <t>Nr. I te punesuarve</t>
  </si>
  <si>
    <t>Me page deri ne 21.000 leke</t>
  </si>
  <si>
    <t>Me page nga 21001 deri ne 30.000 leke</t>
  </si>
  <si>
    <t>Me page nga 30.001 deri  ne 84.100 leke</t>
  </si>
  <si>
    <t>Me page me te larte se 84.100 leke</t>
  </si>
  <si>
    <t>Totali</t>
  </si>
  <si>
    <t>SHOQERIA TEATER TV STUDIO SHPK</t>
  </si>
  <si>
    <t>NIPTI  K22224001M</t>
  </si>
  <si>
    <t>____________</t>
  </si>
  <si>
    <t>Sasia</t>
  </si>
  <si>
    <t>Gjendje</t>
  </si>
  <si>
    <t>Shtesa</t>
  </si>
  <si>
    <t>Pakesime</t>
  </si>
  <si>
    <t>Mjete transporti</t>
  </si>
  <si>
    <t>Pajisje energjetike</t>
  </si>
  <si>
    <t>Pajisje Informative</t>
  </si>
  <si>
    <t xml:space="preserve">             TOTALI</t>
  </si>
  <si>
    <t>Pajisje informative</t>
  </si>
  <si>
    <t>Viti   2013</t>
  </si>
  <si>
    <t>01.01.2013</t>
  </si>
  <si>
    <t>31.12.2013</t>
  </si>
  <si>
    <t>31.03.2014</t>
  </si>
  <si>
    <t xml:space="preserve">    1.  BILANC  KONTABEL     DATE  31.12.2013</t>
  </si>
  <si>
    <t xml:space="preserve">                               01 Janar - 31 Dhjetor 2013</t>
  </si>
  <si>
    <t>Viti 2013</t>
  </si>
  <si>
    <t>Pozicioni me 31 dhjetor 2013</t>
  </si>
  <si>
    <t xml:space="preserve">                       01 Janar - 31 Dhjetor 2013</t>
  </si>
  <si>
    <t>Pasqyra e Ndryshimeve ne Kapital 2013</t>
  </si>
  <si>
    <t>Aktivet Afatgjata Materiale  2013</t>
  </si>
  <si>
    <t>Amortizimi A.A.Materiale    2013</t>
  </si>
  <si>
    <t>Vlera Kontabel Neto e A.A.Materiale  2013</t>
  </si>
  <si>
    <t>Te punesuar mesatarisht per vitin 2013: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</si>
</sst>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&quot;€&quot;\ #,##0;\-&quot;€&quot;\ #,##0"/>
    <numFmt numFmtId="210" formatCode="&quot;€&quot;\ #,##0;[Red]\-&quot;€&quot;\ #,##0"/>
    <numFmt numFmtId="211" formatCode="&quot;€&quot;\ #,##0.00;\-&quot;€&quot;\ #,##0.00"/>
    <numFmt numFmtId="212" formatCode="&quot;€&quot;\ #,##0.00;[Red]\-&quot;€&quot;\ #,##0.00"/>
    <numFmt numFmtId="213" formatCode="_-&quot;€&quot;\ * #,##0_-;\-&quot;€&quot;\ * #,##0_-;_-&quot;€&quot;\ * &quot;-&quot;_-;_-@_-"/>
    <numFmt numFmtId="214" formatCode="_-&quot;€&quot;\ * #,##0.00_-;\-&quot;€&quot;\ * #,##0.00_-;_-&quot;€&quot;\ * &quot;-&quot;??_-;_-@_-"/>
    <numFmt numFmtId="215" formatCode="0.00_);\(0.00\)"/>
    <numFmt numFmtId="216" formatCode="[$-409]dddd\,\ mmmm\ dd\,\ yyyy"/>
  </numFmts>
  <fonts count="6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name val="Arial"/>
      <family val="0"/>
    </font>
    <font>
      <sz val="9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24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42" applyAlignment="1">
      <alignment/>
    </xf>
    <xf numFmtId="0" fontId="0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0" fillId="32" borderId="0" xfId="0" applyFont="1" applyFill="1" applyAlignment="1">
      <alignment/>
    </xf>
    <xf numFmtId="0" fontId="10" fillId="32" borderId="11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32" borderId="0" xfId="0" applyFont="1" applyFill="1" applyAlignment="1">
      <alignment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14" fontId="11" fillId="32" borderId="14" xfId="0" applyNumberFormat="1" applyFont="1" applyFill="1" applyBorder="1" applyAlignment="1">
      <alignment/>
    </xf>
    <xf numFmtId="0" fontId="11" fillId="32" borderId="0" xfId="0" applyNumberFormat="1" applyFont="1" applyFill="1" applyBorder="1" applyAlignment="1">
      <alignment horizontal="center"/>
    </xf>
    <xf numFmtId="0" fontId="11" fillId="32" borderId="13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ill="1" applyAlignment="1">
      <alignment/>
    </xf>
    <xf numFmtId="43" fontId="0" fillId="32" borderId="0" xfId="42" applyFill="1" applyAlignment="1">
      <alignment/>
    </xf>
    <xf numFmtId="43" fontId="3" fillId="32" borderId="0" xfId="42" applyFont="1" applyFill="1" applyAlignment="1">
      <alignment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0" fontId="3" fillId="32" borderId="15" xfId="0" applyFont="1" applyFill="1" applyBorder="1" applyAlignment="1">
      <alignment horizontal="right"/>
    </xf>
    <xf numFmtId="0" fontId="3" fillId="32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43" fontId="3" fillId="32" borderId="16" xfId="42" applyFont="1" applyFill="1" applyBorder="1" applyAlignment="1">
      <alignment horizontal="center"/>
    </xf>
    <xf numFmtId="43" fontId="3" fillId="32" borderId="17" xfId="42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9" xfId="0" applyFont="1" applyFill="1" applyBorder="1" applyAlignment="1">
      <alignment/>
    </xf>
    <xf numFmtId="173" fontId="3" fillId="32" borderId="19" xfId="42" applyNumberFormat="1" applyFont="1" applyFill="1" applyBorder="1" applyAlignment="1">
      <alignment/>
    </xf>
    <xf numFmtId="173" fontId="3" fillId="32" borderId="20" xfId="42" applyNumberFormat="1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/>
    </xf>
    <xf numFmtId="173" fontId="0" fillId="32" borderId="19" xfId="42" applyNumberFormat="1" applyFill="1" applyBorder="1" applyAlignment="1">
      <alignment/>
    </xf>
    <xf numFmtId="173" fontId="0" fillId="32" borderId="20" xfId="42" applyNumberFormat="1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2" borderId="19" xfId="0" applyFill="1" applyBorder="1" applyAlignment="1">
      <alignment horizontal="left" vertical="center" wrapText="1" shrinkToFit="1"/>
    </xf>
    <xf numFmtId="0" fontId="0" fillId="32" borderId="19" xfId="0" applyFill="1" applyBorder="1" applyAlignment="1">
      <alignment vertical="center" wrapText="1" shrinkToFit="1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/>
    </xf>
    <xf numFmtId="173" fontId="0" fillId="32" borderId="19" xfId="42" applyNumberFormat="1" applyFont="1" applyFill="1" applyBorder="1" applyAlignment="1">
      <alignment/>
    </xf>
    <xf numFmtId="173" fontId="0" fillId="32" borderId="20" xfId="42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3" fillId="32" borderId="21" xfId="0" applyFont="1" applyFill="1" applyBorder="1" applyAlignment="1">
      <alignment/>
    </xf>
    <xf numFmtId="173" fontId="0" fillId="32" borderId="0" xfId="0" applyNumberFormat="1" applyFill="1" applyAlignment="1">
      <alignment/>
    </xf>
    <xf numFmtId="0" fontId="3" fillId="32" borderId="22" xfId="0" applyFont="1" applyFill="1" applyBorder="1" applyAlignment="1">
      <alignment horizontal="right"/>
    </xf>
    <xf numFmtId="173" fontId="0" fillId="32" borderId="0" xfId="42" applyNumberForma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15" xfId="0" applyFont="1" applyFill="1" applyBorder="1" applyAlignment="1">
      <alignment/>
    </xf>
    <xf numFmtId="0" fontId="3" fillId="32" borderId="17" xfId="0" applyFont="1" applyFill="1" applyBorder="1" applyAlignment="1">
      <alignment horizontal="center"/>
    </xf>
    <xf numFmtId="173" fontId="0" fillId="32" borderId="19" xfId="42" applyNumberFormat="1" applyFont="1" applyFill="1" applyBorder="1" applyAlignment="1">
      <alignment/>
    </xf>
    <xf numFmtId="173" fontId="0" fillId="32" borderId="20" xfId="42" applyNumberFormat="1" applyFont="1" applyFill="1" applyBorder="1" applyAlignment="1">
      <alignment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vertical="center" wrapText="1"/>
    </xf>
    <xf numFmtId="173" fontId="0" fillId="32" borderId="20" xfId="42" applyNumberFormat="1" applyFont="1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center" wrapText="1"/>
    </xf>
    <xf numFmtId="173" fontId="3" fillId="32" borderId="19" xfId="42" applyNumberFormat="1" applyFont="1" applyFill="1" applyBorder="1" applyAlignment="1">
      <alignment vertical="center" wrapText="1"/>
    </xf>
    <xf numFmtId="0" fontId="3" fillId="32" borderId="0" xfId="0" applyFont="1" applyFill="1" applyAlignment="1">
      <alignment vertical="center" wrapText="1"/>
    </xf>
    <xf numFmtId="173" fontId="3" fillId="32" borderId="0" xfId="0" applyNumberFormat="1" applyFont="1" applyFill="1" applyAlignment="1">
      <alignment vertical="center" wrapText="1"/>
    </xf>
    <xf numFmtId="173" fontId="3" fillId="32" borderId="20" xfId="42" applyNumberFormat="1" applyFont="1" applyFill="1" applyBorder="1" applyAlignment="1">
      <alignment vertical="center" wrapText="1"/>
    </xf>
    <xf numFmtId="173" fontId="3" fillId="32" borderId="0" xfId="0" applyNumberFormat="1" applyFont="1" applyFill="1" applyAlignment="1">
      <alignment/>
    </xf>
    <xf numFmtId="0" fontId="0" fillId="32" borderId="22" xfId="0" applyFill="1" applyBorder="1" applyAlignment="1">
      <alignment horizontal="center"/>
    </xf>
    <xf numFmtId="0" fontId="0" fillId="32" borderId="21" xfId="0" applyFill="1" applyBorder="1" applyAlignment="1">
      <alignment/>
    </xf>
    <xf numFmtId="173" fontId="0" fillId="32" borderId="21" xfId="42" applyNumberFormat="1" applyFont="1" applyFill="1" applyBorder="1" applyAlignment="1">
      <alignment/>
    </xf>
    <xf numFmtId="173" fontId="0" fillId="32" borderId="23" xfId="42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0" fillId="32" borderId="15" xfId="0" applyFill="1" applyBorder="1" applyAlignment="1">
      <alignment/>
    </xf>
    <xf numFmtId="0" fontId="3" fillId="32" borderId="16" xfId="0" applyFont="1" applyFill="1" applyBorder="1" applyAlignment="1">
      <alignment/>
    </xf>
    <xf numFmtId="0" fontId="0" fillId="32" borderId="18" xfId="0" applyFill="1" applyBorder="1" applyAlignment="1">
      <alignment/>
    </xf>
    <xf numFmtId="173" fontId="3" fillId="32" borderId="19" xfId="0" applyNumberFormat="1" applyFont="1" applyFill="1" applyBorder="1" applyAlignment="1">
      <alignment/>
    </xf>
    <xf numFmtId="173" fontId="3" fillId="32" borderId="20" xfId="0" applyNumberFormat="1" applyFont="1" applyFill="1" applyBorder="1" applyAlignment="1">
      <alignment/>
    </xf>
    <xf numFmtId="173" fontId="0" fillId="32" borderId="20" xfId="0" applyNumberFormat="1" applyFill="1" applyBorder="1" applyAlignment="1">
      <alignment/>
    </xf>
    <xf numFmtId="0" fontId="0" fillId="32" borderId="18" xfId="0" applyFont="1" applyFill="1" applyBorder="1" applyAlignment="1">
      <alignment vertical="center" wrapText="1"/>
    </xf>
    <xf numFmtId="0" fontId="0" fillId="32" borderId="19" xfId="0" applyFont="1" applyFill="1" applyBorder="1" applyAlignment="1">
      <alignment horizontal="left" vertical="center" wrapText="1" indent="3"/>
    </xf>
    <xf numFmtId="173" fontId="0" fillId="32" borderId="19" xfId="42" applyNumberFormat="1" applyFont="1" applyFill="1" applyBorder="1" applyAlignment="1">
      <alignment vertical="center" wrapText="1"/>
    </xf>
    <xf numFmtId="173" fontId="0" fillId="32" borderId="20" xfId="42" applyNumberFormat="1" applyFont="1" applyFill="1" applyBorder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0" fillId="32" borderId="18" xfId="0" applyFont="1" applyFill="1" applyBorder="1" applyAlignment="1">
      <alignment/>
    </xf>
    <xf numFmtId="0" fontId="0" fillId="32" borderId="19" xfId="0" applyFont="1" applyFill="1" applyBorder="1" applyAlignment="1">
      <alignment horizontal="left" indent="3"/>
    </xf>
    <xf numFmtId="0" fontId="0" fillId="32" borderId="19" xfId="0" applyFont="1" applyFill="1" applyBorder="1" applyAlignment="1">
      <alignment vertical="center" wrapText="1"/>
    </xf>
    <xf numFmtId="173" fontId="0" fillId="32" borderId="0" xfId="0" applyNumberFormat="1" applyFont="1" applyFill="1" applyAlignment="1">
      <alignment/>
    </xf>
    <xf numFmtId="0" fontId="2" fillId="32" borderId="18" xfId="0" applyFont="1" applyFill="1" applyBorder="1" applyAlignment="1">
      <alignment/>
    </xf>
    <xf numFmtId="173" fontId="2" fillId="32" borderId="19" xfId="42" applyNumberFormat="1" applyFont="1" applyFill="1" applyBorder="1" applyAlignment="1">
      <alignment/>
    </xf>
    <xf numFmtId="173" fontId="2" fillId="32" borderId="20" xfId="42" applyNumberFormat="1" applyFont="1" applyFill="1" applyBorder="1" applyAlignment="1">
      <alignment/>
    </xf>
    <xf numFmtId="0" fontId="2" fillId="32" borderId="0" xfId="0" applyFont="1" applyFill="1" applyAlignment="1">
      <alignment/>
    </xf>
    <xf numFmtId="0" fontId="0" fillId="32" borderId="22" xfId="0" applyFill="1" applyBorder="1" applyAlignment="1">
      <alignment/>
    </xf>
    <xf numFmtId="173" fontId="0" fillId="32" borderId="23" xfId="0" applyNumberFormat="1" applyFill="1" applyBorder="1" applyAlignment="1">
      <alignment/>
    </xf>
    <xf numFmtId="0" fontId="3" fillId="32" borderId="19" xfId="0" applyFont="1" applyFill="1" applyBorder="1" applyAlignment="1">
      <alignment/>
    </xf>
    <xf numFmtId="173" fontId="0" fillId="32" borderId="19" xfId="0" applyNumberFormat="1" applyFont="1" applyFill="1" applyBorder="1" applyAlignment="1">
      <alignment/>
    </xf>
    <xf numFmtId="173" fontId="0" fillId="32" borderId="20" xfId="0" applyNumberFormat="1" applyFont="1" applyFill="1" applyBorder="1" applyAlignment="1">
      <alignment/>
    </xf>
    <xf numFmtId="0" fontId="4" fillId="32" borderId="19" xfId="0" applyFont="1" applyFill="1" applyBorder="1" applyAlignment="1">
      <alignment/>
    </xf>
    <xf numFmtId="3" fontId="0" fillId="32" borderId="19" xfId="0" applyNumberFormat="1" applyFill="1" applyBorder="1" applyAlignment="1">
      <alignment/>
    </xf>
    <xf numFmtId="215" fontId="0" fillId="32" borderId="20" xfId="42" applyNumberFormat="1" applyFont="1" applyFill="1" applyBorder="1" applyAlignment="1">
      <alignment/>
    </xf>
    <xf numFmtId="0" fontId="0" fillId="32" borderId="24" xfId="0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5" xfId="0" applyFill="1" applyBorder="1" applyAlignment="1">
      <alignment horizontal="center" vertical="center" wrapText="1" shrinkToFit="1"/>
    </xf>
    <xf numFmtId="0" fontId="3" fillId="32" borderId="26" xfId="0" applyFont="1" applyFill="1" applyBorder="1" applyAlignment="1">
      <alignment horizontal="center"/>
    </xf>
    <xf numFmtId="173" fontId="0" fillId="32" borderId="20" xfId="42" applyNumberFormat="1" applyFill="1" applyBorder="1" applyAlignment="1">
      <alignment vertical="center" wrapText="1" shrinkToFi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32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173" fontId="0" fillId="32" borderId="32" xfId="42" applyNumberFormat="1" applyFill="1" applyBorder="1" applyAlignment="1">
      <alignment/>
    </xf>
    <xf numFmtId="173" fontId="24" fillId="32" borderId="20" xfId="42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60" applyFont="1" applyAlignment="1">
      <alignment horizontal="center"/>
      <protection/>
    </xf>
    <xf numFmtId="0" fontId="22" fillId="0" borderId="0" xfId="60" applyFont="1" applyBorder="1" applyAlignment="1">
      <alignment horizontal="center"/>
      <protection/>
    </xf>
    <xf numFmtId="0" fontId="23" fillId="0" borderId="0" xfId="60" applyFont="1">
      <alignment/>
      <protection/>
    </xf>
    <xf numFmtId="0" fontId="20" fillId="0" borderId="0" xfId="60">
      <alignment/>
      <protection/>
    </xf>
    <xf numFmtId="0" fontId="20" fillId="0" borderId="33" xfId="60" applyBorder="1" applyAlignment="1">
      <alignment horizontal="center" vertical="center"/>
      <protection/>
    </xf>
    <xf numFmtId="0" fontId="21" fillId="0" borderId="33" xfId="60" applyFont="1" applyBorder="1" applyAlignment="1">
      <alignment vertical="center"/>
      <protection/>
    </xf>
    <xf numFmtId="3" fontId="21" fillId="0" borderId="33" xfId="60" applyNumberFormat="1" applyFont="1" applyBorder="1">
      <alignment/>
      <protection/>
    </xf>
    <xf numFmtId="0" fontId="20" fillId="0" borderId="33" xfId="60" applyBorder="1" applyAlignment="1">
      <alignment vertical="center"/>
      <protection/>
    </xf>
    <xf numFmtId="3" fontId="20" fillId="0" borderId="33" xfId="60" applyNumberFormat="1" applyBorder="1">
      <alignment/>
      <protection/>
    </xf>
    <xf numFmtId="0" fontId="20" fillId="0" borderId="33" xfId="60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/>
    </xf>
    <xf numFmtId="173" fontId="0" fillId="0" borderId="0" xfId="0" applyNumberFormat="1" applyAlignment="1">
      <alignment/>
    </xf>
    <xf numFmtId="173" fontId="24" fillId="32" borderId="19" xfId="42" applyNumberFormat="1" applyFont="1" applyFill="1" applyBorder="1" applyAlignment="1">
      <alignment/>
    </xf>
    <xf numFmtId="173" fontId="24" fillId="32" borderId="34" xfId="42" applyNumberFormat="1" applyFont="1" applyFill="1" applyBorder="1" applyAlignment="1">
      <alignment/>
    </xf>
    <xf numFmtId="173" fontId="17" fillId="32" borderId="23" xfId="42" applyNumberFormat="1" applyFont="1" applyFill="1" applyBorder="1" applyAlignment="1">
      <alignment/>
    </xf>
    <xf numFmtId="43" fontId="3" fillId="32" borderId="19" xfId="42" applyFont="1" applyFill="1" applyBorder="1" applyAlignment="1">
      <alignment/>
    </xf>
    <xf numFmtId="43" fontId="3" fillId="32" borderId="20" xfId="42" applyFont="1" applyFill="1" applyBorder="1" applyAlignment="1">
      <alignment/>
    </xf>
    <xf numFmtId="43" fontId="0" fillId="32" borderId="19" xfId="42" applyFont="1" applyFill="1" applyBorder="1" applyAlignment="1">
      <alignment/>
    </xf>
    <xf numFmtId="43" fontId="0" fillId="32" borderId="20" xfId="42" applyFill="1" applyBorder="1" applyAlignment="1">
      <alignment/>
    </xf>
    <xf numFmtId="173" fontId="17" fillId="32" borderId="21" xfId="42" applyNumberFormat="1" applyFont="1" applyFill="1" applyBorder="1" applyAlignment="1">
      <alignment/>
    </xf>
    <xf numFmtId="173" fontId="0" fillId="32" borderId="19" xfId="42" applyNumberFormat="1" applyFont="1" applyFill="1" applyBorder="1" applyAlignment="1">
      <alignment vertical="center" wrapText="1" shrinkToFit="1"/>
    </xf>
    <xf numFmtId="173" fontId="0" fillId="32" borderId="35" xfId="42" applyNumberFormat="1" applyFont="1" applyFill="1" applyBorder="1" applyAlignment="1">
      <alignment/>
    </xf>
    <xf numFmtId="173" fontId="0" fillId="32" borderId="19" xfId="42" applyNumberFormat="1" applyFont="1" applyFill="1" applyBorder="1" applyAlignment="1">
      <alignment horizontal="center" vertical="center" wrapText="1"/>
    </xf>
    <xf numFmtId="173" fontId="0" fillId="32" borderId="19" xfId="42" applyNumberFormat="1" applyFont="1" applyFill="1" applyBorder="1" applyAlignment="1">
      <alignment horizontal="right"/>
    </xf>
    <xf numFmtId="173" fontId="0" fillId="32" borderId="19" xfId="42" applyNumberFormat="1" applyFont="1" applyFill="1" applyBorder="1" applyAlignment="1">
      <alignment horizontal="right" vertical="center" wrapText="1"/>
    </xf>
    <xf numFmtId="173" fontId="0" fillId="32" borderId="19" xfId="42" applyNumberFormat="1" applyFont="1" applyFill="1" applyBorder="1" applyAlignment="1">
      <alignment/>
    </xf>
    <xf numFmtId="173" fontId="0" fillId="32" borderId="19" xfId="42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" fontId="27" fillId="0" borderId="0" xfId="58" applyNumberFormat="1" applyFont="1" applyBorder="1" applyAlignment="1">
      <alignment wrapText="1"/>
      <protection/>
    </xf>
    <xf numFmtId="0" fontId="3" fillId="0" borderId="36" xfId="58" applyFont="1" applyBorder="1" applyAlignment="1">
      <alignment horizontal="center"/>
      <protection/>
    </xf>
    <xf numFmtId="2" fontId="28" fillId="0" borderId="37" xfId="58" applyNumberFormat="1" applyFont="1" applyBorder="1" applyAlignment="1">
      <alignment horizontal="center" wrapText="1"/>
      <protection/>
    </xf>
    <xf numFmtId="0" fontId="29" fillId="0" borderId="38" xfId="58" applyFont="1" applyBorder="1" applyAlignment="1">
      <alignment horizontal="center" vertical="center" wrapText="1"/>
      <protection/>
    </xf>
    <xf numFmtId="0" fontId="29" fillId="0" borderId="39" xfId="58" applyFont="1" applyBorder="1" applyAlignment="1">
      <alignment horizontal="center" vertical="center" wrapText="1"/>
      <protection/>
    </xf>
    <xf numFmtId="0" fontId="3" fillId="0" borderId="40" xfId="58" applyFont="1" applyBorder="1" applyAlignment="1">
      <alignment horizontal="center"/>
      <protection/>
    </xf>
    <xf numFmtId="0" fontId="3" fillId="0" borderId="41" xfId="58" applyFont="1" applyBorder="1" applyAlignment="1">
      <alignment horizontal="left" wrapText="1"/>
      <protection/>
    </xf>
    <xf numFmtId="3" fontId="3" fillId="0" borderId="41" xfId="58" applyNumberFormat="1" applyFont="1" applyBorder="1" applyAlignment="1">
      <alignment horizontal="center"/>
      <protection/>
    </xf>
    <xf numFmtId="0" fontId="0" fillId="0" borderId="42" xfId="58" applyFont="1" applyBorder="1" applyAlignment="1">
      <alignment horizontal="center"/>
      <protection/>
    </xf>
    <xf numFmtId="0" fontId="0" fillId="0" borderId="43" xfId="58" applyFont="1" applyBorder="1" applyAlignment="1">
      <alignment horizontal="left" wrapText="1"/>
      <protection/>
    </xf>
    <xf numFmtId="3" fontId="3" fillId="0" borderId="33" xfId="58" applyNumberFormat="1" applyFont="1" applyBorder="1" applyAlignment="1">
      <alignment horizontal="center"/>
      <protection/>
    </xf>
    <xf numFmtId="3" fontId="3" fillId="0" borderId="44" xfId="58" applyNumberFormat="1" applyFont="1" applyBorder="1" applyAlignment="1">
      <alignment horizontal="center"/>
      <protection/>
    </xf>
    <xf numFmtId="0" fontId="0" fillId="0" borderId="45" xfId="58" applyFont="1" applyBorder="1" applyAlignment="1">
      <alignment horizontal="center"/>
      <protection/>
    </xf>
    <xf numFmtId="0" fontId="2" fillId="0" borderId="43" xfId="58" applyFont="1" applyBorder="1" applyAlignment="1">
      <alignment horizontal="left" wrapText="1"/>
      <protection/>
    </xf>
    <xf numFmtId="0" fontId="3" fillId="0" borderId="46" xfId="58" applyFont="1" applyBorder="1" applyAlignment="1">
      <alignment horizontal="center"/>
      <protection/>
    </xf>
    <xf numFmtId="0" fontId="3" fillId="0" borderId="43" xfId="58" applyFont="1" applyBorder="1" applyAlignment="1">
      <alignment horizontal="left" wrapText="1"/>
      <protection/>
    </xf>
    <xf numFmtId="0" fontId="0" fillId="0" borderId="47" xfId="58" applyFont="1" applyBorder="1" applyAlignment="1">
      <alignment horizontal="left" wrapText="1"/>
      <protection/>
    </xf>
    <xf numFmtId="0" fontId="0" fillId="0" borderId="48" xfId="58" applyFont="1" applyBorder="1" applyAlignment="1">
      <alignment horizontal="center"/>
      <protection/>
    </xf>
    <xf numFmtId="0" fontId="0" fillId="0" borderId="49" xfId="58" applyFont="1" applyBorder="1" applyAlignment="1">
      <alignment horizontal="left" wrapText="1"/>
      <protection/>
    </xf>
    <xf numFmtId="0" fontId="3" fillId="0" borderId="46" xfId="58" applyFont="1" applyBorder="1" applyAlignment="1">
      <alignment horizontal="center" vertical="center"/>
      <protection/>
    </xf>
    <xf numFmtId="0" fontId="3" fillId="0" borderId="45" xfId="58" applyFont="1" applyBorder="1" applyAlignment="1">
      <alignment horizontal="center" vertical="center"/>
      <protection/>
    </xf>
    <xf numFmtId="0" fontId="0" fillId="0" borderId="43" xfId="58" applyFont="1" applyBorder="1" applyAlignment="1">
      <alignment horizontal="center" wrapText="1"/>
      <protection/>
    </xf>
    <xf numFmtId="3" fontId="3" fillId="0" borderId="33" xfId="58" applyNumberFormat="1" applyFont="1" applyBorder="1" applyAlignment="1">
      <alignment horizontal="left"/>
      <protection/>
    </xf>
    <xf numFmtId="3" fontId="3" fillId="0" borderId="44" xfId="58" applyNumberFormat="1" applyFont="1" applyBorder="1" applyAlignment="1">
      <alignment horizontal="left"/>
      <protection/>
    </xf>
    <xf numFmtId="0" fontId="3" fillId="0" borderId="42" xfId="58" applyFont="1" applyBorder="1" applyAlignment="1">
      <alignment horizontal="center"/>
      <protection/>
    </xf>
    <xf numFmtId="0" fontId="4" fillId="0" borderId="33" xfId="58" applyFont="1" applyBorder="1" applyAlignment="1">
      <alignment horizontal="left" wrapText="1"/>
      <protection/>
    </xf>
    <xf numFmtId="0" fontId="3" fillId="0" borderId="33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3" fillId="0" borderId="45" xfId="58" applyFont="1" applyBorder="1" applyAlignment="1">
      <alignment horizontal="center"/>
      <protection/>
    </xf>
    <xf numFmtId="0" fontId="3" fillId="0" borderId="33" xfId="58" applyFont="1" applyBorder="1" applyAlignment="1">
      <alignment horizontal="left" wrapText="1"/>
      <protection/>
    </xf>
    <xf numFmtId="0" fontId="3" fillId="0" borderId="48" xfId="58" applyFont="1" applyBorder="1" applyAlignment="1">
      <alignment horizontal="center"/>
      <protection/>
    </xf>
    <xf numFmtId="0" fontId="3" fillId="0" borderId="47" xfId="58" applyFont="1" applyBorder="1" applyAlignment="1">
      <alignment horizontal="left" wrapText="1"/>
      <protection/>
    </xf>
    <xf numFmtId="0" fontId="3" fillId="0" borderId="50" xfId="58" applyFont="1" applyBorder="1" applyAlignment="1">
      <alignment horizontal="left" wrapText="1"/>
      <protection/>
    </xf>
    <xf numFmtId="3" fontId="3" fillId="0" borderId="50" xfId="58" applyNumberFormat="1" applyFont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 wrapText="1"/>
      <protection/>
    </xf>
    <xf numFmtId="0" fontId="3" fillId="0" borderId="0" xfId="58" applyFont="1" applyBorder="1" applyAlignment="1">
      <alignment horizontal="left"/>
      <protection/>
    </xf>
    <xf numFmtId="0" fontId="1" fillId="0" borderId="51" xfId="58" applyFont="1" applyBorder="1">
      <alignment/>
      <protection/>
    </xf>
    <xf numFmtId="2" fontId="28" fillId="0" borderId="51" xfId="58" applyNumberFormat="1" applyFont="1" applyBorder="1" applyAlignment="1">
      <alignment horizontal="center" wrapText="1"/>
      <protection/>
    </xf>
    <xf numFmtId="0" fontId="29" fillId="0" borderId="51" xfId="58" applyFont="1" applyBorder="1" applyAlignment="1">
      <alignment horizontal="center" vertical="center" wrapText="1"/>
      <protection/>
    </xf>
    <xf numFmtId="0" fontId="29" fillId="0" borderId="52" xfId="58" applyFont="1" applyBorder="1" applyAlignment="1">
      <alignment horizontal="center"/>
      <protection/>
    </xf>
    <xf numFmtId="0" fontId="29" fillId="0" borderId="41" xfId="58" applyFont="1" applyBorder="1" applyAlignment="1">
      <alignment horizontal="left" wrapText="1"/>
      <protection/>
    </xf>
    <xf numFmtId="0" fontId="1" fillId="0" borderId="46" xfId="58" applyFont="1" applyBorder="1" applyAlignment="1">
      <alignment horizontal="left"/>
      <protection/>
    </xf>
    <xf numFmtId="0" fontId="1" fillId="0" borderId="33" xfId="59" applyFont="1" applyFill="1" applyBorder="1" applyAlignment="1">
      <alignment horizontal="left" wrapText="1"/>
      <protection/>
    </xf>
    <xf numFmtId="0" fontId="1" fillId="0" borderId="33" xfId="58" applyFont="1" applyBorder="1" applyAlignment="1">
      <alignment horizontal="left" wrapText="1"/>
      <protection/>
    </xf>
    <xf numFmtId="0" fontId="29" fillId="0" borderId="33" xfId="59" applyFont="1" applyFill="1" applyBorder="1" applyAlignment="1">
      <alignment horizontal="left" wrapText="1"/>
      <protection/>
    </xf>
    <xf numFmtId="0" fontId="29" fillId="0" borderId="46" xfId="58" applyFont="1" applyBorder="1" applyAlignment="1">
      <alignment horizontal="center"/>
      <protection/>
    </xf>
    <xf numFmtId="0" fontId="29" fillId="0" borderId="33" xfId="58" applyFont="1" applyBorder="1" applyAlignment="1">
      <alignment horizontal="left" wrapText="1"/>
      <protection/>
    </xf>
    <xf numFmtId="0" fontId="1" fillId="0" borderId="46" xfId="58" applyFont="1" applyBorder="1" applyAlignment="1">
      <alignment horizontal="center"/>
      <protection/>
    </xf>
    <xf numFmtId="0" fontId="1" fillId="0" borderId="33" xfId="58" applyFont="1" applyBorder="1" applyAlignment="1">
      <alignment horizontal="left"/>
      <protection/>
    </xf>
    <xf numFmtId="0" fontId="1" fillId="0" borderId="46" xfId="58" applyFont="1" applyFill="1" applyBorder="1" applyAlignment="1">
      <alignment horizontal="center"/>
      <protection/>
    </xf>
    <xf numFmtId="0" fontId="29" fillId="0" borderId="33" xfId="58" applyFont="1" applyBorder="1" applyAlignment="1">
      <alignment horizontal="left"/>
      <protection/>
    </xf>
    <xf numFmtId="0" fontId="1" fillId="0" borderId="5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47" xfId="58" applyFont="1" applyBorder="1" applyAlignment="1">
      <alignment horizontal="center" vertical="center" wrapText="1"/>
      <protection/>
    </xf>
    <xf numFmtId="0" fontId="29" fillId="0" borderId="54" xfId="58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9" fillId="0" borderId="46" xfId="58" applyFont="1" applyBorder="1">
      <alignment/>
      <protection/>
    </xf>
    <xf numFmtId="0" fontId="1" fillId="0" borderId="46" xfId="0" applyFont="1" applyBorder="1" applyAlignment="1">
      <alignment/>
    </xf>
    <xf numFmtId="0" fontId="1" fillId="0" borderId="46" xfId="58" applyFont="1" applyBorder="1">
      <alignment/>
      <protection/>
    </xf>
    <xf numFmtId="0" fontId="1" fillId="0" borderId="36" xfId="58" applyFont="1" applyBorder="1">
      <alignment/>
      <protection/>
    </xf>
    <xf numFmtId="0" fontId="29" fillId="0" borderId="50" xfId="58" applyFont="1" applyBorder="1" applyAlignment="1">
      <alignment horizontal="left"/>
      <protection/>
    </xf>
    <xf numFmtId="0" fontId="1" fillId="0" borderId="50" xfId="58" applyFont="1" applyBorder="1" applyAlignment="1">
      <alignment horizontal="left"/>
      <protection/>
    </xf>
    <xf numFmtId="0" fontId="1" fillId="0" borderId="0" xfId="0" applyFont="1" applyAlignment="1">
      <alignment/>
    </xf>
    <xf numFmtId="0" fontId="29" fillId="0" borderId="0" xfId="58" applyFont="1" applyBorder="1" applyAlignment="1">
      <alignment horizontal="left"/>
      <protection/>
    </xf>
    <xf numFmtId="0" fontId="17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173" fontId="25" fillId="0" borderId="41" xfId="42" applyNumberFormat="1" applyFont="1" applyBorder="1" applyAlignment="1">
      <alignment horizontal="center"/>
    </xf>
    <xf numFmtId="173" fontId="25" fillId="0" borderId="55" xfId="42" applyNumberFormat="1" applyFont="1" applyBorder="1" applyAlignment="1">
      <alignment horizontal="center"/>
    </xf>
    <xf numFmtId="173" fontId="30" fillId="0" borderId="0" xfId="42" applyNumberFormat="1" applyFont="1" applyBorder="1" applyAlignment="1">
      <alignment horizontal="center"/>
    </xf>
    <xf numFmtId="173" fontId="30" fillId="0" borderId="56" xfId="42" applyNumberFormat="1" applyFont="1" applyBorder="1" applyAlignment="1">
      <alignment horizontal="center"/>
    </xf>
    <xf numFmtId="173" fontId="29" fillId="0" borderId="33" xfId="42" applyNumberFormat="1" applyFont="1" applyBorder="1" applyAlignment="1">
      <alignment horizontal="center"/>
    </xf>
    <xf numFmtId="173" fontId="3" fillId="0" borderId="0" xfId="42" applyNumberFormat="1" applyFont="1" applyBorder="1" applyAlignment="1">
      <alignment horizontal="center"/>
    </xf>
    <xf numFmtId="173" fontId="29" fillId="0" borderId="44" xfId="42" applyNumberFormat="1" applyFont="1" applyBorder="1" applyAlignment="1">
      <alignment horizontal="center"/>
    </xf>
    <xf numFmtId="173" fontId="3" fillId="0" borderId="33" xfId="42" applyNumberFormat="1" applyFont="1" applyBorder="1" applyAlignment="1">
      <alignment horizontal="center"/>
    </xf>
    <xf numFmtId="173" fontId="25" fillId="0" borderId="33" xfId="42" applyNumberFormat="1" applyFont="1" applyBorder="1" applyAlignment="1">
      <alignment horizontal="center"/>
    </xf>
    <xf numFmtId="173" fontId="3" fillId="0" borderId="44" xfId="42" applyNumberFormat="1" applyFont="1" applyBorder="1" applyAlignment="1">
      <alignment horizontal="center"/>
    </xf>
    <xf numFmtId="173" fontId="25" fillId="0" borderId="44" xfId="42" applyNumberFormat="1" applyFont="1" applyBorder="1" applyAlignment="1">
      <alignment horizontal="center"/>
    </xf>
    <xf numFmtId="173" fontId="3" fillId="0" borderId="33" xfId="42" applyNumberFormat="1" applyFont="1" applyBorder="1" applyAlignment="1">
      <alignment horizontal="center" wrapText="1"/>
    </xf>
    <xf numFmtId="0" fontId="3" fillId="0" borderId="33" xfId="58" applyNumberFormat="1" applyFont="1" applyBorder="1" applyAlignment="1">
      <alignment horizontal="center"/>
      <protection/>
    </xf>
    <xf numFmtId="0" fontId="29" fillId="0" borderId="44" xfId="58" applyNumberFormat="1" applyFont="1" applyBorder="1" applyAlignment="1">
      <alignment horizontal="center"/>
      <protection/>
    </xf>
    <xf numFmtId="0" fontId="29" fillId="0" borderId="33" xfId="42" applyNumberFormat="1" applyFont="1" applyBorder="1" applyAlignment="1">
      <alignment horizontal="center"/>
    </xf>
    <xf numFmtId="0" fontId="29" fillId="0" borderId="44" xfId="42" applyNumberFormat="1" applyFont="1" applyBorder="1" applyAlignment="1">
      <alignment horizontal="center"/>
    </xf>
    <xf numFmtId="0" fontId="29" fillId="0" borderId="50" xfId="42" applyNumberFormat="1" applyFont="1" applyBorder="1" applyAlignment="1">
      <alignment horizontal="center"/>
    </xf>
    <xf numFmtId="0" fontId="29" fillId="0" borderId="33" xfId="58" applyNumberFormat="1" applyFont="1" applyBorder="1" applyAlignment="1">
      <alignment horizontal="center"/>
      <protection/>
    </xf>
    <xf numFmtId="0" fontId="29" fillId="0" borderId="57" xfId="58" applyNumberFormat="1" applyFont="1" applyBorder="1" applyAlignment="1">
      <alignment horizontal="center"/>
      <protection/>
    </xf>
    <xf numFmtId="173" fontId="24" fillId="0" borderId="33" xfId="42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" fontId="0" fillId="0" borderId="33" xfId="0" applyNumberFormat="1" applyBorder="1" applyAlignment="1">
      <alignment/>
    </xf>
    <xf numFmtId="0" fontId="25" fillId="0" borderId="33" xfId="0" applyFont="1" applyBorder="1" applyAlignment="1">
      <alignment/>
    </xf>
    <xf numFmtId="1" fontId="25" fillId="0" borderId="33" xfId="0" applyNumberFormat="1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33" xfId="0" applyFill="1" applyBorder="1" applyAlignment="1">
      <alignment/>
    </xf>
    <xf numFmtId="0" fontId="18" fillId="33" borderId="33" xfId="0" applyFont="1" applyFill="1" applyBorder="1" applyAlignment="1">
      <alignment/>
    </xf>
    <xf numFmtId="0" fontId="25" fillId="33" borderId="33" xfId="0" applyFont="1" applyFill="1" applyBorder="1" applyAlignment="1">
      <alignment/>
    </xf>
    <xf numFmtId="1" fontId="25" fillId="33" borderId="33" xfId="0" applyNumberFormat="1" applyFont="1" applyFill="1" applyBorder="1" applyAlignment="1">
      <alignment/>
    </xf>
    <xf numFmtId="0" fontId="3" fillId="0" borderId="51" xfId="0" applyFont="1" applyBorder="1" applyAlignment="1">
      <alignment/>
    </xf>
    <xf numFmtId="0" fontId="0" fillId="0" borderId="51" xfId="0" applyBorder="1" applyAlignment="1">
      <alignment/>
    </xf>
    <xf numFmtId="0" fontId="0" fillId="0" borderId="59" xfId="0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0" fillId="0" borderId="51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43" xfId="0" applyFont="1" applyBorder="1" applyAlignment="1">
      <alignment/>
    </xf>
    <xf numFmtId="0" fontId="3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51" xfId="0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33" xfId="44" applyNumberFormat="1" applyBorder="1" applyAlignment="1">
      <alignment/>
    </xf>
    <xf numFmtId="0" fontId="0" fillId="0" borderId="33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3" fontId="18" fillId="0" borderId="33" xfId="44" applyNumberFormat="1" applyFont="1" applyBorder="1" applyAlignment="1">
      <alignment vertical="center"/>
    </xf>
    <xf numFmtId="0" fontId="11" fillId="32" borderId="14" xfId="0" applyFont="1" applyFill="1" applyBorder="1" applyAlignment="1">
      <alignment horizontal="center"/>
    </xf>
    <xf numFmtId="46" fontId="11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21" fontId="11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173" fontId="0" fillId="32" borderId="0" xfId="0" applyNumberFormat="1" applyFont="1" applyFill="1" applyAlignment="1">
      <alignment horizontal="center"/>
    </xf>
    <xf numFmtId="0" fontId="22" fillId="0" borderId="0" xfId="60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59" xfId="58" applyFont="1" applyBorder="1" applyAlignment="1">
      <alignment horizontal="left"/>
      <protection/>
    </xf>
    <xf numFmtId="0" fontId="1" fillId="0" borderId="13" xfId="58" applyFont="1" applyBorder="1" applyAlignment="1">
      <alignment horizontal="left"/>
      <protection/>
    </xf>
    <xf numFmtId="0" fontId="1" fillId="0" borderId="43" xfId="58" applyFont="1" applyBorder="1" applyAlignment="1">
      <alignment horizontal="left"/>
      <protection/>
    </xf>
    <xf numFmtId="0" fontId="19" fillId="0" borderId="59" xfId="58" applyFont="1" applyBorder="1" applyAlignment="1">
      <alignment horizontal="left"/>
      <protection/>
    </xf>
    <xf numFmtId="0" fontId="19" fillId="0" borderId="13" xfId="58" applyFont="1" applyBorder="1" applyAlignment="1">
      <alignment horizontal="left"/>
      <protection/>
    </xf>
    <xf numFmtId="0" fontId="19" fillId="0" borderId="43" xfId="58" applyFont="1" applyBorder="1" applyAlignment="1">
      <alignment horizontal="left"/>
      <protection/>
    </xf>
    <xf numFmtId="0" fontId="19" fillId="0" borderId="60" xfId="58" applyFont="1" applyBorder="1" applyAlignment="1">
      <alignment horizontal="left"/>
      <protection/>
    </xf>
    <xf numFmtId="0" fontId="19" fillId="0" borderId="61" xfId="58" applyFont="1" applyBorder="1" applyAlignment="1">
      <alignment horizontal="left"/>
      <protection/>
    </xf>
    <xf numFmtId="0" fontId="19" fillId="0" borderId="62" xfId="58" applyFont="1" applyBorder="1" applyAlignment="1">
      <alignment horizontal="left"/>
      <protection/>
    </xf>
    <xf numFmtId="0" fontId="1" fillId="0" borderId="59" xfId="59" applyFont="1" applyFill="1" applyBorder="1" applyAlignment="1">
      <alignment horizontal="left" wrapText="1"/>
      <protection/>
    </xf>
    <xf numFmtId="0" fontId="1" fillId="0" borderId="13" xfId="59" applyFont="1" applyFill="1" applyBorder="1" applyAlignment="1">
      <alignment horizontal="left" wrapText="1"/>
      <protection/>
    </xf>
    <xf numFmtId="0" fontId="1" fillId="0" borderId="43" xfId="59" applyFont="1" applyFill="1" applyBorder="1" applyAlignment="1">
      <alignment horizontal="left" wrapText="1"/>
      <protection/>
    </xf>
    <xf numFmtId="0" fontId="29" fillId="0" borderId="59" xfId="58" applyFont="1" applyBorder="1" applyAlignment="1">
      <alignment horizontal="left" wrapText="1"/>
      <protection/>
    </xf>
    <xf numFmtId="0" fontId="29" fillId="0" borderId="13" xfId="58" applyFont="1" applyBorder="1" applyAlignment="1">
      <alignment horizontal="left" wrapText="1"/>
      <protection/>
    </xf>
    <xf numFmtId="0" fontId="29" fillId="0" borderId="43" xfId="58" applyFont="1" applyBorder="1" applyAlignment="1">
      <alignment horizontal="left" wrapText="1"/>
      <protection/>
    </xf>
    <xf numFmtId="0" fontId="29" fillId="0" borderId="59" xfId="58" applyFont="1" applyBorder="1" applyAlignment="1">
      <alignment horizontal="left"/>
      <protection/>
    </xf>
    <xf numFmtId="0" fontId="29" fillId="0" borderId="13" xfId="58" applyFont="1" applyBorder="1" applyAlignment="1">
      <alignment horizontal="left"/>
      <protection/>
    </xf>
    <xf numFmtId="0" fontId="29" fillId="0" borderId="43" xfId="58" applyFont="1" applyBorder="1" applyAlignment="1">
      <alignment horizontal="left"/>
      <protection/>
    </xf>
    <xf numFmtId="0" fontId="29" fillId="0" borderId="59" xfId="59" applyFont="1" applyFill="1" applyBorder="1" applyAlignment="1">
      <alignment horizontal="left" wrapText="1"/>
      <protection/>
    </xf>
    <xf numFmtId="0" fontId="29" fillId="0" borderId="13" xfId="59" applyFont="1" applyFill="1" applyBorder="1" applyAlignment="1">
      <alignment horizontal="left" wrapText="1"/>
      <protection/>
    </xf>
    <xf numFmtId="0" fontId="29" fillId="0" borderId="43" xfId="59" applyFont="1" applyFill="1" applyBorder="1" applyAlignment="1">
      <alignment horizontal="left" wrapText="1"/>
      <protection/>
    </xf>
    <xf numFmtId="0" fontId="19" fillId="0" borderId="59" xfId="59" applyFont="1" applyFill="1" applyBorder="1" applyAlignment="1">
      <alignment horizontal="left" wrapText="1"/>
      <protection/>
    </xf>
    <xf numFmtId="0" fontId="19" fillId="0" borderId="13" xfId="59" applyFont="1" applyFill="1" applyBorder="1" applyAlignment="1">
      <alignment horizontal="left" wrapText="1"/>
      <protection/>
    </xf>
    <xf numFmtId="0" fontId="19" fillId="0" borderId="43" xfId="59" applyFont="1" applyFill="1" applyBorder="1" applyAlignment="1">
      <alignment horizontal="left" wrapText="1"/>
      <protection/>
    </xf>
    <xf numFmtId="0" fontId="1" fillId="0" borderId="59" xfId="58" applyFont="1" applyBorder="1" applyAlignment="1">
      <alignment horizontal="left" wrapText="1"/>
      <protection/>
    </xf>
    <xf numFmtId="0" fontId="1" fillId="0" borderId="13" xfId="58" applyFont="1" applyBorder="1" applyAlignment="1">
      <alignment horizontal="left" wrapText="1"/>
      <protection/>
    </xf>
    <xf numFmtId="0" fontId="1" fillId="0" borderId="43" xfId="58" applyFont="1" applyBorder="1" applyAlignment="1">
      <alignment horizontal="left" wrapText="1"/>
      <protection/>
    </xf>
    <xf numFmtId="0" fontId="3" fillId="0" borderId="50" xfId="58" applyFont="1" applyBorder="1" applyAlignment="1">
      <alignment horizontal="left" wrapText="1"/>
      <protection/>
    </xf>
    <xf numFmtId="2" fontId="3" fillId="0" borderId="59" xfId="58" applyNumberFormat="1" applyFont="1" applyBorder="1" applyAlignment="1">
      <alignment horizontal="center" wrapText="1"/>
      <protection/>
    </xf>
    <xf numFmtId="2" fontId="3" fillId="0" borderId="13" xfId="58" applyNumberFormat="1" applyFont="1" applyBorder="1" applyAlignment="1">
      <alignment horizontal="center" wrapText="1"/>
      <protection/>
    </xf>
    <xf numFmtId="2" fontId="3" fillId="0" borderId="43" xfId="58" applyNumberFormat="1" applyFont="1" applyBorder="1" applyAlignment="1">
      <alignment horizontal="center" wrapText="1"/>
      <protection/>
    </xf>
    <xf numFmtId="0" fontId="28" fillId="0" borderId="60" xfId="58" applyFont="1" applyBorder="1" applyAlignment="1">
      <alignment horizontal="center" wrapText="1"/>
      <protection/>
    </xf>
    <xf numFmtId="0" fontId="28" fillId="0" borderId="61" xfId="58" applyFont="1" applyBorder="1" applyAlignment="1">
      <alignment horizontal="center" wrapText="1"/>
      <protection/>
    </xf>
    <xf numFmtId="0" fontId="28" fillId="0" borderId="62" xfId="58" applyFont="1" applyBorder="1" applyAlignment="1">
      <alignment horizontal="center" wrapText="1"/>
      <protection/>
    </xf>
    <xf numFmtId="0" fontId="29" fillId="0" borderId="63" xfId="58" applyFont="1" applyBorder="1" applyAlignment="1">
      <alignment horizontal="left" wrapText="1"/>
      <protection/>
    </xf>
    <xf numFmtId="0" fontId="29" fillId="0" borderId="64" xfId="58" applyFont="1" applyBorder="1" applyAlignment="1">
      <alignment horizontal="left" wrapText="1"/>
      <protection/>
    </xf>
    <xf numFmtId="0" fontId="29" fillId="0" borderId="65" xfId="58" applyFont="1" applyBorder="1" applyAlignment="1">
      <alignment horizontal="left" wrapText="1"/>
      <protection/>
    </xf>
    <xf numFmtId="0" fontId="2" fillId="0" borderId="43" xfId="58" applyFont="1" applyBorder="1" applyAlignment="1">
      <alignment horizontal="left" wrapText="1"/>
      <protection/>
    </xf>
    <xf numFmtId="0" fontId="2" fillId="0" borderId="33" xfId="58" applyFont="1" applyBorder="1" applyAlignment="1">
      <alignment horizontal="left" wrapText="1"/>
      <protection/>
    </xf>
    <xf numFmtId="0" fontId="3" fillId="0" borderId="43" xfId="58" applyFont="1" applyBorder="1" applyAlignment="1">
      <alignment horizontal="left" wrapText="1"/>
      <protection/>
    </xf>
    <xf numFmtId="0" fontId="3" fillId="0" borderId="33" xfId="58" applyFont="1" applyBorder="1" applyAlignment="1">
      <alignment horizontal="left" wrapText="1"/>
      <protection/>
    </xf>
    <xf numFmtId="0" fontId="3" fillId="0" borderId="13" xfId="58" applyFont="1" applyBorder="1" applyAlignment="1">
      <alignment horizontal="left" wrapText="1"/>
      <protection/>
    </xf>
    <xf numFmtId="0" fontId="0" fillId="0" borderId="13" xfId="58" applyFont="1" applyBorder="1" applyAlignment="1">
      <alignment horizontal="center" wrapText="1"/>
      <protection/>
    </xf>
    <xf numFmtId="0" fontId="0" fillId="0" borderId="43" xfId="58" applyFont="1" applyBorder="1" applyAlignment="1">
      <alignment horizontal="center" wrapText="1"/>
      <protection/>
    </xf>
    <xf numFmtId="0" fontId="0" fillId="0" borderId="13" xfId="58" applyFont="1" applyBorder="1" applyAlignment="1">
      <alignment horizontal="left" wrapText="1"/>
      <protection/>
    </xf>
    <xf numFmtId="0" fontId="0" fillId="0" borderId="43" xfId="58" applyFont="1" applyBorder="1" applyAlignment="1">
      <alignment horizontal="left" wrapText="1"/>
      <protection/>
    </xf>
    <xf numFmtId="2" fontId="3" fillId="0" borderId="66" xfId="58" applyNumberFormat="1" applyFont="1" applyBorder="1" applyAlignment="1">
      <alignment horizontal="center" wrapText="1"/>
      <protection/>
    </xf>
    <xf numFmtId="2" fontId="3" fillId="0" borderId="64" xfId="58" applyNumberFormat="1" applyFont="1" applyBorder="1" applyAlignment="1">
      <alignment horizontal="center" wrapText="1"/>
      <protection/>
    </xf>
    <xf numFmtId="2" fontId="3" fillId="0" borderId="67" xfId="58" applyNumberFormat="1" applyFont="1" applyBorder="1" applyAlignment="1">
      <alignment horizontal="center" wrapText="1"/>
      <protection/>
    </xf>
    <xf numFmtId="2" fontId="28" fillId="0" borderId="68" xfId="58" applyNumberFormat="1" applyFont="1" applyBorder="1" applyAlignment="1">
      <alignment horizontal="center" wrapText="1"/>
      <protection/>
    </xf>
    <xf numFmtId="2" fontId="28" fillId="0" borderId="37" xfId="58" applyNumberFormat="1" applyFont="1" applyBorder="1" applyAlignment="1">
      <alignment horizontal="center" wrapText="1"/>
      <protection/>
    </xf>
    <xf numFmtId="0" fontId="3" fillId="0" borderId="65" xfId="58" applyFont="1" applyBorder="1" applyAlignment="1">
      <alignment horizontal="left" wrapText="1"/>
      <protection/>
    </xf>
    <xf numFmtId="0" fontId="3" fillId="0" borderId="41" xfId="58" applyFont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rmal_Teater Tv Studio-BILANC222 200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NI%20INVEST%20ALBANIA%20-%20BILANC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Bilanci"/>
      <sheetName val="PASH-sipas natyres"/>
      <sheetName val="Cash flow-met.direkte"/>
      <sheetName val="Ndrysh.ne kapital-e pakonsolid."/>
      <sheetName val="AKTIVET"/>
      <sheetName val="ANEKSET 1-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zoomScalePageLayoutView="0" workbookViewId="0" topLeftCell="A31">
      <selection activeCell="O51" sqref="O51"/>
    </sheetView>
  </sheetViews>
  <sheetFormatPr defaultColWidth="9.140625" defaultRowHeight="12.75"/>
  <cols>
    <col min="1" max="1" width="0.85546875" style="3" customWidth="1"/>
    <col min="2" max="2" width="3.140625" style="3" customWidth="1"/>
    <col min="3" max="3" width="16.57421875" style="3" customWidth="1"/>
    <col min="4" max="4" width="12.57421875" style="3" customWidth="1"/>
    <col min="5" max="5" width="11.421875" style="3" customWidth="1"/>
    <col min="6" max="6" width="12.8515625" style="3" customWidth="1"/>
    <col min="7" max="7" width="5.421875" style="3" customWidth="1"/>
    <col min="8" max="8" width="9.140625" style="3" customWidth="1"/>
    <col min="9" max="9" width="10.57421875" style="3" customWidth="1"/>
    <col min="10" max="10" width="7.421875" style="3" customWidth="1"/>
    <col min="11" max="11" width="9.140625" style="3" customWidth="1"/>
    <col min="12" max="12" width="1.8515625" style="3" customWidth="1"/>
    <col min="13" max="16384" width="9.140625" style="3" customWidth="1"/>
  </cols>
  <sheetData>
    <row r="1" ht="6.75" customHeight="1" thickBot="1"/>
    <row r="2" spans="2:11" s="5" customFormat="1" ht="15" thickTop="1">
      <c r="B2" s="114"/>
      <c r="C2" s="4"/>
      <c r="D2" s="4"/>
      <c r="E2" s="4"/>
      <c r="F2" s="4"/>
      <c r="G2" s="4"/>
      <c r="H2" s="4"/>
      <c r="I2" s="4"/>
      <c r="J2" s="4"/>
      <c r="K2" s="115"/>
    </row>
    <row r="3" spans="2:11" s="11" customFormat="1" ht="13.5" customHeight="1">
      <c r="B3" s="6"/>
      <c r="C3" s="7" t="s">
        <v>151</v>
      </c>
      <c r="D3" s="7"/>
      <c r="E3" s="7"/>
      <c r="F3" s="277" t="s">
        <v>201</v>
      </c>
      <c r="G3" s="277"/>
      <c r="H3" s="277"/>
      <c r="I3" s="8"/>
      <c r="J3" s="9"/>
      <c r="K3" s="10"/>
    </row>
    <row r="4" spans="2:11" s="11" customFormat="1" ht="13.5" customHeight="1">
      <c r="B4" s="6"/>
      <c r="C4" s="7" t="s">
        <v>152</v>
      </c>
      <c r="D4" s="7"/>
      <c r="E4" s="7"/>
      <c r="F4" s="280" t="s">
        <v>202</v>
      </c>
      <c r="G4" s="280"/>
      <c r="H4" s="280"/>
      <c r="I4" s="7"/>
      <c r="J4" s="9"/>
      <c r="K4" s="10"/>
    </row>
    <row r="5" spans="2:11" s="11" customFormat="1" ht="13.5" customHeight="1">
      <c r="B5" s="6"/>
      <c r="C5" s="7" t="s">
        <v>153</v>
      </c>
      <c r="D5" s="7"/>
      <c r="E5" s="7"/>
      <c r="F5" s="13" t="s">
        <v>203</v>
      </c>
      <c r="G5" s="13"/>
      <c r="H5" s="13"/>
      <c r="I5" s="7"/>
      <c r="J5" s="9"/>
      <c r="K5" s="10"/>
    </row>
    <row r="6" spans="2:11" s="11" customFormat="1" ht="13.5" customHeight="1">
      <c r="B6" s="6"/>
      <c r="C6" s="7"/>
      <c r="D6" s="7"/>
      <c r="E6" s="7"/>
      <c r="F6" s="7"/>
      <c r="G6" s="7"/>
      <c r="H6" s="12" t="s">
        <v>204</v>
      </c>
      <c r="I6" s="14"/>
      <c r="J6" s="9"/>
      <c r="K6" s="10"/>
    </row>
    <row r="7" spans="2:11" s="11" customFormat="1" ht="13.5" customHeight="1">
      <c r="B7" s="6"/>
      <c r="C7" s="7" t="s">
        <v>154</v>
      </c>
      <c r="D7" s="7"/>
      <c r="E7" s="7"/>
      <c r="G7" s="16"/>
      <c r="H7" s="7"/>
      <c r="I7" s="7"/>
      <c r="J7" s="9"/>
      <c r="K7" s="10"/>
    </row>
    <row r="8" spans="2:11" s="11" customFormat="1" ht="13.5" customHeight="1">
      <c r="B8" s="6"/>
      <c r="C8" s="7" t="s">
        <v>155</v>
      </c>
      <c r="D8" s="7"/>
      <c r="E8" s="7"/>
      <c r="G8" s="15" t="s">
        <v>205</v>
      </c>
      <c r="H8" s="7"/>
      <c r="I8" s="7"/>
      <c r="J8" s="9"/>
      <c r="K8" s="10"/>
    </row>
    <row r="9" spans="2:11" s="11" customFormat="1" ht="13.5" customHeight="1">
      <c r="B9" s="6"/>
      <c r="C9" s="7"/>
      <c r="D9" s="7"/>
      <c r="E9" s="7"/>
      <c r="F9" s="7"/>
      <c r="G9" s="112"/>
      <c r="H9" s="7"/>
      <c r="I9" s="7"/>
      <c r="J9" s="9"/>
      <c r="K9" s="10"/>
    </row>
    <row r="10" spans="2:11" s="11" customFormat="1" ht="13.5" customHeight="1">
      <c r="B10" s="6"/>
      <c r="C10" s="7" t="s">
        <v>156</v>
      </c>
      <c r="D10" s="7"/>
      <c r="E10" s="7"/>
      <c r="F10" s="13" t="s">
        <v>206</v>
      </c>
      <c r="G10" s="13"/>
      <c r="H10" s="13"/>
      <c r="I10" s="13"/>
      <c r="J10" s="9"/>
      <c r="K10" s="10"/>
    </row>
    <row r="11" spans="2:11" s="11" customFormat="1" ht="13.5" customHeight="1">
      <c r="B11" s="6"/>
      <c r="C11" s="7"/>
      <c r="D11" s="7"/>
      <c r="E11" s="7"/>
      <c r="F11" s="17" t="s">
        <v>207</v>
      </c>
      <c r="G11" s="17"/>
      <c r="H11" s="17"/>
      <c r="I11" s="17"/>
      <c r="J11" s="9"/>
      <c r="K11" s="10"/>
    </row>
    <row r="12" spans="2:11" s="11" customFormat="1" ht="13.5" customHeight="1">
      <c r="B12" s="6"/>
      <c r="C12" s="7"/>
      <c r="D12" s="7"/>
      <c r="E12" s="7"/>
      <c r="F12" s="17"/>
      <c r="G12" s="17"/>
      <c r="H12" s="17"/>
      <c r="I12" s="17"/>
      <c r="J12" s="9"/>
      <c r="K12" s="10"/>
    </row>
    <row r="13" spans="2:11" s="5" customFormat="1" ht="12.75">
      <c r="B13" s="116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2:11" s="5" customFormat="1" ht="12.75">
      <c r="B14" s="116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2:11" s="5" customFormat="1" ht="12.75">
      <c r="B15" s="116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2:11" s="5" customFormat="1" ht="12.75">
      <c r="B16" s="116"/>
      <c r="C16" s="117"/>
      <c r="D16" s="117"/>
      <c r="E16" s="117"/>
      <c r="F16" s="117"/>
      <c r="G16" s="117"/>
      <c r="H16" s="117"/>
      <c r="I16" s="117"/>
      <c r="J16" s="117"/>
      <c r="K16" s="118"/>
    </row>
    <row r="17" spans="2:11" s="5" customFormat="1" ht="12.75">
      <c r="B17" s="116"/>
      <c r="C17" s="117"/>
      <c r="D17" s="117"/>
      <c r="E17" s="117"/>
      <c r="F17" s="117"/>
      <c r="G17" s="117"/>
      <c r="H17" s="117"/>
      <c r="I17" s="117"/>
      <c r="J17" s="117"/>
      <c r="K17" s="118"/>
    </row>
    <row r="18" spans="2:11" s="5" customFormat="1" ht="12.75">
      <c r="B18" s="116"/>
      <c r="C18" s="117"/>
      <c r="D18" s="117"/>
      <c r="E18" s="117"/>
      <c r="F18" s="117"/>
      <c r="G18" s="117"/>
      <c r="H18" s="117"/>
      <c r="I18" s="117"/>
      <c r="J18" s="117"/>
      <c r="K18" s="118"/>
    </row>
    <row r="19" spans="2:11" s="5" customFormat="1" ht="12.75">
      <c r="B19" s="116"/>
      <c r="C19" s="117"/>
      <c r="D19" s="117"/>
      <c r="E19" s="117"/>
      <c r="F19" s="117"/>
      <c r="G19" s="117"/>
      <c r="H19" s="117"/>
      <c r="I19" s="117"/>
      <c r="J19" s="117"/>
      <c r="K19" s="118"/>
    </row>
    <row r="20" spans="2:11" s="5" customFormat="1" ht="12.75">
      <c r="B20" s="116"/>
      <c r="C20" s="117"/>
      <c r="D20" s="117"/>
      <c r="E20" s="117"/>
      <c r="F20" s="117"/>
      <c r="G20" s="117"/>
      <c r="H20" s="117"/>
      <c r="I20" s="117"/>
      <c r="J20" s="117"/>
      <c r="K20" s="118"/>
    </row>
    <row r="21" spans="2:11" s="5" customFormat="1" ht="12.75">
      <c r="B21" s="116"/>
      <c r="C21" s="117"/>
      <c r="D21" s="117"/>
      <c r="E21" s="117"/>
      <c r="F21" s="117"/>
      <c r="G21" s="117"/>
      <c r="H21" s="117"/>
      <c r="I21" s="117"/>
      <c r="J21" s="117"/>
      <c r="K21" s="118"/>
    </row>
    <row r="22" spans="2:11" s="5" customFormat="1" ht="12.75">
      <c r="B22" s="116"/>
      <c r="C22" s="117"/>
      <c r="D22" s="117"/>
      <c r="E22" s="117"/>
      <c r="F22" s="117"/>
      <c r="G22" s="117"/>
      <c r="H22" s="117"/>
      <c r="I22" s="117"/>
      <c r="J22" s="117"/>
      <c r="K22" s="118"/>
    </row>
    <row r="23" spans="2:11" s="5" customFormat="1" ht="12.75">
      <c r="B23" s="116"/>
      <c r="C23" s="117"/>
      <c r="D23" s="117"/>
      <c r="E23" s="117"/>
      <c r="F23" s="117"/>
      <c r="G23" s="117"/>
      <c r="H23" s="117"/>
      <c r="I23" s="117"/>
      <c r="J23" s="117"/>
      <c r="K23" s="118"/>
    </row>
    <row r="24" spans="2:11" s="5" customFormat="1" ht="12.75">
      <c r="B24" s="116"/>
      <c r="C24" s="117"/>
      <c r="D24" s="117"/>
      <c r="E24" s="117"/>
      <c r="F24" s="117"/>
      <c r="G24" s="117"/>
      <c r="H24" s="117"/>
      <c r="I24" s="117"/>
      <c r="J24" s="117"/>
      <c r="K24" s="118"/>
    </row>
    <row r="25" spans="2:11" s="5" customFormat="1" ht="30">
      <c r="B25" s="286" t="s">
        <v>157</v>
      </c>
      <c r="C25" s="287"/>
      <c r="D25" s="287"/>
      <c r="E25" s="287"/>
      <c r="F25" s="287"/>
      <c r="G25" s="287"/>
      <c r="H25" s="287"/>
      <c r="I25" s="287"/>
      <c r="J25" s="287"/>
      <c r="K25" s="288"/>
    </row>
    <row r="26" spans="2:11" s="5" customFormat="1" ht="12.75">
      <c r="B26" s="18"/>
      <c r="C26" s="282" t="s">
        <v>158</v>
      </c>
      <c r="D26" s="282"/>
      <c r="E26" s="282"/>
      <c r="F26" s="282"/>
      <c r="G26" s="282"/>
      <c r="H26" s="282"/>
      <c r="I26" s="282"/>
      <c r="J26" s="282"/>
      <c r="K26" s="19"/>
    </row>
    <row r="27" spans="2:11" s="5" customFormat="1" ht="12.75">
      <c r="B27" s="18"/>
      <c r="C27" s="282" t="s">
        <v>159</v>
      </c>
      <c r="D27" s="282"/>
      <c r="E27" s="282"/>
      <c r="F27" s="282"/>
      <c r="G27" s="282"/>
      <c r="H27" s="282"/>
      <c r="I27" s="282"/>
      <c r="J27" s="282"/>
      <c r="K27" s="19"/>
    </row>
    <row r="28" spans="2:11" s="5" customFormat="1" ht="12.75">
      <c r="B28" s="18"/>
      <c r="C28" s="20"/>
      <c r="D28" s="20"/>
      <c r="E28" s="20"/>
      <c r="F28" s="20"/>
      <c r="G28" s="20"/>
      <c r="H28" s="20"/>
      <c r="I28" s="20"/>
      <c r="J28" s="20"/>
      <c r="K28" s="19"/>
    </row>
    <row r="29" spans="2:11" s="5" customFormat="1" ht="12.75">
      <c r="B29" s="18"/>
      <c r="C29" s="20"/>
      <c r="D29" s="20"/>
      <c r="E29" s="20"/>
      <c r="F29" s="20"/>
      <c r="G29" s="20"/>
      <c r="H29" s="20"/>
      <c r="I29" s="20"/>
      <c r="J29" s="20"/>
      <c r="K29" s="19"/>
    </row>
    <row r="30" spans="2:11" s="5" customFormat="1" ht="12.75" customHeight="1">
      <c r="B30" s="283" t="s">
        <v>382</v>
      </c>
      <c r="C30" s="284"/>
      <c r="D30" s="284"/>
      <c r="E30" s="284"/>
      <c r="F30" s="284"/>
      <c r="G30" s="284"/>
      <c r="H30" s="284"/>
      <c r="I30" s="284"/>
      <c r="J30" s="284"/>
      <c r="K30" s="285"/>
    </row>
    <row r="31" spans="2:11" s="5" customFormat="1" ht="37.5" customHeight="1">
      <c r="B31" s="283"/>
      <c r="C31" s="284"/>
      <c r="D31" s="284"/>
      <c r="E31" s="284"/>
      <c r="F31" s="284"/>
      <c r="G31" s="284"/>
      <c r="H31" s="284"/>
      <c r="I31" s="284"/>
      <c r="J31" s="284"/>
      <c r="K31" s="285"/>
    </row>
    <row r="32" spans="2:11" s="5" customFormat="1" ht="12.75">
      <c r="B32" s="116"/>
      <c r="C32" s="117"/>
      <c r="D32" s="117"/>
      <c r="E32" s="117"/>
      <c r="F32" s="117"/>
      <c r="G32" s="117"/>
      <c r="H32" s="117"/>
      <c r="I32" s="117"/>
      <c r="J32" s="117"/>
      <c r="K32" s="118"/>
    </row>
    <row r="33" spans="2:11" s="5" customFormat="1" ht="12.75">
      <c r="B33" s="116"/>
      <c r="C33" s="117"/>
      <c r="D33" s="117"/>
      <c r="E33" s="117"/>
      <c r="F33" s="117"/>
      <c r="G33" s="117"/>
      <c r="H33" s="117"/>
      <c r="I33" s="117"/>
      <c r="J33" s="117"/>
      <c r="K33" s="118"/>
    </row>
    <row r="34" spans="2:11" s="5" customFormat="1" ht="12.75">
      <c r="B34" s="116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2:11" s="5" customFormat="1" ht="12.75">
      <c r="B35" s="116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2:11" s="5" customFormat="1" ht="12.75">
      <c r="B36" s="116"/>
      <c r="C36" s="117"/>
      <c r="D36" s="117"/>
      <c r="E36" s="117"/>
      <c r="F36" s="117"/>
      <c r="G36" s="117"/>
      <c r="H36" s="117"/>
      <c r="I36" s="117"/>
      <c r="J36" s="117"/>
      <c r="K36" s="118"/>
    </row>
    <row r="37" spans="2:11" s="5" customFormat="1" ht="12.75">
      <c r="B37" s="116"/>
      <c r="C37" s="117"/>
      <c r="D37" s="117"/>
      <c r="E37" s="117"/>
      <c r="F37" s="117"/>
      <c r="G37" s="117"/>
      <c r="H37" s="117"/>
      <c r="I37" s="117"/>
      <c r="J37" s="117"/>
      <c r="K37" s="118"/>
    </row>
    <row r="38" spans="2:11" s="5" customFormat="1" ht="12.75">
      <c r="B38" s="116"/>
      <c r="C38" s="117"/>
      <c r="D38" s="117"/>
      <c r="E38" s="117"/>
      <c r="F38" s="117"/>
      <c r="G38" s="117"/>
      <c r="H38" s="117"/>
      <c r="I38" s="117"/>
      <c r="J38" s="117"/>
      <c r="K38" s="118"/>
    </row>
    <row r="39" spans="2:11" s="5" customFormat="1" ht="12.75">
      <c r="B39" s="116"/>
      <c r="C39" s="117"/>
      <c r="D39" s="117"/>
      <c r="E39" s="117"/>
      <c r="F39" s="117"/>
      <c r="G39" s="117"/>
      <c r="H39" s="117"/>
      <c r="I39" s="117"/>
      <c r="J39" s="117"/>
      <c r="K39" s="118"/>
    </row>
    <row r="40" spans="2:11" s="5" customFormat="1" ht="12.75">
      <c r="B40" s="116"/>
      <c r="C40" s="117"/>
      <c r="D40" s="117"/>
      <c r="E40" s="117"/>
      <c r="F40" s="117"/>
      <c r="G40" s="117"/>
      <c r="H40" s="117"/>
      <c r="I40" s="117"/>
      <c r="J40" s="117"/>
      <c r="K40" s="118"/>
    </row>
    <row r="41" spans="2:11" s="5" customFormat="1" ht="12.75">
      <c r="B41" s="116"/>
      <c r="C41" s="117"/>
      <c r="D41" s="117"/>
      <c r="E41" s="117"/>
      <c r="F41" s="117"/>
      <c r="G41" s="117"/>
      <c r="H41" s="117"/>
      <c r="I41" s="117"/>
      <c r="J41" s="117"/>
      <c r="K41" s="118"/>
    </row>
    <row r="42" spans="2:11" s="5" customFormat="1" ht="12.75">
      <c r="B42" s="116"/>
      <c r="C42" s="117"/>
      <c r="D42" s="117"/>
      <c r="E42" s="117"/>
      <c r="F42" s="117"/>
      <c r="G42" s="117"/>
      <c r="H42" s="117"/>
      <c r="I42" s="117"/>
      <c r="J42" s="117"/>
      <c r="K42" s="118"/>
    </row>
    <row r="43" spans="2:11" s="5" customFormat="1" ht="9" customHeight="1">
      <c r="B43" s="116"/>
      <c r="C43" s="117"/>
      <c r="D43" s="117"/>
      <c r="E43" s="117"/>
      <c r="F43" s="117"/>
      <c r="G43" s="117"/>
      <c r="H43" s="117"/>
      <c r="I43" s="117"/>
      <c r="J43" s="117"/>
      <c r="K43" s="118"/>
    </row>
    <row r="44" spans="2:11" s="5" customFormat="1" ht="12.75">
      <c r="B44" s="116"/>
      <c r="C44" s="117"/>
      <c r="D44" s="117"/>
      <c r="E44" s="117"/>
      <c r="F44" s="117"/>
      <c r="G44" s="117"/>
      <c r="H44" s="117"/>
      <c r="I44" s="117"/>
      <c r="J44" s="117"/>
      <c r="K44" s="118"/>
    </row>
    <row r="45" spans="2:11" s="5" customFormat="1" ht="13.5" customHeight="1">
      <c r="B45" s="116"/>
      <c r="C45" s="117"/>
      <c r="D45" s="117"/>
      <c r="E45" s="117"/>
      <c r="F45" s="117"/>
      <c r="G45" s="117"/>
      <c r="H45" s="117"/>
      <c r="I45" s="117"/>
      <c r="J45" s="117"/>
      <c r="K45" s="118"/>
    </row>
    <row r="46" spans="2:11" s="11" customFormat="1" ht="13.5" customHeight="1">
      <c r="B46" s="6"/>
      <c r="C46" s="7" t="s">
        <v>160</v>
      </c>
      <c r="D46" s="7"/>
      <c r="E46" s="7"/>
      <c r="F46" s="7"/>
      <c r="G46" s="7"/>
      <c r="H46" s="277" t="s">
        <v>161</v>
      </c>
      <c r="I46" s="277"/>
      <c r="J46" s="9"/>
      <c r="K46" s="10"/>
    </row>
    <row r="47" spans="2:11" s="11" customFormat="1" ht="13.5" customHeight="1">
      <c r="B47" s="6"/>
      <c r="C47" s="7" t="s">
        <v>162</v>
      </c>
      <c r="D47" s="7"/>
      <c r="E47" s="7"/>
      <c r="F47" s="7"/>
      <c r="G47" s="7"/>
      <c r="H47" s="280" t="s">
        <v>163</v>
      </c>
      <c r="I47" s="280"/>
      <c r="J47" s="9"/>
      <c r="K47" s="10"/>
    </row>
    <row r="48" spans="2:11" s="11" customFormat="1" ht="13.5" customHeight="1">
      <c r="B48" s="6"/>
      <c r="C48" s="7" t="s">
        <v>164</v>
      </c>
      <c r="D48" s="7"/>
      <c r="E48" s="7"/>
      <c r="F48" s="7"/>
      <c r="G48" s="7"/>
      <c r="H48" s="280" t="s">
        <v>165</v>
      </c>
      <c r="I48" s="280"/>
      <c r="J48" s="9"/>
      <c r="K48" s="10"/>
    </row>
    <row r="49" spans="2:11" s="11" customFormat="1" ht="13.5" customHeight="1">
      <c r="B49" s="6"/>
      <c r="C49" s="7" t="s">
        <v>166</v>
      </c>
      <c r="D49" s="7"/>
      <c r="E49" s="7"/>
      <c r="F49" s="7"/>
      <c r="G49" s="7"/>
      <c r="H49" s="280" t="s">
        <v>163</v>
      </c>
      <c r="I49" s="280"/>
      <c r="J49" s="9"/>
      <c r="K49" s="10"/>
    </row>
    <row r="50" spans="2:11" s="5" customFormat="1" ht="13.5" customHeight="1">
      <c r="B50" s="116"/>
      <c r="C50" s="7"/>
      <c r="D50" s="7"/>
      <c r="E50" s="7"/>
      <c r="F50" s="7"/>
      <c r="G50" s="7"/>
      <c r="H50" s="7"/>
      <c r="I50" s="7"/>
      <c r="J50" s="9"/>
      <c r="K50" s="118"/>
    </row>
    <row r="51" spans="2:11" s="23" customFormat="1" ht="13.5" customHeight="1">
      <c r="B51" s="21"/>
      <c r="C51" s="7" t="s">
        <v>167</v>
      </c>
      <c r="D51" s="7"/>
      <c r="E51" s="7"/>
      <c r="F51" s="7"/>
      <c r="G51" s="14" t="s">
        <v>168</v>
      </c>
      <c r="H51" s="281" t="s">
        <v>383</v>
      </c>
      <c r="I51" s="279"/>
      <c r="J51" s="9"/>
      <c r="K51" s="22"/>
    </row>
    <row r="52" spans="2:11" s="23" customFormat="1" ht="13.5" customHeight="1">
      <c r="B52" s="21"/>
      <c r="C52" s="7"/>
      <c r="D52" s="7"/>
      <c r="E52" s="7"/>
      <c r="F52" s="7"/>
      <c r="G52" s="14" t="s">
        <v>169</v>
      </c>
      <c r="H52" s="278" t="s">
        <v>384</v>
      </c>
      <c r="I52" s="279"/>
      <c r="J52" s="9"/>
      <c r="K52" s="22"/>
    </row>
    <row r="53" spans="2:11" s="23" customFormat="1" ht="13.5" customHeight="1">
      <c r="B53" s="21"/>
      <c r="C53" s="7"/>
      <c r="D53" s="7"/>
      <c r="E53" s="7"/>
      <c r="F53" s="7"/>
      <c r="G53" s="14"/>
      <c r="H53" s="14"/>
      <c r="I53" s="14"/>
      <c r="J53" s="9"/>
      <c r="K53" s="22"/>
    </row>
    <row r="54" spans="2:11" s="23" customFormat="1" ht="13.5" customHeight="1">
      <c r="B54" s="21"/>
      <c r="C54" s="7" t="s">
        <v>170</v>
      </c>
      <c r="D54" s="7"/>
      <c r="E54" s="7"/>
      <c r="F54" s="14"/>
      <c r="G54" s="7"/>
      <c r="H54" s="277" t="s">
        <v>385</v>
      </c>
      <c r="I54" s="277"/>
      <c r="J54" s="9"/>
      <c r="K54" s="22"/>
    </row>
    <row r="55" spans="2:11" s="5" customFormat="1" ht="22.5" customHeight="1" thickBot="1">
      <c r="B55" s="119"/>
      <c r="C55" s="120"/>
      <c r="D55" s="120"/>
      <c r="E55" s="120"/>
      <c r="F55" s="120"/>
      <c r="G55" s="120"/>
      <c r="H55" s="120"/>
      <c r="I55" s="120"/>
      <c r="J55" s="120"/>
      <c r="K55" s="121"/>
    </row>
    <row r="56" s="5" customFormat="1" ht="6.75" customHeight="1" thickTop="1"/>
    <row r="57" s="5" customFormat="1" ht="12.75"/>
    <row r="58" s="5" customFormat="1" ht="12.75"/>
  </sheetData>
  <sheetProtection/>
  <mergeCells count="13">
    <mergeCell ref="C27:J27"/>
    <mergeCell ref="H46:I46"/>
    <mergeCell ref="B30:K31"/>
    <mergeCell ref="F3:H3"/>
    <mergeCell ref="F4:H4"/>
    <mergeCell ref="B25:K25"/>
    <mergeCell ref="C26:J26"/>
    <mergeCell ref="H54:I54"/>
    <mergeCell ref="H52:I52"/>
    <mergeCell ref="H47:I47"/>
    <mergeCell ref="H48:I48"/>
    <mergeCell ref="H49:I49"/>
    <mergeCell ref="H51:I51"/>
  </mergeCells>
  <printOptions horizontalCentered="1" verticalCentered="1"/>
  <pageMargins left="0" right="0" top="0" bottom="0" header="0.17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7.00390625" style="1" customWidth="1"/>
    <col min="2" max="2" width="42.140625" style="0" customWidth="1"/>
    <col min="4" max="4" width="14.140625" style="2" customWidth="1"/>
    <col min="5" max="5" width="14.00390625" style="2" customWidth="1"/>
    <col min="7" max="7" width="38.57421875" style="0" customWidth="1"/>
    <col min="8" max="8" width="10.57421875" style="0" customWidth="1"/>
    <col min="9" max="9" width="15.7109375" style="0" customWidth="1"/>
    <col min="10" max="10" width="14.57421875" style="0" customWidth="1"/>
    <col min="12" max="12" width="11.28125" style="0" bestFit="1" customWidth="1"/>
  </cols>
  <sheetData>
    <row r="1" spans="1:10" s="28" customFormat="1" ht="12.75">
      <c r="A1" s="289"/>
      <c r="B1" s="289"/>
      <c r="C1" s="289"/>
      <c r="D1" s="289"/>
      <c r="E1" s="27"/>
      <c r="F1" s="289"/>
      <c r="G1" s="289"/>
      <c r="H1" s="289"/>
      <c r="I1" s="289"/>
      <c r="J1" s="27"/>
    </row>
    <row r="2" spans="1:10" s="25" customFormat="1" ht="12.75">
      <c r="A2" s="29"/>
      <c r="B2" s="289" t="s">
        <v>386</v>
      </c>
      <c r="C2" s="289"/>
      <c r="D2" s="289"/>
      <c r="E2" s="26"/>
      <c r="F2" s="29"/>
      <c r="G2" s="289" t="s">
        <v>386</v>
      </c>
      <c r="H2" s="289"/>
      <c r="I2" s="289"/>
      <c r="J2" s="26"/>
    </row>
    <row r="3" spans="1:10" s="25" customFormat="1" ht="13.5" thickBot="1">
      <c r="A3" s="24"/>
      <c r="B3" s="28"/>
      <c r="D3" s="26"/>
      <c r="E3" s="27" t="s">
        <v>143</v>
      </c>
      <c r="F3" s="24"/>
      <c r="G3" s="28"/>
      <c r="I3" s="26"/>
      <c r="J3" s="27" t="s">
        <v>143</v>
      </c>
    </row>
    <row r="4" spans="1:10" s="25" customFormat="1" ht="18.75" customHeight="1" thickTop="1">
      <c r="A4" s="30"/>
      <c r="B4" s="31" t="s">
        <v>1</v>
      </c>
      <c r="C4" s="32" t="s">
        <v>0</v>
      </c>
      <c r="D4" s="33" t="s">
        <v>384</v>
      </c>
      <c r="E4" s="34" t="s">
        <v>208</v>
      </c>
      <c r="F4" s="103"/>
      <c r="G4" s="32" t="s">
        <v>50</v>
      </c>
      <c r="H4" s="32" t="s">
        <v>0</v>
      </c>
      <c r="I4" s="33" t="s">
        <v>384</v>
      </c>
      <c r="J4" s="34" t="s">
        <v>208</v>
      </c>
    </row>
    <row r="5" spans="1:10" s="28" customFormat="1" ht="12.75">
      <c r="A5" s="35" t="s">
        <v>2</v>
      </c>
      <c r="B5" s="36" t="s">
        <v>150</v>
      </c>
      <c r="C5" s="36"/>
      <c r="D5" s="37"/>
      <c r="E5" s="38"/>
      <c r="F5" s="104" t="s">
        <v>2</v>
      </c>
      <c r="G5" s="36" t="s">
        <v>51</v>
      </c>
      <c r="H5" s="36"/>
      <c r="I5" s="142"/>
      <c r="J5" s="143"/>
    </row>
    <row r="6" spans="1:10" s="25" customFormat="1" ht="15">
      <c r="A6" s="39">
        <v>1</v>
      </c>
      <c r="B6" s="40" t="s">
        <v>3</v>
      </c>
      <c r="C6" s="40"/>
      <c r="D6" s="139">
        <f>SUM(D7:D8)</f>
        <v>2111979.13</v>
      </c>
      <c r="E6" s="140">
        <f>SUM(E7:E8)</f>
        <v>7285783.56</v>
      </c>
      <c r="F6" s="105">
        <v>1</v>
      </c>
      <c r="G6" s="40" t="s">
        <v>6</v>
      </c>
      <c r="H6" s="40"/>
      <c r="I6" s="144"/>
      <c r="J6" s="145"/>
    </row>
    <row r="7" spans="1:10" s="25" customFormat="1" ht="12.75">
      <c r="A7" s="39" t="s">
        <v>5</v>
      </c>
      <c r="B7" s="43" t="s">
        <v>145</v>
      </c>
      <c r="C7" s="40"/>
      <c r="D7" s="148">
        <v>729754.01</v>
      </c>
      <c r="E7" s="148">
        <v>7055783.56</v>
      </c>
      <c r="F7" s="105" t="s">
        <v>5</v>
      </c>
      <c r="G7" s="43" t="s">
        <v>8</v>
      </c>
      <c r="H7" s="40"/>
      <c r="I7" s="144"/>
      <c r="J7" s="145"/>
    </row>
    <row r="8" spans="1:10" s="25" customFormat="1" ht="12.75">
      <c r="A8" s="39" t="s">
        <v>7</v>
      </c>
      <c r="B8" s="43" t="s">
        <v>146</v>
      </c>
      <c r="C8" s="40"/>
      <c r="D8" s="148">
        <v>1382225.12</v>
      </c>
      <c r="E8" s="148">
        <v>230000</v>
      </c>
      <c r="F8" s="105" t="s">
        <v>7</v>
      </c>
      <c r="G8" s="43" t="s">
        <v>9</v>
      </c>
      <c r="H8" s="40"/>
      <c r="I8" s="144"/>
      <c r="J8" s="145"/>
    </row>
    <row r="9" spans="1:10" s="25" customFormat="1" ht="12.75">
      <c r="A9" s="39">
        <v>2</v>
      </c>
      <c r="B9" s="40" t="s">
        <v>4</v>
      </c>
      <c r="C9" s="40"/>
      <c r="D9" s="58"/>
      <c r="E9" s="122"/>
      <c r="F9" s="105">
        <v>2</v>
      </c>
      <c r="G9" s="40" t="s">
        <v>52</v>
      </c>
      <c r="H9" s="40"/>
      <c r="I9" s="144"/>
      <c r="J9" s="145"/>
    </row>
    <row r="10" spans="1:10" s="25" customFormat="1" ht="12.75">
      <c r="A10" s="39" t="s">
        <v>5</v>
      </c>
      <c r="B10" s="43" t="s">
        <v>8</v>
      </c>
      <c r="C10" s="40"/>
      <c r="D10" s="58"/>
      <c r="E10" s="42"/>
      <c r="F10" s="105" t="s">
        <v>5</v>
      </c>
      <c r="G10" s="43" t="s">
        <v>58</v>
      </c>
      <c r="H10" s="40"/>
      <c r="I10" s="144"/>
      <c r="J10" s="145"/>
    </row>
    <row r="11" spans="1:10" s="25" customFormat="1" ht="12.75">
      <c r="A11" s="39" t="s">
        <v>7</v>
      </c>
      <c r="B11" s="43" t="s">
        <v>9</v>
      </c>
      <c r="C11" s="40"/>
      <c r="D11" s="58"/>
      <c r="E11" s="42"/>
      <c r="F11" s="105" t="s">
        <v>7</v>
      </c>
      <c r="G11" s="43" t="s">
        <v>53</v>
      </c>
      <c r="H11" s="40"/>
      <c r="I11" s="144"/>
      <c r="J11" s="145"/>
    </row>
    <row r="12" spans="1:10" s="25" customFormat="1" ht="12.75">
      <c r="A12" s="39"/>
      <c r="B12" s="36" t="s">
        <v>10</v>
      </c>
      <c r="C12" s="40"/>
      <c r="D12" s="37"/>
      <c r="E12" s="38"/>
      <c r="F12" s="105" t="s">
        <v>14</v>
      </c>
      <c r="G12" s="43" t="s">
        <v>54</v>
      </c>
      <c r="H12" s="40"/>
      <c r="I12" s="144"/>
      <c r="J12" s="145"/>
    </row>
    <row r="13" spans="1:10" s="25" customFormat="1" ht="12.75">
      <c r="A13" s="39">
        <v>3</v>
      </c>
      <c r="B13" s="40" t="s">
        <v>11</v>
      </c>
      <c r="C13" s="40"/>
      <c r="D13" s="58"/>
      <c r="E13" s="42"/>
      <c r="F13" s="105"/>
      <c r="G13" s="36" t="s">
        <v>10</v>
      </c>
      <c r="H13" s="36"/>
      <c r="I13" s="142"/>
      <c r="J13" s="143">
        <f>SUM(J10:J12)</f>
        <v>0</v>
      </c>
    </row>
    <row r="14" spans="1:10" s="25" customFormat="1" ht="12.75">
      <c r="A14" s="39" t="s">
        <v>5</v>
      </c>
      <c r="B14" s="43" t="s">
        <v>209</v>
      </c>
      <c r="C14" s="47"/>
      <c r="D14" s="58">
        <v>365508</v>
      </c>
      <c r="E14" s="58">
        <v>534000</v>
      </c>
      <c r="F14" s="105">
        <v>3</v>
      </c>
      <c r="G14" s="40" t="s">
        <v>57</v>
      </c>
      <c r="H14" s="40"/>
      <c r="I14" s="144"/>
      <c r="J14" s="145"/>
    </row>
    <row r="15" spans="1:10" s="25" customFormat="1" ht="12.75">
      <c r="A15" s="39" t="s">
        <v>7</v>
      </c>
      <c r="B15" s="43" t="s">
        <v>176</v>
      </c>
      <c r="C15" s="47"/>
      <c r="D15" s="48">
        <v>0</v>
      </c>
      <c r="E15" s="48">
        <v>16596</v>
      </c>
      <c r="F15" s="105" t="s">
        <v>5</v>
      </c>
      <c r="G15" s="43" t="s">
        <v>55</v>
      </c>
      <c r="H15" s="40"/>
      <c r="I15" s="58">
        <v>575820</v>
      </c>
      <c r="J15" s="58">
        <v>12565.82</v>
      </c>
    </row>
    <row r="16" spans="1:10" s="25" customFormat="1" ht="12.75">
      <c r="A16" s="39" t="s">
        <v>14</v>
      </c>
      <c r="B16" s="43" t="s">
        <v>12</v>
      </c>
      <c r="C16" s="40"/>
      <c r="D16" s="58">
        <v>7963314.5</v>
      </c>
      <c r="E16" s="58">
        <v>2961666.02</v>
      </c>
      <c r="F16" s="105" t="s">
        <v>7</v>
      </c>
      <c r="G16" s="43" t="s">
        <v>56</v>
      </c>
      <c r="H16" s="40"/>
      <c r="I16" s="58"/>
      <c r="J16" s="58"/>
    </row>
    <row r="17" spans="1:10" s="25" customFormat="1" ht="12.75">
      <c r="A17" s="39" t="s">
        <v>13</v>
      </c>
      <c r="B17" s="43" t="s">
        <v>178</v>
      </c>
      <c r="C17" s="40"/>
      <c r="D17" s="58">
        <v>390202</v>
      </c>
      <c r="E17" s="42"/>
      <c r="F17" s="105"/>
      <c r="G17" s="43" t="s">
        <v>210</v>
      </c>
      <c r="H17" s="40"/>
      <c r="I17" s="58">
        <v>16044</v>
      </c>
      <c r="J17" s="58"/>
    </row>
    <row r="18" spans="1:10" s="25" customFormat="1" ht="15">
      <c r="A18" s="39"/>
      <c r="B18" s="36" t="s">
        <v>15</v>
      </c>
      <c r="C18" s="40"/>
      <c r="D18" s="139">
        <f>SUM(D14:D17)</f>
        <v>8719024.5</v>
      </c>
      <c r="E18" s="123">
        <f>SUM(E14:E17)</f>
        <v>3512262.02</v>
      </c>
      <c r="F18" s="105" t="s">
        <v>14</v>
      </c>
      <c r="G18" s="43" t="s">
        <v>177</v>
      </c>
      <c r="H18" s="40"/>
      <c r="I18" s="48">
        <v>8410</v>
      </c>
      <c r="J18" s="48">
        <v>8410</v>
      </c>
    </row>
    <row r="19" spans="1:10" s="25" customFormat="1" ht="12.75">
      <c r="A19" s="39">
        <v>4</v>
      </c>
      <c r="B19" s="40" t="s">
        <v>16</v>
      </c>
      <c r="C19" s="40"/>
      <c r="D19" s="58"/>
      <c r="E19" s="42"/>
      <c r="F19" s="105" t="s">
        <v>13</v>
      </c>
      <c r="G19" s="43" t="s">
        <v>173</v>
      </c>
      <c r="H19" s="40"/>
      <c r="I19" s="48">
        <v>23464</v>
      </c>
      <c r="J19" s="48">
        <v>23464</v>
      </c>
    </row>
    <row r="20" spans="1:10" s="25" customFormat="1" ht="12.75">
      <c r="A20" s="39" t="s">
        <v>5</v>
      </c>
      <c r="B20" s="43" t="s">
        <v>17</v>
      </c>
      <c r="C20" s="40"/>
      <c r="D20" s="58">
        <v>0</v>
      </c>
      <c r="E20" s="42">
        <v>0</v>
      </c>
      <c r="F20" s="105" t="s">
        <v>21</v>
      </c>
      <c r="G20" s="43" t="s">
        <v>181</v>
      </c>
      <c r="H20" s="40"/>
      <c r="I20" s="58">
        <v>0</v>
      </c>
      <c r="J20" s="58">
        <v>256328</v>
      </c>
    </row>
    <row r="21" spans="1:10" s="25" customFormat="1" ht="12.75">
      <c r="A21" s="39" t="s">
        <v>7</v>
      </c>
      <c r="B21" s="43" t="s">
        <v>18</v>
      </c>
      <c r="C21" s="40"/>
      <c r="D21" s="58">
        <v>8280445</v>
      </c>
      <c r="E21" s="58">
        <v>8143680</v>
      </c>
      <c r="F21" s="105"/>
      <c r="G21" s="36" t="s">
        <v>15</v>
      </c>
      <c r="H21" s="36"/>
      <c r="I21" s="37">
        <f>SUM(I15:I20)</f>
        <v>623738</v>
      </c>
      <c r="J21" s="38">
        <f>SUM(J15:J20)</f>
        <v>300767.82</v>
      </c>
    </row>
    <row r="22" spans="1:10" s="25" customFormat="1" ht="12.75">
      <c r="A22" s="39" t="s">
        <v>14</v>
      </c>
      <c r="B22" s="43" t="s">
        <v>19</v>
      </c>
      <c r="C22" s="40"/>
      <c r="D22" s="58"/>
      <c r="E22" s="58"/>
      <c r="F22" s="105">
        <v>4</v>
      </c>
      <c r="G22" s="40" t="s">
        <v>59</v>
      </c>
      <c r="H22" s="40"/>
      <c r="I22" s="58"/>
      <c r="J22" s="58"/>
    </row>
    <row r="23" spans="1:10" s="25" customFormat="1" ht="12.75">
      <c r="A23" s="39" t="s">
        <v>13</v>
      </c>
      <c r="B23" s="43" t="s">
        <v>20</v>
      </c>
      <c r="C23" s="40"/>
      <c r="D23" s="48">
        <v>0</v>
      </c>
      <c r="E23" s="48">
        <v>502000</v>
      </c>
      <c r="F23" s="105">
        <v>5</v>
      </c>
      <c r="G23" s="40" t="s">
        <v>60</v>
      </c>
      <c r="H23" s="40"/>
      <c r="I23" s="58">
        <v>397536</v>
      </c>
      <c r="J23" s="58">
        <v>397536</v>
      </c>
    </row>
    <row r="24" spans="1:10" s="25" customFormat="1" ht="12.75">
      <c r="A24" s="39" t="s">
        <v>13</v>
      </c>
      <c r="B24" s="43" t="s">
        <v>147</v>
      </c>
      <c r="C24" s="40"/>
      <c r="D24" s="58"/>
      <c r="E24" s="42"/>
      <c r="F24" s="104"/>
      <c r="G24" s="36" t="s">
        <v>61</v>
      </c>
      <c r="H24" s="36"/>
      <c r="I24" s="37">
        <f>I5+I13+I21+I22+I23</f>
        <v>1021274</v>
      </c>
      <c r="J24" s="38">
        <f>J6+J13+J21+J22+J23</f>
        <v>698303.8200000001</v>
      </c>
    </row>
    <row r="25" spans="1:10" s="25" customFormat="1" ht="12.75">
      <c r="A25" s="39" t="s">
        <v>21</v>
      </c>
      <c r="B25" s="43" t="s">
        <v>22</v>
      </c>
      <c r="C25" s="40"/>
      <c r="D25" s="58"/>
      <c r="E25" s="42"/>
      <c r="F25" s="104" t="s">
        <v>28</v>
      </c>
      <c r="G25" s="36" t="s">
        <v>62</v>
      </c>
      <c r="H25" s="36"/>
      <c r="I25" s="37"/>
      <c r="J25" s="38"/>
    </row>
    <row r="26" spans="1:10" s="25" customFormat="1" ht="15">
      <c r="A26" s="39"/>
      <c r="B26" s="36" t="s">
        <v>23</v>
      </c>
      <c r="C26" s="40"/>
      <c r="D26" s="139">
        <f>SUM(D20:D25)</f>
        <v>8280445</v>
      </c>
      <c r="E26" s="123">
        <f>SUM(E20:E25)</f>
        <v>8645680</v>
      </c>
      <c r="F26" s="105">
        <v>1</v>
      </c>
      <c r="G26" s="40" t="s">
        <v>63</v>
      </c>
      <c r="H26" s="40"/>
      <c r="I26" s="58">
        <v>0</v>
      </c>
      <c r="J26" s="58">
        <v>709032</v>
      </c>
    </row>
    <row r="27" spans="1:10" s="25" customFormat="1" ht="12.75">
      <c r="A27" s="39">
        <v>5</v>
      </c>
      <c r="B27" s="40" t="s">
        <v>24</v>
      </c>
      <c r="C27" s="40"/>
      <c r="D27" s="58"/>
      <c r="E27" s="42"/>
      <c r="F27" s="105" t="s">
        <v>5</v>
      </c>
      <c r="G27" s="43" t="s">
        <v>64</v>
      </c>
      <c r="H27" s="40"/>
      <c r="I27" s="58"/>
      <c r="J27" s="58"/>
    </row>
    <row r="28" spans="1:10" s="25" customFormat="1" ht="12.75">
      <c r="A28" s="39">
        <v>6</v>
      </c>
      <c r="B28" s="40" t="s">
        <v>25</v>
      </c>
      <c r="C28" s="40"/>
      <c r="D28" s="58"/>
      <c r="E28" s="42"/>
      <c r="F28" s="105" t="s">
        <v>7</v>
      </c>
      <c r="G28" s="43" t="s">
        <v>65</v>
      </c>
      <c r="H28" s="40"/>
      <c r="I28" s="58"/>
      <c r="J28" s="58"/>
    </row>
    <row r="29" spans="1:10" s="25" customFormat="1" ht="12.75">
      <c r="A29" s="39">
        <v>7</v>
      </c>
      <c r="B29" s="40" t="s">
        <v>26</v>
      </c>
      <c r="C29" s="40"/>
      <c r="D29" s="58"/>
      <c r="E29" s="42"/>
      <c r="F29" s="105"/>
      <c r="G29" s="40" t="s">
        <v>35</v>
      </c>
      <c r="H29" s="40"/>
      <c r="I29" s="58">
        <f>SUM(I26:I28)</f>
        <v>0</v>
      </c>
      <c r="J29" s="58">
        <f>SUM(J26:J28)</f>
        <v>709032</v>
      </c>
    </row>
    <row r="30" spans="1:12" s="25" customFormat="1" ht="15">
      <c r="A30" s="35"/>
      <c r="B30" s="36" t="s">
        <v>27</v>
      </c>
      <c r="C30" s="36"/>
      <c r="D30" s="139">
        <f>D6+D12+D18+D26</f>
        <v>19111448.63</v>
      </c>
      <c r="E30" s="123">
        <f>E6+E18+E26</f>
        <v>19443725.58</v>
      </c>
      <c r="F30" s="105">
        <v>2</v>
      </c>
      <c r="G30" s="40" t="s">
        <v>182</v>
      </c>
      <c r="H30" s="40"/>
      <c r="I30" s="58"/>
      <c r="J30" s="58"/>
      <c r="L30" s="52"/>
    </row>
    <row r="31" spans="1:10" s="28" customFormat="1" ht="12.75">
      <c r="A31" s="35" t="s">
        <v>28</v>
      </c>
      <c r="B31" s="36" t="s">
        <v>29</v>
      </c>
      <c r="C31" s="36"/>
      <c r="D31" s="37"/>
      <c r="E31" s="38"/>
      <c r="F31" s="105">
        <v>3</v>
      </c>
      <c r="G31" s="40" t="s">
        <v>66</v>
      </c>
      <c r="H31" s="40"/>
      <c r="I31" s="58"/>
      <c r="J31" s="58"/>
    </row>
    <row r="32" spans="1:12" s="25" customFormat="1" ht="12.75">
      <c r="A32" s="39">
        <v>1</v>
      </c>
      <c r="B32" s="40" t="s">
        <v>30</v>
      </c>
      <c r="C32" s="40"/>
      <c r="D32" s="58"/>
      <c r="E32" s="42"/>
      <c r="F32" s="105">
        <v>4</v>
      </c>
      <c r="G32" s="40" t="s">
        <v>59</v>
      </c>
      <c r="H32" s="40"/>
      <c r="I32" s="58">
        <v>9237358</v>
      </c>
      <c r="J32" s="58">
        <v>8537358</v>
      </c>
      <c r="L32" s="52"/>
    </row>
    <row r="33" spans="1:12" s="28" customFormat="1" ht="12.75">
      <c r="A33" s="39" t="s">
        <v>5</v>
      </c>
      <c r="B33" s="43" t="s">
        <v>31</v>
      </c>
      <c r="C33" s="40"/>
      <c r="D33" s="58"/>
      <c r="E33" s="42"/>
      <c r="F33" s="105"/>
      <c r="G33" s="36" t="s">
        <v>67</v>
      </c>
      <c r="H33" s="40"/>
      <c r="I33" s="58">
        <f>I29+I30+I31+I32</f>
        <v>9237358</v>
      </c>
      <c r="J33" s="58">
        <f>J29+J30+J31+J32</f>
        <v>9246390</v>
      </c>
      <c r="L33" s="70"/>
    </row>
    <row r="34" spans="1:10" s="25" customFormat="1" ht="15">
      <c r="A34" s="39" t="s">
        <v>7</v>
      </c>
      <c r="B34" s="43" t="s">
        <v>32</v>
      </c>
      <c r="C34" s="40"/>
      <c r="D34" s="58"/>
      <c r="E34" s="42"/>
      <c r="F34" s="104"/>
      <c r="G34" s="36" t="s">
        <v>68</v>
      </c>
      <c r="H34" s="36"/>
      <c r="I34" s="139">
        <f>I24+I33</f>
        <v>10258632</v>
      </c>
      <c r="J34" s="123">
        <f>J24+J33</f>
        <v>9944693.82</v>
      </c>
    </row>
    <row r="35" spans="1:10" s="25" customFormat="1" ht="12.75">
      <c r="A35" s="39" t="s">
        <v>14</v>
      </c>
      <c r="B35" s="43" t="s">
        <v>33</v>
      </c>
      <c r="C35" s="40"/>
      <c r="D35" s="58"/>
      <c r="E35" s="42"/>
      <c r="F35" s="105"/>
      <c r="G35" s="40"/>
      <c r="H35" s="40"/>
      <c r="I35" s="58"/>
      <c r="J35" s="42"/>
    </row>
    <row r="36" spans="1:10" s="25" customFormat="1" ht="12.75">
      <c r="A36" s="39" t="s">
        <v>13</v>
      </c>
      <c r="B36" s="43" t="s">
        <v>34</v>
      </c>
      <c r="C36" s="40"/>
      <c r="D36" s="58"/>
      <c r="E36" s="42"/>
      <c r="F36" s="104" t="s">
        <v>69</v>
      </c>
      <c r="G36" s="36" t="s">
        <v>70</v>
      </c>
      <c r="H36" s="36"/>
      <c r="I36" s="37"/>
      <c r="J36" s="38"/>
    </row>
    <row r="37" spans="1:10" s="25" customFormat="1" ht="12" customHeight="1">
      <c r="A37" s="46"/>
      <c r="B37" s="36" t="s">
        <v>35</v>
      </c>
      <c r="C37" s="47"/>
      <c r="D37" s="48">
        <f>SUM(D32:D36)</f>
        <v>0</v>
      </c>
      <c r="E37" s="49">
        <f>SUM(E32:E36)</f>
        <v>0</v>
      </c>
      <c r="F37" s="106">
        <v>1</v>
      </c>
      <c r="G37" s="44" t="s">
        <v>71</v>
      </c>
      <c r="H37" s="45"/>
      <c r="I37" s="147"/>
      <c r="J37" s="108"/>
    </row>
    <row r="38" spans="1:10" s="25" customFormat="1" ht="27" customHeight="1">
      <c r="A38" s="39">
        <v>2</v>
      </c>
      <c r="B38" s="40" t="s">
        <v>36</v>
      </c>
      <c r="C38" s="40"/>
      <c r="D38" s="58">
        <v>0</v>
      </c>
      <c r="E38" s="58">
        <v>280727.25</v>
      </c>
      <c r="F38" s="106">
        <v>2</v>
      </c>
      <c r="G38" s="44" t="s">
        <v>72</v>
      </c>
      <c r="H38" s="45"/>
      <c r="I38" s="147"/>
      <c r="J38" s="108"/>
    </row>
    <row r="39" spans="1:10" s="50" customFormat="1" ht="14.25" customHeight="1">
      <c r="A39" s="39" t="s">
        <v>5</v>
      </c>
      <c r="B39" s="43" t="s">
        <v>37</v>
      </c>
      <c r="C39" s="40"/>
      <c r="D39" s="58"/>
      <c r="E39" s="58"/>
      <c r="F39" s="105">
        <v>3</v>
      </c>
      <c r="G39" s="40" t="s">
        <v>73</v>
      </c>
      <c r="H39" s="40"/>
      <c r="I39" s="48">
        <v>100000</v>
      </c>
      <c r="J39" s="48">
        <v>100000</v>
      </c>
    </row>
    <row r="40" spans="1:10" s="25" customFormat="1" ht="12.75" customHeight="1">
      <c r="A40" s="39" t="s">
        <v>7</v>
      </c>
      <c r="B40" s="43" t="s">
        <v>38</v>
      </c>
      <c r="C40" s="40"/>
      <c r="D40" s="58"/>
      <c r="E40" s="58"/>
      <c r="F40" s="105">
        <v>4</v>
      </c>
      <c r="G40" s="40" t="s">
        <v>74</v>
      </c>
      <c r="H40" s="40"/>
      <c r="I40" s="58"/>
      <c r="J40" s="58"/>
    </row>
    <row r="41" spans="1:10" s="25" customFormat="1" ht="12.75">
      <c r="A41" s="39" t="s">
        <v>14</v>
      </c>
      <c r="B41" s="43" t="s">
        <v>39</v>
      </c>
      <c r="C41" s="40"/>
      <c r="D41" s="58">
        <v>677886</v>
      </c>
      <c r="E41" s="58">
        <v>1218296.8</v>
      </c>
      <c r="F41" s="105">
        <v>5</v>
      </c>
      <c r="G41" s="40" t="s">
        <v>75</v>
      </c>
      <c r="H41" s="40"/>
      <c r="I41" s="58"/>
      <c r="J41" s="58"/>
    </row>
    <row r="42" spans="1:10" s="25" customFormat="1" ht="12.75">
      <c r="A42" s="39" t="s">
        <v>13</v>
      </c>
      <c r="B42" s="43" t="s">
        <v>40</v>
      </c>
      <c r="C42" s="40"/>
      <c r="D42" s="58">
        <v>1063543.78</v>
      </c>
      <c r="E42" s="58">
        <v>583822.4</v>
      </c>
      <c r="F42" s="105">
        <v>6</v>
      </c>
      <c r="G42" s="40" t="s">
        <v>76</v>
      </c>
      <c r="H42" s="40"/>
      <c r="I42" s="58"/>
      <c r="J42" s="58"/>
    </row>
    <row r="43" spans="1:10" s="25" customFormat="1" ht="15">
      <c r="A43" s="39"/>
      <c r="B43" s="36" t="s">
        <v>10</v>
      </c>
      <c r="C43" s="40"/>
      <c r="D43" s="139">
        <f>SUM(D38:D42)</f>
        <v>1741429.78</v>
      </c>
      <c r="E43" s="123">
        <f>SUM(E38:E42)</f>
        <v>2082846.4500000002</v>
      </c>
      <c r="F43" s="105">
        <v>7</v>
      </c>
      <c r="G43" s="40" t="s">
        <v>77</v>
      </c>
      <c r="H43" s="40"/>
      <c r="I43" s="58"/>
      <c r="J43" s="58"/>
    </row>
    <row r="44" spans="1:10" s="25" customFormat="1" ht="12.75">
      <c r="A44" s="39">
        <v>3</v>
      </c>
      <c r="B44" s="40" t="s">
        <v>41</v>
      </c>
      <c r="C44" s="40"/>
      <c r="D44" s="58"/>
      <c r="E44" s="42"/>
      <c r="F44" s="105">
        <v>8</v>
      </c>
      <c r="G44" s="40" t="s">
        <v>78</v>
      </c>
      <c r="H44" s="40"/>
      <c r="I44" s="58">
        <v>0</v>
      </c>
      <c r="J44" s="58">
        <v>0</v>
      </c>
    </row>
    <row r="45" spans="1:10" s="25" customFormat="1" ht="12.75">
      <c r="A45" s="39">
        <v>4</v>
      </c>
      <c r="B45" s="40" t="s">
        <v>42</v>
      </c>
      <c r="C45" s="40"/>
      <c r="D45" s="58"/>
      <c r="E45" s="42"/>
      <c r="F45" s="105">
        <v>9</v>
      </c>
      <c r="G45" s="40" t="s">
        <v>79</v>
      </c>
      <c r="H45" s="40"/>
      <c r="I45" s="48">
        <v>11481878</v>
      </c>
      <c r="J45" s="48">
        <v>6720669</v>
      </c>
    </row>
    <row r="46" spans="1:10" s="25" customFormat="1" ht="12.75">
      <c r="A46" s="39" t="s">
        <v>5</v>
      </c>
      <c r="B46" s="43" t="s">
        <v>43</v>
      </c>
      <c r="C46" s="40"/>
      <c r="D46" s="58"/>
      <c r="E46" s="42"/>
      <c r="F46" s="105">
        <v>10</v>
      </c>
      <c r="G46" s="40" t="s">
        <v>80</v>
      </c>
      <c r="H46" s="40"/>
      <c r="I46" s="58">
        <f>'Te ardhura+shpenzime'!D29</f>
        <v>-987631.5799999982</v>
      </c>
      <c r="J46" s="58">
        <f>'Te ardhura+shpenzime'!E29</f>
        <v>4761209.088999999</v>
      </c>
    </row>
    <row r="47" spans="1:10" s="25" customFormat="1" ht="12.75">
      <c r="A47" s="39" t="s">
        <v>7</v>
      </c>
      <c r="B47" s="43" t="s">
        <v>44</v>
      </c>
      <c r="C47" s="40"/>
      <c r="D47" s="58"/>
      <c r="E47" s="42"/>
      <c r="F47" s="104"/>
      <c r="G47" s="36" t="s">
        <v>81</v>
      </c>
      <c r="H47" s="36"/>
      <c r="I47" s="37">
        <f>SUM(I37:I46)</f>
        <v>10594246.420000002</v>
      </c>
      <c r="J47" s="38">
        <f>SUM(J37:J46)</f>
        <v>11581878.088999998</v>
      </c>
    </row>
    <row r="48" spans="1:10" s="25" customFormat="1" ht="12.75">
      <c r="A48" s="39" t="s">
        <v>14</v>
      </c>
      <c r="B48" s="43" t="s">
        <v>45</v>
      </c>
      <c r="C48" s="40"/>
      <c r="D48" s="58"/>
      <c r="E48" s="42"/>
      <c r="F48" s="105"/>
      <c r="G48" s="40" t="s">
        <v>144</v>
      </c>
      <c r="H48" s="40"/>
      <c r="I48" s="144"/>
      <c r="J48" s="145"/>
    </row>
    <row r="49" spans="1:10" s="25" customFormat="1" ht="16.5" thickBot="1">
      <c r="A49" s="39"/>
      <c r="B49" s="40" t="s">
        <v>23</v>
      </c>
      <c r="C49" s="40"/>
      <c r="D49" s="58">
        <f>SUM(D46:D48)</f>
        <v>0</v>
      </c>
      <c r="E49" s="42">
        <f>SUM(E46:E48)</f>
        <v>0</v>
      </c>
      <c r="F49" s="107"/>
      <c r="G49" s="51" t="s">
        <v>82</v>
      </c>
      <c r="H49" s="51"/>
      <c r="I49" s="146">
        <f>I34+I47</f>
        <v>20852878.42</v>
      </c>
      <c r="J49" s="141">
        <f>+J34+J47+J48</f>
        <v>21526571.908999998</v>
      </c>
    </row>
    <row r="50" spans="1:5" s="25" customFormat="1" ht="13.5" thickTop="1">
      <c r="A50" s="39">
        <v>5</v>
      </c>
      <c r="B50" s="40" t="s">
        <v>46</v>
      </c>
      <c r="C50" s="40"/>
      <c r="D50" s="58"/>
      <c r="E50" s="42"/>
    </row>
    <row r="51" spans="1:9" s="25" customFormat="1" ht="12.75">
      <c r="A51" s="39">
        <v>6</v>
      </c>
      <c r="B51" s="40" t="s">
        <v>47</v>
      </c>
      <c r="C51" s="40"/>
      <c r="D51" s="58"/>
      <c r="E51" s="42"/>
      <c r="G51" s="52"/>
      <c r="I51" s="52"/>
    </row>
    <row r="52" spans="1:5" s="25" customFormat="1" ht="15">
      <c r="A52" s="35"/>
      <c r="B52" s="36" t="s">
        <v>48</v>
      </c>
      <c r="C52" s="36"/>
      <c r="D52" s="139">
        <f>D43+D37</f>
        <v>1741429.78</v>
      </c>
      <c r="E52" s="123">
        <f>+E51+E50+E49+E44+E43</f>
        <v>2082846.4500000002</v>
      </c>
    </row>
    <row r="53" spans="1:7" s="25" customFormat="1" ht="16.5" thickBot="1">
      <c r="A53" s="53"/>
      <c r="B53" s="51" t="s">
        <v>49</v>
      </c>
      <c r="C53" s="51"/>
      <c r="D53" s="146">
        <f>D30+D52</f>
        <v>20852878.41</v>
      </c>
      <c r="E53" s="141">
        <f>+E52+E30</f>
        <v>21526572.029999997</v>
      </c>
      <c r="G53" s="52"/>
    </row>
    <row r="54" spans="7:9" s="28" customFormat="1" ht="13.5" thickTop="1">
      <c r="G54" s="70">
        <f>+I49-D53</f>
        <v>0.010000001639127731</v>
      </c>
      <c r="H54" s="70">
        <f>J49-E53</f>
        <v>-0.12099999934434891</v>
      </c>
      <c r="I54" s="52"/>
    </row>
    <row r="55" spans="7:10" s="28" customFormat="1" ht="12.75">
      <c r="G55" s="70"/>
      <c r="J55" s="70"/>
    </row>
    <row r="56" spans="1:5" s="25" customFormat="1" ht="12.75">
      <c r="A56" s="24"/>
      <c r="D56" s="54"/>
      <c r="E56" s="26"/>
    </row>
    <row r="57" spans="1:5" s="25" customFormat="1" ht="12.75">
      <c r="A57" s="24"/>
      <c r="D57" s="26"/>
      <c r="E57" s="26"/>
    </row>
    <row r="58" spans="1:9" s="25" customFormat="1" ht="12.75">
      <c r="A58" s="24"/>
      <c r="D58" s="26"/>
      <c r="E58" s="26"/>
      <c r="I58" s="52"/>
    </row>
    <row r="59" spans="1:5" s="25" customFormat="1" ht="12.75">
      <c r="A59" s="24"/>
      <c r="D59" s="26"/>
      <c r="E59" s="26"/>
    </row>
    <row r="60" spans="1:5" s="25" customFormat="1" ht="12.75">
      <c r="A60" s="24"/>
      <c r="D60" s="26"/>
      <c r="E60" s="26"/>
    </row>
    <row r="61" spans="1:5" s="25" customFormat="1" ht="12.75">
      <c r="A61" s="24"/>
      <c r="D61" s="26"/>
      <c r="E61" s="26"/>
    </row>
    <row r="62" spans="1:5" s="25" customFormat="1" ht="12.75">
      <c r="A62" s="24"/>
      <c r="D62" s="26"/>
      <c r="E62" s="26"/>
    </row>
    <row r="63" spans="1:5" s="25" customFormat="1" ht="12.75">
      <c r="A63" s="24"/>
      <c r="D63" s="26"/>
      <c r="E63" s="26"/>
    </row>
    <row r="64" spans="1:5" s="25" customFormat="1" ht="12.75">
      <c r="A64" s="24"/>
      <c r="D64" s="26"/>
      <c r="E64" s="26"/>
    </row>
    <row r="65" spans="1:5" s="25" customFormat="1" ht="12.75">
      <c r="A65" s="24"/>
      <c r="D65" s="26"/>
      <c r="E65" s="26"/>
    </row>
    <row r="66" spans="1:5" s="25" customFormat="1" ht="12.75">
      <c r="A66" s="24"/>
      <c r="D66" s="26"/>
      <c r="E66" s="26"/>
    </row>
    <row r="67" spans="1:5" s="25" customFormat="1" ht="12.75">
      <c r="A67" s="24"/>
      <c r="D67" s="26"/>
      <c r="E67" s="26"/>
    </row>
    <row r="68" spans="1:5" s="25" customFormat="1" ht="12.75">
      <c r="A68" s="24"/>
      <c r="D68" s="26"/>
      <c r="E68" s="26"/>
    </row>
    <row r="69" spans="1:5" s="25" customFormat="1" ht="12.75">
      <c r="A69" s="24"/>
      <c r="D69" s="26"/>
      <c r="E69" s="26"/>
    </row>
    <row r="70" spans="1:5" s="25" customFormat="1" ht="12.75">
      <c r="A70" s="24"/>
      <c r="D70" s="26"/>
      <c r="E70" s="26"/>
    </row>
    <row r="71" spans="1:5" s="25" customFormat="1" ht="12.75">
      <c r="A71" s="24"/>
      <c r="D71" s="26"/>
      <c r="E71" s="26"/>
    </row>
    <row r="72" spans="1:5" s="25" customFormat="1" ht="12.75">
      <c r="A72" s="24"/>
      <c r="D72" s="26"/>
      <c r="E72" s="26"/>
    </row>
    <row r="73" spans="1:5" s="25" customFormat="1" ht="12.75">
      <c r="A73" s="24"/>
      <c r="D73" s="26"/>
      <c r="E73" s="26"/>
    </row>
    <row r="74" spans="1:5" s="25" customFormat="1" ht="12.75">
      <c r="A74" s="24"/>
      <c r="D74" s="26"/>
      <c r="E74" s="26"/>
    </row>
    <row r="75" spans="1:5" s="25" customFormat="1" ht="12.75">
      <c r="A75" s="24"/>
      <c r="D75" s="26"/>
      <c r="E75" s="26"/>
    </row>
    <row r="76" spans="1:5" s="25" customFormat="1" ht="12.75">
      <c r="A76" s="24"/>
      <c r="D76" s="26"/>
      <c r="E76" s="26"/>
    </row>
    <row r="77" spans="1:5" s="25" customFormat="1" ht="12.75">
      <c r="A77" s="24"/>
      <c r="D77" s="26"/>
      <c r="E77" s="26"/>
    </row>
    <row r="78" spans="1:5" s="25" customFormat="1" ht="12.75">
      <c r="A78" s="24"/>
      <c r="D78" s="26"/>
      <c r="E78" s="26"/>
    </row>
    <row r="79" spans="1:5" s="25" customFormat="1" ht="12.75">
      <c r="A79" s="24"/>
      <c r="D79" s="26"/>
      <c r="E79" s="26"/>
    </row>
    <row r="80" spans="1:5" s="25" customFormat="1" ht="12.75">
      <c r="A80" s="24"/>
      <c r="D80" s="26"/>
      <c r="E80" s="26"/>
    </row>
    <row r="81" spans="1:5" s="25" customFormat="1" ht="12.75">
      <c r="A81" s="24"/>
      <c r="D81" s="26"/>
      <c r="E81" s="26"/>
    </row>
    <row r="82" spans="1:5" s="25" customFormat="1" ht="12.75">
      <c r="A82" s="24"/>
      <c r="D82" s="26"/>
      <c r="E82" s="26"/>
    </row>
    <row r="83" spans="1:5" s="25" customFormat="1" ht="12.75">
      <c r="A83" s="24"/>
      <c r="D83" s="26"/>
      <c r="E83" s="26"/>
    </row>
    <row r="84" spans="1:5" s="25" customFormat="1" ht="12.75">
      <c r="A84" s="24"/>
      <c r="D84" s="26"/>
      <c r="E84" s="26"/>
    </row>
    <row r="85" spans="1:5" s="25" customFormat="1" ht="12.75">
      <c r="A85" s="24"/>
      <c r="D85" s="26"/>
      <c r="E85" s="26"/>
    </row>
    <row r="86" spans="1:5" s="25" customFormat="1" ht="12.75">
      <c r="A86" s="24"/>
      <c r="D86" s="26"/>
      <c r="E86" s="26"/>
    </row>
    <row r="87" spans="1:5" s="25" customFormat="1" ht="12.75">
      <c r="A87" s="24"/>
      <c r="D87" s="26"/>
      <c r="E87" s="26"/>
    </row>
    <row r="88" spans="1:5" s="25" customFormat="1" ht="12.75">
      <c r="A88" s="24"/>
      <c r="D88" s="26"/>
      <c r="E88" s="26"/>
    </row>
    <row r="89" spans="1:5" s="25" customFormat="1" ht="12.75">
      <c r="A89" s="24"/>
      <c r="D89" s="26"/>
      <c r="E89" s="26"/>
    </row>
    <row r="90" spans="1:5" s="25" customFormat="1" ht="12.75">
      <c r="A90" s="24"/>
      <c r="D90" s="26"/>
      <c r="E90" s="26"/>
    </row>
    <row r="91" spans="1:5" s="25" customFormat="1" ht="12.75">
      <c r="A91" s="24"/>
      <c r="D91" s="26"/>
      <c r="E91" s="26"/>
    </row>
    <row r="92" spans="1:5" s="25" customFormat="1" ht="12.75">
      <c r="A92" s="24"/>
      <c r="D92" s="26"/>
      <c r="E92" s="26"/>
    </row>
    <row r="93" spans="1:5" s="25" customFormat="1" ht="12.75">
      <c r="A93" s="24"/>
      <c r="D93" s="26"/>
      <c r="E93" s="26"/>
    </row>
    <row r="94" spans="1:5" s="25" customFormat="1" ht="12.75">
      <c r="A94" s="24"/>
      <c r="D94" s="26"/>
      <c r="E94" s="26"/>
    </row>
    <row r="95" spans="1:5" s="25" customFormat="1" ht="12.75">
      <c r="A95" s="24"/>
      <c r="D95" s="26"/>
      <c r="E95" s="26"/>
    </row>
    <row r="96" spans="1:5" s="25" customFormat="1" ht="12.75">
      <c r="A96" s="24"/>
      <c r="D96" s="26"/>
      <c r="E96" s="26"/>
    </row>
    <row r="97" spans="1:5" s="25" customFormat="1" ht="12.75">
      <c r="A97" s="24"/>
      <c r="D97" s="26"/>
      <c r="E97" s="26"/>
    </row>
    <row r="98" spans="1:5" s="25" customFormat="1" ht="12.75">
      <c r="A98" s="24"/>
      <c r="D98" s="26"/>
      <c r="E98" s="26"/>
    </row>
    <row r="99" spans="1:5" s="25" customFormat="1" ht="12.75">
      <c r="A99" s="24"/>
      <c r="D99" s="26"/>
      <c r="E99" s="26"/>
    </row>
    <row r="100" spans="1:5" s="25" customFormat="1" ht="12.75">
      <c r="A100" s="24"/>
      <c r="D100" s="26"/>
      <c r="E100" s="26"/>
    </row>
    <row r="101" spans="1:5" s="25" customFormat="1" ht="12.75">
      <c r="A101" s="24"/>
      <c r="D101" s="26"/>
      <c r="E101" s="26"/>
    </row>
    <row r="102" spans="1:5" s="25" customFormat="1" ht="12.75">
      <c r="A102" s="24"/>
      <c r="D102" s="26"/>
      <c r="E102" s="26"/>
    </row>
    <row r="103" spans="1:5" s="25" customFormat="1" ht="12.75">
      <c r="A103" s="24"/>
      <c r="D103" s="26"/>
      <c r="E103" s="26"/>
    </row>
    <row r="104" spans="1:5" s="25" customFormat="1" ht="12.75">
      <c r="A104" s="24"/>
      <c r="D104" s="26"/>
      <c r="E104" s="26"/>
    </row>
  </sheetData>
  <sheetProtection/>
  <mergeCells count="4">
    <mergeCell ref="A1:D1"/>
    <mergeCell ref="F1:I1"/>
    <mergeCell ref="B2:D2"/>
    <mergeCell ref="G2:I2"/>
  </mergeCells>
  <printOptions/>
  <pageMargins left="0.77" right="0.75" top="0.58" bottom="0.4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9">
      <selection activeCell="D25" activeCellId="2" sqref="D6 D24 D25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12.421875" style="0" customWidth="1"/>
    <col min="4" max="4" width="16.8515625" style="0" customWidth="1"/>
    <col min="5" max="5" width="15.28125" style="0" customWidth="1"/>
    <col min="7" max="7" width="12.140625" style="0" bestFit="1" customWidth="1"/>
    <col min="8" max="8" width="9.28125" style="0" bestFit="1" customWidth="1"/>
  </cols>
  <sheetData>
    <row r="1" spans="1:5" s="28" customFormat="1" ht="17.25" customHeight="1">
      <c r="A1" s="55"/>
      <c r="D1" s="27"/>
      <c r="E1" s="27"/>
    </row>
    <row r="2" spans="2:5" s="28" customFormat="1" ht="17.25" customHeight="1">
      <c r="B2" s="28" t="s">
        <v>85</v>
      </c>
      <c r="E2" s="70"/>
    </row>
    <row r="3" s="28" customFormat="1" ht="17.25" customHeight="1">
      <c r="B3" s="28" t="s">
        <v>387</v>
      </c>
    </row>
    <row r="4" s="28" customFormat="1" ht="17.25" customHeight="1" thickBot="1">
      <c r="E4" s="27" t="s">
        <v>104</v>
      </c>
    </row>
    <row r="5" spans="1:5" s="28" customFormat="1" ht="21" customHeight="1" thickTop="1">
      <c r="A5" s="56" t="s">
        <v>83</v>
      </c>
      <c r="B5" s="32" t="s">
        <v>84</v>
      </c>
      <c r="C5" s="32"/>
      <c r="D5" s="31" t="s">
        <v>388</v>
      </c>
      <c r="E5" s="57" t="s">
        <v>218</v>
      </c>
    </row>
    <row r="6" spans="1:5" s="28" customFormat="1" ht="21" customHeight="1">
      <c r="A6" s="35">
        <v>1</v>
      </c>
      <c r="B6" s="36" t="s">
        <v>86</v>
      </c>
      <c r="C6" s="36"/>
      <c r="D6" s="37">
        <v>8449716.66</v>
      </c>
      <c r="E6" s="37">
        <v>15065610</v>
      </c>
    </row>
    <row r="7" spans="1:5" s="28" customFormat="1" ht="22.5" customHeight="1">
      <c r="A7" s="35">
        <v>2</v>
      </c>
      <c r="B7" s="36" t="s">
        <v>87</v>
      </c>
      <c r="C7" s="36"/>
      <c r="D7" s="37">
        <v>0</v>
      </c>
      <c r="E7" s="38">
        <v>0</v>
      </c>
    </row>
    <row r="8" spans="1:5" s="28" customFormat="1" ht="22.5" customHeight="1">
      <c r="A8" s="35">
        <v>3</v>
      </c>
      <c r="B8" s="36" t="s">
        <v>171</v>
      </c>
      <c r="C8" s="36"/>
      <c r="D8" s="37"/>
      <c r="E8" s="38">
        <v>0</v>
      </c>
    </row>
    <row r="9" spans="1:5" s="63" customFormat="1" ht="28.5" customHeight="1">
      <c r="A9" s="60">
        <v>3</v>
      </c>
      <c r="B9" s="61" t="s">
        <v>174</v>
      </c>
      <c r="C9" s="61"/>
      <c r="D9" s="149">
        <f>SUM(D6:D8)</f>
        <v>8449716.66</v>
      </c>
      <c r="E9" s="62">
        <f>E6+E7</f>
        <v>15065610</v>
      </c>
    </row>
    <row r="10" spans="1:5" s="25" customFormat="1" ht="21" customHeight="1">
      <c r="A10" s="39">
        <v>4</v>
      </c>
      <c r="B10" s="40" t="s">
        <v>88</v>
      </c>
      <c r="C10" s="40"/>
      <c r="D10" s="150">
        <v>-7090865.35</v>
      </c>
      <c r="E10" s="150">
        <v>-6170781.83</v>
      </c>
    </row>
    <row r="11" spans="1:5" s="25" customFormat="1" ht="21" customHeight="1">
      <c r="A11" s="39">
        <v>5</v>
      </c>
      <c r="B11" s="40" t="s">
        <v>89</v>
      </c>
      <c r="C11" s="40"/>
      <c r="D11" s="37">
        <f>D12+D13+D14</f>
        <v>-382488</v>
      </c>
      <c r="E11" s="59">
        <f>E12+E14</f>
        <v>-1402885</v>
      </c>
    </row>
    <row r="12" spans="1:5" s="25" customFormat="1" ht="21" customHeight="1">
      <c r="A12" s="39"/>
      <c r="B12" s="40" t="s">
        <v>90</v>
      </c>
      <c r="C12" s="40"/>
      <c r="D12" s="150">
        <v>-213948</v>
      </c>
      <c r="E12" s="150">
        <v>-1200277</v>
      </c>
    </row>
    <row r="13" spans="1:5" s="25" customFormat="1" ht="21" customHeight="1">
      <c r="A13" s="39"/>
      <c r="B13" s="40" t="s">
        <v>91</v>
      </c>
      <c r="C13" s="40"/>
      <c r="D13" s="58">
        <v>0</v>
      </c>
      <c r="E13" s="58">
        <v>0</v>
      </c>
    </row>
    <row r="14" spans="1:5" s="63" customFormat="1" ht="33.75" customHeight="1">
      <c r="A14" s="60"/>
      <c r="B14" s="61" t="s">
        <v>108</v>
      </c>
      <c r="C14" s="61"/>
      <c r="D14" s="58">
        <v>-168540</v>
      </c>
      <c r="E14" s="151">
        <v>-202608</v>
      </c>
    </row>
    <row r="15" spans="1:5" s="25" customFormat="1" ht="21" customHeight="1">
      <c r="A15" s="39">
        <v>6</v>
      </c>
      <c r="B15" s="47" t="s">
        <v>179</v>
      </c>
      <c r="C15" s="40"/>
      <c r="D15" s="152">
        <v>-294116.02</v>
      </c>
      <c r="E15" s="152">
        <v>-544130.55</v>
      </c>
    </row>
    <row r="16" spans="1:7" s="25" customFormat="1" ht="21" customHeight="1">
      <c r="A16" s="39">
        <v>7</v>
      </c>
      <c r="B16" s="40" t="s">
        <v>92</v>
      </c>
      <c r="C16" s="40"/>
      <c r="D16" s="58">
        <v>-1985212.37</v>
      </c>
      <c r="E16" s="58">
        <v>-1314926.42</v>
      </c>
      <c r="G16" s="50"/>
    </row>
    <row r="17" spans="1:5" s="25" customFormat="1" ht="21" customHeight="1">
      <c r="A17" s="39">
        <v>8</v>
      </c>
      <c r="B17" s="40" t="s">
        <v>93</v>
      </c>
      <c r="C17" s="40"/>
      <c r="D17" s="58">
        <f>D10+D11+D15+D16</f>
        <v>-9752681.739999998</v>
      </c>
      <c r="E17" s="59">
        <f>E10+E11+E15+E16</f>
        <v>-9432723.8</v>
      </c>
    </row>
    <row r="18" spans="1:7" s="67" customFormat="1" ht="34.5" customHeight="1">
      <c r="A18" s="64">
        <v>9</v>
      </c>
      <c r="B18" s="65" t="s">
        <v>94</v>
      </c>
      <c r="C18" s="65"/>
      <c r="D18" s="66">
        <f>D9+D17</f>
        <v>-1302965.0799999982</v>
      </c>
      <c r="E18" s="69">
        <f>E6+E17</f>
        <v>5632886.199999999</v>
      </c>
      <c r="G18" s="68"/>
    </row>
    <row r="19" spans="1:5" s="63" customFormat="1" ht="32.25" customHeight="1">
      <c r="A19" s="60">
        <v>10</v>
      </c>
      <c r="B19" s="61" t="s">
        <v>95</v>
      </c>
      <c r="C19" s="61"/>
      <c r="D19" s="153"/>
      <c r="E19" s="62"/>
    </row>
    <row r="20" spans="1:5" s="63" customFormat="1" ht="28.5" customHeight="1">
      <c r="A20" s="60">
        <v>11</v>
      </c>
      <c r="B20" s="61" t="s">
        <v>96</v>
      </c>
      <c r="C20" s="61"/>
      <c r="D20" s="153">
        <v>0</v>
      </c>
      <c r="E20" s="62">
        <v>0</v>
      </c>
    </row>
    <row r="21" spans="1:5" s="25" customFormat="1" ht="21" customHeight="1">
      <c r="A21" s="39">
        <v>12</v>
      </c>
      <c r="B21" s="40" t="s">
        <v>97</v>
      </c>
      <c r="C21" s="40"/>
      <c r="D21" s="58">
        <v>0</v>
      </c>
      <c r="E21" s="59">
        <v>0</v>
      </c>
    </row>
    <row r="22" spans="1:5" s="25" customFormat="1" ht="31.5" customHeight="1">
      <c r="A22" s="39">
        <v>12.1</v>
      </c>
      <c r="B22" s="89" t="s">
        <v>175</v>
      </c>
      <c r="C22" s="40"/>
      <c r="D22" s="58"/>
      <c r="E22" s="59"/>
    </row>
    <row r="23" spans="1:5" s="25" customFormat="1" ht="21" customHeight="1">
      <c r="A23" s="39">
        <v>12.2</v>
      </c>
      <c r="B23" s="40" t="s">
        <v>98</v>
      </c>
      <c r="C23" s="40"/>
      <c r="D23" s="58">
        <v>-48268</v>
      </c>
      <c r="E23" s="58">
        <v>-262559.83</v>
      </c>
    </row>
    <row r="24" spans="1:5" s="25" customFormat="1" ht="21" customHeight="1">
      <c r="A24" s="39">
        <v>12.3</v>
      </c>
      <c r="B24" s="40" t="s">
        <v>99</v>
      </c>
      <c r="C24" s="40"/>
      <c r="D24" s="58">
        <v>360881.99</v>
      </c>
      <c r="E24" s="58">
        <v>18974.04</v>
      </c>
    </row>
    <row r="25" spans="1:5" s="25" customFormat="1" ht="21" customHeight="1">
      <c r="A25" s="39">
        <v>12.4</v>
      </c>
      <c r="B25" s="47" t="s">
        <v>183</v>
      </c>
      <c r="C25" s="40"/>
      <c r="D25" s="48">
        <v>2719.51</v>
      </c>
      <c r="E25" s="48">
        <v>-60559.2</v>
      </c>
    </row>
    <row r="26" spans="1:7" s="67" customFormat="1" ht="32.25" customHeight="1">
      <c r="A26" s="64">
        <v>13</v>
      </c>
      <c r="B26" s="65" t="s">
        <v>100</v>
      </c>
      <c r="C26" s="65"/>
      <c r="D26" s="66">
        <f>D19+D20+D21+D23+D24+D25</f>
        <v>315333.5</v>
      </c>
      <c r="E26" s="69">
        <f>E19+E20+E21+E23+E24+E25</f>
        <v>-304144.99</v>
      </c>
      <c r="G26" s="68"/>
    </row>
    <row r="27" spans="1:8" s="28" customFormat="1" ht="21" customHeight="1">
      <c r="A27" s="35">
        <v>14</v>
      </c>
      <c r="B27" s="36" t="s">
        <v>101</v>
      </c>
      <c r="C27" s="36"/>
      <c r="D27" s="37">
        <f>D18+D26</f>
        <v>-987631.5799999982</v>
      </c>
      <c r="E27" s="38">
        <f>+E26+E18</f>
        <v>5328741.209999999</v>
      </c>
      <c r="G27" s="70"/>
      <c r="H27" s="70"/>
    </row>
    <row r="28" spans="1:7" s="25" customFormat="1" ht="21" customHeight="1">
      <c r="A28" s="39">
        <v>15</v>
      </c>
      <c r="B28" s="40" t="s">
        <v>102</v>
      </c>
      <c r="C28" s="40"/>
      <c r="D28" s="58">
        <v>0</v>
      </c>
      <c r="E28" s="59">
        <f>E35</f>
        <v>567532.1209999999</v>
      </c>
      <c r="F28" s="52"/>
      <c r="G28" s="52"/>
    </row>
    <row r="29" spans="1:7" s="28" customFormat="1" ht="21" customHeight="1">
      <c r="A29" s="35">
        <v>16</v>
      </c>
      <c r="B29" s="36" t="s">
        <v>103</v>
      </c>
      <c r="C29" s="36"/>
      <c r="D29" s="37">
        <f>D27-D28</f>
        <v>-987631.5799999982</v>
      </c>
      <c r="E29" s="38">
        <f>E27-E28</f>
        <v>4761209.088999999</v>
      </c>
      <c r="F29" s="70"/>
      <c r="G29" s="70"/>
    </row>
    <row r="30" spans="1:5" s="25" customFormat="1" ht="21" customHeight="1" thickBot="1">
      <c r="A30" s="71"/>
      <c r="B30" s="72"/>
      <c r="C30" s="72"/>
      <c r="D30" s="73"/>
      <c r="E30" s="74"/>
    </row>
    <row r="31" s="25" customFormat="1" ht="13.5" thickTop="1"/>
    <row r="32" spans="2:5" s="25" customFormat="1" ht="12.75">
      <c r="B32" t="s">
        <v>101</v>
      </c>
      <c r="D32" s="138">
        <f>D27</f>
        <v>-987631.5799999982</v>
      </c>
      <c r="E32" s="138">
        <f>E27</f>
        <v>5328741.209999999</v>
      </c>
    </row>
    <row r="33" spans="2:5" s="25" customFormat="1" ht="12.75">
      <c r="B33" t="s">
        <v>184</v>
      </c>
      <c r="D33">
        <v>224983</v>
      </c>
      <c r="E33">
        <v>346580</v>
      </c>
    </row>
    <row r="34" spans="2:5" s="25" customFormat="1" ht="12.75">
      <c r="B34" t="s">
        <v>185</v>
      </c>
      <c r="D34" s="113">
        <f>D32+D33</f>
        <v>-762648.5799999982</v>
      </c>
      <c r="E34" s="113">
        <f>E32+E33</f>
        <v>5675321.209999999</v>
      </c>
    </row>
    <row r="35" spans="2:5" s="25" customFormat="1" ht="12.75">
      <c r="B35" t="s">
        <v>186</v>
      </c>
      <c r="D35" s="113">
        <v>0</v>
      </c>
      <c r="E35" s="113">
        <f>E34*10%</f>
        <v>567532.1209999999</v>
      </c>
    </row>
    <row r="36" spans="2:5" s="25" customFormat="1" ht="12.75">
      <c r="B36" t="s">
        <v>187</v>
      </c>
      <c r="D36" s="113">
        <f>D34</f>
        <v>-762648.5799999982</v>
      </c>
      <c r="E36" s="113">
        <f>E32-E35</f>
        <v>4761209.088999999</v>
      </c>
    </row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</sheetData>
  <sheetProtection/>
  <printOptions/>
  <pageMargins left="0.5" right="0.48" top="0.53" bottom="0.5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1">
      <selection activeCell="C24" sqref="C24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21.140625" style="0" customWidth="1"/>
    <col min="4" max="4" width="19.00390625" style="0" customWidth="1"/>
    <col min="6" max="6" width="8.28125" style="0" customWidth="1"/>
    <col min="7" max="7" width="12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28" customFormat="1" ht="12.75">
      <c r="A1" s="55"/>
      <c r="F1" s="27"/>
      <c r="G1" s="27"/>
    </row>
    <row r="2" s="28" customFormat="1" ht="12.75">
      <c r="B2" s="28" t="s">
        <v>110</v>
      </c>
    </row>
    <row r="3" spans="2:4" s="28" customFormat="1" ht="12.75">
      <c r="B3" s="28" t="s">
        <v>390</v>
      </c>
      <c r="D3" s="28" t="s">
        <v>109</v>
      </c>
    </row>
    <row r="4" spans="4:5" s="25" customFormat="1" ht="18.75" customHeight="1" thickBot="1">
      <c r="D4" s="75" t="s">
        <v>111</v>
      </c>
      <c r="E4" s="75"/>
    </row>
    <row r="5" spans="1:4" s="25" customFormat="1" ht="18.75" customHeight="1" thickTop="1">
      <c r="A5" s="76"/>
      <c r="B5" s="77"/>
      <c r="C5" s="31">
        <v>2013</v>
      </c>
      <c r="D5" s="57">
        <v>2012</v>
      </c>
    </row>
    <row r="6" spans="1:4" s="25" customFormat="1" ht="18.75" customHeight="1">
      <c r="A6" s="78"/>
      <c r="B6" s="97" t="s">
        <v>112</v>
      </c>
      <c r="C6" s="79"/>
      <c r="D6" s="80"/>
    </row>
    <row r="7" spans="1:4" s="25" customFormat="1" ht="18.75" customHeight="1">
      <c r="A7" s="78"/>
      <c r="B7" s="40" t="s">
        <v>113</v>
      </c>
      <c r="C7" s="41">
        <f>+'Te ardhura+shpenzime'!D27</f>
        <v>-987631.5799999982</v>
      </c>
      <c r="D7" s="81">
        <f>+'Te ardhura+shpenzime'!E27</f>
        <v>5328741.209999999</v>
      </c>
    </row>
    <row r="8" spans="1:4" s="25" customFormat="1" ht="18.75" customHeight="1">
      <c r="A8" s="78"/>
      <c r="B8" s="40" t="s">
        <v>114</v>
      </c>
      <c r="C8" s="41"/>
      <c r="D8" s="42"/>
    </row>
    <row r="9" spans="1:4" s="86" customFormat="1" ht="18.75" customHeight="1">
      <c r="A9" s="82"/>
      <c r="B9" s="83" t="s">
        <v>115</v>
      </c>
      <c r="C9" s="84">
        <f>-'Te ardhura+shpenzime'!D15</f>
        <v>294116.02</v>
      </c>
      <c r="D9" s="85">
        <f>-'Te ardhura+shpenzime'!E15</f>
        <v>544130.55</v>
      </c>
    </row>
    <row r="10" spans="1:4" s="50" customFormat="1" ht="18.75" customHeight="1">
      <c r="A10" s="87"/>
      <c r="B10" s="88" t="s">
        <v>116</v>
      </c>
      <c r="C10" s="48"/>
      <c r="D10" s="49"/>
    </row>
    <row r="11" spans="1:4" s="50" customFormat="1" ht="18.75" customHeight="1">
      <c r="A11" s="87"/>
      <c r="B11" s="88" t="s">
        <v>142</v>
      </c>
      <c r="C11" s="48"/>
      <c r="D11" s="49"/>
    </row>
    <row r="12" spans="1:4" s="50" customFormat="1" ht="18.75" customHeight="1">
      <c r="A12" s="87"/>
      <c r="B12" s="88" t="s">
        <v>117</v>
      </c>
      <c r="C12" s="48"/>
      <c r="D12" s="49"/>
    </row>
    <row r="13" spans="1:4" s="50" customFormat="1" ht="18.75" customHeight="1">
      <c r="A13" s="87"/>
      <c r="B13" s="88" t="s">
        <v>118</v>
      </c>
      <c r="C13" s="48">
        <f>+'AKTIVI PASIV  09 '!E29-'AKTIVI PASIV  09 '!D29</f>
        <v>0</v>
      </c>
      <c r="D13" s="49"/>
    </row>
    <row r="14" spans="1:4" s="86" customFormat="1" ht="29.25" customHeight="1">
      <c r="A14" s="82"/>
      <c r="B14" s="89" t="s">
        <v>119</v>
      </c>
      <c r="C14" s="84">
        <f>+'AKTIVI PASIV  09 '!E18-'AKTIVI PASIV  09 '!D18</f>
        <v>-5206762.48</v>
      </c>
      <c r="D14" s="85"/>
    </row>
    <row r="15" spans="1:4" s="50" customFormat="1" ht="21" customHeight="1">
      <c r="A15" s="87"/>
      <c r="B15" s="47" t="s">
        <v>120</v>
      </c>
      <c r="C15" s="84">
        <f>+'AKTIVI PASIV  09 '!E26-'AKTIVI PASIV  09 '!D26</f>
        <v>365235</v>
      </c>
      <c r="D15" s="49"/>
    </row>
    <row r="16" spans="1:7" s="50" customFormat="1" ht="20.25" customHeight="1">
      <c r="A16" s="87"/>
      <c r="B16" s="47" t="s">
        <v>121</v>
      </c>
      <c r="C16" s="48">
        <f>+'AKTIVI PASIV  09 '!I34-'AKTIVI PASIV  09 '!J34</f>
        <v>313938.1799999997</v>
      </c>
      <c r="D16" s="102"/>
      <c r="G16" s="90"/>
    </row>
    <row r="17" spans="1:4" s="50" customFormat="1" ht="18.75" customHeight="1">
      <c r="A17" s="87"/>
      <c r="B17" s="36" t="s">
        <v>122</v>
      </c>
      <c r="C17" s="37">
        <f>SUM(C7:C16)</f>
        <v>-5221104.859999999</v>
      </c>
      <c r="D17" s="38">
        <f>SUM(D7:D16)</f>
        <v>5872871.759999999</v>
      </c>
    </row>
    <row r="18" spans="1:4" s="50" customFormat="1" ht="18.75" customHeight="1">
      <c r="A18" s="87"/>
      <c r="B18" s="47" t="s">
        <v>123</v>
      </c>
      <c r="C18" s="48"/>
      <c r="D18" s="49"/>
    </row>
    <row r="19" spans="1:4" s="50" customFormat="1" ht="18.75" customHeight="1">
      <c r="A19" s="87"/>
      <c r="B19" s="47" t="s">
        <v>124</v>
      </c>
      <c r="C19" s="48">
        <f>-'Te ardhura+shpenzime'!D28</f>
        <v>0</v>
      </c>
      <c r="D19" s="49">
        <f>-'Te ardhura+shpenzime'!E28</f>
        <v>-567532.1209999999</v>
      </c>
    </row>
    <row r="20" spans="1:4" s="94" customFormat="1" ht="18.75" customHeight="1">
      <c r="A20" s="91"/>
      <c r="B20" s="100" t="s">
        <v>138</v>
      </c>
      <c r="C20" s="92">
        <f>SUM(C18:C19)</f>
        <v>0</v>
      </c>
      <c r="D20" s="93">
        <f>SUM(D18:D19)</f>
        <v>-567532.1209999999</v>
      </c>
    </row>
    <row r="21" spans="1:4" s="50" customFormat="1" ht="18.75" customHeight="1">
      <c r="A21" s="87"/>
      <c r="B21" s="47"/>
      <c r="C21" s="37"/>
      <c r="D21" s="38"/>
    </row>
    <row r="22" spans="1:7" s="50" customFormat="1" ht="18.75" customHeight="1">
      <c r="A22" s="87"/>
      <c r="B22" s="36" t="s">
        <v>125</v>
      </c>
      <c r="C22" s="48"/>
      <c r="D22" s="49"/>
      <c r="G22" s="90"/>
    </row>
    <row r="23" spans="1:4" s="50" customFormat="1" ht="18.75" customHeight="1">
      <c r="A23" s="87"/>
      <c r="B23" s="47" t="s">
        <v>126</v>
      </c>
      <c r="C23" s="48"/>
      <c r="D23" s="49"/>
    </row>
    <row r="24" spans="1:4" s="50" customFormat="1" ht="18.75" customHeight="1">
      <c r="A24" s="87"/>
      <c r="B24" s="47" t="s">
        <v>127</v>
      </c>
      <c r="C24" s="48">
        <f>-'AKTIVI PASIV  09 '!D43+'AKTIVI PASIV  09 '!E43+'Te ardhura+shpenzime'!D15</f>
        <v>47300.65000000014</v>
      </c>
      <c r="D24" s="49"/>
    </row>
    <row r="25" spans="1:4" s="50" customFormat="1" ht="18.75" customHeight="1">
      <c r="A25" s="87"/>
      <c r="B25" s="47" t="s">
        <v>128</v>
      </c>
      <c r="C25" s="48"/>
      <c r="D25" s="49"/>
    </row>
    <row r="26" spans="1:4" s="50" customFormat="1" ht="18.75" customHeight="1">
      <c r="A26" s="87"/>
      <c r="B26" s="47" t="s">
        <v>129</v>
      </c>
      <c r="C26" s="48"/>
      <c r="D26" s="49"/>
    </row>
    <row r="27" spans="1:4" s="50" customFormat="1" ht="18.75" customHeight="1">
      <c r="A27" s="87"/>
      <c r="B27" s="47" t="s">
        <v>130</v>
      </c>
      <c r="C27" s="48"/>
      <c r="D27" s="49"/>
    </row>
    <row r="28" spans="1:4" s="94" customFormat="1" ht="18.75" customHeight="1">
      <c r="A28" s="91"/>
      <c r="B28" s="100" t="s">
        <v>137</v>
      </c>
      <c r="C28" s="48">
        <f>SUM(C23:C27)</f>
        <v>47300.65000000014</v>
      </c>
      <c r="D28" s="49">
        <f>SUM(D23:D27)</f>
        <v>0</v>
      </c>
    </row>
    <row r="29" spans="1:4" s="50" customFormat="1" ht="18.75" customHeight="1">
      <c r="A29" s="87"/>
      <c r="B29" s="43"/>
      <c r="C29" s="37"/>
      <c r="D29" s="38"/>
    </row>
    <row r="30" spans="1:4" s="50" customFormat="1" ht="18.75" customHeight="1">
      <c r="A30" s="87"/>
      <c r="B30" s="36" t="s">
        <v>131</v>
      </c>
      <c r="C30" s="48"/>
      <c r="D30" s="49"/>
    </row>
    <row r="31" spans="1:4" s="50" customFormat="1" ht="18.75" customHeight="1">
      <c r="A31" s="87"/>
      <c r="B31" s="47" t="s">
        <v>132</v>
      </c>
      <c r="C31" s="48"/>
      <c r="D31" s="49"/>
    </row>
    <row r="32" spans="1:7" s="50" customFormat="1" ht="18.75" customHeight="1">
      <c r="A32" s="87"/>
      <c r="B32" s="47" t="s">
        <v>133</v>
      </c>
      <c r="C32" s="48"/>
      <c r="D32" s="49"/>
      <c r="G32" s="90"/>
    </row>
    <row r="33" spans="1:4" s="50" customFormat="1" ht="18.75" customHeight="1">
      <c r="A33" s="87"/>
      <c r="B33" s="47" t="s">
        <v>134</v>
      </c>
      <c r="C33" s="48"/>
      <c r="D33" s="49"/>
    </row>
    <row r="34" spans="1:4" s="50" customFormat="1" ht="18.75" customHeight="1">
      <c r="A34" s="87"/>
      <c r="B34" s="47" t="s">
        <v>135</v>
      </c>
      <c r="C34" s="48"/>
      <c r="D34" s="49"/>
    </row>
    <row r="35" spans="1:4" s="50" customFormat="1" ht="18.75" customHeight="1">
      <c r="A35" s="87"/>
      <c r="B35" s="100" t="s">
        <v>136</v>
      </c>
      <c r="C35" s="48">
        <f>SUM(C31:C34)</f>
        <v>0</v>
      </c>
      <c r="D35" s="49">
        <f>SUM(D31:D34)</f>
        <v>0</v>
      </c>
    </row>
    <row r="36" spans="1:7" s="50" customFormat="1" ht="18.75" customHeight="1">
      <c r="A36" s="87"/>
      <c r="B36" s="47"/>
      <c r="C36" s="98">
        <f>+C35+C28+C20+C17</f>
        <v>-5173804.209999999</v>
      </c>
      <c r="D36" s="99">
        <f>+D35+D28+D20+D17</f>
        <v>5305339.638999999</v>
      </c>
      <c r="G36" s="90"/>
    </row>
    <row r="37" spans="1:7" s="50" customFormat="1" ht="18.75" customHeight="1">
      <c r="A37" s="87"/>
      <c r="B37" s="36" t="s">
        <v>139</v>
      </c>
      <c r="C37" s="48">
        <f>SUM(C39-C38)</f>
        <v>-5173804.43</v>
      </c>
      <c r="D37" s="49">
        <f>SUM(D39-D38)</f>
        <v>7285783.56</v>
      </c>
      <c r="G37" s="90"/>
    </row>
    <row r="38" spans="1:7" s="50" customFormat="1" ht="18.75" customHeight="1">
      <c r="A38" s="87"/>
      <c r="B38" s="36" t="s">
        <v>140</v>
      </c>
      <c r="C38" s="37">
        <f>+D39</f>
        <v>7285783.56</v>
      </c>
      <c r="D38" s="38"/>
      <c r="F38" s="90"/>
      <c r="G38" s="90"/>
    </row>
    <row r="39" spans="1:7" s="50" customFormat="1" ht="18.75" customHeight="1">
      <c r="A39" s="87"/>
      <c r="B39" s="36" t="s">
        <v>141</v>
      </c>
      <c r="C39" s="37">
        <f>+'AKTIVI PASIV  09 '!D7+'AKTIVI PASIV  09 '!D8</f>
        <v>2111979.13</v>
      </c>
      <c r="D39" s="38">
        <f>+'AKTIVI PASIV  09 '!E7+'AKTIVI PASIV  09 '!E8</f>
        <v>7285783.56</v>
      </c>
      <c r="F39" s="290"/>
      <c r="G39" s="290"/>
    </row>
    <row r="40" spans="1:7" s="25" customFormat="1" ht="18.75" customHeight="1" thickBot="1">
      <c r="A40" s="95"/>
      <c r="B40" s="72"/>
      <c r="C40" s="72"/>
      <c r="D40" s="96"/>
      <c r="G40" s="52"/>
    </row>
    <row r="41" s="25" customFormat="1" ht="13.5" thickTop="1">
      <c r="G41" s="52"/>
    </row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</sheetData>
  <sheetProtection/>
  <mergeCells count="1">
    <mergeCell ref="F39:G39"/>
  </mergeCells>
  <printOptions/>
  <pageMargins left="0.28" right="0.31" top="0.47" bottom="0.28" header="0.39" footer="0.3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3.421875" style="0" customWidth="1"/>
    <col min="2" max="2" width="43.28125" style="0" customWidth="1"/>
    <col min="7" max="7" width="15.8515625" style="0" customWidth="1"/>
    <col min="8" max="8" width="15.140625" style="0" customWidth="1"/>
    <col min="9" max="9" width="13.8515625" style="0" customWidth="1"/>
  </cols>
  <sheetData>
    <row r="1" spans="1:9" ht="18.75">
      <c r="A1" s="291" t="s">
        <v>391</v>
      </c>
      <c r="B1" s="291"/>
      <c r="C1" s="291"/>
      <c r="D1" s="291"/>
      <c r="E1" s="291"/>
      <c r="F1" s="291"/>
      <c r="G1" s="291"/>
      <c r="H1" s="291"/>
      <c r="I1" s="124"/>
    </row>
    <row r="2" spans="1:8" ht="18.75">
      <c r="A2" s="125"/>
      <c r="B2" s="126"/>
      <c r="C2" s="125"/>
      <c r="D2" s="125"/>
      <c r="E2" s="125"/>
      <c r="F2" s="125"/>
      <c r="G2" s="125"/>
      <c r="H2" s="125"/>
    </row>
    <row r="3" spans="1:8" ht="15">
      <c r="A3" s="127"/>
      <c r="B3" s="128"/>
      <c r="C3" s="128"/>
      <c r="D3" s="128"/>
      <c r="E3" s="128"/>
      <c r="F3" s="128"/>
      <c r="G3" s="128"/>
      <c r="H3" s="128"/>
    </row>
    <row r="4" spans="1:9" ht="14.25" customHeight="1">
      <c r="A4" s="127"/>
      <c r="B4" s="128"/>
      <c r="C4" s="128"/>
      <c r="D4" s="128"/>
      <c r="E4" s="128"/>
      <c r="F4" s="128"/>
      <c r="G4" s="128"/>
      <c r="H4" s="128"/>
      <c r="I4" s="135"/>
    </row>
    <row r="5" spans="1:9" ht="60.75" customHeight="1">
      <c r="A5" s="129" t="s">
        <v>188</v>
      </c>
      <c r="B5" s="129" t="s">
        <v>189</v>
      </c>
      <c r="C5" s="129" t="s">
        <v>190</v>
      </c>
      <c r="D5" s="129" t="s">
        <v>191</v>
      </c>
      <c r="E5" s="129" t="s">
        <v>192</v>
      </c>
      <c r="F5" s="129" t="s">
        <v>211</v>
      </c>
      <c r="G5" s="129" t="s">
        <v>193</v>
      </c>
      <c r="H5" s="129" t="s">
        <v>194</v>
      </c>
      <c r="I5" s="136"/>
    </row>
    <row r="6" spans="1:9" ht="15">
      <c r="A6" s="129" t="s">
        <v>212</v>
      </c>
      <c r="B6" s="130" t="s">
        <v>213</v>
      </c>
      <c r="C6" s="131">
        <v>100000</v>
      </c>
      <c r="D6" s="131"/>
      <c r="E6" s="131"/>
      <c r="F6" s="131">
        <v>0</v>
      </c>
      <c r="G6" s="131">
        <v>558424</v>
      </c>
      <c r="H6" s="131">
        <f>SUM(C6:G6)</f>
        <v>658424</v>
      </c>
      <c r="I6" s="137"/>
    </row>
    <row r="7" spans="1:9" ht="15">
      <c r="A7" s="129" t="s">
        <v>195</v>
      </c>
      <c r="B7" s="132" t="s">
        <v>105</v>
      </c>
      <c r="C7" s="133">
        <v>0</v>
      </c>
      <c r="D7" s="133"/>
      <c r="E7" s="133"/>
      <c r="F7" s="133">
        <v>0</v>
      </c>
      <c r="G7" s="133">
        <v>0</v>
      </c>
      <c r="H7" s="131">
        <f>SUM(C7:G7)</f>
        <v>0</v>
      </c>
      <c r="I7" s="109"/>
    </row>
    <row r="8" spans="1:9" ht="15">
      <c r="A8" s="129" t="s">
        <v>196</v>
      </c>
      <c r="B8" s="130" t="s">
        <v>106</v>
      </c>
      <c r="C8" s="131">
        <v>100000</v>
      </c>
      <c r="D8" s="131">
        <f>SUM(D9:D12)</f>
        <v>0</v>
      </c>
      <c r="E8" s="131">
        <f>SUM(E9:E12)</f>
        <v>0</v>
      </c>
      <c r="F8" s="131">
        <v>0</v>
      </c>
      <c r="G8" s="131">
        <v>558424</v>
      </c>
      <c r="H8" s="131">
        <f>SUM(C8:G8)</f>
        <v>658424</v>
      </c>
      <c r="I8" s="137"/>
    </row>
    <row r="9" spans="1:9" ht="15">
      <c r="A9" s="129">
        <v>1</v>
      </c>
      <c r="B9" s="132" t="s">
        <v>199</v>
      </c>
      <c r="C9" s="133">
        <v>0</v>
      </c>
      <c r="D9" s="133"/>
      <c r="E9" s="133"/>
      <c r="F9" s="133">
        <v>0</v>
      </c>
      <c r="G9" s="133">
        <v>922478</v>
      </c>
      <c r="H9" s="131">
        <f>SUM(G9+F9+C9)</f>
        <v>922478</v>
      </c>
      <c r="I9" s="109"/>
    </row>
    <row r="10" spans="1:9" ht="15">
      <c r="A10" s="129">
        <v>2</v>
      </c>
      <c r="B10" s="132" t="s">
        <v>135</v>
      </c>
      <c r="C10" s="133"/>
      <c r="D10" s="133"/>
      <c r="E10" s="133"/>
      <c r="F10" s="133"/>
      <c r="G10" s="133">
        <v>0</v>
      </c>
      <c r="H10" s="131">
        <f>SUM(C10:G10)</f>
        <v>0</v>
      </c>
      <c r="I10" s="109"/>
    </row>
    <row r="11" spans="1:9" ht="15">
      <c r="A11" s="129">
        <v>3</v>
      </c>
      <c r="B11" s="132" t="s">
        <v>197</v>
      </c>
      <c r="C11" s="133">
        <v>0</v>
      </c>
      <c r="D11" s="133"/>
      <c r="E11" s="133"/>
      <c r="F11" s="133">
        <v>0</v>
      </c>
      <c r="G11" s="133">
        <v>0</v>
      </c>
      <c r="H11" s="131">
        <f>SUM(C11:G11)</f>
        <v>0</v>
      </c>
      <c r="I11" s="109"/>
    </row>
    <row r="12" spans="1:9" ht="15">
      <c r="A12" s="129">
        <v>4</v>
      </c>
      <c r="B12" s="134" t="s">
        <v>214</v>
      </c>
      <c r="C12" s="133"/>
      <c r="D12" s="133"/>
      <c r="E12" s="133"/>
      <c r="F12" s="133"/>
      <c r="G12" s="133">
        <v>0</v>
      </c>
      <c r="H12" s="131">
        <f>SUM(C12:G12)</f>
        <v>0</v>
      </c>
      <c r="I12" s="109"/>
    </row>
    <row r="13" spans="1:9" ht="15">
      <c r="A13" s="129" t="s">
        <v>198</v>
      </c>
      <c r="B13" s="130" t="s">
        <v>215</v>
      </c>
      <c r="C13" s="131">
        <v>100000</v>
      </c>
      <c r="D13" s="131">
        <f>SUM(D9:D12)</f>
        <v>0</v>
      </c>
      <c r="E13" s="131">
        <f>SUM(E9:E12)</f>
        <v>0</v>
      </c>
      <c r="F13" s="131">
        <f>SUM(F8+F11)</f>
        <v>0</v>
      </c>
      <c r="G13" s="131">
        <f>SUM(G8:G12)</f>
        <v>1480902</v>
      </c>
      <c r="H13" s="131">
        <f>SUM(C13:G13)</f>
        <v>1580902</v>
      </c>
      <c r="I13" s="137"/>
    </row>
    <row r="14" spans="1:9" ht="15">
      <c r="A14" s="129">
        <v>1</v>
      </c>
      <c r="B14" s="132" t="s">
        <v>199</v>
      </c>
      <c r="C14" s="133"/>
      <c r="D14" s="133"/>
      <c r="E14" s="133"/>
      <c r="F14" s="133"/>
      <c r="G14" s="133">
        <v>521921</v>
      </c>
      <c r="H14" s="131">
        <f>SUM(G14)</f>
        <v>521921</v>
      </c>
      <c r="I14" s="109"/>
    </row>
    <row r="15" spans="1:9" ht="15">
      <c r="A15" s="129">
        <v>2</v>
      </c>
      <c r="B15" s="132" t="s">
        <v>135</v>
      </c>
      <c r="C15" s="133"/>
      <c r="D15" s="133"/>
      <c r="E15" s="133"/>
      <c r="F15" s="133"/>
      <c r="G15" s="133">
        <v>0</v>
      </c>
      <c r="H15" s="131">
        <f>SUM(G15)</f>
        <v>0</v>
      </c>
      <c r="I15" s="109"/>
    </row>
    <row r="16" spans="1:9" ht="15">
      <c r="A16" s="129">
        <v>3</v>
      </c>
      <c r="B16" s="134" t="s">
        <v>148</v>
      </c>
      <c r="C16" s="133">
        <v>0</v>
      </c>
      <c r="D16" s="133"/>
      <c r="E16" s="133"/>
      <c r="F16" s="133">
        <v>0</v>
      </c>
      <c r="G16" s="133">
        <v>0</v>
      </c>
      <c r="H16" s="131">
        <f>SUM(C16:G16)</f>
        <v>0</v>
      </c>
      <c r="I16" s="109"/>
    </row>
    <row r="17" spans="1:9" ht="15">
      <c r="A17" s="129">
        <v>4</v>
      </c>
      <c r="B17" s="134" t="s">
        <v>149</v>
      </c>
      <c r="C17" s="133"/>
      <c r="D17" s="133"/>
      <c r="E17" s="133"/>
      <c r="F17" s="133"/>
      <c r="G17" s="133"/>
      <c r="H17" s="131">
        <f>SUM(C17:G17)</f>
        <v>0</v>
      </c>
      <c r="I17" s="109"/>
    </row>
    <row r="18" spans="1:9" ht="15">
      <c r="A18" s="129" t="s">
        <v>200</v>
      </c>
      <c r="B18" s="130" t="s">
        <v>107</v>
      </c>
      <c r="C18" s="131">
        <v>100000</v>
      </c>
      <c r="D18" s="131">
        <f>SUM(D13:D17)</f>
        <v>0</v>
      </c>
      <c r="E18" s="131">
        <f>SUM(E13:E17)</f>
        <v>0</v>
      </c>
      <c r="F18" s="131">
        <f>SUM(F13:F17)</f>
        <v>0</v>
      </c>
      <c r="G18" s="131">
        <v>2044351</v>
      </c>
      <c r="H18" s="131">
        <f>SUM(H13:H17)</f>
        <v>2102823</v>
      </c>
      <c r="I18" s="137"/>
    </row>
    <row r="19" spans="1:9" ht="15">
      <c r="A19" s="129">
        <v>1</v>
      </c>
      <c r="B19" s="132" t="s">
        <v>199</v>
      </c>
      <c r="C19" s="133"/>
      <c r="D19" s="133"/>
      <c r="E19" s="133"/>
      <c r="F19" s="133"/>
      <c r="G19" s="133">
        <v>861735</v>
      </c>
      <c r="H19" s="131">
        <f>SUM(G19)</f>
        <v>861735</v>
      </c>
      <c r="I19" s="109"/>
    </row>
    <row r="20" spans="1:9" ht="15">
      <c r="A20" s="129">
        <v>2</v>
      </c>
      <c r="B20" s="132" t="s">
        <v>135</v>
      </c>
      <c r="C20" s="133"/>
      <c r="D20" s="133"/>
      <c r="E20" s="133"/>
      <c r="F20" s="133"/>
      <c r="G20" s="133">
        <v>0</v>
      </c>
      <c r="H20" s="131">
        <f>SUM(G20)</f>
        <v>0</v>
      </c>
      <c r="I20" s="109"/>
    </row>
    <row r="21" spans="1:9" ht="15">
      <c r="A21" s="129">
        <v>3</v>
      </c>
      <c r="B21" s="134" t="s">
        <v>148</v>
      </c>
      <c r="C21" s="133">
        <v>0</v>
      </c>
      <c r="D21" s="133"/>
      <c r="E21" s="133"/>
      <c r="F21" s="133">
        <v>0</v>
      </c>
      <c r="G21" s="133">
        <v>0</v>
      </c>
      <c r="H21" s="131">
        <f>SUM(C21:G21)</f>
        <v>0</v>
      </c>
      <c r="I21" s="109"/>
    </row>
    <row r="22" spans="1:9" ht="15">
      <c r="A22" s="129">
        <v>4</v>
      </c>
      <c r="B22" s="134" t="s">
        <v>149</v>
      </c>
      <c r="C22" s="133"/>
      <c r="D22" s="133"/>
      <c r="E22" s="133"/>
      <c r="F22" s="133"/>
      <c r="G22" s="133"/>
      <c r="H22" s="131">
        <f>SUM(C22:G22)</f>
        <v>0</v>
      </c>
      <c r="I22" s="109"/>
    </row>
    <row r="23" spans="1:9" ht="15">
      <c r="A23" s="129" t="s">
        <v>200</v>
      </c>
      <c r="B23" s="130" t="s">
        <v>172</v>
      </c>
      <c r="C23" s="131">
        <v>100000</v>
      </c>
      <c r="D23" s="131">
        <f>SUM(D18:D22)</f>
        <v>0</v>
      </c>
      <c r="E23" s="131">
        <f>SUM(E18:E22)</f>
        <v>0</v>
      </c>
      <c r="F23" s="131">
        <f>SUM(F18:F22)</f>
        <v>0</v>
      </c>
      <c r="G23" s="131">
        <f>SUM(G18:G22)</f>
        <v>2906086</v>
      </c>
      <c r="H23" s="131">
        <f>SUM(H18:H22)</f>
        <v>2964558</v>
      </c>
      <c r="I23" s="137"/>
    </row>
    <row r="24" spans="1:8" ht="15">
      <c r="A24" s="129">
        <v>1</v>
      </c>
      <c r="B24" s="132" t="s">
        <v>199</v>
      </c>
      <c r="C24" s="133"/>
      <c r="D24" s="133"/>
      <c r="E24" s="133"/>
      <c r="F24" s="133"/>
      <c r="G24" s="133">
        <v>1910632</v>
      </c>
      <c r="H24" s="131">
        <f>SUM(G24)</f>
        <v>1910632</v>
      </c>
    </row>
    <row r="25" spans="1:8" ht="15">
      <c r="A25" s="129">
        <v>2</v>
      </c>
      <c r="B25" s="132" t="s">
        <v>135</v>
      </c>
      <c r="C25" s="133"/>
      <c r="D25" s="133"/>
      <c r="E25" s="133"/>
      <c r="F25" s="133"/>
      <c r="G25" s="133">
        <v>0</v>
      </c>
      <c r="H25" s="131">
        <f>SUM(G25)</f>
        <v>0</v>
      </c>
    </row>
    <row r="26" spans="1:8" ht="15">
      <c r="A26" s="129">
        <v>3</v>
      </c>
      <c r="B26" s="134" t="s">
        <v>148</v>
      </c>
      <c r="C26" s="133">
        <v>0</v>
      </c>
      <c r="D26" s="133"/>
      <c r="E26" s="133"/>
      <c r="F26" s="133">
        <v>0</v>
      </c>
      <c r="G26" s="133">
        <v>0</v>
      </c>
      <c r="H26" s="131">
        <f>SUM(C26:G26)</f>
        <v>0</v>
      </c>
    </row>
    <row r="27" spans="1:8" ht="15">
      <c r="A27" s="129">
        <v>4</v>
      </c>
      <c r="B27" s="134" t="s">
        <v>149</v>
      </c>
      <c r="C27" s="133"/>
      <c r="D27" s="133"/>
      <c r="E27" s="133"/>
      <c r="F27" s="133"/>
      <c r="G27" s="133"/>
      <c r="H27" s="131">
        <f>SUM(C27:G27)</f>
        <v>0</v>
      </c>
    </row>
    <row r="28" spans="1:8" ht="15">
      <c r="A28" s="129" t="s">
        <v>200</v>
      </c>
      <c r="B28" s="130" t="s">
        <v>180</v>
      </c>
      <c r="C28" s="131">
        <v>100000</v>
      </c>
      <c r="D28" s="131">
        <f>SUM(D23:D27)</f>
        <v>0</v>
      </c>
      <c r="E28" s="131">
        <f>SUM(E23:E27)</f>
        <v>0</v>
      </c>
      <c r="F28" s="131">
        <f>SUM(F23:F27)</f>
        <v>0</v>
      </c>
      <c r="G28" s="131">
        <f>SUM(G23:G27)</f>
        <v>4816718</v>
      </c>
      <c r="H28" s="131">
        <f>SUM(C28:G28)</f>
        <v>4916718</v>
      </c>
    </row>
    <row r="29" spans="1:8" ht="15">
      <c r="A29" s="129">
        <v>1</v>
      </c>
      <c r="B29" s="132" t="s">
        <v>199</v>
      </c>
      <c r="C29" s="133"/>
      <c r="D29" s="133"/>
      <c r="E29" s="133"/>
      <c r="F29" s="133"/>
      <c r="G29" s="101">
        <v>1803951</v>
      </c>
      <c r="H29" s="131">
        <f>SUM(G29)</f>
        <v>1803951</v>
      </c>
    </row>
    <row r="30" spans="1:8" ht="15">
      <c r="A30" s="129">
        <v>2</v>
      </c>
      <c r="B30" s="132" t="s">
        <v>135</v>
      </c>
      <c r="C30" s="133"/>
      <c r="D30" s="133"/>
      <c r="E30" s="133"/>
      <c r="F30" s="133"/>
      <c r="G30" s="133">
        <v>0</v>
      </c>
      <c r="H30" s="131">
        <f>SUM(G30)</f>
        <v>0</v>
      </c>
    </row>
    <row r="31" spans="1:8" ht="15">
      <c r="A31" s="129">
        <v>3</v>
      </c>
      <c r="B31" s="134" t="s">
        <v>148</v>
      </c>
      <c r="C31" s="133">
        <v>0</v>
      </c>
      <c r="D31" s="133"/>
      <c r="E31" s="133"/>
      <c r="F31" s="133">
        <v>0</v>
      </c>
      <c r="G31" s="133">
        <v>0</v>
      </c>
      <c r="H31" s="131">
        <f>SUM(C31:G31)</f>
        <v>0</v>
      </c>
    </row>
    <row r="32" spans="1:8" ht="15">
      <c r="A32" s="129">
        <v>4</v>
      </c>
      <c r="B32" s="134" t="s">
        <v>149</v>
      </c>
      <c r="C32" s="133"/>
      <c r="D32" s="133"/>
      <c r="E32" s="133"/>
      <c r="F32" s="133"/>
      <c r="G32" s="133"/>
      <c r="H32" s="131">
        <f>SUM(C32:G32)</f>
        <v>0</v>
      </c>
    </row>
    <row r="33" spans="1:8" ht="15">
      <c r="A33" s="129" t="s">
        <v>200</v>
      </c>
      <c r="B33" s="130" t="s">
        <v>216</v>
      </c>
      <c r="C33" s="131">
        <v>100000</v>
      </c>
      <c r="D33" s="131">
        <f>SUM(D28:D32)</f>
        <v>0</v>
      </c>
      <c r="E33" s="131">
        <f>SUM(E28:E32)</f>
        <v>0</v>
      </c>
      <c r="F33" s="131">
        <f>SUM(F28:F32)</f>
        <v>0</v>
      </c>
      <c r="G33" s="131">
        <f>SUM(G28:G32)</f>
        <v>6620669</v>
      </c>
      <c r="H33" s="131">
        <f>SUM(H28:H32)</f>
        <v>6720669</v>
      </c>
    </row>
    <row r="34" spans="1:8" ht="15">
      <c r="A34" s="129">
        <v>1</v>
      </c>
      <c r="B34" s="132" t="s">
        <v>199</v>
      </c>
      <c r="C34" s="133"/>
      <c r="D34" s="133"/>
      <c r="E34" s="133"/>
      <c r="F34" s="133"/>
      <c r="G34" s="101">
        <v>4761209.088999999</v>
      </c>
      <c r="H34" s="131">
        <f>SUM(G34)</f>
        <v>4761209.088999999</v>
      </c>
    </row>
    <row r="35" spans="1:8" ht="15">
      <c r="A35" s="129">
        <v>2</v>
      </c>
      <c r="B35" s="132" t="s">
        <v>135</v>
      </c>
      <c r="C35" s="133"/>
      <c r="D35" s="133"/>
      <c r="E35" s="133"/>
      <c r="F35" s="133"/>
      <c r="G35" s="133">
        <v>0</v>
      </c>
      <c r="H35" s="131">
        <f>SUM(G35)</f>
        <v>0</v>
      </c>
    </row>
    <row r="36" spans="1:8" ht="15">
      <c r="A36" s="129">
        <v>3</v>
      </c>
      <c r="B36" s="134" t="s">
        <v>148</v>
      </c>
      <c r="C36" s="133">
        <v>0</v>
      </c>
      <c r="D36" s="133"/>
      <c r="E36" s="133"/>
      <c r="F36" s="133">
        <v>0</v>
      </c>
      <c r="G36" s="133">
        <v>0</v>
      </c>
      <c r="H36" s="131">
        <f>SUM(C36:G36)</f>
        <v>0</v>
      </c>
    </row>
    <row r="37" spans="1:8" ht="15">
      <c r="A37" s="129">
        <v>4</v>
      </c>
      <c r="B37" s="134" t="s">
        <v>149</v>
      </c>
      <c r="C37" s="133"/>
      <c r="D37" s="133"/>
      <c r="E37" s="133"/>
      <c r="F37" s="133"/>
      <c r="G37" s="133"/>
      <c r="H37" s="131">
        <f>SUM(C37:G37)</f>
        <v>0</v>
      </c>
    </row>
    <row r="38" spans="1:8" ht="15">
      <c r="A38" s="129" t="s">
        <v>200</v>
      </c>
      <c r="B38" s="130" t="s">
        <v>217</v>
      </c>
      <c r="C38" s="131">
        <v>100000</v>
      </c>
      <c r="D38" s="131">
        <f>SUM(D33:D37)</f>
        <v>0</v>
      </c>
      <c r="E38" s="131">
        <f>SUM(E33:E37)</f>
        <v>0</v>
      </c>
      <c r="F38" s="131">
        <f>SUM(F33:F37)</f>
        <v>0</v>
      </c>
      <c r="G38" s="131">
        <f>SUM(G33:G37)</f>
        <v>11381878.088999998</v>
      </c>
      <c r="H38" s="131">
        <f>SUM(H33:H37)</f>
        <v>11481878.088999998</v>
      </c>
    </row>
    <row r="39" spans="2:8" ht="15">
      <c r="B39" s="132" t="s">
        <v>199</v>
      </c>
      <c r="C39" s="133"/>
      <c r="D39" s="133"/>
      <c r="E39" s="133"/>
      <c r="F39" s="133"/>
      <c r="G39" s="101">
        <v>-762648.5799999982</v>
      </c>
      <c r="H39" s="131">
        <f>SUM(G39)</f>
        <v>-762648.5799999982</v>
      </c>
    </row>
    <row r="40" spans="2:8" ht="15">
      <c r="B40" s="132" t="s">
        <v>135</v>
      </c>
      <c r="C40" s="133"/>
      <c r="D40" s="133"/>
      <c r="E40" s="133"/>
      <c r="F40" s="133"/>
      <c r="G40" s="133">
        <v>0</v>
      </c>
      <c r="H40" s="131">
        <f>SUM(G40)</f>
        <v>0</v>
      </c>
    </row>
    <row r="41" spans="2:8" ht="15">
      <c r="B41" s="134" t="s">
        <v>148</v>
      </c>
      <c r="C41" s="133">
        <v>0</v>
      </c>
      <c r="D41" s="133"/>
      <c r="E41" s="133"/>
      <c r="F41" s="133">
        <v>0</v>
      </c>
      <c r="G41" s="133">
        <v>0</v>
      </c>
      <c r="H41" s="131">
        <f>SUM(C41:G41)</f>
        <v>0</v>
      </c>
    </row>
    <row r="42" spans="2:8" ht="15">
      <c r="B42" s="134" t="s">
        <v>149</v>
      </c>
      <c r="C42" s="133"/>
      <c r="D42" s="133"/>
      <c r="E42" s="133"/>
      <c r="F42" s="133"/>
      <c r="G42" s="133"/>
      <c r="H42" s="131">
        <f>SUM(C42:G42)</f>
        <v>0</v>
      </c>
    </row>
    <row r="43" spans="2:8" ht="15">
      <c r="B43" s="130" t="s">
        <v>389</v>
      </c>
      <c r="C43" s="131">
        <v>100000</v>
      </c>
      <c r="D43" s="131">
        <f>SUM(D38:D42)</f>
        <v>0</v>
      </c>
      <c r="E43" s="131">
        <f>SUM(E38:E42)</f>
        <v>0</v>
      </c>
      <c r="F43" s="131">
        <f>SUM(F38:F42)</f>
        <v>0</v>
      </c>
      <c r="G43" s="131">
        <f>SUM(G38:G42)</f>
        <v>10619229.509</v>
      </c>
      <c r="H43" s="131">
        <f>SUM(H38:H42)</f>
        <v>10719229.509</v>
      </c>
    </row>
  </sheetData>
  <sheetProtection/>
  <mergeCells count="1">
    <mergeCell ref="A1:H1"/>
  </mergeCells>
  <printOptions/>
  <pageMargins left="0.22" right="0.17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55"/>
  <sheetViews>
    <sheetView zoomScalePageLayoutView="0" workbookViewId="0" topLeftCell="A1">
      <selection activeCell="G10" sqref="G10:G11"/>
    </sheetView>
  </sheetViews>
  <sheetFormatPr defaultColWidth="9.140625" defaultRowHeight="12.75"/>
  <cols>
    <col min="5" max="5" width="10.140625" style="0" bestFit="1" customWidth="1"/>
    <col min="8" max="8" width="10.140625" style="0" bestFit="1" customWidth="1"/>
  </cols>
  <sheetData>
    <row r="4" spans="3:5" ht="18">
      <c r="C4" s="267" t="s">
        <v>372</v>
      </c>
      <c r="D4" s="109"/>
      <c r="E4" s="109"/>
    </row>
    <row r="5" spans="3:5" ht="12.75">
      <c r="C5" s="109"/>
      <c r="D5" s="109"/>
      <c r="E5" s="109"/>
    </row>
    <row r="6" spans="3:8" ht="15">
      <c r="C6" s="297" t="s">
        <v>392</v>
      </c>
      <c r="D6" s="297"/>
      <c r="E6" s="297"/>
      <c r="F6" s="297"/>
      <c r="G6" s="297"/>
      <c r="H6" s="297"/>
    </row>
    <row r="8" spans="2:8" ht="12.75">
      <c r="B8" s="293" t="s">
        <v>83</v>
      </c>
      <c r="C8" s="295" t="s">
        <v>189</v>
      </c>
      <c r="D8" s="293" t="s">
        <v>373</v>
      </c>
      <c r="E8" s="269" t="s">
        <v>374</v>
      </c>
      <c r="F8" s="293" t="s">
        <v>375</v>
      </c>
      <c r="G8" s="293" t="s">
        <v>376</v>
      </c>
      <c r="H8" s="269" t="s">
        <v>374</v>
      </c>
    </row>
    <row r="9" spans="2:8" ht="12.75">
      <c r="B9" s="294"/>
      <c r="C9" s="296"/>
      <c r="D9" s="294"/>
      <c r="E9" s="270">
        <v>41275</v>
      </c>
      <c r="F9" s="294"/>
      <c r="G9" s="294"/>
      <c r="H9" s="270">
        <v>41639</v>
      </c>
    </row>
    <row r="10" spans="2:8" ht="12.75">
      <c r="B10" s="271">
        <v>1</v>
      </c>
      <c r="C10" s="248" t="s">
        <v>377</v>
      </c>
      <c r="D10" s="271"/>
      <c r="E10" s="272">
        <v>583822.4</v>
      </c>
      <c r="F10" s="272"/>
      <c r="G10" s="272">
        <v>370674.21959999995</v>
      </c>
      <c r="H10" s="272">
        <f aca="true" t="shared" si="0" ref="H10:H18">E10+F10-G10</f>
        <v>213148.18040000007</v>
      </c>
    </row>
    <row r="11" spans="2:8" ht="12.75">
      <c r="B11" s="271">
        <v>2</v>
      </c>
      <c r="C11" s="248" t="s">
        <v>378</v>
      </c>
      <c r="D11" s="271"/>
      <c r="E11" s="272">
        <v>1218296.8</v>
      </c>
      <c r="F11" s="272"/>
      <c r="G11" s="272">
        <v>398275.91273051995</v>
      </c>
      <c r="H11" s="272">
        <f t="shared" si="0"/>
        <v>820020.8872694802</v>
      </c>
    </row>
    <row r="12" spans="2:8" ht="12.75">
      <c r="B12" s="271">
        <v>3</v>
      </c>
      <c r="C12" s="248" t="s">
        <v>379</v>
      </c>
      <c r="D12" s="271"/>
      <c r="E12" s="272">
        <v>280727.25</v>
      </c>
      <c r="F12" s="272"/>
      <c r="G12" s="272"/>
      <c r="H12" s="272">
        <f t="shared" si="0"/>
        <v>280727.25</v>
      </c>
    </row>
    <row r="13" spans="2:8" ht="12.75">
      <c r="B13" s="271">
        <v>4</v>
      </c>
      <c r="C13" s="248"/>
      <c r="D13" s="271"/>
      <c r="E13" s="272"/>
      <c r="F13" s="272"/>
      <c r="G13" s="272"/>
      <c r="H13" s="272">
        <f t="shared" si="0"/>
        <v>0</v>
      </c>
    </row>
    <row r="14" spans="2:8" ht="12.75">
      <c r="B14" s="271">
        <v>5</v>
      </c>
      <c r="C14" s="248"/>
      <c r="D14" s="271"/>
      <c r="E14" s="272"/>
      <c r="F14" s="272"/>
      <c r="G14" s="272"/>
      <c r="H14" s="272">
        <f t="shared" si="0"/>
        <v>0</v>
      </c>
    </row>
    <row r="15" spans="2:8" ht="12.75">
      <c r="B15" s="271">
        <v>1</v>
      </c>
      <c r="C15" s="248"/>
      <c r="D15" s="271"/>
      <c r="E15" s="272"/>
      <c r="F15" s="272"/>
      <c r="G15" s="272"/>
      <c r="H15" s="272">
        <f t="shared" si="0"/>
        <v>0</v>
      </c>
    </row>
    <row r="16" spans="2:8" ht="12.75">
      <c r="B16" s="271">
        <v>2</v>
      </c>
      <c r="C16" s="248"/>
      <c r="D16" s="271"/>
      <c r="E16" s="272"/>
      <c r="F16" s="272"/>
      <c r="G16" s="272"/>
      <c r="H16" s="272">
        <f t="shared" si="0"/>
        <v>0</v>
      </c>
    </row>
    <row r="17" spans="2:8" ht="12.75">
      <c r="B17" s="271">
        <v>3</v>
      </c>
      <c r="C17" s="248"/>
      <c r="D17" s="271"/>
      <c r="E17" s="272"/>
      <c r="F17" s="272"/>
      <c r="G17" s="272"/>
      <c r="H17" s="272">
        <f t="shared" si="0"/>
        <v>0</v>
      </c>
    </row>
    <row r="18" spans="2:8" ht="12.75">
      <c r="B18" s="271">
        <v>4</v>
      </c>
      <c r="C18" s="248"/>
      <c r="D18" s="271"/>
      <c r="E18" s="272"/>
      <c r="F18" s="272"/>
      <c r="G18" s="272"/>
      <c r="H18" s="272">
        <f t="shared" si="0"/>
        <v>0</v>
      </c>
    </row>
    <row r="19" spans="2:8" ht="12.75">
      <c r="B19" s="273"/>
      <c r="C19" s="274" t="s">
        <v>380</v>
      </c>
      <c r="D19" s="275"/>
      <c r="E19" s="276"/>
      <c r="F19" s="276"/>
      <c r="G19" s="276"/>
      <c r="H19" s="276">
        <f>SUM(H10:H18)</f>
        <v>1313896.31766948</v>
      </c>
    </row>
    <row r="22" spans="3:8" ht="15">
      <c r="C22" s="292" t="s">
        <v>393</v>
      </c>
      <c r="D22" s="292"/>
      <c r="E22" s="292"/>
      <c r="F22" s="292"/>
      <c r="G22" s="292"/>
      <c r="H22" s="292"/>
    </row>
    <row r="24" spans="2:8" ht="12.75">
      <c r="B24" s="293" t="s">
        <v>83</v>
      </c>
      <c r="C24" s="295" t="s">
        <v>189</v>
      </c>
      <c r="D24" s="293" t="s">
        <v>373</v>
      </c>
      <c r="E24" s="269" t="s">
        <v>374</v>
      </c>
      <c r="F24" s="293" t="s">
        <v>375</v>
      </c>
      <c r="G24" s="293" t="s">
        <v>376</v>
      </c>
      <c r="H24" s="269" t="s">
        <v>374</v>
      </c>
    </row>
    <row r="25" spans="2:8" ht="12.75">
      <c r="B25" s="294"/>
      <c r="C25" s="296"/>
      <c r="D25" s="294"/>
      <c r="E25" s="270">
        <v>41275</v>
      </c>
      <c r="F25" s="294"/>
      <c r="G25" s="294"/>
      <c r="H25" s="270">
        <v>41639</v>
      </c>
    </row>
    <row r="26" spans="2:8" ht="12.75">
      <c r="B26" s="271">
        <v>1</v>
      </c>
      <c r="C26" s="248" t="s">
        <v>377</v>
      </c>
      <c r="D26" s="271"/>
      <c r="E26" s="272">
        <v>81799.1676</v>
      </c>
      <c r="F26" s="272"/>
      <c r="G26" s="272"/>
      <c r="H26" s="272">
        <f aca="true" t="shared" si="1" ref="H26:H34">E26+F26-G26</f>
        <v>81799.1676</v>
      </c>
    </row>
    <row r="27" spans="2:8" ht="12.75">
      <c r="B27" s="271">
        <v>2</v>
      </c>
      <c r="C27" s="248" t="s">
        <v>378</v>
      </c>
      <c r="D27" s="271"/>
      <c r="E27" s="272">
        <v>206086.20902388002</v>
      </c>
      <c r="F27" s="272"/>
      <c r="G27" s="272"/>
      <c r="H27" s="272">
        <f t="shared" si="1"/>
        <v>206086.20902388002</v>
      </c>
    </row>
    <row r="28" spans="2:8" ht="12.75">
      <c r="B28" s="271">
        <v>3</v>
      </c>
      <c r="C28" s="248" t="s">
        <v>379</v>
      </c>
      <c r="D28" s="271"/>
      <c r="E28" s="272">
        <v>70181.8477734375</v>
      </c>
      <c r="F28" s="272"/>
      <c r="G28" s="272"/>
      <c r="H28" s="272">
        <f t="shared" si="1"/>
        <v>70181.8477734375</v>
      </c>
    </row>
    <row r="29" spans="2:8" ht="12.75">
      <c r="B29" s="271">
        <v>4</v>
      </c>
      <c r="C29" s="248"/>
      <c r="D29" s="271"/>
      <c r="E29" s="272"/>
      <c r="F29" s="272"/>
      <c r="G29" s="272"/>
      <c r="H29" s="272">
        <f t="shared" si="1"/>
        <v>0</v>
      </c>
    </row>
    <row r="30" spans="2:8" ht="12.75">
      <c r="B30" s="271">
        <v>5</v>
      </c>
      <c r="C30" s="248"/>
      <c r="D30" s="271"/>
      <c r="E30" s="272"/>
      <c r="F30" s="272"/>
      <c r="G30" s="272"/>
      <c r="H30" s="272">
        <f t="shared" si="1"/>
        <v>0</v>
      </c>
    </row>
    <row r="31" spans="2:8" ht="12.75">
      <c r="B31" s="271">
        <v>1</v>
      </c>
      <c r="C31" s="248"/>
      <c r="D31" s="271"/>
      <c r="E31" s="272"/>
      <c r="F31" s="272"/>
      <c r="G31" s="272"/>
      <c r="H31" s="272">
        <f t="shared" si="1"/>
        <v>0</v>
      </c>
    </row>
    <row r="32" spans="2:8" ht="12.75">
      <c r="B32" s="271">
        <v>2</v>
      </c>
      <c r="C32" s="248"/>
      <c r="D32" s="271"/>
      <c r="E32" s="272"/>
      <c r="F32" s="272"/>
      <c r="G32" s="272"/>
      <c r="H32" s="272">
        <f t="shared" si="1"/>
        <v>0</v>
      </c>
    </row>
    <row r="33" spans="2:8" ht="12.75">
      <c r="B33" s="271">
        <v>3</v>
      </c>
      <c r="C33" s="248"/>
      <c r="D33" s="271"/>
      <c r="E33" s="272"/>
      <c r="F33" s="272"/>
      <c r="G33" s="272"/>
      <c r="H33" s="272">
        <f t="shared" si="1"/>
        <v>0</v>
      </c>
    </row>
    <row r="34" spans="2:8" ht="12.75">
      <c r="B34" s="271">
        <v>4</v>
      </c>
      <c r="C34" s="248"/>
      <c r="D34" s="271"/>
      <c r="E34" s="272"/>
      <c r="F34" s="272"/>
      <c r="G34" s="272"/>
      <c r="H34" s="272">
        <f t="shared" si="1"/>
        <v>0</v>
      </c>
    </row>
    <row r="35" spans="2:8" ht="12.75">
      <c r="B35" s="273"/>
      <c r="C35" s="274" t="s">
        <v>380</v>
      </c>
      <c r="D35" s="275"/>
      <c r="E35" s="276"/>
      <c r="F35" s="276"/>
      <c r="G35" s="276"/>
      <c r="H35" s="276">
        <f>SUM(H26:H34)</f>
        <v>358067.2243973175</v>
      </c>
    </row>
    <row r="38" spans="3:8" ht="15">
      <c r="C38" s="292" t="s">
        <v>394</v>
      </c>
      <c r="D38" s="292"/>
      <c r="E38" s="292"/>
      <c r="F38" s="292"/>
      <c r="G38" s="292"/>
      <c r="H38" s="292"/>
    </row>
    <row r="40" spans="2:8" ht="12.75">
      <c r="B40" s="293" t="s">
        <v>83</v>
      </c>
      <c r="C40" s="295" t="s">
        <v>189</v>
      </c>
      <c r="D40" s="293" t="s">
        <v>373</v>
      </c>
      <c r="E40" s="269" t="s">
        <v>374</v>
      </c>
      <c r="F40" s="293" t="s">
        <v>375</v>
      </c>
      <c r="G40" s="293" t="s">
        <v>376</v>
      </c>
      <c r="H40" s="269" t="s">
        <v>374</v>
      </c>
    </row>
    <row r="41" spans="2:8" ht="12.75">
      <c r="B41" s="294"/>
      <c r="C41" s="296"/>
      <c r="D41" s="294"/>
      <c r="E41" s="270">
        <v>41275</v>
      </c>
      <c r="F41" s="294"/>
      <c r="G41" s="294"/>
      <c r="H41" s="270">
        <v>41639</v>
      </c>
    </row>
    <row r="42" spans="2:8" ht="12.75">
      <c r="B42" s="271">
        <v>1</v>
      </c>
      <c r="C42" s="248" t="s">
        <v>377</v>
      </c>
      <c r="D42" s="271"/>
      <c r="E42" s="272">
        <f>H10-H26</f>
        <v>131349.01280000008</v>
      </c>
      <c r="F42" s="272"/>
      <c r="G42" s="272"/>
      <c r="H42" s="272">
        <f aca="true" t="shared" si="2" ref="H42:H50">E42+F42-G42</f>
        <v>131349.01280000008</v>
      </c>
    </row>
    <row r="43" spans="2:8" ht="12.75">
      <c r="B43" s="271">
        <v>2</v>
      </c>
      <c r="C43" s="248" t="s">
        <v>378</v>
      </c>
      <c r="D43" s="271"/>
      <c r="E43" s="272">
        <f>H11-E27</f>
        <v>613934.6782456001</v>
      </c>
      <c r="F43" s="272"/>
      <c r="G43" s="272"/>
      <c r="H43" s="272">
        <f t="shared" si="2"/>
        <v>613934.6782456001</v>
      </c>
    </row>
    <row r="44" spans="2:8" ht="12.75">
      <c r="B44" s="271">
        <v>3</v>
      </c>
      <c r="C44" s="248" t="s">
        <v>381</v>
      </c>
      <c r="D44" s="271"/>
      <c r="E44" s="272">
        <f>H12-E28</f>
        <v>210545.4022265625</v>
      </c>
      <c r="F44" s="272"/>
      <c r="G44" s="272"/>
      <c r="H44" s="272">
        <f t="shared" si="2"/>
        <v>210545.4022265625</v>
      </c>
    </row>
    <row r="45" spans="2:8" ht="12.75">
      <c r="B45" s="271">
        <v>4</v>
      </c>
      <c r="C45" s="248"/>
      <c r="D45" s="271"/>
      <c r="E45" s="272"/>
      <c r="F45" s="272"/>
      <c r="G45" s="272"/>
      <c r="H45" s="272">
        <f t="shared" si="2"/>
        <v>0</v>
      </c>
    </row>
    <row r="46" spans="2:8" ht="12.75">
      <c r="B46" s="271">
        <v>5</v>
      </c>
      <c r="C46" s="248"/>
      <c r="D46" s="271"/>
      <c r="E46" s="272"/>
      <c r="F46" s="272"/>
      <c r="G46" s="272"/>
      <c r="H46" s="272">
        <f t="shared" si="2"/>
        <v>0</v>
      </c>
    </row>
    <row r="47" spans="2:8" ht="12.75">
      <c r="B47" s="271">
        <v>1</v>
      </c>
      <c r="C47" s="248"/>
      <c r="D47" s="271"/>
      <c r="E47" s="272"/>
      <c r="F47" s="272"/>
      <c r="G47" s="272"/>
      <c r="H47" s="272">
        <f t="shared" si="2"/>
        <v>0</v>
      </c>
    </row>
    <row r="48" spans="2:8" ht="12.75">
      <c r="B48" s="271">
        <v>2</v>
      </c>
      <c r="C48" s="248"/>
      <c r="D48" s="271"/>
      <c r="E48" s="272"/>
      <c r="F48" s="272"/>
      <c r="G48" s="272"/>
      <c r="H48" s="272">
        <f t="shared" si="2"/>
        <v>0</v>
      </c>
    </row>
    <row r="49" spans="2:8" ht="12.75">
      <c r="B49" s="271">
        <v>3</v>
      </c>
      <c r="C49" s="248"/>
      <c r="D49" s="271"/>
      <c r="E49" s="272"/>
      <c r="F49" s="272"/>
      <c r="G49" s="272"/>
      <c r="H49" s="272">
        <f t="shared" si="2"/>
        <v>0</v>
      </c>
    </row>
    <row r="50" spans="2:8" ht="12.75">
      <c r="B50" s="271">
        <v>4</v>
      </c>
      <c r="C50" s="248"/>
      <c r="D50" s="271"/>
      <c r="E50" s="272"/>
      <c r="F50" s="272"/>
      <c r="G50" s="272"/>
      <c r="H50" s="272">
        <f t="shared" si="2"/>
        <v>0</v>
      </c>
    </row>
    <row r="51" spans="2:8" ht="12.75">
      <c r="B51" s="273"/>
      <c r="C51" s="274" t="s">
        <v>380</v>
      </c>
      <c r="D51" s="275"/>
      <c r="E51" s="276"/>
      <c r="F51" s="276"/>
      <c r="G51" s="276"/>
      <c r="H51" s="276">
        <f>SUM(H42:H50)</f>
        <v>955829.0932721627</v>
      </c>
    </row>
    <row r="55" ht="15">
      <c r="G55" s="268"/>
    </row>
  </sheetData>
  <sheetProtection/>
  <mergeCells count="18">
    <mergeCell ref="C6:H6"/>
    <mergeCell ref="B8:B9"/>
    <mergeCell ref="C8:C9"/>
    <mergeCell ref="D8:D9"/>
    <mergeCell ref="F8:F9"/>
    <mergeCell ref="G8:G9"/>
    <mergeCell ref="C22:H22"/>
    <mergeCell ref="B24:B25"/>
    <mergeCell ref="C24:C25"/>
    <mergeCell ref="D24:D25"/>
    <mergeCell ref="F24:F25"/>
    <mergeCell ref="G24:G25"/>
    <mergeCell ref="C38:H38"/>
    <mergeCell ref="B40:B41"/>
    <mergeCell ref="C40:C41"/>
    <mergeCell ref="D40:D41"/>
    <mergeCell ref="F40:F41"/>
    <mergeCell ref="G40:G4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85"/>
  <sheetViews>
    <sheetView zoomScale="85" zoomScaleNormal="85" zoomScalePageLayoutView="0" workbookViewId="0" topLeftCell="A1">
      <selection activeCell="I91" activeCellId="1" sqref="I85 I91"/>
    </sheetView>
  </sheetViews>
  <sheetFormatPr defaultColWidth="8.8515625" defaultRowHeight="12.75"/>
  <cols>
    <col min="1" max="1" width="2.8515625" style="0" customWidth="1"/>
    <col min="2" max="2" width="12.00390625" style="0" customWidth="1"/>
    <col min="3" max="3" width="11.28125" style="0" customWidth="1"/>
    <col min="4" max="4" width="14.7109375" style="0" customWidth="1"/>
    <col min="5" max="5" width="9.140625" style="0" customWidth="1"/>
    <col min="6" max="6" width="0.5625" style="0" customWidth="1"/>
    <col min="7" max="7" width="10.8515625" style="0" customWidth="1"/>
    <col min="8" max="8" width="8.7109375" style="0" customWidth="1"/>
    <col min="9" max="9" width="20.28125" style="0" bestFit="1" customWidth="1"/>
    <col min="10" max="10" width="13.57421875" style="0" customWidth="1"/>
    <col min="11" max="11" width="4.7109375" style="0" customWidth="1"/>
    <col min="12" max="15" width="8.8515625" style="0" customWidth="1"/>
    <col min="16" max="16" width="53.421875" style="0" customWidth="1"/>
  </cols>
  <sheetData>
    <row r="1" spans="1:10" ht="12.75">
      <c r="A1" s="154"/>
      <c r="B1" s="155" t="s">
        <v>311</v>
      </c>
      <c r="C1" s="156"/>
      <c r="D1" s="156"/>
      <c r="E1" s="154"/>
      <c r="F1" s="154"/>
      <c r="G1" s="154"/>
      <c r="H1" s="154"/>
      <c r="I1" s="154"/>
      <c r="J1" s="154"/>
    </row>
    <row r="2" spans="1:10" ht="12.75">
      <c r="A2" s="154"/>
      <c r="B2" s="155" t="s">
        <v>312</v>
      </c>
      <c r="C2" s="156"/>
      <c r="D2" s="156"/>
      <c r="E2" s="154"/>
      <c r="F2" s="154"/>
      <c r="G2" s="154"/>
      <c r="H2" s="154"/>
      <c r="I2" s="154"/>
      <c r="J2" s="154"/>
    </row>
    <row r="3" spans="1:10" ht="12.75">
      <c r="A3" s="154"/>
      <c r="B3" s="157"/>
      <c r="C3" s="154"/>
      <c r="D3" s="154"/>
      <c r="E3" s="154"/>
      <c r="F3" s="154"/>
      <c r="G3" s="154"/>
      <c r="H3" s="154"/>
      <c r="I3" s="157" t="s">
        <v>219</v>
      </c>
      <c r="J3" s="154"/>
    </row>
    <row r="4" spans="1:10" ht="12.75">
      <c r="A4" s="154"/>
      <c r="B4" s="157"/>
      <c r="C4" s="154"/>
      <c r="D4" s="154"/>
      <c r="E4" s="154"/>
      <c r="F4" s="154"/>
      <c r="G4" s="154"/>
      <c r="H4" s="154"/>
      <c r="I4" s="154"/>
      <c r="J4" s="154"/>
    </row>
    <row r="5" spans="1:16" ht="13.5" thickBot="1">
      <c r="A5" s="111"/>
      <c r="B5" s="111"/>
      <c r="C5" s="111"/>
      <c r="D5" s="111"/>
      <c r="E5" s="111"/>
      <c r="F5" s="111"/>
      <c r="G5" s="111"/>
      <c r="H5" s="111"/>
      <c r="I5" s="158"/>
      <c r="J5" s="159"/>
      <c r="K5" s="109"/>
      <c r="L5" s="109"/>
      <c r="M5" s="109"/>
      <c r="N5" s="109"/>
      <c r="O5" s="109"/>
      <c r="P5" s="109"/>
    </row>
    <row r="6" spans="1:16" ht="15.75" customHeight="1">
      <c r="A6" s="344" t="s">
        <v>220</v>
      </c>
      <c r="B6" s="345"/>
      <c r="C6" s="345"/>
      <c r="D6" s="345"/>
      <c r="E6" s="345"/>
      <c r="F6" s="345"/>
      <c r="G6" s="345"/>
      <c r="H6" s="345"/>
      <c r="I6" s="345"/>
      <c r="J6" s="346"/>
      <c r="K6" s="160"/>
      <c r="L6" s="160"/>
      <c r="M6" s="160"/>
      <c r="N6" s="160"/>
      <c r="O6" s="160"/>
      <c r="P6" s="160"/>
    </row>
    <row r="7" spans="1:10" ht="26.25" customHeight="1" thickBot="1">
      <c r="A7" s="161"/>
      <c r="B7" s="347" t="s">
        <v>221</v>
      </c>
      <c r="C7" s="347"/>
      <c r="D7" s="347"/>
      <c r="E7" s="347"/>
      <c r="F7" s="348"/>
      <c r="G7" s="162" t="s">
        <v>222</v>
      </c>
      <c r="H7" s="162" t="s">
        <v>223</v>
      </c>
      <c r="I7" s="163" t="s">
        <v>388</v>
      </c>
      <c r="J7" s="164" t="s">
        <v>218</v>
      </c>
    </row>
    <row r="8" spans="1:10" ht="16.5" customHeight="1">
      <c r="A8" s="165">
        <v>1</v>
      </c>
      <c r="B8" s="349" t="s">
        <v>224</v>
      </c>
      <c r="C8" s="350"/>
      <c r="D8" s="350"/>
      <c r="E8" s="350"/>
      <c r="F8" s="350"/>
      <c r="G8" s="166">
        <v>70</v>
      </c>
      <c r="H8" s="166">
        <v>11100</v>
      </c>
      <c r="I8" s="167">
        <f>SUM(I9:I11)</f>
        <v>8449716.66</v>
      </c>
      <c r="J8" s="167">
        <f>SUM(J9:J11)</f>
        <v>15065610</v>
      </c>
    </row>
    <row r="9" spans="1:10" ht="16.5" customHeight="1">
      <c r="A9" s="168" t="s">
        <v>225</v>
      </c>
      <c r="B9" s="342" t="s">
        <v>226</v>
      </c>
      <c r="C9" s="342"/>
      <c r="D9" s="342"/>
      <c r="E9" s="342"/>
      <c r="F9" s="343"/>
      <c r="G9" s="169" t="s">
        <v>227</v>
      </c>
      <c r="H9" s="169">
        <v>11101</v>
      </c>
      <c r="I9" s="170"/>
      <c r="J9" s="171"/>
    </row>
    <row r="10" spans="1:10" ht="16.5" customHeight="1">
      <c r="A10" s="172" t="s">
        <v>228</v>
      </c>
      <c r="B10" s="342" t="s">
        <v>229</v>
      </c>
      <c r="C10" s="342"/>
      <c r="D10" s="342"/>
      <c r="E10" s="342"/>
      <c r="F10" s="343"/>
      <c r="G10" s="169">
        <v>704</v>
      </c>
      <c r="H10" s="169">
        <v>11102</v>
      </c>
      <c r="I10" s="170"/>
      <c r="J10" s="171"/>
    </row>
    <row r="11" spans="1:10" ht="16.5" customHeight="1">
      <c r="A11" s="172" t="s">
        <v>230</v>
      </c>
      <c r="B11" s="342" t="s">
        <v>231</v>
      </c>
      <c r="C11" s="342"/>
      <c r="D11" s="342"/>
      <c r="E11" s="342"/>
      <c r="F11" s="343"/>
      <c r="G11" s="173">
        <v>705</v>
      </c>
      <c r="H11" s="169">
        <v>11103</v>
      </c>
      <c r="I11" s="170">
        <f>'Te ardhura+shpenzime'!D6</f>
        <v>8449716.66</v>
      </c>
      <c r="J11" s="171">
        <f>'Te ardhura+shpenzime'!E6</f>
        <v>15065610</v>
      </c>
    </row>
    <row r="12" spans="1:10" ht="16.5" customHeight="1">
      <c r="A12" s="174">
        <v>2</v>
      </c>
      <c r="B12" s="339" t="s">
        <v>232</v>
      </c>
      <c r="C12" s="339"/>
      <c r="D12" s="339"/>
      <c r="E12" s="339"/>
      <c r="F12" s="337"/>
      <c r="G12" s="175">
        <v>708</v>
      </c>
      <c r="H12" s="176">
        <v>11104</v>
      </c>
      <c r="I12" s="170"/>
      <c r="J12" s="171"/>
    </row>
    <row r="13" spans="1:10" ht="16.5" customHeight="1">
      <c r="A13" s="177" t="s">
        <v>225</v>
      </c>
      <c r="B13" s="342" t="s">
        <v>233</v>
      </c>
      <c r="C13" s="342"/>
      <c r="D13" s="342"/>
      <c r="E13" s="342"/>
      <c r="F13" s="343"/>
      <c r="G13" s="169">
        <v>7081</v>
      </c>
      <c r="H13" s="178">
        <v>111041</v>
      </c>
      <c r="I13" s="170"/>
      <c r="J13" s="171"/>
    </row>
    <row r="14" spans="1:10" ht="16.5" customHeight="1">
      <c r="A14" s="177" t="s">
        <v>234</v>
      </c>
      <c r="B14" s="342" t="s">
        <v>235</v>
      </c>
      <c r="C14" s="342"/>
      <c r="D14" s="342"/>
      <c r="E14" s="342"/>
      <c r="F14" s="343"/>
      <c r="G14" s="169">
        <v>7082</v>
      </c>
      <c r="H14" s="178">
        <v>111042</v>
      </c>
      <c r="I14" s="170"/>
      <c r="J14" s="171"/>
    </row>
    <row r="15" spans="1:10" ht="16.5" customHeight="1">
      <c r="A15" s="177" t="s">
        <v>236</v>
      </c>
      <c r="B15" s="342" t="s">
        <v>237</v>
      </c>
      <c r="C15" s="342"/>
      <c r="D15" s="342"/>
      <c r="E15" s="342"/>
      <c r="F15" s="343"/>
      <c r="G15" s="169">
        <v>7083</v>
      </c>
      <c r="H15" s="178">
        <v>111043</v>
      </c>
      <c r="I15" s="170"/>
      <c r="J15" s="171"/>
    </row>
    <row r="16" spans="1:10" ht="29.25" customHeight="1">
      <c r="A16" s="179">
        <v>3</v>
      </c>
      <c r="B16" s="339" t="s">
        <v>238</v>
      </c>
      <c r="C16" s="339"/>
      <c r="D16" s="339"/>
      <c r="E16" s="339"/>
      <c r="F16" s="337"/>
      <c r="G16" s="175">
        <v>71</v>
      </c>
      <c r="H16" s="176">
        <v>11201</v>
      </c>
      <c r="I16" s="170"/>
      <c r="J16" s="171"/>
    </row>
    <row r="17" spans="1:10" ht="16.5" customHeight="1">
      <c r="A17" s="180"/>
      <c r="B17" s="340" t="s">
        <v>239</v>
      </c>
      <c r="C17" s="340"/>
      <c r="D17" s="340"/>
      <c r="E17" s="340"/>
      <c r="F17" s="341"/>
      <c r="G17" s="181"/>
      <c r="H17" s="169">
        <v>112011</v>
      </c>
      <c r="I17" s="182"/>
      <c r="J17" s="183"/>
    </row>
    <row r="18" spans="1:10" ht="16.5" customHeight="1">
      <c r="A18" s="180"/>
      <c r="B18" s="340" t="s">
        <v>240</v>
      </c>
      <c r="C18" s="340"/>
      <c r="D18" s="340"/>
      <c r="E18" s="340"/>
      <c r="F18" s="341"/>
      <c r="G18" s="181"/>
      <c r="H18" s="169">
        <v>112012</v>
      </c>
      <c r="I18" s="182"/>
      <c r="J18" s="183"/>
    </row>
    <row r="19" spans="1:10" ht="30" customHeight="1">
      <c r="A19" s="184">
        <v>4</v>
      </c>
      <c r="B19" s="339" t="s">
        <v>241</v>
      </c>
      <c r="C19" s="339"/>
      <c r="D19" s="339"/>
      <c r="E19" s="339"/>
      <c r="F19" s="337"/>
      <c r="G19" s="185">
        <v>72</v>
      </c>
      <c r="H19" s="186">
        <v>11300</v>
      </c>
      <c r="I19" s="182"/>
      <c r="J19" s="183"/>
    </row>
    <row r="20" spans="1:10" ht="16.5" customHeight="1">
      <c r="A20" s="172"/>
      <c r="B20" s="335" t="s">
        <v>242</v>
      </c>
      <c r="C20" s="336"/>
      <c r="D20" s="336"/>
      <c r="E20" s="336"/>
      <c r="F20" s="336"/>
      <c r="G20" s="187"/>
      <c r="H20" s="188">
        <v>11301</v>
      </c>
      <c r="I20" s="182"/>
      <c r="J20" s="183"/>
    </row>
    <row r="21" spans="1:10" ht="16.5" customHeight="1">
      <c r="A21" s="189">
        <v>5</v>
      </c>
      <c r="B21" s="337" t="s">
        <v>243</v>
      </c>
      <c r="C21" s="338"/>
      <c r="D21" s="338"/>
      <c r="E21" s="338"/>
      <c r="F21" s="338"/>
      <c r="G21" s="190">
        <v>73</v>
      </c>
      <c r="H21" s="190">
        <v>11400</v>
      </c>
      <c r="I21" s="182"/>
      <c r="J21" s="183"/>
    </row>
    <row r="22" spans="1:10" ht="16.5" customHeight="1">
      <c r="A22" s="191">
        <v>6</v>
      </c>
      <c r="B22" s="337" t="s">
        <v>244</v>
      </c>
      <c r="C22" s="338"/>
      <c r="D22" s="338"/>
      <c r="E22" s="338"/>
      <c r="F22" s="338"/>
      <c r="G22" s="190">
        <v>75</v>
      </c>
      <c r="H22" s="192">
        <v>11500</v>
      </c>
      <c r="I22" s="170">
        <v>363602</v>
      </c>
      <c r="J22" s="171"/>
    </row>
    <row r="23" spans="1:10" ht="16.5" customHeight="1">
      <c r="A23" s="189">
        <v>7</v>
      </c>
      <c r="B23" s="339" t="s">
        <v>245</v>
      </c>
      <c r="C23" s="339"/>
      <c r="D23" s="339"/>
      <c r="E23" s="339"/>
      <c r="F23" s="337"/>
      <c r="G23" s="175">
        <v>77</v>
      </c>
      <c r="H23" s="175">
        <v>11600</v>
      </c>
      <c r="I23" s="170">
        <v>0</v>
      </c>
      <c r="J23" s="183"/>
    </row>
    <row r="24" spans="1:10" ht="16.5" customHeight="1" thickBot="1">
      <c r="A24" s="161" t="s">
        <v>246</v>
      </c>
      <c r="B24" s="325" t="s">
        <v>247</v>
      </c>
      <c r="C24" s="325"/>
      <c r="D24" s="325"/>
      <c r="E24" s="325"/>
      <c r="F24" s="325"/>
      <c r="G24" s="193"/>
      <c r="H24" s="193">
        <v>11800</v>
      </c>
      <c r="I24" s="194">
        <f>I8+I23+I22</f>
        <v>8813318.66</v>
      </c>
      <c r="J24" s="194">
        <f>J8+J23+J22</f>
        <v>15065610</v>
      </c>
    </row>
    <row r="25" spans="1:10" ht="16.5" customHeight="1">
      <c r="A25" s="195"/>
      <c r="B25" s="196"/>
      <c r="C25" s="196"/>
      <c r="D25" s="196"/>
      <c r="E25" s="196"/>
      <c r="F25" s="196"/>
      <c r="G25" s="196"/>
      <c r="H25" s="196"/>
      <c r="I25" s="197"/>
      <c r="J25" s="197"/>
    </row>
    <row r="26" spans="1:10" ht="16.5" customHeight="1">
      <c r="A26" s="195"/>
      <c r="B26" s="196"/>
      <c r="C26" s="196"/>
      <c r="D26" s="196"/>
      <c r="E26" s="196"/>
      <c r="F26" s="196"/>
      <c r="G26" s="196"/>
      <c r="H26" s="196"/>
      <c r="I26" s="197"/>
      <c r="J26" s="197"/>
    </row>
    <row r="27" spans="1:10" ht="16.5" customHeight="1">
      <c r="A27" s="195"/>
      <c r="B27" s="196"/>
      <c r="C27" s="196"/>
      <c r="D27" s="196"/>
      <c r="E27" s="196"/>
      <c r="F27" s="196"/>
      <c r="G27" s="196"/>
      <c r="H27" s="196"/>
      <c r="I27" s="197"/>
      <c r="J27" s="197"/>
    </row>
    <row r="28" spans="1:10" ht="16.5" customHeight="1">
      <c r="A28" s="195"/>
      <c r="B28" s="196"/>
      <c r="C28" s="196"/>
      <c r="D28" s="196"/>
      <c r="E28" s="196"/>
      <c r="F28" s="196"/>
      <c r="G28" s="196"/>
      <c r="H28" s="196"/>
      <c r="I28" s="197" t="s">
        <v>248</v>
      </c>
      <c r="J28" s="197"/>
    </row>
    <row r="29" spans="1:10" ht="16.5" customHeight="1">
      <c r="A29" s="195"/>
      <c r="B29" s="196"/>
      <c r="C29" s="196"/>
      <c r="D29" s="196"/>
      <c r="E29" s="196"/>
      <c r="F29" s="196"/>
      <c r="G29" s="196"/>
      <c r="H29" s="196"/>
      <c r="I29" s="197" t="s">
        <v>313</v>
      </c>
      <c r="J29" s="197"/>
    </row>
    <row r="30" spans="1:10" ht="16.5" customHeight="1">
      <c r="A30" s="195"/>
      <c r="B30" s="196"/>
      <c r="C30" s="196"/>
      <c r="D30" s="196"/>
      <c r="E30" s="196"/>
      <c r="F30" s="196"/>
      <c r="G30" s="196"/>
      <c r="H30" s="196"/>
      <c r="I30" s="197"/>
      <c r="J30" s="197"/>
    </row>
    <row r="31" spans="1:10" ht="16.5" customHeight="1">
      <c r="A31" s="195"/>
      <c r="B31" s="196"/>
      <c r="C31" s="196"/>
      <c r="D31" s="196"/>
      <c r="E31" s="196"/>
      <c r="F31" s="196"/>
      <c r="G31" s="196"/>
      <c r="H31" s="196"/>
      <c r="I31" s="197"/>
      <c r="J31" s="197"/>
    </row>
    <row r="32" spans="1:10" ht="16.5" customHeight="1">
      <c r="A32" s="195"/>
      <c r="B32" s="196"/>
      <c r="C32" s="196"/>
      <c r="D32" s="196"/>
      <c r="E32" s="196"/>
      <c r="F32" s="196"/>
      <c r="G32" s="196"/>
      <c r="H32" s="196"/>
      <c r="I32" s="197"/>
      <c r="J32" s="197"/>
    </row>
    <row r="33" spans="1:10" ht="16.5" customHeight="1">
      <c r="A33" s="195"/>
      <c r="B33" s="196"/>
      <c r="C33" s="196"/>
      <c r="D33" s="196"/>
      <c r="E33" s="196"/>
      <c r="F33" s="196"/>
      <c r="G33" s="196"/>
      <c r="H33" s="196"/>
      <c r="I33" s="197"/>
      <c r="J33" s="197"/>
    </row>
    <row r="34" spans="1:10" ht="16.5" customHeight="1">
      <c r="A34" s="195"/>
      <c r="B34" s="196"/>
      <c r="C34" s="196"/>
      <c r="D34" s="196"/>
      <c r="E34" s="196"/>
      <c r="F34" s="196"/>
      <c r="G34" s="196"/>
      <c r="H34" s="196"/>
      <c r="I34" s="197"/>
      <c r="J34" s="197"/>
    </row>
    <row r="35" spans="1:10" ht="16.5" customHeight="1">
      <c r="A35" s="195"/>
      <c r="B35" s="196"/>
      <c r="C35" s="196"/>
      <c r="D35" s="196"/>
      <c r="E35" s="196"/>
      <c r="F35" s="196"/>
      <c r="G35" s="196"/>
      <c r="H35" s="196"/>
      <c r="I35" s="197"/>
      <c r="J35" s="197"/>
    </row>
    <row r="36" spans="1:10" ht="16.5" customHeight="1">
      <c r="A36" s="195"/>
      <c r="B36" s="196"/>
      <c r="C36" s="196"/>
      <c r="D36" s="196"/>
      <c r="E36" s="196"/>
      <c r="F36" s="196"/>
      <c r="G36" s="196"/>
      <c r="H36" s="196"/>
      <c r="I36" s="197"/>
      <c r="J36" s="197"/>
    </row>
    <row r="37" spans="1:10" ht="16.5" customHeight="1">
      <c r="A37" s="195"/>
      <c r="B37" s="196"/>
      <c r="C37" s="196"/>
      <c r="D37" s="196"/>
      <c r="E37" s="196"/>
      <c r="F37" s="196"/>
      <c r="G37" s="196"/>
      <c r="H37" s="196"/>
      <c r="I37" s="197"/>
      <c r="J37" s="197"/>
    </row>
    <row r="38" spans="1:10" ht="16.5" customHeight="1">
      <c r="A38" s="195"/>
      <c r="B38" s="196"/>
      <c r="C38" s="196"/>
      <c r="D38" s="196"/>
      <c r="E38" s="196"/>
      <c r="F38" s="196"/>
      <c r="G38" s="196"/>
      <c r="H38" s="196"/>
      <c r="I38" s="197"/>
      <c r="J38" s="197"/>
    </row>
    <row r="39" spans="1:10" ht="16.5" customHeight="1">
      <c r="A39" s="195"/>
      <c r="B39" s="196"/>
      <c r="C39" s="196"/>
      <c r="D39" s="196"/>
      <c r="E39" s="196"/>
      <c r="F39" s="196"/>
      <c r="G39" s="196"/>
      <c r="H39" s="196"/>
      <c r="I39" s="197"/>
      <c r="J39" s="197"/>
    </row>
    <row r="40" spans="1:10" ht="16.5" customHeight="1">
      <c r="A40" s="195"/>
      <c r="B40" s="196"/>
      <c r="C40" s="196"/>
      <c r="D40" s="196"/>
      <c r="E40" s="196"/>
      <c r="F40" s="196"/>
      <c r="G40" s="196"/>
      <c r="H40" s="196"/>
      <c r="I40" s="197"/>
      <c r="J40" s="197"/>
    </row>
    <row r="41" spans="1:10" ht="16.5" customHeight="1">
      <c r="A41" s="195"/>
      <c r="B41" s="196"/>
      <c r="C41" s="196"/>
      <c r="D41" s="196"/>
      <c r="E41" s="196"/>
      <c r="F41" s="196"/>
      <c r="G41" s="196"/>
      <c r="H41" s="196"/>
      <c r="I41" s="197"/>
      <c r="J41" s="197"/>
    </row>
    <row r="42" spans="1:10" ht="16.5" customHeight="1">
      <c r="A42" s="195"/>
      <c r="B42" s="196"/>
      <c r="C42" s="196"/>
      <c r="D42" s="196"/>
      <c r="E42" s="196"/>
      <c r="F42" s="196"/>
      <c r="G42" s="196"/>
      <c r="H42" s="196"/>
      <c r="I42" s="197"/>
      <c r="J42" s="197"/>
    </row>
    <row r="43" spans="1:10" ht="16.5" customHeight="1">
      <c r="A43" s="195"/>
      <c r="B43" s="196"/>
      <c r="C43" s="196"/>
      <c r="D43" s="196"/>
      <c r="E43" s="196"/>
      <c r="F43" s="196"/>
      <c r="G43" s="196"/>
      <c r="H43" s="196"/>
      <c r="I43" s="197"/>
      <c r="J43" s="197"/>
    </row>
    <row r="44" spans="1:10" ht="16.5" customHeight="1">
      <c r="A44" s="195"/>
      <c r="B44" s="196"/>
      <c r="C44" s="196"/>
      <c r="D44" s="196"/>
      <c r="E44" s="196"/>
      <c r="F44" s="196"/>
      <c r="G44" s="196"/>
      <c r="H44" s="196"/>
      <c r="I44" s="197"/>
      <c r="J44" s="197"/>
    </row>
    <row r="45" spans="1:10" ht="16.5" customHeight="1">
      <c r="A45" s="195"/>
      <c r="B45" s="196"/>
      <c r="C45" s="196"/>
      <c r="D45" s="196"/>
      <c r="E45" s="196"/>
      <c r="F45" s="196"/>
      <c r="G45" s="196"/>
      <c r="H45" s="196"/>
      <c r="I45" s="197"/>
      <c r="J45" s="197"/>
    </row>
    <row r="46" spans="1:10" ht="16.5" customHeight="1">
      <c r="A46" s="195"/>
      <c r="B46" s="196"/>
      <c r="C46" s="196"/>
      <c r="D46" s="196"/>
      <c r="E46" s="196"/>
      <c r="F46" s="196"/>
      <c r="G46" s="196"/>
      <c r="H46" s="196"/>
      <c r="I46" s="197"/>
      <c r="J46" s="197"/>
    </row>
    <row r="47" spans="1:10" ht="16.5" customHeight="1">
      <c r="A47" s="195"/>
      <c r="B47" s="196"/>
      <c r="C47" s="196"/>
      <c r="D47" s="196"/>
      <c r="E47" s="196"/>
      <c r="F47" s="196"/>
      <c r="G47" s="196"/>
      <c r="H47" s="196"/>
      <c r="I47" s="197"/>
      <c r="J47" s="197"/>
    </row>
    <row r="48" spans="1:10" ht="12.75">
      <c r="A48" s="154"/>
      <c r="B48" s="155" t="str">
        <f>B1</f>
        <v>SHOQERIA  TEATER TV STUDIO SHPK</v>
      </c>
      <c r="C48" s="155"/>
      <c r="D48" s="156"/>
      <c r="E48" s="154"/>
      <c r="F48" s="154"/>
      <c r="G48" s="154"/>
      <c r="H48" s="154"/>
      <c r="I48" s="154"/>
      <c r="J48" s="154"/>
    </row>
    <row r="49" spans="1:10" ht="12.75">
      <c r="A49" s="154"/>
      <c r="B49" s="155" t="str">
        <f>B2</f>
        <v>NIPT    K22224001M</v>
      </c>
      <c r="C49" s="156"/>
      <c r="D49" s="156"/>
      <c r="E49" s="154"/>
      <c r="F49" s="154"/>
      <c r="G49" s="154"/>
      <c r="H49" s="154"/>
      <c r="I49" s="154"/>
      <c r="J49" s="154"/>
    </row>
    <row r="50" spans="1:10" ht="12.75">
      <c r="A50" s="154"/>
      <c r="B50" s="157"/>
      <c r="C50" s="154"/>
      <c r="D50" s="154"/>
      <c r="E50" s="154"/>
      <c r="F50" s="154"/>
      <c r="G50" s="154"/>
      <c r="H50" s="154"/>
      <c r="I50" s="157" t="s">
        <v>249</v>
      </c>
      <c r="J50" s="154"/>
    </row>
    <row r="51" spans="1:16" ht="12.75" customHeight="1">
      <c r="A51" s="111"/>
      <c r="B51" s="111"/>
      <c r="C51" s="111"/>
      <c r="D51" s="111"/>
      <c r="E51" s="111"/>
      <c r="F51" s="111"/>
      <c r="G51" s="111"/>
      <c r="H51" s="111"/>
      <c r="I51" s="158"/>
      <c r="J51" s="159"/>
      <c r="K51" s="109"/>
      <c r="L51" s="109"/>
      <c r="M51" s="109"/>
      <c r="N51" s="109"/>
      <c r="O51" s="109"/>
      <c r="P51" s="109"/>
    </row>
    <row r="52" spans="1:10" ht="12.75" customHeight="1">
      <c r="A52" s="326" t="s">
        <v>220</v>
      </c>
      <c r="B52" s="327"/>
      <c r="C52" s="327"/>
      <c r="D52" s="327"/>
      <c r="E52" s="327"/>
      <c r="F52" s="327"/>
      <c r="G52" s="327"/>
      <c r="H52" s="327"/>
      <c r="I52" s="327"/>
      <c r="J52" s="328"/>
    </row>
    <row r="53" spans="1:10" ht="24.75" customHeight="1" thickBot="1">
      <c r="A53" s="198"/>
      <c r="B53" s="329" t="s">
        <v>250</v>
      </c>
      <c r="C53" s="330"/>
      <c r="D53" s="330"/>
      <c r="E53" s="330"/>
      <c r="F53" s="331"/>
      <c r="G53" s="199" t="s">
        <v>222</v>
      </c>
      <c r="H53" s="199" t="s">
        <v>223</v>
      </c>
      <c r="I53" s="200" t="s">
        <v>388</v>
      </c>
      <c r="J53" s="200" t="s">
        <v>218</v>
      </c>
    </row>
    <row r="54" spans="1:10" ht="12.75">
      <c r="A54" s="201">
        <v>1</v>
      </c>
      <c r="B54" s="332" t="s">
        <v>251</v>
      </c>
      <c r="C54" s="333"/>
      <c r="D54" s="333"/>
      <c r="E54" s="333"/>
      <c r="F54" s="334"/>
      <c r="G54" s="202">
        <v>60</v>
      </c>
      <c r="H54" s="202">
        <v>12100</v>
      </c>
      <c r="I54" s="228">
        <f>-'Te ardhura+shpenzime'!D10</f>
        <v>7090865.35</v>
      </c>
      <c r="J54" s="229">
        <f>-'Te ardhura+shpenzime'!E10</f>
        <v>6170781.83</v>
      </c>
    </row>
    <row r="55" spans="1:10" ht="33" customHeight="1">
      <c r="A55" s="203" t="s">
        <v>252</v>
      </c>
      <c r="B55" s="204" t="s">
        <v>253</v>
      </c>
      <c r="C55" s="204" t="s">
        <v>254</v>
      </c>
      <c r="D55" s="204"/>
      <c r="E55" s="204"/>
      <c r="F55" s="204"/>
      <c r="G55" s="204" t="s">
        <v>255</v>
      </c>
      <c r="H55" s="204">
        <v>12101</v>
      </c>
      <c r="I55" s="230"/>
      <c r="J55" s="231"/>
    </row>
    <row r="56" spans="1:10" ht="22.5" customHeight="1">
      <c r="A56" s="203" t="s">
        <v>228</v>
      </c>
      <c r="B56" s="204" t="s">
        <v>256</v>
      </c>
      <c r="C56" s="204" t="s">
        <v>254</v>
      </c>
      <c r="D56" s="204"/>
      <c r="E56" s="204"/>
      <c r="F56" s="204"/>
      <c r="G56" s="204"/>
      <c r="H56" s="205">
        <v>12102</v>
      </c>
      <c r="I56" s="232"/>
      <c r="J56" s="234"/>
    </row>
    <row r="57" spans="1:10" ht="16.5" customHeight="1">
      <c r="A57" s="203" t="s">
        <v>230</v>
      </c>
      <c r="B57" s="204" t="s">
        <v>257</v>
      </c>
      <c r="C57" s="204" t="s">
        <v>254</v>
      </c>
      <c r="D57" s="204"/>
      <c r="E57" s="204"/>
      <c r="F57" s="204"/>
      <c r="G57" s="204" t="s">
        <v>258</v>
      </c>
      <c r="H57" s="204">
        <v>12103</v>
      </c>
      <c r="I57" s="233">
        <v>6588865.35</v>
      </c>
      <c r="J57" s="234">
        <v>6417181.83</v>
      </c>
    </row>
    <row r="58" spans="1:10" ht="37.5" customHeight="1">
      <c r="A58" s="203" t="s">
        <v>259</v>
      </c>
      <c r="B58" s="206" t="s">
        <v>260</v>
      </c>
      <c r="C58" s="204" t="s">
        <v>254</v>
      </c>
      <c r="D58" s="204"/>
      <c r="E58" s="204"/>
      <c r="F58" s="204"/>
      <c r="G58" s="204"/>
      <c r="H58" s="205">
        <v>12104</v>
      </c>
      <c r="I58" s="232">
        <v>502000</v>
      </c>
      <c r="J58" s="234">
        <v>-246400</v>
      </c>
    </row>
    <row r="59" spans="1:10" ht="16.5" customHeight="1">
      <c r="A59" s="203" t="s">
        <v>261</v>
      </c>
      <c r="B59" s="307" t="s">
        <v>262</v>
      </c>
      <c r="C59" s="308"/>
      <c r="D59" s="308"/>
      <c r="E59" s="308"/>
      <c r="F59" s="309"/>
      <c r="G59" s="204" t="s">
        <v>263</v>
      </c>
      <c r="H59" s="205">
        <v>12105</v>
      </c>
      <c r="I59" s="235"/>
      <c r="J59" s="234"/>
    </row>
    <row r="60" spans="1:10" ht="16.5" customHeight="1">
      <c r="A60" s="207">
        <v>2</v>
      </c>
      <c r="B60" s="310" t="s">
        <v>264</v>
      </c>
      <c r="C60" s="311"/>
      <c r="D60" s="311"/>
      <c r="E60" s="311"/>
      <c r="F60" s="312"/>
      <c r="G60" s="208">
        <v>64</v>
      </c>
      <c r="H60" s="208">
        <v>12200</v>
      </c>
      <c r="I60" s="236">
        <f>I61+I62</f>
        <v>382488</v>
      </c>
      <c r="J60" s="236">
        <f>J61+J62</f>
        <v>1402885</v>
      </c>
    </row>
    <row r="61" spans="1:10" ht="16.5" customHeight="1">
      <c r="A61" s="209" t="s">
        <v>265</v>
      </c>
      <c r="B61" s="310" t="s">
        <v>266</v>
      </c>
      <c r="C61" s="311"/>
      <c r="D61" s="311"/>
      <c r="E61" s="311"/>
      <c r="F61" s="312"/>
      <c r="G61" s="205">
        <v>641</v>
      </c>
      <c r="H61" s="205">
        <v>12201</v>
      </c>
      <c r="I61" s="235">
        <f>-'Te ardhura+shpenzime'!D12</f>
        <v>213948</v>
      </c>
      <c r="J61" s="237">
        <f>-'Te ardhura+shpenzime'!E12</f>
        <v>1200277</v>
      </c>
    </row>
    <row r="62" spans="1:10" ht="16.5" customHeight="1">
      <c r="A62" s="209" t="s">
        <v>267</v>
      </c>
      <c r="B62" s="322" t="s">
        <v>268</v>
      </c>
      <c r="C62" s="323"/>
      <c r="D62" s="323"/>
      <c r="E62" s="323"/>
      <c r="F62" s="324"/>
      <c r="G62" s="205">
        <v>644</v>
      </c>
      <c r="H62" s="205">
        <v>12202</v>
      </c>
      <c r="I62" s="235">
        <f>-'Te ardhura+shpenzime'!D14</f>
        <v>168540</v>
      </c>
      <c r="J62" s="237">
        <f>-'Te ardhura+shpenzime'!E14</f>
        <v>202608</v>
      </c>
    </row>
    <row r="63" spans="1:10" ht="16.5" customHeight="1">
      <c r="A63" s="207">
        <v>3</v>
      </c>
      <c r="B63" s="310" t="s">
        <v>269</v>
      </c>
      <c r="C63" s="311"/>
      <c r="D63" s="311"/>
      <c r="E63" s="311"/>
      <c r="F63" s="312"/>
      <c r="G63" s="208">
        <v>68</v>
      </c>
      <c r="H63" s="208">
        <v>12300</v>
      </c>
      <c r="I63" s="236">
        <f>-'Te ardhura+shpenzime'!D15</f>
        <v>294116.02</v>
      </c>
      <c r="J63" s="238">
        <f>-'Te ardhura+shpenzime'!E15</f>
        <v>544130.55</v>
      </c>
    </row>
    <row r="64" spans="1:10" ht="16.5" customHeight="1">
      <c r="A64" s="207">
        <v>4</v>
      </c>
      <c r="B64" s="310" t="s">
        <v>270</v>
      </c>
      <c r="C64" s="311"/>
      <c r="D64" s="311"/>
      <c r="E64" s="311"/>
      <c r="F64" s="312"/>
      <c r="G64" s="208">
        <v>61</v>
      </c>
      <c r="H64" s="208">
        <v>12400</v>
      </c>
      <c r="I64" s="236">
        <f>SUM(I65:I79)</f>
        <v>999627.17</v>
      </c>
      <c r="J64" s="236">
        <f>SUM(J65:J79)</f>
        <v>1749852.99</v>
      </c>
    </row>
    <row r="65" spans="1:10" ht="16.5" customHeight="1">
      <c r="A65" s="209" t="s">
        <v>225</v>
      </c>
      <c r="B65" s="298" t="s">
        <v>271</v>
      </c>
      <c r="C65" s="299"/>
      <c r="D65" s="299"/>
      <c r="E65" s="299"/>
      <c r="F65" s="300"/>
      <c r="G65" s="204"/>
      <c r="H65" s="204">
        <v>12401</v>
      </c>
      <c r="I65" s="235"/>
      <c r="J65" s="237"/>
    </row>
    <row r="66" spans="1:10" ht="16.5" customHeight="1">
      <c r="A66" s="209" t="s">
        <v>234</v>
      </c>
      <c r="B66" s="298" t="s">
        <v>272</v>
      </c>
      <c r="C66" s="299"/>
      <c r="D66" s="299"/>
      <c r="E66" s="299"/>
      <c r="F66" s="300"/>
      <c r="G66" s="210">
        <v>611</v>
      </c>
      <c r="H66" s="204">
        <v>12402</v>
      </c>
      <c r="I66" s="235">
        <v>0</v>
      </c>
      <c r="J66" s="235">
        <v>0</v>
      </c>
    </row>
    <row r="67" spans="1:10" ht="16.5" customHeight="1">
      <c r="A67" s="209" t="s">
        <v>236</v>
      </c>
      <c r="B67" s="298" t="s">
        <v>273</v>
      </c>
      <c r="C67" s="299"/>
      <c r="D67" s="299"/>
      <c r="E67" s="299"/>
      <c r="F67" s="300"/>
      <c r="G67" s="204">
        <v>613</v>
      </c>
      <c r="H67" s="204">
        <v>12403</v>
      </c>
      <c r="I67" s="235">
        <v>0</v>
      </c>
      <c r="J67" s="235">
        <v>0</v>
      </c>
    </row>
    <row r="68" spans="1:10" ht="16.5" customHeight="1">
      <c r="A68" s="209" t="s">
        <v>274</v>
      </c>
      <c r="B68" s="298" t="s">
        <v>275</v>
      </c>
      <c r="C68" s="299"/>
      <c r="D68" s="299"/>
      <c r="E68" s="299"/>
      <c r="F68" s="300"/>
      <c r="G68" s="210">
        <v>615</v>
      </c>
      <c r="H68" s="204">
        <v>12404</v>
      </c>
      <c r="I68" s="239"/>
      <c r="J68" s="239">
        <v>0</v>
      </c>
    </row>
    <row r="69" spans="1:10" ht="16.5" customHeight="1">
      <c r="A69" s="209" t="s">
        <v>276</v>
      </c>
      <c r="B69" s="298" t="s">
        <v>277</v>
      </c>
      <c r="C69" s="299"/>
      <c r="D69" s="299"/>
      <c r="E69" s="299"/>
      <c r="F69" s="300"/>
      <c r="G69" s="210">
        <v>616</v>
      </c>
      <c r="H69" s="204">
        <v>12405</v>
      </c>
      <c r="I69" s="239">
        <v>0</v>
      </c>
      <c r="J69" s="239">
        <v>0</v>
      </c>
    </row>
    <row r="70" spans="1:10" ht="16.5" customHeight="1">
      <c r="A70" s="209" t="s">
        <v>278</v>
      </c>
      <c r="B70" s="298" t="s">
        <v>279</v>
      </c>
      <c r="C70" s="299"/>
      <c r="D70" s="299"/>
      <c r="E70" s="299"/>
      <c r="F70" s="300"/>
      <c r="G70" s="210">
        <v>617</v>
      </c>
      <c r="H70" s="204">
        <v>12406</v>
      </c>
      <c r="I70" s="235"/>
      <c r="J70" s="239">
        <v>0</v>
      </c>
    </row>
    <row r="71" spans="1:10" ht="21.75" customHeight="1">
      <c r="A71" s="209" t="s">
        <v>280</v>
      </c>
      <c r="B71" s="204" t="s">
        <v>281</v>
      </c>
      <c r="C71" s="204"/>
      <c r="D71" s="204"/>
      <c r="E71" s="204"/>
      <c r="F71" s="204"/>
      <c r="G71" s="210">
        <v>618</v>
      </c>
      <c r="H71" s="204">
        <v>12407</v>
      </c>
      <c r="I71" s="235">
        <v>271378.66</v>
      </c>
      <c r="J71" s="235">
        <f>-'Te ardhura+shpenzime'!E16</f>
        <v>1314926.42</v>
      </c>
    </row>
    <row r="72" spans="1:10" ht="16.5" customHeight="1">
      <c r="A72" s="209" t="s">
        <v>282</v>
      </c>
      <c r="B72" s="307" t="s">
        <v>283</v>
      </c>
      <c r="C72" s="308"/>
      <c r="D72" s="308"/>
      <c r="E72" s="308"/>
      <c r="F72" s="309"/>
      <c r="G72" s="210">
        <v>623</v>
      </c>
      <c r="H72" s="204">
        <v>12408</v>
      </c>
      <c r="I72" s="235">
        <v>0</v>
      </c>
      <c r="J72" s="235">
        <v>0</v>
      </c>
    </row>
    <row r="73" spans="1:10" ht="16.5" customHeight="1">
      <c r="A73" s="209" t="s">
        <v>284</v>
      </c>
      <c r="B73" s="307" t="s">
        <v>285</v>
      </c>
      <c r="C73" s="308"/>
      <c r="D73" s="308"/>
      <c r="E73" s="308"/>
      <c r="F73" s="309"/>
      <c r="G73" s="210">
        <v>624</v>
      </c>
      <c r="H73" s="204">
        <v>12409</v>
      </c>
      <c r="I73" s="235">
        <v>0</v>
      </c>
      <c r="J73" s="235">
        <v>0</v>
      </c>
    </row>
    <row r="74" spans="1:10" ht="16.5" customHeight="1">
      <c r="A74" s="209" t="s">
        <v>286</v>
      </c>
      <c r="B74" s="307" t="s">
        <v>287</v>
      </c>
      <c r="C74" s="308"/>
      <c r="D74" s="308"/>
      <c r="E74" s="308"/>
      <c r="F74" s="309"/>
      <c r="G74" s="210">
        <v>625</v>
      </c>
      <c r="H74" s="204">
        <v>12410</v>
      </c>
      <c r="I74" s="235">
        <v>0</v>
      </c>
      <c r="J74" s="235">
        <v>0</v>
      </c>
    </row>
    <row r="75" spans="1:10" ht="16.5" customHeight="1">
      <c r="A75" s="209" t="s">
        <v>288</v>
      </c>
      <c r="B75" s="307" t="s">
        <v>289</v>
      </c>
      <c r="C75" s="308"/>
      <c r="D75" s="308"/>
      <c r="E75" s="308"/>
      <c r="F75" s="309"/>
      <c r="G75" s="210">
        <v>626</v>
      </c>
      <c r="H75" s="204">
        <v>12411</v>
      </c>
      <c r="I75" s="235">
        <v>174278.72</v>
      </c>
      <c r="J75" s="235">
        <v>161081.01</v>
      </c>
    </row>
    <row r="76" spans="1:10" ht="16.5" customHeight="1">
      <c r="A76" s="211" t="s">
        <v>290</v>
      </c>
      <c r="B76" s="307" t="s">
        <v>291</v>
      </c>
      <c r="C76" s="308"/>
      <c r="D76" s="308"/>
      <c r="E76" s="308"/>
      <c r="F76" s="309"/>
      <c r="G76" s="210">
        <v>627</v>
      </c>
      <c r="H76" s="204">
        <v>12412</v>
      </c>
      <c r="I76" s="235"/>
      <c r="J76" s="235"/>
    </row>
    <row r="77" spans="1:10" ht="16.5" customHeight="1">
      <c r="A77" s="209"/>
      <c r="B77" s="319" t="s">
        <v>292</v>
      </c>
      <c r="C77" s="320"/>
      <c r="D77" s="320"/>
      <c r="E77" s="320"/>
      <c r="F77" s="321"/>
      <c r="G77" s="210">
        <v>6271</v>
      </c>
      <c r="H77" s="210">
        <v>124121</v>
      </c>
      <c r="I77" s="235">
        <v>504506.28</v>
      </c>
      <c r="J77" s="235">
        <v>213286.36</v>
      </c>
    </row>
    <row r="78" spans="1:10" ht="16.5" customHeight="1">
      <c r="A78" s="209"/>
      <c r="B78" s="319" t="s">
        <v>293</v>
      </c>
      <c r="C78" s="320"/>
      <c r="D78" s="320"/>
      <c r="E78" s="320"/>
      <c r="F78" s="321"/>
      <c r="G78" s="210">
        <v>6272</v>
      </c>
      <c r="H78" s="210">
        <v>124122</v>
      </c>
      <c r="I78" s="235"/>
      <c r="J78" s="235"/>
    </row>
    <row r="79" spans="1:10" ht="16.5" customHeight="1">
      <c r="A79" s="209" t="s">
        <v>294</v>
      </c>
      <c r="B79" s="307" t="s">
        <v>295</v>
      </c>
      <c r="C79" s="308"/>
      <c r="D79" s="308"/>
      <c r="E79" s="308"/>
      <c r="F79" s="309"/>
      <c r="G79" s="210">
        <v>628</v>
      </c>
      <c r="H79" s="210">
        <v>12413</v>
      </c>
      <c r="I79" s="235">
        <v>49463.51</v>
      </c>
      <c r="J79" s="235">
        <v>60559.2</v>
      </c>
    </row>
    <row r="80" spans="1:10" ht="16.5" customHeight="1">
      <c r="A80" s="207">
        <v>5</v>
      </c>
      <c r="B80" s="316" t="s">
        <v>296</v>
      </c>
      <c r="C80" s="317"/>
      <c r="D80" s="317"/>
      <c r="E80" s="317"/>
      <c r="F80" s="318"/>
      <c r="G80" s="212">
        <v>63</v>
      </c>
      <c r="H80" s="212">
        <v>12500</v>
      </c>
      <c r="I80" s="236">
        <f>SUM(I81:I84)</f>
        <v>39920</v>
      </c>
      <c r="J80" s="236">
        <f>SUM(J81:J84)</f>
        <v>0</v>
      </c>
    </row>
    <row r="81" spans="1:10" ht="16.5" customHeight="1">
      <c r="A81" s="209" t="s">
        <v>225</v>
      </c>
      <c r="B81" s="307" t="s">
        <v>297</v>
      </c>
      <c r="C81" s="308"/>
      <c r="D81" s="308"/>
      <c r="E81" s="308"/>
      <c r="F81" s="309"/>
      <c r="G81" s="210">
        <v>632</v>
      </c>
      <c r="H81" s="210">
        <v>12501</v>
      </c>
      <c r="I81" s="235"/>
      <c r="J81" s="234"/>
    </row>
    <row r="82" spans="1:10" ht="16.5" customHeight="1">
      <c r="A82" s="209" t="s">
        <v>234</v>
      </c>
      <c r="B82" s="307" t="s">
        <v>298</v>
      </c>
      <c r="C82" s="308"/>
      <c r="D82" s="308"/>
      <c r="E82" s="308"/>
      <c r="F82" s="309"/>
      <c r="G82" s="210">
        <v>633</v>
      </c>
      <c r="H82" s="210">
        <v>12502</v>
      </c>
      <c r="I82" s="235">
        <v>0</v>
      </c>
      <c r="J82" s="234"/>
    </row>
    <row r="83" spans="1:10" ht="16.5" customHeight="1">
      <c r="A83" s="209" t="s">
        <v>236</v>
      </c>
      <c r="B83" s="307" t="s">
        <v>299</v>
      </c>
      <c r="C83" s="308"/>
      <c r="D83" s="308"/>
      <c r="E83" s="308"/>
      <c r="F83" s="309"/>
      <c r="G83" s="210">
        <v>634</v>
      </c>
      <c r="H83" s="210">
        <v>12503</v>
      </c>
      <c r="I83" s="235">
        <v>39920</v>
      </c>
      <c r="J83" s="237"/>
    </row>
    <row r="84" spans="1:10" ht="16.5" customHeight="1">
      <c r="A84" s="209" t="s">
        <v>274</v>
      </c>
      <c r="B84" s="307" t="s">
        <v>300</v>
      </c>
      <c r="C84" s="308"/>
      <c r="D84" s="308"/>
      <c r="E84" s="308"/>
      <c r="F84" s="309"/>
      <c r="G84" s="210" t="s">
        <v>301</v>
      </c>
      <c r="H84" s="210">
        <v>12504</v>
      </c>
      <c r="I84" s="235">
        <v>0</v>
      </c>
      <c r="J84" s="237"/>
    </row>
    <row r="85" spans="1:10" ht="12.75" customHeight="1">
      <c r="A85" s="207" t="s">
        <v>302</v>
      </c>
      <c r="B85" s="310" t="s">
        <v>303</v>
      </c>
      <c r="C85" s="311"/>
      <c r="D85" s="311"/>
      <c r="E85" s="311"/>
      <c r="F85" s="312"/>
      <c r="G85" s="210"/>
      <c r="H85" s="210">
        <v>12600</v>
      </c>
      <c r="I85" s="247">
        <f>I54+I60+I63+I64+I80</f>
        <v>8807016.54</v>
      </c>
      <c r="J85" s="247">
        <f>J54+J60+J64+J80</f>
        <v>9323519.82</v>
      </c>
    </row>
    <row r="86" spans="1:11" ht="16.5" customHeight="1">
      <c r="A86" s="213"/>
      <c r="B86" s="214" t="s">
        <v>304</v>
      </c>
      <c r="C86" s="110"/>
      <c r="D86" s="110"/>
      <c r="E86" s="110"/>
      <c r="F86" s="110"/>
      <c r="G86" s="110"/>
      <c r="H86" s="110"/>
      <c r="I86" s="215" t="s">
        <v>388</v>
      </c>
      <c r="J86" s="216" t="s">
        <v>218</v>
      </c>
      <c r="K86" s="217"/>
    </row>
    <row r="87" spans="1:10" ht="16.5" customHeight="1">
      <c r="A87" s="218">
        <v>1</v>
      </c>
      <c r="B87" s="313" t="s">
        <v>305</v>
      </c>
      <c r="C87" s="314"/>
      <c r="D87" s="314"/>
      <c r="E87" s="314"/>
      <c r="F87" s="315"/>
      <c r="G87" s="212"/>
      <c r="H87" s="212">
        <v>14000</v>
      </c>
      <c r="I87" s="240">
        <v>1</v>
      </c>
      <c r="J87" s="240">
        <v>2</v>
      </c>
    </row>
    <row r="88" spans="1:10" ht="16.5" customHeight="1">
      <c r="A88" s="218">
        <v>2</v>
      </c>
      <c r="B88" s="313" t="s">
        <v>306</v>
      </c>
      <c r="C88" s="314"/>
      <c r="D88" s="314"/>
      <c r="E88" s="314"/>
      <c r="F88" s="315"/>
      <c r="G88" s="212"/>
      <c r="H88" s="212">
        <v>15000</v>
      </c>
      <c r="I88" s="245">
        <v>0</v>
      </c>
      <c r="J88" s="241">
        <v>0</v>
      </c>
    </row>
    <row r="89" spans="1:10" ht="16.5" customHeight="1">
      <c r="A89" s="219" t="s">
        <v>225</v>
      </c>
      <c r="B89" s="298" t="s">
        <v>307</v>
      </c>
      <c r="C89" s="299"/>
      <c r="D89" s="299"/>
      <c r="E89" s="299"/>
      <c r="F89" s="300"/>
      <c r="G89" s="212"/>
      <c r="H89" s="210">
        <v>15001</v>
      </c>
      <c r="I89" s="245">
        <v>0</v>
      </c>
      <c r="J89" s="241">
        <v>0</v>
      </c>
    </row>
    <row r="90" spans="1:10" ht="16.5" customHeight="1">
      <c r="A90" s="219"/>
      <c r="B90" s="301" t="s">
        <v>308</v>
      </c>
      <c r="C90" s="302"/>
      <c r="D90" s="302"/>
      <c r="E90" s="302"/>
      <c r="F90" s="303"/>
      <c r="G90" s="212"/>
      <c r="H90" s="210">
        <v>150011</v>
      </c>
      <c r="I90" s="242">
        <v>0</v>
      </c>
      <c r="J90" s="243">
        <v>0</v>
      </c>
    </row>
    <row r="91" spans="1:10" ht="16.5" customHeight="1">
      <c r="A91" s="220" t="s">
        <v>234</v>
      </c>
      <c r="B91" s="298" t="s">
        <v>309</v>
      </c>
      <c r="C91" s="299"/>
      <c r="D91" s="299"/>
      <c r="E91" s="299"/>
      <c r="F91" s="300"/>
      <c r="G91" s="212"/>
      <c r="H91" s="210">
        <v>15002</v>
      </c>
      <c r="I91" s="245">
        <v>768950</v>
      </c>
      <c r="J91" s="241">
        <v>0</v>
      </c>
    </row>
    <row r="92" spans="1:10" ht="13.5" thickBot="1">
      <c r="A92" s="221"/>
      <c r="B92" s="304" t="s">
        <v>310</v>
      </c>
      <c r="C92" s="305"/>
      <c r="D92" s="305"/>
      <c r="E92" s="305"/>
      <c r="F92" s="306"/>
      <c r="G92" s="222"/>
      <c r="H92" s="223">
        <v>150021</v>
      </c>
      <c r="I92" s="244">
        <f>'[1]AKTIVET'!G7/1000</f>
        <v>0</v>
      </c>
      <c r="J92" s="246">
        <v>0</v>
      </c>
    </row>
    <row r="93" spans="1:10" ht="12.75">
      <c r="A93" s="224"/>
      <c r="B93" s="224"/>
      <c r="C93" s="224"/>
      <c r="D93" s="224"/>
      <c r="E93" s="224"/>
      <c r="F93" s="224"/>
      <c r="G93" s="224"/>
      <c r="H93" s="224"/>
      <c r="I93" s="225" t="s">
        <v>248</v>
      </c>
      <c r="J93" s="225"/>
    </row>
    <row r="94" spans="1:10" ht="15.75">
      <c r="A94" s="154"/>
      <c r="B94" s="154"/>
      <c r="C94" s="154"/>
      <c r="D94" s="154"/>
      <c r="E94" s="154"/>
      <c r="F94" s="154"/>
      <c r="G94" s="154"/>
      <c r="H94" s="154"/>
      <c r="I94" s="226" t="s">
        <v>313</v>
      </c>
      <c r="J94" s="226"/>
    </row>
    <row r="95" spans="1:10" ht="15.75">
      <c r="A95" s="154"/>
      <c r="B95" s="154"/>
      <c r="C95" s="154"/>
      <c r="D95" s="154"/>
      <c r="E95" s="154"/>
      <c r="F95" s="154"/>
      <c r="G95" s="154"/>
      <c r="H95" s="154"/>
      <c r="I95" s="154"/>
      <c r="J95" s="226"/>
    </row>
    <row r="96" spans="1:10" ht="15.75">
      <c r="A96" s="154"/>
      <c r="B96" s="154"/>
      <c r="C96" s="154"/>
      <c r="D96" s="154"/>
      <c r="E96" s="154"/>
      <c r="F96" s="154"/>
      <c r="G96" s="154"/>
      <c r="H96" s="154"/>
      <c r="I96" s="154"/>
      <c r="J96" s="226"/>
    </row>
    <row r="97" spans="1:10" ht="15.75">
      <c r="A97" s="154"/>
      <c r="B97" s="154"/>
      <c r="C97" s="154"/>
      <c r="D97" s="154"/>
      <c r="E97" s="154"/>
      <c r="F97" s="154"/>
      <c r="G97" s="154"/>
      <c r="H97" s="154"/>
      <c r="I97" s="154"/>
      <c r="J97" s="226"/>
    </row>
    <row r="98" spans="1:10" ht="15.75">
      <c r="A98" s="154"/>
      <c r="B98" s="227"/>
      <c r="C98" s="154"/>
      <c r="D98" s="154"/>
      <c r="E98" s="154"/>
      <c r="F98" s="154"/>
      <c r="G98" s="154"/>
      <c r="H98" s="154"/>
      <c r="I98" s="154"/>
      <c r="J98" s="226"/>
    </row>
    <row r="99" spans="1:10" ht="12.75">
      <c r="A99" s="154"/>
      <c r="B99" s="227"/>
      <c r="C99" s="154"/>
      <c r="D99" s="154"/>
      <c r="E99" s="154"/>
      <c r="F99" s="154"/>
      <c r="G99" s="154"/>
      <c r="H99" s="154"/>
      <c r="I99" s="154"/>
      <c r="J99" s="154"/>
    </row>
    <row r="100" spans="1:10" ht="12.75">
      <c r="A100" s="154"/>
      <c r="B100" s="227"/>
      <c r="C100" s="154"/>
      <c r="D100" s="154"/>
      <c r="E100" s="154"/>
      <c r="F100" s="154"/>
      <c r="G100" s="154"/>
      <c r="H100" s="154"/>
      <c r="I100" s="154"/>
      <c r="J100" s="154"/>
    </row>
    <row r="101" spans="1:10" ht="12.75">
      <c r="A101" s="154"/>
      <c r="B101" s="227"/>
      <c r="C101" s="154"/>
      <c r="D101" s="154"/>
      <c r="E101" s="154"/>
      <c r="F101" s="154"/>
      <c r="G101" s="154"/>
      <c r="H101" s="154"/>
      <c r="I101" s="154"/>
      <c r="J101" s="154"/>
    </row>
    <row r="102" spans="1:10" ht="12.7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</row>
    <row r="103" spans="1:10" ht="12.7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</row>
    <row r="104" spans="1:10" ht="12.7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</row>
    <row r="105" spans="1:10" ht="12.7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</row>
    <row r="106" spans="1:10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</row>
    <row r="107" spans="1:10" ht="12.7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</row>
    <row r="108" spans="1:10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</row>
    <row r="109" spans="1:10" ht="12.7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</row>
    <row r="110" spans="1:10" ht="12.7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</row>
    <row r="111" spans="1:10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</row>
    <row r="112" spans="1:10" ht="12.7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</row>
    <row r="113" spans="1:10" ht="12.7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</row>
    <row r="114" spans="1:10" ht="12.7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</row>
    <row r="115" spans="1:10" ht="12.7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</row>
    <row r="116" spans="1:10" ht="12.7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</row>
    <row r="117" spans="1:10" ht="12.7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</row>
    <row r="118" spans="1:10" ht="12.7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</row>
    <row r="119" spans="1:10" ht="12.7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</row>
    <row r="120" spans="1:10" ht="12.7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</row>
    <row r="121" spans="1:10" ht="12.7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</row>
    <row r="122" spans="1:10" ht="12.7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</row>
    <row r="123" spans="1:10" ht="12.7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</row>
    <row r="124" spans="1:10" ht="12.7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</row>
    <row r="125" spans="1:10" ht="12.7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</row>
    <row r="126" spans="1:10" ht="12.7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</row>
    <row r="127" spans="1:10" ht="12.7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</row>
    <row r="128" spans="1:10" ht="12.7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</row>
    <row r="129" spans="1:10" ht="12.7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</row>
    <row r="130" spans="1:10" ht="12.7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</row>
    <row r="131" spans="1:10" ht="12.7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</row>
    <row r="132" spans="1:10" ht="12.7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</row>
    <row r="133" spans="1:10" ht="12.7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</row>
    <row r="134" spans="1:10" ht="12.7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</row>
    <row r="135" spans="1:10" ht="12.7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</row>
    <row r="136" spans="1:10" ht="12.7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</row>
    <row r="137" spans="1:10" ht="12.7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</row>
    <row r="138" spans="1:10" ht="12.7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</row>
    <row r="139" spans="1:10" ht="12.7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</row>
    <row r="140" spans="1:10" ht="12.7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</row>
    <row r="141" spans="1:10" ht="12.7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</row>
    <row r="142" spans="1:10" ht="12.7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</row>
    <row r="143" spans="1:10" ht="12.7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</row>
    <row r="144" spans="1:10" ht="12.7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</row>
    <row r="145" spans="1:10" ht="12.7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</row>
    <row r="146" spans="1:10" ht="12.7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</row>
    <row r="147" spans="1:10" ht="12.7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</row>
    <row r="148" spans="1:10" ht="12.7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</row>
    <row r="149" spans="1:10" ht="12.7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</row>
    <row r="150" spans="1:10" ht="12.7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</row>
    <row r="151" spans="1:10" ht="12.7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</row>
    <row r="152" spans="1:10" ht="12.7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</row>
    <row r="153" spans="1:10" ht="12.7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</row>
    <row r="154" spans="1:10" ht="12.7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</row>
    <row r="155" spans="1:10" ht="12.7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</row>
    <row r="156" spans="1:10" ht="12.7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</row>
    <row r="157" spans="1:10" ht="12.7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</row>
    <row r="158" spans="1:10" ht="12.7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</row>
    <row r="159" spans="1:10" ht="12.7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</row>
    <row r="160" spans="1:10" ht="12.7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</row>
    <row r="161" spans="1:10" ht="12.7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</row>
    <row r="162" spans="1:10" ht="12.7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</row>
    <row r="163" spans="1:10" ht="12.7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</row>
    <row r="164" spans="1:10" ht="12.7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</row>
    <row r="165" spans="1:10" ht="12.7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</row>
    <row r="166" spans="1:10" ht="12.7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</row>
    <row r="167" spans="1:10" ht="12.7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</row>
    <row r="168" spans="1:10" ht="12.7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</row>
    <row r="169" spans="1:10" ht="12.7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</row>
    <row r="170" spans="1:10" ht="12.7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</row>
    <row r="171" spans="1:10" ht="12.7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</row>
    <row r="172" spans="1:10" ht="12.7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</row>
    <row r="173" spans="1:10" ht="12.7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</row>
    <row r="174" spans="1:10" ht="12.7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</row>
    <row r="175" spans="1:10" ht="12.7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</row>
    <row r="176" spans="1:10" ht="12.7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</row>
    <row r="177" spans="1:10" ht="12.7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</row>
    <row r="178" spans="1:10" ht="12.7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</row>
    <row r="179" spans="1:10" ht="12.7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</row>
    <row r="180" spans="1:10" ht="12.7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</row>
    <row r="181" spans="1:10" ht="12.7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</row>
    <row r="182" spans="1:10" ht="12.7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</row>
    <row r="183" spans="1:10" ht="12.7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</row>
    <row r="184" spans="1:10" ht="12.7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</row>
    <row r="185" spans="1:10" ht="12.7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</row>
  </sheetData>
  <sheetProtection/>
  <mergeCells count="54">
    <mergeCell ref="B10:F10"/>
    <mergeCell ref="B11:F11"/>
    <mergeCell ref="A6:J6"/>
    <mergeCell ref="B7:F7"/>
    <mergeCell ref="B8:F8"/>
    <mergeCell ref="B9:F9"/>
    <mergeCell ref="B16:F16"/>
    <mergeCell ref="B17:F17"/>
    <mergeCell ref="B18:F18"/>
    <mergeCell ref="B19:F19"/>
    <mergeCell ref="B12:F12"/>
    <mergeCell ref="B13:F13"/>
    <mergeCell ref="B14:F14"/>
    <mergeCell ref="B15:F15"/>
    <mergeCell ref="B24:F24"/>
    <mergeCell ref="A52:J52"/>
    <mergeCell ref="B53:F53"/>
    <mergeCell ref="B54:F54"/>
    <mergeCell ref="B20:F20"/>
    <mergeCell ref="B21:F21"/>
    <mergeCell ref="B22:F22"/>
    <mergeCell ref="B23:F23"/>
    <mergeCell ref="B63:F63"/>
    <mergeCell ref="B64:F64"/>
    <mergeCell ref="B65:F65"/>
    <mergeCell ref="B66:F66"/>
    <mergeCell ref="B59:F59"/>
    <mergeCell ref="B60:F60"/>
    <mergeCell ref="B61:F61"/>
    <mergeCell ref="B62:F62"/>
    <mergeCell ref="B72:F72"/>
    <mergeCell ref="B73:F73"/>
    <mergeCell ref="B74:F74"/>
    <mergeCell ref="B75:F75"/>
    <mergeCell ref="B67:F67"/>
    <mergeCell ref="B68:F68"/>
    <mergeCell ref="B69:F69"/>
    <mergeCell ref="B70:F70"/>
    <mergeCell ref="B80:F80"/>
    <mergeCell ref="B81:F81"/>
    <mergeCell ref="B82:F82"/>
    <mergeCell ref="B83:F83"/>
    <mergeCell ref="B76:F76"/>
    <mergeCell ref="B77:F77"/>
    <mergeCell ref="B78:F78"/>
    <mergeCell ref="B79:F79"/>
    <mergeCell ref="B89:F89"/>
    <mergeCell ref="B90:F90"/>
    <mergeCell ref="B91:F91"/>
    <mergeCell ref="B92:F92"/>
    <mergeCell ref="B84:F84"/>
    <mergeCell ref="B85:F85"/>
    <mergeCell ref="B87:F87"/>
    <mergeCell ref="B88:F88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40">
      <selection activeCell="B47" sqref="B47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36.28125" style="0" customWidth="1"/>
    <col min="4" max="4" width="27.28125" style="0" customWidth="1"/>
  </cols>
  <sheetData>
    <row r="1" ht="12.75">
      <c r="B1" s="155" t="s">
        <v>370</v>
      </c>
    </row>
    <row r="2" ht="12.75">
      <c r="B2" s="155" t="s">
        <v>371</v>
      </c>
    </row>
    <row r="3" spans="2:4" ht="12.75">
      <c r="B3" s="155"/>
      <c r="D3" s="157" t="s">
        <v>314</v>
      </c>
    </row>
    <row r="5" spans="1:4" ht="12.75">
      <c r="A5" s="248"/>
      <c r="B5" s="248"/>
      <c r="C5" s="187" t="s">
        <v>315</v>
      </c>
      <c r="D5" s="187" t="s">
        <v>316</v>
      </c>
    </row>
    <row r="6" spans="1:4" ht="12.75">
      <c r="A6" s="248">
        <v>1</v>
      </c>
      <c r="B6" s="187" t="s">
        <v>317</v>
      </c>
      <c r="C6" s="249" t="s">
        <v>318</v>
      </c>
      <c r="D6" s="249">
        <v>0</v>
      </c>
    </row>
    <row r="7" spans="1:4" ht="12.75">
      <c r="A7" s="248">
        <v>2</v>
      </c>
      <c r="B7" s="187" t="s">
        <v>317</v>
      </c>
      <c r="C7" s="249" t="s">
        <v>319</v>
      </c>
      <c r="D7" s="250">
        <v>0</v>
      </c>
    </row>
    <row r="8" spans="1:4" ht="12.75">
      <c r="A8" s="248">
        <v>3</v>
      </c>
      <c r="B8" s="187" t="s">
        <v>317</v>
      </c>
      <c r="C8" s="249" t="s">
        <v>320</v>
      </c>
      <c r="D8" s="248">
        <v>0</v>
      </c>
    </row>
    <row r="9" spans="1:4" ht="12.75">
      <c r="A9" s="248">
        <v>4</v>
      </c>
      <c r="B9" s="187" t="s">
        <v>317</v>
      </c>
      <c r="C9" s="249" t="s">
        <v>321</v>
      </c>
      <c r="D9" s="248">
        <v>0</v>
      </c>
    </row>
    <row r="10" spans="1:4" ht="12.75">
      <c r="A10" s="248">
        <v>5</v>
      </c>
      <c r="B10" s="187" t="s">
        <v>317</v>
      </c>
      <c r="C10" s="249" t="s">
        <v>322</v>
      </c>
      <c r="D10" s="250">
        <v>0</v>
      </c>
    </row>
    <row r="11" spans="1:4" ht="12.75">
      <c r="A11" s="248">
        <v>6</v>
      </c>
      <c r="B11" s="187" t="s">
        <v>317</v>
      </c>
      <c r="C11" s="249" t="s">
        <v>323</v>
      </c>
      <c r="D11" s="248">
        <v>0</v>
      </c>
    </row>
    <row r="12" spans="1:4" ht="12.75">
      <c r="A12" s="248">
        <v>7</v>
      </c>
      <c r="B12" s="187" t="s">
        <v>317</v>
      </c>
      <c r="C12" s="249" t="s">
        <v>324</v>
      </c>
      <c r="D12" s="248">
        <v>0</v>
      </c>
    </row>
    <row r="13" spans="1:4" ht="12.75">
      <c r="A13" s="248">
        <v>8</v>
      </c>
      <c r="B13" s="187" t="s">
        <v>317</v>
      </c>
      <c r="C13" s="249" t="s">
        <v>325</v>
      </c>
      <c r="D13" s="248">
        <f>'Te ardhura+shpenzime'!D6</f>
        <v>8449716.66</v>
      </c>
    </row>
    <row r="14" spans="1:4" ht="12.75">
      <c r="A14" s="251" t="s">
        <v>212</v>
      </c>
      <c r="B14" s="251"/>
      <c r="C14" s="251" t="s">
        <v>326</v>
      </c>
      <c r="D14" s="252">
        <f>SUM(D6:D13)</f>
        <v>8449716.66</v>
      </c>
    </row>
    <row r="15" spans="1:4" ht="12.75">
      <c r="A15" s="248">
        <v>9</v>
      </c>
      <c r="B15" s="187" t="s">
        <v>327</v>
      </c>
      <c r="C15" s="249" t="s">
        <v>328</v>
      </c>
      <c r="D15" s="248">
        <v>0</v>
      </c>
    </row>
    <row r="16" spans="1:4" ht="12.75">
      <c r="A16" s="248">
        <v>10</v>
      </c>
      <c r="B16" s="187" t="s">
        <v>327</v>
      </c>
      <c r="C16" s="249" t="s">
        <v>329</v>
      </c>
      <c r="D16" s="249">
        <v>0</v>
      </c>
    </row>
    <row r="17" spans="1:4" ht="12.75">
      <c r="A17" s="248">
        <v>11</v>
      </c>
      <c r="B17" s="187" t="s">
        <v>327</v>
      </c>
      <c r="C17" s="249" t="s">
        <v>330</v>
      </c>
      <c r="D17" s="248">
        <v>0</v>
      </c>
    </row>
    <row r="18" spans="1:4" ht="12.75">
      <c r="A18" s="251" t="s">
        <v>198</v>
      </c>
      <c r="B18" s="251"/>
      <c r="C18" s="251" t="s">
        <v>331</v>
      </c>
      <c r="D18" s="251">
        <f>SUM(D15:D17)</f>
        <v>0</v>
      </c>
    </row>
    <row r="19" spans="1:4" ht="12.75">
      <c r="A19" s="248">
        <v>12</v>
      </c>
      <c r="B19" s="187" t="s">
        <v>332</v>
      </c>
      <c r="C19" s="249" t="s">
        <v>333</v>
      </c>
      <c r="D19" s="248"/>
    </row>
    <row r="20" spans="1:4" ht="12.75">
      <c r="A20" s="248">
        <v>13</v>
      </c>
      <c r="B20" s="187" t="s">
        <v>332</v>
      </c>
      <c r="C20" s="187" t="s">
        <v>334</v>
      </c>
      <c r="D20" s="248">
        <v>0</v>
      </c>
    </row>
    <row r="21" spans="1:4" ht="12.75">
      <c r="A21" s="248">
        <v>14</v>
      </c>
      <c r="B21" s="187" t="s">
        <v>332</v>
      </c>
      <c r="C21" s="249" t="s">
        <v>335</v>
      </c>
      <c r="D21" s="248">
        <v>0</v>
      </c>
    </row>
    <row r="22" spans="1:4" ht="12.75">
      <c r="A22" s="248">
        <v>15</v>
      </c>
      <c r="B22" s="187" t="s">
        <v>332</v>
      </c>
      <c r="C22" s="249" t="s">
        <v>336</v>
      </c>
      <c r="D22" s="248">
        <v>0</v>
      </c>
    </row>
    <row r="23" spans="1:4" ht="12.75">
      <c r="A23" s="248">
        <v>16</v>
      </c>
      <c r="B23" s="187" t="s">
        <v>332</v>
      </c>
      <c r="C23" s="249" t="s">
        <v>337</v>
      </c>
      <c r="D23" s="248">
        <v>0</v>
      </c>
    </row>
    <row r="24" spans="1:4" ht="12.75">
      <c r="A24" s="248">
        <v>17</v>
      </c>
      <c r="B24" s="187" t="s">
        <v>332</v>
      </c>
      <c r="C24" s="249" t="s">
        <v>338</v>
      </c>
      <c r="D24" s="248">
        <v>0</v>
      </c>
    </row>
    <row r="25" spans="1:4" ht="12.75">
      <c r="A25" s="248">
        <v>18</v>
      </c>
      <c r="B25" s="187" t="s">
        <v>332</v>
      </c>
      <c r="C25" s="249" t="s">
        <v>339</v>
      </c>
      <c r="D25" s="248">
        <v>0</v>
      </c>
    </row>
    <row r="26" spans="1:4" ht="12.75">
      <c r="A26" s="248">
        <v>19</v>
      </c>
      <c r="B26" s="187" t="s">
        <v>332</v>
      </c>
      <c r="C26" s="249" t="s">
        <v>340</v>
      </c>
      <c r="D26" s="248">
        <v>0</v>
      </c>
    </row>
    <row r="27" spans="1:4" ht="12.75">
      <c r="A27" s="251" t="s">
        <v>200</v>
      </c>
      <c r="B27" s="251"/>
      <c r="C27" s="251" t="s">
        <v>341</v>
      </c>
      <c r="D27" s="253">
        <f>SUM(D19:D26)</f>
        <v>0</v>
      </c>
    </row>
    <row r="28" spans="1:4" ht="12.75">
      <c r="A28" s="248">
        <v>20</v>
      </c>
      <c r="B28" s="187" t="s">
        <v>342</v>
      </c>
      <c r="C28" s="249" t="s">
        <v>343</v>
      </c>
      <c r="D28" s="248">
        <v>0</v>
      </c>
    </row>
    <row r="29" spans="1:4" ht="12.75">
      <c r="A29" s="248">
        <v>21</v>
      </c>
      <c r="B29" s="187" t="s">
        <v>342</v>
      </c>
      <c r="C29" s="249" t="s">
        <v>344</v>
      </c>
      <c r="D29" s="249">
        <v>0</v>
      </c>
    </row>
    <row r="30" spans="1:4" ht="12.75">
      <c r="A30" s="248">
        <v>22</v>
      </c>
      <c r="B30" s="187" t="s">
        <v>342</v>
      </c>
      <c r="C30" s="249" t="s">
        <v>345</v>
      </c>
      <c r="D30" s="249">
        <v>0</v>
      </c>
    </row>
    <row r="31" spans="1:4" ht="12.75">
      <c r="A31" s="248">
        <v>23</v>
      </c>
      <c r="B31" s="187" t="s">
        <v>342</v>
      </c>
      <c r="C31" s="249" t="s">
        <v>346</v>
      </c>
      <c r="D31" s="248">
        <v>0</v>
      </c>
    </row>
    <row r="32" spans="1:4" ht="12.75">
      <c r="A32" s="251" t="s">
        <v>347</v>
      </c>
      <c r="B32" s="251"/>
      <c r="C32" s="251" t="s">
        <v>348</v>
      </c>
      <c r="D32" s="253">
        <f>SUM(D28:D31)</f>
        <v>0</v>
      </c>
    </row>
    <row r="33" spans="1:4" ht="12.75">
      <c r="A33" s="248">
        <v>24</v>
      </c>
      <c r="B33" s="187" t="s">
        <v>349</v>
      </c>
      <c r="C33" s="249" t="s">
        <v>350</v>
      </c>
      <c r="D33" s="248">
        <v>0</v>
      </c>
    </row>
    <row r="34" spans="1:4" ht="12.75">
      <c r="A34" s="248">
        <v>25</v>
      </c>
      <c r="B34" s="187" t="s">
        <v>349</v>
      </c>
      <c r="C34" s="249" t="s">
        <v>351</v>
      </c>
      <c r="D34" s="248">
        <v>0</v>
      </c>
    </row>
    <row r="35" spans="1:4" ht="12.75">
      <c r="A35" s="248">
        <v>26</v>
      </c>
      <c r="B35" s="187" t="s">
        <v>349</v>
      </c>
      <c r="C35" s="249" t="s">
        <v>352</v>
      </c>
      <c r="D35" s="248">
        <v>0</v>
      </c>
    </row>
    <row r="36" spans="1:4" ht="12.75">
      <c r="A36" s="248">
        <v>27</v>
      </c>
      <c r="B36" s="187" t="s">
        <v>349</v>
      </c>
      <c r="C36" s="249" t="s">
        <v>353</v>
      </c>
      <c r="D36" s="248">
        <v>0</v>
      </c>
    </row>
    <row r="37" spans="1:4" ht="12.75">
      <c r="A37" s="248">
        <v>28</v>
      </c>
      <c r="B37" s="187" t="s">
        <v>349</v>
      </c>
      <c r="C37" s="249" t="s">
        <v>354</v>
      </c>
      <c r="D37" s="249">
        <v>0</v>
      </c>
    </row>
    <row r="38" spans="1:4" ht="12.75">
      <c r="A38" s="248">
        <v>29</v>
      </c>
      <c r="B38" s="187" t="s">
        <v>349</v>
      </c>
      <c r="C38" s="254" t="s">
        <v>355</v>
      </c>
      <c r="D38" s="248">
        <v>0</v>
      </c>
    </row>
    <row r="39" spans="1:4" ht="12.75">
      <c r="A39" s="248">
        <v>30</v>
      </c>
      <c r="B39" s="187" t="s">
        <v>349</v>
      </c>
      <c r="C39" s="249" t="s">
        <v>356</v>
      </c>
      <c r="D39" s="248">
        <v>0</v>
      </c>
    </row>
    <row r="40" spans="1:4" ht="12.75">
      <c r="A40" s="248">
        <v>31</v>
      </c>
      <c r="B40" s="187" t="s">
        <v>349</v>
      </c>
      <c r="C40" s="249" t="s">
        <v>357</v>
      </c>
      <c r="D40" s="248">
        <v>0</v>
      </c>
    </row>
    <row r="41" spans="1:4" ht="12.75">
      <c r="A41" s="248">
        <v>32</v>
      </c>
      <c r="B41" s="187" t="s">
        <v>349</v>
      </c>
      <c r="C41" s="249" t="s">
        <v>358</v>
      </c>
      <c r="D41" s="248">
        <v>0</v>
      </c>
    </row>
    <row r="42" spans="1:4" ht="12.75">
      <c r="A42" s="248">
        <v>33</v>
      </c>
      <c r="B42" s="187" t="s">
        <v>349</v>
      </c>
      <c r="C42" s="249" t="s">
        <v>359</v>
      </c>
      <c r="D42" s="248">
        <v>0</v>
      </c>
    </row>
    <row r="43" spans="1:4" ht="12.75">
      <c r="A43" s="255">
        <v>34</v>
      </c>
      <c r="B43" s="187" t="s">
        <v>349</v>
      </c>
      <c r="C43" s="249" t="s">
        <v>360</v>
      </c>
      <c r="D43" s="248">
        <v>0</v>
      </c>
    </row>
    <row r="44" spans="1:4" ht="12.75">
      <c r="A44" s="251" t="s">
        <v>361</v>
      </c>
      <c r="B44" s="253"/>
      <c r="C44" s="251" t="s">
        <v>362</v>
      </c>
      <c r="D44" s="251">
        <f>SUM(D33:D43)</f>
        <v>0</v>
      </c>
    </row>
    <row r="45" spans="1:4" ht="12.75">
      <c r="A45" s="256"/>
      <c r="B45" s="256"/>
      <c r="C45" s="257" t="s">
        <v>363</v>
      </c>
      <c r="D45" s="258">
        <f>SUM(D44,D32,D27,D18,D14)</f>
        <v>8449716.66</v>
      </c>
    </row>
    <row r="46" spans="2:4" ht="12.75">
      <c r="B46" s="259" t="s">
        <v>395</v>
      </c>
      <c r="C46" s="260"/>
      <c r="D46" s="187" t="s">
        <v>364</v>
      </c>
    </row>
    <row r="47" spans="2:4" ht="12.75">
      <c r="B47" s="261"/>
      <c r="C47" s="262"/>
      <c r="D47" s="262"/>
    </row>
    <row r="48" spans="2:18" ht="12.75">
      <c r="B48" s="263" t="s">
        <v>365</v>
      </c>
      <c r="C48" s="263"/>
      <c r="D48" s="248">
        <v>0</v>
      </c>
      <c r="R48" s="113"/>
    </row>
    <row r="49" spans="2:18" ht="12.75">
      <c r="B49" s="248" t="s">
        <v>366</v>
      </c>
      <c r="C49" s="248"/>
      <c r="D49" s="248">
        <v>0</v>
      </c>
      <c r="R49" s="113"/>
    </row>
    <row r="50" spans="2:18" ht="12.75">
      <c r="B50" s="248" t="s">
        <v>367</v>
      </c>
      <c r="C50" s="248"/>
      <c r="D50" s="248">
        <v>1</v>
      </c>
      <c r="R50" s="113"/>
    </row>
    <row r="51" spans="2:4" ht="12.75">
      <c r="B51" s="264" t="s">
        <v>368</v>
      </c>
      <c r="C51" s="260"/>
      <c r="D51" s="248"/>
    </row>
    <row r="52" spans="2:4" ht="12.75">
      <c r="B52" s="265"/>
      <c r="C52" s="266" t="s">
        <v>369</v>
      </c>
      <c r="D52" s="266">
        <v>1</v>
      </c>
    </row>
    <row r="54" ht="12.75">
      <c r="D54" s="157" t="s">
        <v>248</v>
      </c>
    </row>
    <row r="55" spans="2:4" ht="12.75">
      <c r="B55" s="157"/>
      <c r="D55" s="157" t="s">
        <v>313</v>
      </c>
    </row>
    <row r="56" ht="12.75">
      <c r="B56" s="15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Gezim</dc:creator>
  <cp:keywords/>
  <dc:description/>
  <cp:lastModifiedBy>Gezim</cp:lastModifiedBy>
  <cp:lastPrinted>2011-02-21T11:12:16Z</cp:lastPrinted>
  <dcterms:created xsi:type="dcterms:W3CDTF">2008-10-23T11:07:49Z</dcterms:created>
  <dcterms:modified xsi:type="dcterms:W3CDTF">2014-07-18T08:56:22Z</dcterms:modified>
  <cp:category/>
  <cp:version/>
  <cp:contentType/>
  <cp:contentStatus/>
</cp:coreProperties>
</file>