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activeTab="4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Informacion i pergjithshem " sheetId="7" r:id="rId7"/>
    <sheet name="Shpjegim zerave te bilancit " sheetId="8" r:id="rId8"/>
    <sheet name="Shenime te tjera shpjeguese" sheetId="9" r:id="rId9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6530 mbipagese
126150 tatim fitimi 2008
</t>
        </r>
      </text>
    </comment>
  </commentList>
</comments>
</file>

<file path=xl/comments3.xml><?xml version="1.0" encoding="utf-8"?>
<comments xmlns="http://schemas.openxmlformats.org/spreadsheetml/2006/main">
  <authors>
    <author>MONDA</author>
  </authors>
  <commentList>
    <comment ref="E17" authorId="0">
      <text>
        <r>
          <rPr>
            <b/>
            <sz val="8"/>
            <rFont val="Tahoma"/>
            <family val="2"/>
          </rPr>
          <t>MONDA:</t>
        </r>
        <r>
          <rPr>
            <sz val="8"/>
            <rFont val="Tahoma"/>
            <family val="2"/>
          </rPr>
          <t xml:space="preserve">
20936 tvsh
34038 sig
8200 tap
</t>
        </r>
      </text>
    </comment>
    <comment ref="E16" authorId="0">
      <text>
        <r>
          <rPr>
            <b/>
            <sz val="8"/>
            <rFont val="Tahoma"/>
            <family val="2"/>
          </rPr>
          <t>MONDA:</t>
        </r>
        <r>
          <rPr>
            <sz val="8"/>
            <rFont val="Tahoma"/>
            <family val="2"/>
          </rPr>
          <t xml:space="preserve">
193168 detyr 08
1189024 detyr 09</t>
        </r>
      </text>
    </comment>
  </commentList>
</comments>
</file>

<file path=xl/comments4.xml><?xml version="1.0" encoding="utf-8"?>
<comments xmlns="http://schemas.openxmlformats.org/spreadsheetml/2006/main">
  <authors>
    <author>MONDA</author>
  </authors>
  <commentList>
    <comment ref="E15" authorId="0">
      <text>
        <r>
          <rPr>
            <b/>
            <sz val="8"/>
            <rFont val="Tahoma"/>
            <family val="2"/>
          </rPr>
          <t>MONDA:</t>
        </r>
        <r>
          <rPr>
            <sz val="8"/>
            <rFont val="Tahoma"/>
            <family val="2"/>
          </rPr>
          <t xml:space="preserve">
15000 kontab
113520 t bashk</t>
        </r>
      </text>
    </comment>
  </commentList>
</comments>
</file>

<file path=xl/sharedStrings.xml><?xml version="1.0" encoding="utf-8"?>
<sst xmlns="http://schemas.openxmlformats.org/spreadsheetml/2006/main" count="677" uniqueCount="401">
  <si>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</si>
  <si>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</si>
  <si>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</si>
  <si>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</si>
  <si>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</si>
  <si>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</si>
  <si>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</si>
  <si>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</si>
  <si>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</si>
  <si>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</si>
  <si>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</si>
  <si>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</si>
  <si>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</si>
  <si>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</si>
  <si>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</si>
  <si>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</si>
  <si>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</si>
  <si>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</si>
  <si>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</si>
  <si>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</si>
  <si>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</si>
  <si>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</si>
  <si>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</si>
  <si>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</si>
  <si>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</si>
  <si>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</si>
  <si>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</si>
  <si>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</si>
  <si>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</si>
  <si>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</si>
  <si>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</si>
  <si>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</si>
  <si>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</si>
  <si>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</si>
  <si>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Instrumenta te tjera borxhi</t>
  </si>
  <si>
    <t>Investime te tjera financiare</t>
  </si>
  <si>
    <t>Inventari</t>
  </si>
  <si>
    <t>Lendet e para</t>
  </si>
  <si>
    <t>Prodhim ne proces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</si>
  <si>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</si>
  <si>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</si>
  <si>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</si>
  <si>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</si>
  <si>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</si>
  <si>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</si>
  <si>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</si>
  <si>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</si>
  <si>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</si>
  <si>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</si>
  <si>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</si>
  <si>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</si>
  <si>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</si>
  <si>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</si>
  <si>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</si>
  <si>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</si>
  <si>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</si>
  <si>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</si>
  <si>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</si>
  <si>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</si>
  <si>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</si>
  <si>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</si>
  <si>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</si>
  <si>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</si>
  <si>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</si>
  <si>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</si>
  <si>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</si>
  <si>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</si>
  <si>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</si>
  <si>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</si>
  <si>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</si>
  <si>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</si>
  <si>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</si>
  <si>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</si>
  <si>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</si>
  <si>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</si>
  <si>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</si>
  <si>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</si>
  <si>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</si>
  <si>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</si>
  <si>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</si>
  <si>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</si>
  <si>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</si>
  <si>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</si>
  <si>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</si>
  <si>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</si>
  <si>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</si>
  <si>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</si>
  <si>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</si>
  <si>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</si>
  <si>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</si>
  <si>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</si>
  <si>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</si>
  <si>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</si>
  <si>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</si>
  <si>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</si>
  <si>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</si>
  <si>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</si>
  <si>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</si>
  <si>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</si>
  <si>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</si>
  <si>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</si>
  <si>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</si>
  <si>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</si>
  <si>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</si>
  <si>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</si>
  <si>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</si>
  <si>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</si>
  <si>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</si>
  <si>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</si>
  <si>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</si>
  <si>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</si>
  <si>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</si>
  <si>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</si>
  <si>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</si>
  <si>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</si>
  <si>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</si>
  <si>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</si>
  <si>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</si>
  <si>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</si>
  <si>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</si>
  <si>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</si>
  <si>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</si>
  <si>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</si>
  <si>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</si>
  <si>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natyres</t>
  </si>
  <si>
    <t>Pozicioni i rregulluar</t>
  </si>
  <si>
    <t>TOTALI</t>
  </si>
  <si>
    <t>Efekti ndryshimeve ne politikat kontabel</t>
  </si>
  <si>
    <t>Dividentet e paguar</t>
  </si>
  <si>
    <t>Emertimi</t>
  </si>
  <si>
    <t>Pozicioni me 31 dhjetor 2007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</si>
  <si>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</si>
  <si>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</si>
  <si>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</si>
  <si>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</si>
  <si>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</si>
  <si>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</si>
  <si>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</si>
  <si>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</si>
  <si>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</si>
  <si>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</si>
  <si>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</si>
  <si>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zbatim te Standartit Kombetar te Kontabilitetit Nr.2 dhe </t>
  </si>
  <si>
    <t>Interesi i paguar</t>
  </si>
  <si>
    <t>Tatimfitimi i paguar</t>
  </si>
  <si>
    <t>Fluksi i parave nga veprimtaritë investuese</t>
  </si>
  <si>
    <t>Blerja e aktiveve afatgjata materiale</t>
  </si>
  <si>
    <t>Interesi i arkëtuar</t>
  </si>
  <si>
    <t>Dividendët e arkëtuar</t>
  </si>
  <si>
    <t>Pagesat e detyrimeve të qirasë financiare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</si>
  <si>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</si>
  <si>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</si>
  <si>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</si>
  <si>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</si>
  <si>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</si>
  <si>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</si>
  <si>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</si>
  <si>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</si>
  <si>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</si>
  <si>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</si>
  <si>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</si>
  <si>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</si>
  <si>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</si>
  <si>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</si>
  <si>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</si>
  <si>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</si>
  <si>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</si>
  <si>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</si>
  <si>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</si>
  <si>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</si>
  <si>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</si>
  <si>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</si>
  <si>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Informacion i përgjithshëm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</si>
  <si>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</si>
  <si>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</si>
  <si>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</si>
  <si>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</si>
  <si>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</si>
  <si>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</si>
  <si>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</si>
  <si>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</si>
  <si>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</si>
  <si>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</si>
  <si>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</si>
  <si>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</si>
  <si>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</si>
  <si>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</si>
  <si>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</si>
  <si>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</si>
  <si>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</si>
  <si>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</si>
  <si>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</si>
  <si>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</si>
  <si>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</si>
  <si>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</si>
  <si>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</si>
  <si>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</si>
  <si>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</si>
  <si>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</si>
  <si>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</si>
  <si>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</si>
  <si>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</si>
  <si>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</si>
  <si>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</si>
  <si>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</si>
  <si>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</si>
  <si>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Per llogaritjen e amortizimit te AAJM (SKK 5: 59) njesia ekonomike raportuese ka 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</si>
  <si>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</si>
  <si>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</si>
  <si>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</si>
  <si>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</si>
  <si>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</si>
  <si>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</si>
  <si>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</si>
  <si>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</si>
  <si>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</si>
  <si>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</si>
  <si>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</si>
  <si>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</si>
  <si>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</si>
  <si>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</si>
  <si>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</si>
  <si>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</si>
  <si>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</si>
  <si>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</si>
  <si>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</si>
  <si>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</si>
  <si>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</si>
  <si>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</si>
  <si>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</si>
  <si>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</si>
  <si>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</si>
  <si>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</si>
  <si>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</si>
  <si>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</si>
  <si>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</si>
  <si>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</si>
  <si>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</si>
  <si>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</si>
  <si>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</si>
  <si>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</si>
  <si>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</si>
  <si>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Te drejta e detyrime ndaj ortakeve</t>
  </si>
  <si>
    <t xml:space="preserve">Nuk ka </t>
  </si>
  <si>
    <t>Inventari Imet</t>
  </si>
  <si>
    <t>Produkte te gatshme</t>
  </si>
  <si>
    <t>Aktive biologjike afatshkurtra</t>
  </si>
  <si>
    <t>Aktive afatshkurtra te mbajtura per rishitje</t>
  </si>
  <si>
    <t>Shpenzime te periudhave te ardhshme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</si>
  <si>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</si>
  <si>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</si>
  <si>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</si>
  <si>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</si>
  <si>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</si>
  <si>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</si>
  <si>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</si>
  <si>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 xml:space="preserve">AAM te tjera </t>
  </si>
  <si>
    <t>PASIVET  AFATSHKURTRA</t>
  </si>
  <si>
    <t>Overdraftet bankare</t>
  </si>
  <si>
    <t>Huamarrje afat shkuatra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</si>
  <si>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</si>
  <si>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</si>
  <si>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</si>
  <si>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</si>
  <si>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</si>
  <si>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</si>
  <si>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</si>
  <si>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</si>
  <si>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</si>
  <si>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Provizionet afatshkurtra</t>
  </si>
  <si>
    <t>PASIVET  AFATGJATA</t>
  </si>
  <si>
    <t xml:space="preserve">KAPITALI </t>
  </si>
  <si>
    <t>Njesite ose aksionet e thesarit (Negative)</t>
  </si>
  <si>
    <t>●</t>
  </si>
  <si>
    <t>Fitimi i ushtrimit</t>
  </si>
  <si>
    <t>Shpenzime te pa zbriteshme</t>
  </si>
  <si>
    <t>Fitimi para tatimit</t>
  </si>
  <si>
    <t>Tatimi mbi fitimin</t>
  </si>
  <si>
    <t>IV</t>
  </si>
  <si>
    <t>Pasqyra e te Ardhurave dhe Shpenzimeve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</si>
  <si>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</si>
  <si>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</si>
  <si>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</si>
  <si>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</si>
  <si>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</si>
  <si>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</si>
  <si>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 xml:space="preserve">                - Per ndertesat ne menyre lineare me     % ne vit.</t>
  </si>
  <si>
    <t xml:space="preserve">                - Kompjutera e sisteme informacioni me       % te vleftes se mbetur</t>
  </si>
  <si>
    <t>S H E N I M E T          SHP J E G U E S E</t>
  </si>
  <si>
    <t>Te ardhurat dhe shpenzimet financiare nga pjesmarjet</t>
  </si>
  <si>
    <t>SH.P.K.</t>
  </si>
  <si>
    <t>KORCE</t>
  </si>
  <si>
    <t>Pasqyra financiare individuale</t>
  </si>
  <si>
    <t>Administratori</t>
  </si>
  <si>
    <t>Ne    Leke</t>
  </si>
  <si>
    <t>Shpenzime te panjohura</t>
  </si>
  <si>
    <t>Materiale te tjera</t>
  </si>
  <si>
    <t>Sipas metodes direkte   ne  Leke</t>
  </si>
  <si>
    <t>Ne Leke</t>
  </si>
  <si>
    <t>Pozicioni me 31 dhjetor 2008</t>
  </si>
  <si>
    <t>Megjithese eshte bere riklasifikimi i PF te vitit 2007 ato nuk jane te krahasuara  me PF te vitit 2008</t>
  </si>
  <si>
    <t>Nuk jane zbatuar politikat e reja kontabel sipas SKK ne retrospektive</t>
  </si>
  <si>
    <t xml:space="preserve">Aktivet afat gjata jane raportuar </t>
  </si>
  <si>
    <t>percaktuar si metode te amortizimit metoden lineare ndersa normen e amortizimit me  % ne vit.</t>
  </si>
  <si>
    <t xml:space="preserve"> AII     Politikat kontabël</t>
  </si>
  <si>
    <t xml:space="preserve"> 4    Parimet dhe karakteristikat cilesore te perdorura per hartimin e P.F. : (SKK 1; 37 - 69)</t>
  </si>
  <si>
    <t xml:space="preserve"> 3 Baza e pergatitjes se PF : Te drejtat dhe detyrimet e konstatuara.(SSK 1, 35) </t>
  </si>
  <si>
    <t xml:space="preserve">  2   Kuadri kontabel i aplikuar : Stndartet Kombetare te Kontabilitetit ne Shqiperi.(SKK 2; 49)</t>
  </si>
  <si>
    <t xml:space="preserve">  1 Kuadri ligjor: Ligjit 9228 dt 29.04.2004 "Per Kontabilitetin dhe Pasqyrat Financiare"</t>
  </si>
  <si>
    <t>BKT</t>
  </si>
  <si>
    <t>lek</t>
  </si>
  <si>
    <t>shtesa</t>
  </si>
  <si>
    <t>Makineri dhe pajisje</t>
  </si>
  <si>
    <t>Shitjet mall</t>
  </si>
  <si>
    <t>V</t>
  </si>
  <si>
    <t>Pasqyra e fluksit te parase</t>
  </si>
  <si>
    <t>Te ardhura nga transporti</t>
  </si>
  <si>
    <t>Lek</t>
  </si>
  <si>
    <t>5,1</t>
  </si>
  <si>
    <t>5,2</t>
  </si>
  <si>
    <t>5,3</t>
  </si>
  <si>
    <t>Materiale te tjera dhe sherbime</t>
  </si>
  <si>
    <t>Shpenzime personeli</t>
  </si>
  <si>
    <t>per nevojat e veta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</si>
  <si>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</si>
  <si>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</si>
  <si>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</si>
  <si>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</si>
  <si>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</si>
  <si>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</si>
  <si>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</si>
  <si>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</si>
  <si>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</si>
  <si>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</si>
  <si>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 xml:space="preserve">parate e arketuara nga klientet </t>
  </si>
  <si>
    <t>nga viti 2007</t>
  </si>
  <si>
    <t>nga viti 2008</t>
  </si>
  <si>
    <t>Pagesa te detyrimeve te tjera</t>
  </si>
  <si>
    <t>parate e paguara punonjesve</t>
  </si>
  <si>
    <t>sigurime shoqerore+ Tap</t>
  </si>
  <si>
    <t xml:space="preserve">TVSH </t>
  </si>
  <si>
    <t>per vitin 2007</t>
  </si>
  <si>
    <t>per vitin 2008</t>
  </si>
  <si>
    <t>te tjerat furnitore</t>
  </si>
  <si>
    <t>dividente</t>
  </si>
  <si>
    <t>per  te cilat eshte ndaluar dhe paguar 10% tatim dividenti</t>
  </si>
  <si>
    <t>VI</t>
  </si>
  <si>
    <t>Pasqyra e ndryshimeve ne kapital</t>
  </si>
  <si>
    <t>Fitimi neto i periudhes kontabel pas zbritjes se tatim fitimit eshte</t>
  </si>
  <si>
    <t xml:space="preserve">pasqyrat financiare per vitin 2008 se bashku me shenimet shpjeguese dhe ka dhene </t>
  </si>
  <si>
    <t xml:space="preserve">te drejten e publikimit te tyre.Pas kesaj shoqeria ben depozitimin prane te gjitha organeve </t>
  </si>
  <si>
    <t>shteterore te detyruara me ligj.</t>
  </si>
  <si>
    <t>JUKEL</t>
  </si>
  <si>
    <t>Ish fabrika e qumshit</t>
  </si>
  <si>
    <t>K33931092E</t>
  </si>
  <si>
    <t>Jorgaq Bode</t>
  </si>
  <si>
    <t xml:space="preserve">     a)  Nga keto</t>
  </si>
  <si>
    <t>pa likuiduara deri ne 30 dite</t>
  </si>
  <si>
    <t>pa likuiduara deri ne 60 dite</t>
  </si>
  <si>
    <t>pa likuiduara deri ne 90 dite</t>
  </si>
  <si>
    <t>pa likuiduara mbi 90 dite</t>
  </si>
  <si>
    <t>inv bashkengj</t>
  </si>
  <si>
    <t>Amortizimi nuk eshte llogaritur ne masen % tabela e amortizimit eshte dhene ne shenimet e mesiperme</t>
  </si>
  <si>
    <t>Jorgaq  Bode</t>
  </si>
  <si>
    <t>Kontabel I miratuar</t>
  </si>
  <si>
    <t>Renato Cunoti</t>
  </si>
  <si>
    <t xml:space="preserve">Z Jorgaq Bode eshte administratori dhe ortaku i vetem i kesaj shoqerie dhe ka miratuar </t>
  </si>
  <si>
    <t>Llogari / Kerkesa te tjera te arketueshme(t fitimi)</t>
  </si>
  <si>
    <t>Pagesa te tjera(kontribut ortake)</t>
  </si>
  <si>
    <t xml:space="preserve">ShoqeriaJUKEL shpk                                         </t>
  </si>
  <si>
    <t xml:space="preserve">ShoqeriaJUKEL shpk                                   </t>
  </si>
  <si>
    <t xml:space="preserve">Shoqeria JUKEL shpk                                         </t>
  </si>
  <si>
    <t xml:space="preserve">Shoqeria   JUKEL  SH.P.K.                                         </t>
  </si>
  <si>
    <t xml:space="preserve">Shoqeria    JUKELSh.P.k.                                         </t>
  </si>
  <si>
    <t xml:space="preserve"> &gt;</t>
  </si>
  <si>
    <t>Klienete te tjera eshte t fitimi rimbursushem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</si>
  <si>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</si>
  <si>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Hua te tjera</t>
  </si>
  <si>
    <t xml:space="preserve">                - Te gjitha AAM te tjera me   % te vleftes se mbetur</t>
  </si>
  <si>
    <t>Shpenzimet e panjohura jane paga per muajt  Maj - Tetor 2008  te cilat jane paguar nga arka.</t>
  </si>
  <si>
    <t>Pjese Ndrimi-Servis</t>
  </si>
  <si>
    <t>01.01.2009</t>
  </si>
  <si>
    <t>31.12.2009</t>
  </si>
  <si>
    <t>14.03.2010</t>
  </si>
  <si>
    <t>B  I  L  A  N  C  I     2009</t>
  </si>
  <si>
    <t>Pasqyra   e   te   Ardhurave   dhe   Shpenzimeve     2009</t>
  </si>
  <si>
    <t>Pasqyra   e   Fluksit   te  Parase   2009</t>
  </si>
  <si>
    <t>Pasqyra  e  Ndryshimeve  ne  Kapital  2009</t>
  </si>
  <si>
    <t>Pozicioni me 31 dhjetor 2009</t>
  </si>
  <si>
    <t>makinerite 15%</t>
  </si>
  <si>
    <t>ndertesa me 3%</t>
  </si>
  <si>
    <t>kontabel</t>
  </si>
  <si>
    <t>taksa bashkie</t>
  </si>
  <si>
    <t>euro</t>
  </si>
  <si>
    <t>Tvsh epaguar gjate vitit</t>
  </si>
  <si>
    <t>tvsh per tu paguar</t>
  </si>
  <si>
    <t>detyrim 2008</t>
  </si>
  <si>
    <t>detyrim 2009</t>
  </si>
  <si>
    <t>per caktimin e te cilit shoqeria duhet te mara vendim brenda date 30.06.2010 .</t>
  </si>
  <si>
    <t>406000251EUR</t>
  </si>
  <si>
    <t>406000251ALL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</si>
</sst>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</numFmts>
  <fonts count="57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vertical="center"/>
    </xf>
    <xf numFmtId="3" fontId="0" fillId="0" borderId="19" xfId="0" applyNumberFormat="1" applyBorder="1" applyAlignment="1">
      <alignment/>
    </xf>
    <xf numFmtId="0" fontId="0" fillId="0" borderId="21" xfId="0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34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1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7" xfId="0" applyFont="1" applyBorder="1" applyAlignment="1">
      <alignment/>
    </xf>
    <xf numFmtId="0" fontId="0" fillId="0" borderId="35" xfId="0" applyBorder="1" applyAlignment="1">
      <alignment/>
    </xf>
    <xf numFmtId="0" fontId="14" fillId="0" borderId="35" xfId="0" applyFont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0" fontId="10" fillId="0" borderId="3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1" fillId="0" borderId="19" xfId="0" applyFont="1" applyBorder="1" applyAlignment="1">
      <alignment/>
    </xf>
    <xf numFmtId="0" fontId="20" fillId="0" borderId="0" xfId="0" applyFont="1" applyBorder="1" applyAlignment="1">
      <alignment horizontal="left"/>
    </xf>
    <xf numFmtId="16" fontId="0" fillId="0" borderId="19" xfId="0" applyNumberForma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31">
      <selection activeCell="G47" sqref="G47"/>
    </sheetView>
  </sheetViews>
  <sheetFormatPr defaultColWidth="9.140625" defaultRowHeight="12.75"/>
  <cols>
    <col min="1" max="1" width="3.14062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 t="s">
        <v>352</v>
      </c>
      <c r="G3" s="25"/>
      <c r="H3" s="23"/>
      <c r="I3" s="8"/>
      <c r="J3" s="5"/>
      <c r="K3" s="6"/>
    </row>
    <row r="4" spans="2:11" ht="18" customHeight="1">
      <c r="B4" s="4"/>
      <c r="C4" s="12" t="s">
        <v>16</v>
      </c>
      <c r="D4" s="5"/>
      <c r="E4" s="5"/>
      <c r="F4" s="8"/>
      <c r="G4" s="25"/>
      <c r="H4" s="23" t="s">
        <v>290</v>
      </c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1"/>
      <c r="G5" s="11" t="s">
        <v>353</v>
      </c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F6" s="11"/>
      <c r="G6" s="91" t="s">
        <v>354</v>
      </c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7"/>
      <c r="I7" s="17" t="s">
        <v>291</v>
      </c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/>
      <c r="G10" s="26"/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71</v>
      </c>
      <c r="D15" s="5"/>
      <c r="E15" s="5"/>
      <c r="F15" s="15"/>
      <c r="G15" s="24" t="s">
        <v>380</v>
      </c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4"/>
      <c r="G16" s="27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193" t="s">
        <v>15</v>
      </c>
      <c r="C29" s="194"/>
      <c r="D29" s="194"/>
      <c r="E29" s="194"/>
      <c r="F29" s="194"/>
      <c r="G29" s="194"/>
      <c r="H29" s="194"/>
      <c r="I29" s="194"/>
      <c r="J29" s="194"/>
      <c r="K29" s="195"/>
    </row>
    <row r="30" spans="2:11" ht="12.75">
      <c r="B30" s="4"/>
      <c r="C30" s="196" t="s">
        <v>142</v>
      </c>
      <c r="D30" s="196"/>
      <c r="E30" s="196"/>
      <c r="F30" s="196"/>
      <c r="G30" s="196"/>
      <c r="H30" s="196"/>
      <c r="I30" s="196"/>
      <c r="J30" s="196"/>
      <c r="K30" s="6"/>
    </row>
    <row r="31" spans="2:11" ht="12.75">
      <c r="B31" s="4"/>
      <c r="C31" s="196" t="s">
        <v>164</v>
      </c>
      <c r="D31" s="196"/>
      <c r="E31" s="196"/>
      <c r="F31" s="196"/>
      <c r="G31" s="196"/>
      <c r="H31" s="196"/>
      <c r="I31" s="196"/>
      <c r="J31" s="196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 t="s">
        <v>292</v>
      </c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 t="s">
        <v>293</v>
      </c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 t="s">
        <v>355</v>
      </c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54"/>
      <c r="E42" s="54"/>
      <c r="F42" s="54"/>
      <c r="G42" s="54"/>
      <c r="H42" s="54"/>
      <c r="I42" s="54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197" t="s">
        <v>381</v>
      </c>
      <c r="F45" s="197"/>
      <c r="G45" s="10" t="s">
        <v>0</v>
      </c>
      <c r="H45" s="15" t="s">
        <v>382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/>
      <c r="G46" s="8" t="s">
        <v>383</v>
      </c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42187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1" ht="17.25" customHeight="1"/>
    <row r="2" spans="2:8" s="29" customFormat="1" ht="18">
      <c r="B2" s="46" t="s">
        <v>369</v>
      </c>
      <c r="C2" s="47"/>
      <c r="D2" s="47"/>
      <c r="E2" s="48"/>
      <c r="G2" s="198" t="s">
        <v>294</v>
      </c>
      <c r="H2" s="198"/>
    </row>
    <row r="3" spans="2:8" s="29" customFormat="1" ht="9" customHeight="1">
      <c r="B3" s="46"/>
      <c r="C3" s="47"/>
      <c r="D3" s="47"/>
      <c r="E3" s="48"/>
      <c r="G3" s="64"/>
      <c r="H3" s="64"/>
    </row>
    <row r="4" spans="2:8" s="29" customFormat="1" ht="18" customHeight="1">
      <c r="B4" s="199" t="s">
        <v>384</v>
      </c>
      <c r="C4" s="199"/>
      <c r="D4" s="199"/>
      <c r="E4" s="199"/>
      <c r="F4" s="199"/>
      <c r="G4" s="199"/>
      <c r="H4" s="199"/>
    </row>
    <row r="5" ht="6.75" customHeight="1"/>
    <row r="6" spans="2:8" ht="18.75" customHeight="1">
      <c r="B6" s="203" t="s">
        <v>5</v>
      </c>
      <c r="C6" s="205" t="s">
        <v>17</v>
      </c>
      <c r="D6" s="206"/>
      <c r="E6" s="207"/>
      <c r="F6" s="203" t="s">
        <v>18</v>
      </c>
      <c r="G6" s="43" t="s">
        <v>19</v>
      </c>
      <c r="H6" s="43" t="s">
        <v>19</v>
      </c>
    </row>
    <row r="7" spans="2:8" ht="18" customHeight="1">
      <c r="B7" s="204"/>
      <c r="C7" s="208"/>
      <c r="D7" s="209"/>
      <c r="E7" s="210"/>
      <c r="F7" s="204"/>
      <c r="G7" s="44" t="s">
        <v>20</v>
      </c>
      <c r="H7" s="45" t="s">
        <v>21</v>
      </c>
    </row>
    <row r="8" spans="2:8" s="29" customFormat="1" ht="19.5" customHeight="1">
      <c r="B8" s="49" t="s">
        <v>6</v>
      </c>
      <c r="C8" s="200" t="s">
        <v>22</v>
      </c>
      <c r="D8" s="201"/>
      <c r="E8" s="202"/>
      <c r="F8" s="28"/>
      <c r="G8" s="21">
        <f>G9+G12+G15+G20+G26+G27+G28</f>
        <v>3228655</v>
      </c>
      <c r="H8" s="21">
        <f>H9+H12+H15+H20+H26+H27+H28</f>
        <v>2156261</v>
      </c>
    </row>
    <row r="9" spans="2:8" s="29" customFormat="1" ht="15" customHeight="1">
      <c r="B9" s="30"/>
      <c r="C9" s="32">
        <v>1</v>
      </c>
      <c r="D9" s="33" t="s">
        <v>23</v>
      </c>
      <c r="E9" s="34"/>
      <c r="F9" s="31"/>
      <c r="G9" s="21">
        <f>G10+G11</f>
        <v>309335</v>
      </c>
      <c r="H9" s="21">
        <f>H10+H11</f>
        <v>488483</v>
      </c>
    </row>
    <row r="10" spans="2:8" s="29" customFormat="1" ht="15" customHeight="1">
      <c r="B10" s="30"/>
      <c r="C10" s="32"/>
      <c r="D10" s="51" t="s">
        <v>25</v>
      </c>
      <c r="E10" s="37" t="s">
        <v>67</v>
      </c>
      <c r="F10" s="31"/>
      <c r="G10" s="21">
        <v>12738</v>
      </c>
      <c r="H10" s="21">
        <v>154119</v>
      </c>
    </row>
    <row r="11" spans="2:8" s="29" customFormat="1" ht="15" customHeight="1">
      <c r="B11" s="30"/>
      <c r="C11" s="32"/>
      <c r="D11" s="51" t="s">
        <v>26</v>
      </c>
      <c r="E11" s="37" t="s">
        <v>68</v>
      </c>
      <c r="F11" s="31"/>
      <c r="G11" s="21">
        <v>296597</v>
      </c>
      <c r="H11" s="21">
        <v>334364</v>
      </c>
    </row>
    <row r="12" spans="2:8" s="29" customFormat="1" ht="15" customHeight="1">
      <c r="B12" s="30"/>
      <c r="C12" s="32">
        <v>2</v>
      </c>
      <c r="D12" s="33" t="s">
        <v>24</v>
      </c>
      <c r="E12" s="34"/>
      <c r="F12" s="31"/>
      <c r="G12" s="21">
        <f>G13+G14</f>
        <v>0</v>
      </c>
      <c r="H12" s="21">
        <f>H13+H14</f>
        <v>0</v>
      </c>
    </row>
    <row r="13" spans="2:8" s="29" customFormat="1" ht="15" customHeight="1">
      <c r="B13" s="30"/>
      <c r="C13" s="35"/>
      <c r="D13" s="36" t="s">
        <v>25</v>
      </c>
      <c r="E13" s="37" t="s">
        <v>27</v>
      </c>
      <c r="F13" s="31"/>
      <c r="G13" s="21"/>
      <c r="H13" s="21"/>
    </row>
    <row r="14" spans="2:8" s="29" customFormat="1" ht="15" customHeight="1">
      <c r="B14" s="30"/>
      <c r="C14" s="35"/>
      <c r="D14" s="36" t="s">
        <v>26</v>
      </c>
      <c r="E14" s="37" t="s">
        <v>28</v>
      </c>
      <c r="F14" s="31"/>
      <c r="G14" s="21"/>
      <c r="H14" s="21"/>
    </row>
    <row r="15" spans="2:8" s="29" customFormat="1" ht="15" customHeight="1">
      <c r="B15" s="30"/>
      <c r="C15" s="32">
        <v>3</v>
      </c>
      <c r="D15" s="33" t="s">
        <v>29</v>
      </c>
      <c r="E15" s="34"/>
      <c r="F15" s="31"/>
      <c r="G15" s="21">
        <f>G16+G17+G18+G19</f>
        <v>50832</v>
      </c>
      <c r="H15" s="21">
        <f>H16+H17+H18+H19</f>
        <v>27248</v>
      </c>
    </row>
    <row r="16" spans="2:8" s="29" customFormat="1" ht="15" customHeight="1">
      <c r="B16" s="30"/>
      <c r="C16" s="35"/>
      <c r="D16" s="36" t="s">
        <v>25</v>
      </c>
      <c r="E16" s="37" t="s">
        <v>33</v>
      </c>
      <c r="F16" s="31"/>
      <c r="G16" s="21"/>
      <c r="H16" s="21"/>
    </row>
    <row r="17" spans="2:8" s="29" customFormat="1" ht="15" customHeight="1">
      <c r="B17" s="30"/>
      <c r="C17" s="35"/>
      <c r="D17" s="36" t="s">
        <v>26</v>
      </c>
      <c r="E17" s="37" t="s">
        <v>367</v>
      </c>
      <c r="F17" s="31"/>
      <c r="G17" s="21">
        <v>50832</v>
      </c>
      <c r="H17" s="21">
        <v>27248</v>
      </c>
    </row>
    <row r="18" spans="2:8" s="29" customFormat="1" ht="15" customHeight="1">
      <c r="B18" s="30"/>
      <c r="C18" s="35"/>
      <c r="D18" s="36" t="s">
        <v>30</v>
      </c>
      <c r="E18" s="37" t="s">
        <v>34</v>
      </c>
      <c r="F18" s="31"/>
      <c r="G18" s="21"/>
      <c r="H18" s="21"/>
    </row>
    <row r="19" spans="2:8" s="29" customFormat="1" ht="15" customHeight="1">
      <c r="B19" s="30"/>
      <c r="C19" s="35"/>
      <c r="D19" s="36" t="s">
        <v>31</v>
      </c>
      <c r="E19" s="37" t="s">
        <v>35</v>
      </c>
      <c r="F19" s="31"/>
      <c r="G19" s="21"/>
      <c r="H19" s="21"/>
    </row>
    <row r="20" spans="2:8" s="29" customFormat="1" ht="15" customHeight="1">
      <c r="B20" s="30"/>
      <c r="C20" s="32">
        <v>4</v>
      </c>
      <c r="D20" s="33" t="s">
        <v>36</v>
      </c>
      <c r="E20" s="34"/>
      <c r="F20" s="31"/>
      <c r="G20" s="21">
        <f>G21+G22+G23+G24+G25</f>
        <v>2868488</v>
      </c>
      <c r="H20" s="21">
        <f>H21+H22+H23+H24+H25</f>
        <v>1640530</v>
      </c>
    </row>
    <row r="21" spans="2:8" s="29" customFormat="1" ht="15" customHeight="1">
      <c r="B21" s="30"/>
      <c r="C21" s="35"/>
      <c r="D21" s="36" t="s">
        <v>25</v>
      </c>
      <c r="E21" s="37" t="s">
        <v>37</v>
      </c>
      <c r="F21" s="31"/>
      <c r="G21" s="21"/>
      <c r="H21" s="21"/>
    </row>
    <row r="22" spans="2:8" s="29" customFormat="1" ht="15" customHeight="1">
      <c r="B22" s="30"/>
      <c r="C22" s="35"/>
      <c r="D22" s="36" t="s">
        <v>26</v>
      </c>
      <c r="E22" s="37" t="s">
        <v>38</v>
      </c>
      <c r="F22" s="31"/>
      <c r="G22" s="21"/>
      <c r="H22" s="21"/>
    </row>
    <row r="23" spans="2:8" s="29" customFormat="1" ht="15" customHeight="1">
      <c r="B23" s="30"/>
      <c r="C23" s="35"/>
      <c r="D23" s="36" t="s">
        <v>30</v>
      </c>
      <c r="E23" s="37" t="s">
        <v>296</v>
      </c>
      <c r="F23" s="31"/>
      <c r="G23" s="21"/>
      <c r="H23" s="21"/>
    </row>
    <row r="24" spans="2:8" s="29" customFormat="1" ht="15" customHeight="1">
      <c r="B24" s="30"/>
      <c r="C24" s="35"/>
      <c r="D24" s="36" t="s">
        <v>31</v>
      </c>
      <c r="E24" s="37" t="s">
        <v>39</v>
      </c>
      <c r="F24" s="31"/>
      <c r="G24" s="21">
        <v>2868488</v>
      </c>
      <c r="H24" s="21">
        <v>1640530</v>
      </c>
    </row>
    <row r="25" spans="2:8" s="29" customFormat="1" ht="15" customHeight="1">
      <c r="B25" s="30"/>
      <c r="C25" s="35"/>
      <c r="D25" s="36" t="s">
        <v>32</v>
      </c>
      <c r="E25" s="37" t="s">
        <v>40</v>
      </c>
      <c r="F25" s="31"/>
      <c r="G25" s="21"/>
      <c r="H25" s="21"/>
    </row>
    <row r="26" spans="2:8" s="29" customFormat="1" ht="15" customHeight="1">
      <c r="B26" s="30"/>
      <c r="C26" s="32">
        <v>5</v>
      </c>
      <c r="D26" s="33" t="s">
        <v>41</v>
      </c>
      <c r="E26" s="34"/>
      <c r="F26" s="31"/>
      <c r="G26" s="21"/>
      <c r="H26" s="21"/>
    </row>
    <row r="27" spans="2:8" s="29" customFormat="1" ht="15" customHeight="1">
      <c r="B27" s="30"/>
      <c r="C27" s="32">
        <v>6</v>
      </c>
      <c r="D27" s="33" t="s">
        <v>42</v>
      </c>
      <c r="E27" s="34"/>
      <c r="F27" s="31"/>
      <c r="G27" s="21"/>
      <c r="H27" s="21"/>
    </row>
    <row r="28" spans="2:8" s="29" customFormat="1" ht="15" customHeight="1">
      <c r="B28" s="30"/>
      <c r="C28" s="32">
        <v>7</v>
      </c>
      <c r="D28" s="33" t="s">
        <v>43</v>
      </c>
      <c r="E28" s="34"/>
      <c r="F28" s="31"/>
      <c r="G28" s="21"/>
      <c r="H28" s="21"/>
    </row>
    <row r="29" spans="2:8" s="29" customFormat="1" ht="19.5" customHeight="1">
      <c r="B29" s="50" t="s">
        <v>7</v>
      </c>
      <c r="C29" s="200" t="s">
        <v>44</v>
      </c>
      <c r="D29" s="201"/>
      <c r="E29" s="202"/>
      <c r="F29" s="31"/>
      <c r="G29" s="21">
        <f>G30+G35+G40+G41+G45+G46</f>
        <v>6544385</v>
      </c>
      <c r="H29" s="21">
        <f>H30+H35+H40+H41+H45+H46</f>
        <v>6791570</v>
      </c>
    </row>
    <row r="30" spans="2:8" s="29" customFormat="1" ht="15" customHeight="1">
      <c r="B30" s="30"/>
      <c r="C30" s="32">
        <v>1</v>
      </c>
      <c r="D30" s="33" t="s">
        <v>45</v>
      </c>
      <c r="E30" s="34"/>
      <c r="F30" s="31"/>
      <c r="G30" s="21">
        <f>G31+G32+G33+G34</f>
        <v>0</v>
      </c>
      <c r="H30" s="21">
        <f>H31+H32+H33+H34</f>
        <v>0</v>
      </c>
    </row>
    <row r="31" spans="2:8" s="29" customFormat="1" ht="15" customHeight="1">
      <c r="B31" s="30"/>
      <c r="C31" s="35"/>
      <c r="D31" s="36" t="s">
        <v>46</v>
      </c>
      <c r="E31" s="37" t="s">
        <v>52</v>
      </c>
      <c r="F31" s="31"/>
      <c r="G31" s="21"/>
      <c r="H31" s="21"/>
    </row>
    <row r="32" spans="2:8" s="29" customFormat="1" ht="15" customHeight="1">
      <c r="B32" s="30"/>
      <c r="C32" s="35"/>
      <c r="D32" s="36" t="s">
        <v>26</v>
      </c>
      <c r="E32" s="37" t="s">
        <v>53</v>
      </c>
      <c r="F32" s="31"/>
      <c r="G32" s="21"/>
      <c r="H32" s="21"/>
    </row>
    <row r="33" spans="2:8" s="29" customFormat="1" ht="15" customHeight="1">
      <c r="B33" s="30"/>
      <c r="C33" s="35"/>
      <c r="D33" s="36" t="s">
        <v>30</v>
      </c>
      <c r="E33" s="37" t="s">
        <v>54</v>
      </c>
      <c r="F33" s="31"/>
      <c r="G33" s="21"/>
      <c r="H33" s="21"/>
    </row>
    <row r="34" spans="2:8" s="29" customFormat="1" ht="15" customHeight="1">
      <c r="B34" s="30"/>
      <c r="C34" s="35"/>
      <c r="D34" s="36" t="s">
        <v>31</v>
      </c>
      <c r="E34" s="37" t="s">
        <v>55</v>
      </c>
      <c r="F34" s="31"/>
      <c r="G34" s="21"/>
      <c r="H34" s="21"/>
    </row>
    <row r="35" spans="2:8" s="29" customFormat="1" ht="15" customHeight="1">
      <c r="B35" s="30"/>
      <c r="C35" s="32">
        <v>2</v>
      </c>
      <c r="D35" s="33" t="s">
        <v>47</v>
      </c>
      <c r="E35" s="38"/>
      <c r="F35" s="31"/>
      <c r="G35" s="21">
        <f>G36+G37+G38+G39</f>
        <v>6544385</v>
      </c>
      <c r="H35" s="21">
        <f>H36+H37+H38+H39</f>
        <v>6791570</v>
      </c>
    </row>
    <row r="36" spans="2:8" s="29" customFormat="1" ht="15" customHeight="1">
      <c r="B36" s="30"/>
      <c r="C36" s="35"/>
      <c r="D36" s="36" t="s">
        <v>25</v>
      </c>
      <c r="E36" s="37" t="s">
        <v>56</v>
      </c>
      <c r="F36" s="31"/>
      <c r="G36" s="21"/>
      <c r="H36" s="21"/>
    </row>
    <row r="37" spans="2:8" s="29" customFormat="1" ht="15" customHeight="1">
      <c r="B37" s="30"/>
      <c r="C37" s="35"/>
      <c r="D37" s="36" t="s">
        <v>26</v>
      </c>
      <c r="E37" s="37" t="s">
        <v>8</v>
      </c>
      <c r="F37" s="31"/>
      <c r="G37" s="21">
        <v>5820000</v>
      </c>
      <c r="H37" s="21">
        <v>6000000</v>
      </c>
    </row>
    <row r="38" spans="2:8" s="29" customFormat="1" ht="15" customHeight="1">
      <c r="B38" s="30"/>
      <c r="C38" s="35"/>
      <c r="D38" s="36" t="s">
        <v>30</v>
      </c>
      <c r="E38" s="37" t="s">
        <v>57</v>
      </c>
      <c r="F38" s="31"/>
      <c r="G38" s="21">
        <v>724385</v>
      </c>
      <c r="H38" s="21">
        <v>791570</v>
      </c>
    </row>
    <row r="39" spans="2:8" s="29" customFormat="1" ht="15" customHeight="1">
      <c r="B39" s="30"/>
      <c r="C39" s="35"/>
      <c r="D39" s="36" t="s">
        <v>31</v>
      </c>
      <c r="E39" s="37" t="s">
        <v>60</v>
      </c>
      <c r="F39" s="31"/>
      <c r="G39" s="21"/>
      <c r="H39" s="21"/>
    </row>
    <row r="40" spans="2:8" s="29" customFormat="1" ht="15" customHeight="1">
      <c r="B40" s="30"/>
      <c r="C40" s="32">
        <v>3</v>
      </c>
      <c r="D40" s="33" t="s">
        <v>48</v>
      </c>
      <c r="E40" s="34"/>
      <c r="F40" s="31"/>
      <c r="G40" s="21"/>
      <c r="H40" s="21"/>
    </row>
    <row r="41" spans="2:8" s="29" customFormat="1" ht="15" customHeight="1">
      <c r="B41" s="30"/>
      <c r="C41" s="32">
        <v>4</v>
      </c>
      <c r="D41" s="33" t="s">
        <v>49</v>
      </c>
      <c r="E41" s="34"/>
      <c r="F41" s="31"/>
      <c r="G41" s="21">
        <f>G42+G43+G44</f>
        <v>0</v>
      </c>
      <c r="H41" s="21">
        <f>H42+H43+H44</f>
        <v>0</v>
      </c>
    </row>
    <row r="42" spans="2:8" s="29" customFormat="1" ht="15" customHeight="1">
      <c r="B42" s="30"/>
      <c r="C42" s="35"/>
      <c r="D42" s="36" t="s">
        <v>25</v>
      </c>
      <c r="E42" s="37" t="s">
        <v>58</v>
      </c>
      <c r="F42" s="31"/>
      <c r="G42" s="21"/>
      <c r="H42" s="21"/>
    </row>
    <row r="43" spans="2:8" s="29" customFormat="1" ht="15" customHeight="1">
      <c r="B43" s="30"/>
      <c r="C43" s="35"/>
      <c r="D43" s="36" t="s">
        <v>26</v>
      </c>
      <c r="E43" s="37" t="s">
        <v>59</v>
      </c>
      <c r="F43" s="31"/>
      <c r="G43" s="21"/>
      <c r="H43" s="21"/>
    </row>
    <row r="44" spans="2:8" s="29" customFormat="1" ht="15" customHeight="1">
      <c r="B44" s="30"/>
      <c r="C44" s="35"/>
      <c r="D44" s="36" t="s">
        <v>30</v>
      </c>
      <c r="E44" s="37" t="s">
        <v>61</v>
      </c>
      <c r="F44" s="31"/>
      <c r="G44" s="21"/>
      <c r="H44" s="21"/>
    </row>
    <row r="45" spans="2:8" s="29" customFormat="1" ht="15" customHeight="1">
      <c r="B45" s="30"/>
      <c r="C45" s="32">
        <v>5</v>
      </c>
      <c r="D45" s="33" t="s">
        <v>50</v>
      </c>
      <c r="E45" s="34"/>
      <c r="F45" s="31"/>
      <c r="G45" s="21"/>
      <c r="H45" s="21"/>
    </row>
    <row r="46" spans="2:8" s="29" customFormat="1" ht="15" customHeight="1">
      <c r="B46" s="30"/>
      <c r="C46" s="32">
        <v>6</v>
      </c>
      <c r="D46" s="33" t="s">
        <v>51</v>
      </c>
      <c r="E46" s="34"/>
      <c r="F46" s="31"/>
      <c r="G46" s="21"/>
      <c r="H46" s="21"/>
    </row>
    <row r="47" spans="2:8" s="29" customFormat="1" ht="35.25" customHeight="1">
      <c r="B47" s="31"/>
      <c r="C47" s="200" t="s">
        <v>97</v>
      </c>
      <c r="D47" s="201"/>
      <c r="E47" s="202"/>
      <c r="F47" s="31"/>
      <c r="G47" s="21">
        <f>G8+G29</f>
        <v>9773040</v>
      </c>
      <c r="H47" s="21">
        <f>H8+H29</f>
        <v>8947831</v>
      </c>
    </row>
    <row r="48" spans="2:8" s="29" customFormat="1" ht="15.75" customHeight="1">
      <c r="B48" s="40"/>
      <c r="C48" s="40"/>
      <c r="D48" s="40"/>
      <c r="E48" s="40"/>
      <c r="F48" s="41"/>
      <c r="G48" s="42">
        <f>Pasivet!G41</f>
        <v>9773040.4</v>
      </c>
      <c r="H48" s="42"/>
    </row>
    <row r="49" spans="2:8" s="29" customFormat="1" ht="15.75" customHeight="1">
      <c r="B49" s="40"/>
      <c r="C49" s="40"/>
      <c r="D49" s="40"/>
      <c r="E49" s="40"/>
      <c r="F49" s="41"/>
      <c r="G49" s="42">
        <f>G47-G48</f>
        <v>-0.40000000037252903</v>
      </c>
      <c r="H49" s="42"/>
    </row>
  </sheetData>
  <sheetProtection/>
  <mergeCells count="8">
    <mergeCell ref="G2:H2"/>
    <mergeCell ref="B4:H4"/>
    <mergeCell ref="C29:E29"/>
    <mergeCell ref="C47:E47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6">
      <selection activeCell="G40" sqref="G40"/>
    </sheetView>
  </sheetViews>
  <sheetFormatPr defaultColWidth="9.140625" defaultRowHeight="12.75"/>
  <cols>
    <col min="1" max="1" width="4.42187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1" ht="12.75"/>
    <row r="2" spans="2:8" s="29" customFormat="1" ht="18">
      <c r="B2" s="46" t="s">
        <v>370</v>
      </c>
      <c r="C2" s="47"/>
      <c r="D2" s="47"/>
      <c r="E2" s="48"/>
      <c r="G2" s="198" t="s">
        <v>294</v>
      </c>
      <c r="H2" s="198"/>
    </row>
    <row r="3" spans="2:8" s="29" customFormat="1" ht="6" customHeight="1">
      <c r="B3" s="46"/>
      <c r="C3" s="47"/>
      <c r="D3" s="47"/>
      <c r="E3" s="48"/>
      <c r="G3" s="64"/>
      <c r="H3" s="64"/>
    </row>
    <row r="4" spans="2:8" s="29" customFormat="1" ht="18" customHeight="1">
      <c r="B4" s="199" t="s">
        <v>384</v>
      </c>
      <c r="C4" s="199"/>
      <c r="D4" s="199"/>
      <c r="E4" s="199"/>
      <c r="F4" s="199"/>
      <c r="G4" s="199"/>
      <c r="H4" s="199"/>
    </row>
    <row r="5" ht="6.75" customHeight="1"/>
    <row r="6" spans="2:8" s="29" customFormat="1" ht="15.75" customHeight="1">
      <c r="B6" s="203" t="s">
        <v>5</v>
      </c>
      <c r="C6" s="205" t="s">
        <v>92</v>
      </c>
      <c r="D6" s="206"/>
      <c r="E6" s="207"/>
      <c r="F6" s="203" t="s">
        <v>18</v>
      </c>
      <c r="G6" s="43" t="s">
        <v>19</v>
      </c>
      <c r="H6" s="43" t="s">
        <v>19</v>
      </c>
    </row>
    <row r="7" spans="2:8" s="29" customFormat="1" ht="15.75" customHeight="1">
      <c r="B7" s="204"/>
      <c r="C7" s="208"/>
      <c r="D7" s="209"/>
      <c r="E7" s="210"/>
      <c r="F7" s="204"/>
      <c r="G7" s="44" t="s">
        <v>20</v>
      </c>
      <c r="H7" s="45" t="s">
        <v>21</v>
      </c>
    </row>
    <row r="8" spans="2:8" s="29" customFormat="1" ht="24.75" customHeight="1">
      <c r="B8" s="50" t="s">
        <v>6</v>
      </c>
      <c r="C8" s="200" t="s">
        <v>93</v>
      </c>
      <c r="D8" s="201"/>
      <c r="E8" s="202"/>
      <c r="F8" s="31"/>
      <c r="G8" s="21">
        <f>G9+G10+G14+G20+G21</f>
        <v>8927224</v>
      </c>
      <c r="H8" s="21">
        <f>H9+H10+H14+H20+H21</f>
        <v>8373064</v>
      </c>
    </row>
    <row r="9" spans="2:8" s="29" customFormat="1" ht="15.75" customHeight="1">
      <c r="B9" s="30"/>
      <c r="C9" s="32">
        <v>1</v>
      </c>
      <c r="D9" s="33" t="s">
        <v>62</v>
      </c>
      <c r="E9" s="34"/>
      <c r="F9" s="31"/>
      <c r="G9" s="21"/>
      <c r="H9" s="21"/>
    </row>
    <row r="10" spans="2:8" s="29" customFormat="1" ht="15.75" customHeight="1">
      <c r="B10" s="30"/>
      <c r="C10" s="32">
        <v>2</v>
      </c>
      <c r="D10" s="33" t="s">
        <v>63</v>
      </c>
      <c r="E10" s="34"/>
      <c r="F10" s="31"/>
      <c r="G10" s="21">
        <f>G11+G12+G13</f>
        <v>0</v>
      </c>
      <c r="H10" s="21">
        <f>H11+H12+H13</f>
        <v>0</v>
      </c>
    </row>
    <row r="11" spans="2:8" s="29" customFormat="1" ht="15.75" customHeight="1">
      <c r="B11" s="30"/>
      <c r="C11" s="35"/>
      <c r="D11" s="36" t="s">
        <v>25</v>
      </c>
      <c r="E11" s="37" t="s">
        <v>72</v>
      </c>
      <c r="F11" s="31"/>
      <c r="G11" s="21"/>
      <c r="H11" s="21"/>
    </row>
    <row r="12" spans="2:8" s="29" customFormat="1" ht="15.75" customHeight="1">
      <c r="B12" s="30"/>
      <c r="C12" s="35"/>
      <c r="D12" s="36" t="s">
        <v>26</v>
      </c>
      <c r="E12" s="37" t="s">
        <v>69</v>
      </c>
      <c r="F12" s="31"/>
      <c r="G12" s="21"/>
      <c r="H12" s="21"/>
    </row>
    <row r="13" spans="2:8" s="29" customFormat="1" ht="15.75" customHeight="1">
      <c r="B13" s="30"/>
      <c r="C13" s="35"/>
      <c r="D13" s="36" t="s">
        <v>30</v>
      </c>
      <c r="E13" s="37" t="s">
        <v>70</v>
      </c>
      <c r="F13" s="31"/>
      <c r="G13" s="21"/>
      <c r="H13" s="21"/>
    </row>
    <row r="14" spans="2:8" s="29" customFormat="1" ht="15.75" customHeight="1">
      <c r="B14" s="30"/>
      <c r="C14" s="32">
        <v>3</v>
      </c>
      <c r="D14" s="33" t="s">
        <v>64</v>
      </c>
      <c r="E14" s="34"/>
      <c r="F14" s="31"/>
      <c r="G14" s="21">
        <f>G15+G16+G17+G18+G19</f>
        <v>8927224</v>
      </c>
      <c r="H14" s="21">
        <f>H15+H16+H17+H18+H19</f>
        <v>8373064</v>
      </c>
    </row>
    <row r="15" spans="2:8" s="29" customFormat="1" ht="15.75" customHeight="1">
      <c r="B15" s="30"/>
      <c r="C15" s="35"/>
      <c r="D15" s="36" t="s">
        <v>25</v>
      </c>
      <c r="E15" s="37" t="s">
        <v>73</v>
      </c>
      <c r="F15" s="31"/>
      <c r="G15" s="21"/>
      <c r="H15" s="21">
        <v>594351</v>
      </c>
    </row>
    <row r="16" spans="2:8" s="29" customFormat="1" ht="15.75" customHeight="1">
      <c r="B16" s="30"/>
      <c r="C16" s="35"/>
      <c r="D16" s="36" t="s">
        <v>26</v>
      </c>
      <c r="E16" s="37" t="s">
        <v>123</v>
      </c>
      <c r="F16" s="31"/>
      <c r="G16" s="21">
        <v>1382192</v>
      </c>
      <c r="H16" s="21">
        <v>193168</v>
      </c>
    </row>
    <row r="17" spans="2:8" s="29" customFormat="1" ht="15.75" customHeight="1">
      <c r="B17" s="30"/>
      <c r="C17" s="35"/>
      <c r="D17" s="36" t="s">
        <v>30</v>
      </c>
      <c r="E17" s="37" t="s">
        <v>74</v>
      </c>
      <c r="F17" s="31"/>
      <c r="G17" s="21">
        <v>63174</v>
      </c>
      <c r="H17" s="21">
        <v>103687</v>
      </c>
    </row>
    <row r="18" spans="2:8" s="29" customFormat="1" ht="15.75" customHeight="1">
      <c r="B18" s="30"/>
      <c r="C18" s="35"/>
      <c r="D18" s="36" t="s">
        <v>31</v>
      </c>
      <c r="E18" s="37" t="s">
        <v>377</v>
      </c>
      <c r="F18" s="31"/>
      <c r="G18" s="21">
        <v>7481858</v>
      </c>
      <c r="H18" s="21">
        <v>7481858</v>
      </c>
    </row>
    <row r="19" spans="2:8" s="29" customFormat="1" ht="15.75" customHeight="1">
      <c r="B19" s="30"/>
      <c r="C19" s="35"/>
      <c r="D19" s="36" t="s">
        <v>32</v>
      </c>
      <c r="E19" s="37" t="s">
        <v>75</v>
      </c>
      <c r="F19" s="31"/>
      <c r="G19" s="21"/>
      <c r="H19" s="21"/>
    </row>
    <row r="20" spans="2:8" s="29" customFormat="1" ht="15.75" customHeight="1">
      <c r="B20" s="30"/>
      <c r="C20" s="32">
        <v>4</v>
      </c>
      <c r="D20" s="33" t="s">
        <v>65</v>
      </c>
      <c r="E20" s="34"/>
      <c r="F20" s="31"/>
      <c r="G20" s="21"/>
      <c r="H20" s="21"/>
    </row>
    <row r="21" spans="2:8" s="29" customFormat="1" ht="15.75" customHeight="1">
      <c r="B21" s="30"/>
      <c r="C21" s="32">
        <v>5</v>
      </c>
      <c r="D21" s="33" t="s">
        <v>66</v>
      </c>
      <c r="E21" s="34"/>
      <c r="F21" s="31"/>
      <c r="G21" s="21"/>
      <c r="H21" s="21"/>
    </row>
    <row r="22" spans="2:8" s="29" customFormat="1" ht="24.75" customHeight="1">
      <c r="B22" s="50" t="s">
        <v>7</v>
      </c>
      <c r="C22" s="200" t="s">
        <v>94</v>
      </c>
      <c r="D22" s="201"/>
      <c r="E22" s="202"/>
      <c r="F22" s="31"/>
      <c r="G22" s="21">
        <f>G23+G26+G27+G28</f>
        <v>0</v>
      </c>
      <c r="H22" s="21">
        <f>H23+H26+H27+H28</f>
        <v>0</v>
      </c>
    </row>
    <row r="23" spans="2:8" s="29" customFormat="1" ht="15.75" customHeight="1">
      <c r="B23" s="30"/>
      <c r="C23" s="32">
        <v>1</v>
      </c>
      <c r="D23" s="33" t="s">
        <v>76</v>
      </c>
      <c r="E23" s="38"/>
      <c r="F23" s="31"/>
      <c r="G23" s="21">
        <f>G24+G25</f>
        <v>0</v>
      </c>
      <c r="H23" s="21">
        <f>H24+H25</f>
        <v>0</v>
      </c>
    </row>
    <row r="24" spans="2:8" s="29" customFormat="1" ht="15.75" customHeight="1">
      <c r="B24" s="30"/>
      <c r="C24" s="35"/>
      <c r="D24" s="36" t="s">
        <v>25</v>
      </c>
      <c r="E24" s="37" t="s">
        <v>77</v>
      </c>
      <c r="F24" s="31"/>
      <c r="G24" s="21"/>
      <c r="H24" s="21"/>
    </row>
    <row r="25" spans="2:8" s="29" customFormat="1" ht="15.75" customHeight="1">
      <c r="B25" s="30"/>
      <c r="C25" s="35"/>
      <c r="D25" s="36" t="s">
        <v>26</v>
      </c>
      <c r="E25" s="37" t="s">
        <v>70</v>
      </c>
      <c r="F25" s="31"/>
      <c r="G25" s="21"/>
      <c r="H25" s="21"/>
    </row>
    <row r="26" spans="2:8" s="29" customFormat="1" ht="15.75" customHeight="1">
      <c r="B26" s="30"/>
      <c r="C26" s="32">
        <v>2</v>
      </c>
      <c r="D26" s="33" t="s">
        <v>78</v>
      </c>
      <c r="E26" s="34"/>
      <c r="F26" s="31"/>
      <c r="G26" s="21"/>
      <c r="H26" s="21"/>
    </row>
    <row r="27" spans="2:8" s="29" customFormat="1" ht="15.75" customHeight="1">
      <c r="B27" s="30"/>
      <c r="C27" s="32">
        <v>3</v>
      </c>
      <c r="D27" s="33" t="s">
        <v>65</v>
      </c>
      <c r="E27" s="34"/>
      <c r="F27" s="31"/>
      <c r="G27" s="21"/>
      <c r="H27" s="21"/>
    </row>
    <row r="28" spans="2:8" s="29" customFormat="1" ht="15.75" customHeight="1">
      <c r="B28" s="30"/>
      <c r="C28" s="32">
        <v>4</v>
      </c>
      <c r="D28" s="33" t="s">
        <v>79</v>
      </c>
      <c r="E28" s="34"/>
      <c r="F28" s="31"/>
      <c r="G28" s="21"/>
      <c r="H28" s="21"/>
    </row>
    <row r="29" spans="2:8" s="29" customFormat="1" ht="24.75" customHeight="1">
      <c r="B29" s="30"/>
      <c r="C29" s="200" t="s">
        <v>96</v>
      </c>
      <c r="D29" s="201"/>
      <c r="E29" s="202"/>
      <c r="F29" s="31"/>
      <c r="G29" s="21">
        <f>G8+G22</f>
        <v>8927224</v>
      </c>
      <c r="H29" s="21">
        <f>H8+H22</f>
        <v>8373064</v>
      </c>
    </row>
    <row r="30" spans="2:8" s="29" customFormat="1" ht="24.75" customHeight="1">
      <c r="B30" s="50" t="s">
        <v>80</v>
      </c>
      <c r="C30" s="200" t="s">
        <v>81</v>
      </c>
      <c r="D30" s="201"/>
      <c r="E30" s="202"/>
      <c r="F30" s="31"/>
      <c r="G30" s="21">
        <f>G31+G32+G33+G34+G35+G36+G37+G38+G39+G40</f>
        <v>845816.4</v>
      </c>
      <c r="H30" s="21">
        <f>H31+H32+H33+H34+H35+H36+H37+H38+H39+H40</f>
        <v>574767</v>
      </c>
    </row>
    <row r="31" spans="2:8" s="29" customFormat="1" ht="15.75" customHeight="1">
      <c r="B31" s="30"/>
      <c r="C31" s="32">
        <v>1</v>
      </c>
      <c r="D31" s="33" t="s">
        <v>82</v>
      </c>
      <c r="E31" s="34"/>
      <c r="F31" s="31"/>
      <c r="G31" s="21"/>
      <c r="H31" s="21"/>
    </row>
    <row r="32" spans="2:8" s="29" customFormat="1" ht="15.75" customHeight="1">
      <c r="B32" s="30"/>
      <c r="C32" s="55">
        <v>2</v>
      </c>
      <c r="D32" s="33" t="s">
        <v>83</v>
      </c>
      <c r="E32" s="34"/>
      <c r="F32" s="31"/>
      <c r="G32" s="21"/>
      <c r="H32" s="21"/>
    </row>
    <row r="33" spans="2:8" s="29" customFormat="1" ht="15.75" customHeight="1">
      <c r="B33" s="30"/>
      <c r="C33" s="32">
        <v>3</v>
      </c>
      <c r="D33" s="33" t="s">
        <v>84</v>
      </c>
      <c r="E33" s="34"/>
      <c r="F33" s="31"/>
      <c r="G33" s="21">
        <v>100000</v>
      </c>
      <c r="H33" s="21">
        <v>100000</v>
      </c>
    </row>
    <row r="34" spans="2:8" s="29" customFormat="1" ht="15.75" customHeight="1">
      <c r="B34" s="30"/>
      <c r="C34" s="55">
        <v>4</v>
      </c>
      <c r="D34" s="33" t="s">
        <v>85</v>
      </c>
      <c r="E34" s="34"/>
      <c r="F34" s="31"/>
      <c r="G34" s="21"/>
      <c r="H34" s="21"/>
    </row>
    <row r="35" spans="2:8" s="29" customFormat="1" ht="15.75" customHeight="1">
      <c r="B35" s="30"/>
      <c r="C35" s="32">
        <v>5</v>
      </c>
      <c r="D35" s="33" t="s">
        <v>86</v>
      </c>
      <c r="E35" s="34"/>
      <c r="F35" s="31"/>
      <c r="G35" s="21"/>
      <c r="H35" s="21"/>
    </row>
    <row r="36" spans="2:8" s="29" customFormat="1" ht="15.75" customHeight="1">
      <c r="B36" s="30"/>
      <c r="C36" s="55">
        <v>6</v>
      </c>
      <c r="D36" s="33" t="s">
        <v>87</v>
      </c>
      <c r="E36" s="34"/>
      <c r="F36" s="31"/>
      <c r="G36" s="21"/>
      <c r="H36" s="21"/>
    </row>
    <row r="37" spans="2:8" s="29" customFormat="1" ht="15.75" customHeight="1">
      <c r="B37" s="30"/>
      <c r="C37" s="32">
        <v>7</v>
      </c>
      <c r="D37" s="33" t="s">
        <v>88</v>
      </c>
      <c r="E37" s="34"/>
      <c r="F37" s="31"/>
      <c r="G37" s="21"/>
      <c r="H37" s="21"/>
    </row>
    <row r="38" spans="2:8" s="29" customFormat="1" ht="15.75" customHeight="1">
      <c r="B38" s="30"/>
      <c r="C38" s="55">
        <v>8</v>
      </c>
      <c r="D38" s="33" t="s">
        <v>89</v>
      </c>
      <c r="E38" s="34"/>
      <c r="F38" s="31"/>
      <c r="G38" s="21"/>
      <c r="H38" s="21"/>
    </row>
    <row r="39" spans="2:8" s="29" customFormat="1" ht="15.75" customHeight="1">
      <c r="B39" s="30"/>
      <c r="C39" s="32">
        <v>9</v>
      </c>
      <c r="D39" s="33" t="s">
        <v>90</v>
      </c>
      <c r="E39" s="34"/>
      <c r="F39" s="31"/>
      <c r="G39" s="21">
        <v>474767</v>
      </c>
      <c r="H39" s="21"/>
    </row>
    <row r="40" spans="2:8" s="29" customFormat="1" ht="15.75" customHeight="1">
      <c r="B40" s="30"/>
      <c r="C40" s="55">
        <v>10</v>
      </c>
      <c r="D40" s="33" t="s">
        <v>91</v>
      </c>
      <c r="E40" s="34"/>
      <c r="F40" s="31"/>
      <c r="G40" s="21">
        <f>'Ardh.Shpenz.1'!F33</f>
        <v>271049.4</v>
      </c>
      <c r="H40" s="21">
        <v>474767</v>
      </c>
    </row>
    <row r="41" spans="2:8" s="29" customFormat="1" ht="24.75" customHeight="1">
      <c r="B41" s="30"/>
      <c r="C41" s="200" t="s">
        <v>95</v>
      </c>
      <c r="D41" s="201"/>
      <c r="E41" s="202"/>
      <c r="F41" s="31"/>
      <c r="G41" s="21">
        <f>G29+G30</f>
        <v>9773040.4</v>
      </c>
      <c r="H41" s="21">
        <f>H29+H30</f>
        <v>8947831</v>
      </c>
    </row>
    <row r="42" spans="2:8" s="29" customFormat="1" ht="15.75" customHeight="1">
      <c r="B42" s="40"/>
      <c r="C42" s="40"/>
      <c r="D42" s="56"/>
      <c r="E42" s="41"/>
      <c r="F42" s="41"/>
      <c r="G42" s="42"/>
      <c r="H42" s="42"/>
    </row>
    <row r="43" spans="2:8" s="29" customFormat="1" ht="15.75" customHeight="1">
      <c r="B43" s="40"/>
      <c r="C43" s="40"/>
      <c r="D43" s="56"/>
      <c r="E43" s="41"/>
      <c r="F43" s="41"/>
      <c r="G43" s="42"/>
      <c r="H43" s="42"/>
    </row>
    <row r="44" spans="2:8" s="29" customFormat="1" ht="15.75" customHeight="1">
      <c r="B44" s="40"/>
      <c r="C44" s="40"/>
      <c r="D44" s="56"/>
      <c r="E44" s="41"/>
      <c r="F44" s="41"/>
      <c r="G44" s="42"/>
      <c r="H44" s="42"/>
    </row>
    <row r="45" spans="2:8" s="29" customFormat="1" ht="15.75" customHeight="1">
      <c r="B45" s="40"/>
      <c r="C45" s="40"/>
      <c r="D45" s="56"/>
      <c r="E45" s="41"/>
      <c r="F45" s="41"/>
      <c r="G45" s="42"/>
      <c r="H45" s="42"/>
    </row>
    <row r="46" spans="2:8" s="29" customFormat="1" ht="15.75" customHeight="1">
      <c r="B46" s="40"/>
      <c r="C46" s="40"/>
      <c r="D46" s="56"/>
      <c r="E46" s="41"/>
      <c r="F46" s="41"/>
      <c r="G46" s="42"/>
      <c r="H46" s="42"/>
    </row>
    <row r="47" spans="2:8" s="29" customFormat="1" ht="15.75" customHeight="1">
      <c r="B47" s="40"/>
      <c r="C47" s="40"/>
      <c r="D47" s="56"/>
      <c r="E47" s="41"/>
      <c r="F47" s="41"/>
      <c r="G47" s="42"/>
      <c r="H47" s="42"/>
    </row>
    <row r="48" spans="2:8" s="29" customFormat="1" ht="15.75" customHeight="1">
      <c r="B48" s="40"/>
      <c r="C48" s="40"/>
      <c r="D48" s="56"/>
      <c r="E48" s="41"/>
      <c r="F48" s="41"/>
      <c r="G48" s="42"/>
      <c r="H48" s="42"/>
    </row>
    <row r="49" spans="2:8" s="29" customFormat="1" ht="15.75" customHeight="1">
      <c r="B49" s="40"/>
      <c r="C49" s="40"/>
      <c r="D49" s="56"/>
      <c r="E49" s="41"/>
      <c r="F49" s="41"/>
      <c r="G49" s="42"/>
      <c r="H49" s="42"/>
    </row>
    <row r="50" spans="2:8" s="29" customFormat="1" ht="15.75" customHeight="1">
      <c r="B50" s="40"/>
      <c r="C50" s="40"/>
      <c r="D50" s="56"/>
      <c r="E50" s="41"/>
      <c r="F50" s="41"/>
      <c r="G50" s="42"/>
      <c r="H50" s="42"/>
    </row>
    <row r="51" spans="2:8" s="29" customFormat="1" ht="15.75" customHeight="1">
      <c r="B51" s="40"/>
      <c r="C51" s="40"/>
      <c r="D51" s="40"/>
      <c r="E51" s="40"/>
      <c r="F51" s="41"/>
      <c r="G51" s="42"/>
      <c r="H51" s="42"/>
    </row>
    <row r="52" spans="2:8" ht="12.75">
      <c r="B52" s="10"/>
      <c r="C52" s="10"/>
      <c r="D52" s="39"/>
      <c r="E52" s="5"/>
      <c r="F52" s="5"/>
      <c r="G52" s="20"/>
      <c r="H52" s="20"/>
    </row>
  </sheetData>
  <sheetProtection/>
  <mergeCells count="10">
    <mergeCell ref="G2:H2"/>
    <mergeCell ref="B4:H4"/>
    <mergeCell ref="C29:E29"/>
    <mergeCell ref="C8:E8"/>
    <mergeCell ref="F6:F7"/>
    <mergeCell ref="C41:E41"/>
    <mergeCell ref="B6:B7"/>
    <mergeCell ref="C6:E7"/>
    <mergeCell ref="C22:E22"/>
    <mergeCell ref="C30:E30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0">
      <selection activeCell="F16" sqref="F16"/>
    </sheetView>
  </sheetViews>
  <sheetFormatPr defaultColWidth="9.140625" defaultRowHeight="12.75"/>
  <cols>
    <col min="1" max="1" width="4.28125" style="0" customWidth="1"/>
    <col min="2" max="3" width="3.7109375" style="19" customWidth="1"/>
    <col min="4" max="4" width="2.7109375" style="19" customWidth="1"/>
    <col min="5" max="5" width="51.7109375" style="0" customWidth="1"/>
    <col min="6" max="6" width="14.8515625" style="18" customWidth="1"/>
    <col min="7" max="7" width="14.00390625" style="18" customWidth="1"/>
    <col min="8" max="8" width="1.421875" style="0" customWidth="1"/>
  </cols>
  <sheetData>
    <row r="1" ht="12.75"/>
    <row r="2" spans="2:7" s="29" customFormat="1" ht="18">
      <c r="B2" s="46" t="s">
        <v>371</v>
      </c>
      <c r="C2" s="46"/>
      <c r="D2" s="47"/>
      <c r="E2" s="48"/>
      <c r="F2" s="64" t="s">
        <v>124</v>
      </c>
      <c r="G2" s="22"/>
    </row>
    <row r="3" spans="2:7" s="29" customFormat="1" ht="9" customHeight="1">
      <c r="B3" s="46"/>
      <c r="C3" s="46"/>
      <c r="D3" s="47"/>
      <c r="E3" s="48"/>
      <c r="F3" s="64"/>
      <c r="G3" s="22"/>
    </row>
    <row r="4" spans="2:7" s="29" customFormat="1" ht="16.5" customHeight="1">
      <c r="B4" s="211" t="s">
        <v>385</v>
      </c>
      <c r="C4" s="211"/>
      <c r="D4" s="211"/>
      <c r="E4" s="211"/>
      <c r="F4" s="211"/>
      <c r="G4" s="211"/>
    </row>
    <row r="5" ht="6.75" customHeight="1"/>
    <row r="6" spans="2:7" s="29" customFormat="1" ht="15.75" customHeight="1">
      <c r="B6" s="203" t="s">
        <v>5</v>
      </c>
      <c r="C6" s="205"/>
      <c r="D6" s="206"/>
      <c r="E6" s="207"/>
      <c r="F6" s="43" t="s">
        <v>19</v>
      </c>
      <c r="G6" s="43" t="s">
        <v>19</v>
      </c>
    </row>
    <row r="7" spans="2:7" s="29" customFormat="1" ht="15.75" customHeight="1">
      <c r="B7" s="204"/>
      <c r="C7" s="208"/>
      <c r="D7" s="209"/>
      <c r="E7" s="210"/>
      <c r="F7" s="44" t="s">
        <v>20</v>
      </c>
      <c r="G7" s="45" t="s">
        <v>21</v>
      </c>
    </row>
    <row r="8" spans="2:8" s="29" customFormat="1" ht="15.75" customHeight="1">
      <c r="B8" s="30">
        <v>1</v>
      </c>
      <c r="C8" s="57" t="s">
        <v>98</v>
      </c>
      <c r="D8" s="58"/>
      <c r="E8" s="34"/>
      <c r="F8" s="21">
        <v>4526188</v>
      </c>
      <c r="G8" s="21">
        <v>2095044</v>
      </c>
      <c r="H8" s="21">
        <v>2095044</v>
      </c>
    </row>
    <row r="9" spans="2:7" s="29" customFormat="1" ht="15.75" customHeight="1">
      <c r="B9" s="30">
        <v>2</v>
      </c>
      <c r="C9" s="57" t="s">
        <v>99</v>
      </c>
      <c r="E9" s="34"/>
      <c r="F9" s="21"/>
      <c r="G9" s="21"/>
    </row>
    <row r="10" spans="2:7" s="29" customFormat="1" ht="15.75" customHeight="1">
      <c r="B10" s="203"/>
      <c r="C10" s="52"/>
      <c r="D10" s="59" t="s">
        <v>100</v>
      </c>
      <c r="F10" s="212"/>
      <c r="G10" s="214"/>
    </row>
    <row r="11" spans="2:7" s="29" customFormat="1" ht="15.75" customHeight="1">
      <c r="B11" s="204"/>
      <c r="C11" s="53"/>
      <c r="D11" s="60" t="s">
        <v>101</v>
      </c>
      <c r="E11" s="28"/>
      <c r="F11" s="213"/>
      <c r="G11" s="215"/>
    </row>
    <row r="12" spans="2:7" s="29" customFormat="1" ht="15.75" customHeight="1">
      <c r="B12" s="203"/>
      <c r="C12" s="52"/>
      <c r="D12" s="59" t="s">
        <v>102</v>
      </c>
      <c r="F12" s="212"/>
      <c r="G12" s="212"/>
    </row>
    <row r="13" spans="2:7" s="29" customFormat="1" ht="15.75" customHeight="1">
      <c r="B13" s="204"/>
      <c r="C13" s="53"/>
      <c r="D13" s="60" t="s">
        <v>103</v>
      </c>
      <c r="E13" s="28"/>
      <c r="F13" s="213"/>
      <c r="G13" s="213"/>
    </row>
    <row r="14" spans="2:7" s="29" customFormat="1" ht="15.75" customHeight="1">
      <c r="B14" s="30">
        <v>3</v>
      </c>
      <c r="C14" s="35"/>
      <c r="D14" s="34" t="s">
        <v>104</v>
      </c>
      <c r="E14" s="31"/>
      <c r="F14" s="21">
        <v>-2081951</v>
      </c>
      <c r="G14" s="21">
        <v>-640417</v>
      </c>
    </row>
    <row r="15" spans="2:7" s="29" customFormat="1" ht="15.75" customHeight="1">
      <c r="B15" s="30">
        <v>4</v>
      </c>
      <c r="C15" s="35"/>
      <c r="D15" s="34" t="s">
        <v>105</v>
      </c>
      <c r="F15" s="21">
        <v>-128520</v>
      </c>
      <c r="G15" s="21">
        <v>-173059</v>
      </c>
    </row>
    <row r="16" spans="2:7" s="29" customFormat="1" ht="15.75" customHeight="1">
      <c r="B16" s="30">
        <v>5</v>
      </c>
      <c r="C16" s="35"/>
      <c r="D16" s="61" t="s">
        <v>106</v>
      </c>
      <c r="E16" s="34"/>
      <c r="F16" s="21">
        <f>F17+F18</f>
        <v>-1713416</v>
      </c>
      <c r="G16" s="21">
        <f>G17+G18</f>
        <v>-1373882</v>
      </c>
    </row>
    <row r="17" spans="2:7" s="29" customFormat="1" ht="15.75" customHeight="1">
      <c r="B17" s="186" t="s">
        <v>318</v>
      </c>
      <c r="C17" s="35"/>
      <c r="D17" s="61"/>
      <c r="E17" s="37" t="s">
        <v>107</v>
      </c>
      <c r="F17" s="21">
        <v>-1448000</v>
      </c>
      <c r="G17" s="21">
        <v>-1128909</v>
      </c>
    </row>
    <row r="18" spans="2:7" s="29" customFormat="1" ht="15.75" customHeight="1">
      <c r="B18" s="30" t="s">
        <v>319</v>
      </c>
      <c r="C18" s="35"/>
      <c r="D18" s="61"/>
      <c r="E18" s="37" t="s">
        <v>108</v>
      </c>
      <c r="F18" s="21">
        <v>-265416</v>
      </c>
      <c r="G18" s="21">
        <v>-244973</v>
      </c>
    </row>
    <row r="19" spans="2:7" s="29" customFormat="1" ht="15.75" customHeight="1">
      <c r="B19" s="30" t="s">
        <v>320</v>
      </c>
      <c r="C19" s="35"/>
      <c r="D19" s="61"/>
      <c r="E19" s="37" t="s">
        <v>109</v>
      </c>
      <c r="F19" s="21"/>
      <c r="G19" s="21"/>
    </row>
    <row r="20" spans="2:7" s="29" customFormat="1" ht="15.75" customHeight="1">
      <c r="B20" s="30">
        <v>6</v>
      </c>
      <c r="C20" s="35"/>
      <c r="D20" s="61" t="s">
        <v>110</v>
      </c>
      <c r="E20" s="34"/>
      <c r="F20" s="21">
        <v>-298735</v>
      </c>
      <c r="G20" s="21"/>
    </row>
    <row r="21" spans="2:7" s="29" customFormat="1" ht="15.75" customHeight="1">
      <c r="B21" s="30"/>
      <c r="C21" s="57" t="s">
        <v>111</v>
      </c>
      <c r="D21" s="61"/>
      <c r="E21" s="34"/>
      <c r="F21" s="21"/>
      <c r="G21" s="21"/>
    </row>
    <row r="22" spans="2:7" s="29" customFormat="1" ht="15.75" customHeight="1">
      <c r="B22" s="30">
        <v>7</v>
      </c>
      <c r="C22" s="35"/>
      <c r="D22" s="61" t="s">
        <v>112</v>
      </c>
      <c r="E22" s="34"/>
      <c r="F22" s="21"/>
      <c r="G22" s="21"/>
    </row>
    <row r="23" spans="2:7" s="29" customFormat="1" ht="15.75" customHeight="1">
      <c r="B23" s="30">
        <v>8</v>
      </c>
      <c r="C23" s="35"/>
      <c r="D23" s="61" t="s">
        <v>289</v>
      </c>
      <c r="E23" s="34"/>
      <c r="F23" s="21"/>
      <c r="G23" s="21"/>
    </row>
    <row r="24" spans="2:7" s="29" customFormat="1" ht="15.75" customHeight="1">
      <c r="B24" s="30">
        <v>9</v>
      </c>
      <c r="C24" s="35"/>
      <c r="D24" s="61" t="s">
        <v>113</v>
      </c>
      <c r="E24" s="34"/>
      <c r="F24" s="21"/>
      <c r="G24" s="21"/>
    </row>
    <row r="25" spans="2:7" s="29" customFormat="1" ht="15.75" customHeight="1">
      <c r="B25" s="30">
        <v>10</v>
      </c>
      <c r="C25" s="35"/>
      <c r="D25" s="61"/>
      <c r="E25" s="37" t="s">
        <v>114</v>
      </c>
      <c r="F25" s="21"/>
      <c r="G25" s="21"/>
    </row>
    <row r="26" spans="2:7" s="29" customFormat="1" ht="15.75" customHeight="1">
      <c r="B26" s="30">
        <v>11</v>
      </c>
      <c r="C26" s="35"/>
      <c r="D26" s="61"/>
      <c r="E26" s="37" t="s">
        <v>115</v>
      </c>
      <c r="F26" s="21">
        <v>-2400</v>
      </c>
      <c r="G26" s="21"/>
    </row>
    <row r="27" spans="2:7" s="29" customFormat="1" ht="15.75" customHeight="1">
      <c r="B27" s="30">
        <v>12</v>
      </c>
      <c r="C27" s="35"/>
      <c r="D27" s="61"/>
      <c r="E27" s="37" t="s">
        <v>116</v>
      </c>
      <c r="F27" s="21"/>
      <c r="G27" s="21"/>
    </row>
    <row r="28" spans="2:7" s="29" customFormat="1" ht="15.75" customHeight="1">
      <c r="B28" s="30"/>
      <c r="C28" s="35"/>
      <c r="D28" s="61"/>
      <c r="E28" s="37" t="s">
        <v>295</v>
      </c>
      <c r="F28" s="21"/>
      <c r="G28" s="21">
        <v>619833</v>
      </c>
    </row>
    <row r="29" spans="2:7" s="29" customFormat="1" ht="27.75" customHeight="1">
      <c r="B29" s="30"/>
      <c r="C29" s="200" t="s">
        <v>117</v>
      </c>
      <c r="D29" s="201"/>
      <c r="E29" s="202"/>
      <c r="F29" s="21">
        <f>F8+F9+F14+F15+F16+F20+F28+F26</f>
        <v>301166</v>
      </c>
      <c r="G29" s="21">
        <f>G8+G14+G15+G16+G25+G26+G27+G28+G20</f>
        <v>527519</v>
      </c>
    </row>
    <row r="30" spans="2:7" s="29" customFormat="1" ht="15.75" customHeight="1">
      <c r="B30" s="30"/>
      <c r="E30" s="34"/>
      <c r="F30" s="21"/>
      <c r="G30" s="21"/>
    </row>
    <row r="31" spans="2:7" s="29" customFormat="1" ht="15.75" customHeight="1">
      <c r="B31" s="30">
        <v>15</v>
      </c>
      <c r="C31" s="57" t="s">
        <v>118</v>
      </c>
      <c r="D31" s="61"/>
      <c r="E31" s="34"/>
      <c r="F31" s="21">
        <f>F29+F30</f>
        <v>301166</v>
      </c>
      <c r="G31" s="21">
        <f>G29+G30</f>
        <v>527519</v>
      </c>
    </row>
    <row r="32" spans="2:7" s="29" customFormat="1" ht="15.75" customHeight="1">
      <c r="B32" s="30">
        <v>16</v>
      </c>
      <c r="C32" s="62"/>
      <c r="D32" s="61" t="s">
        <v>119</v>
      </c>
      <c r="E32" s="34"/>
      <c r="F32" s="21">
        <f>F31*10%</f>
        <v>30116.600000000002</v>
      </c>
      <c r="G32" s="21">
        <f>G29*10%</f>
        <v>52751.9</v>
      </c>
    </row>
    <row r="33" spans="2:7" s="29" customFormat="1" ht="15.75" customHeight="1">
      <c r="B33" s="30">
        <v>17</v>
      </c>
      <c r="C33" s="57" t="s">
        <v>120</v>
      </c>
      <c r="D33" s="61"/>
      <c r="E33" s="34"/>
      <c r="F33" s="21">
        <f>F29-F32</f>
        <v>271049.4</v>
      </c>
      <c r="G33" s="21">
        <f>G29-G32</f>
        <v>474767.1</v>
      </c>
    </row>
    <row r="34" spans="2:7" s="29" customFormat="1" ht="15.75" customHeight="1">
      <c r="B34" s="30"/>
      <c r="C34" s="53"/>
      <c r="D34" s="63" t="s">
        <v>121</v>
      </c>
      <c r="E34" s="34"/>
      <c r="F34" s="21"/>
      <c r="G34" s="21"/>
    </row>
    <row r="35" spans="2:7" s="29" customFormat="1" ht="15.75" customHeight="1">
      <c r="B35" s="30"/>
      <c r="C35" s="53"/>
      <c r="D35" s="63"/>
      <c r="E35" s="34"/>
      <c r="F35" s="21"/>
      <c r="G35" s="21"/>
    </row>
    <row r="36" spans="2:7" s="29" customFormat="1" ht="15.75" customHeight="1">
      <c r="B36" s="30"/>
      <c r="C36" s="53"/>
      <c r="D36" s="63" t="s">
        <v>122</v>
      </c>
      <c r="E36" s="34"/>
      <c r="F36" s="21"/>
      <c r="G36" s="21"/>
    </row>
    <row r="37" spans="2:7" s="29" customFormat="1" ht="15.75" customHeight="1">
      <c r="B37" s="30"/>
      <c r="C37" s="53"/>
      <c r="D37" s="63"/>
      <c r="E37" s="34"/>
      <c r="F37" s="21"/>
      <c r="G37" s="21"/>
    </row>
    <row r="38" spans="2:7" s="29" customFormat="1" ht="15.75" customHeight="1">
      <c r="B38" s="30"/>
      <c r="C38" s="53"/>
      <c r="D38" s="63"/>
      <c r="E38" s="34"/>
      <c r="F38" s="21"/>
      <c r="G38" s="21"/>
    </row>
    <row r="39" spans="2:7" s="29" customFormat="1" ht="15.75" customHeight="1">
      <c r="B39" s="30"/>
      <c r="C39" s="53"/>
      <c r="D39" s="63"/>
      <c r="E39" s="34"/>
      <c r="F39" s="21"/>
      <c r="G39" s="21"/>
    </row>
    <row r="40" spans="2:7" s="29" customFormat="1" ht="15.75" customHeight="1">
      <c r="B40" s="30"/>
      <c r="C40" s="53"/>
      <c r="D40" s="63"/>
      <c r="E40" s="34"/>
      <c r="F40" s="21"/>
      <c r="G40" s="21"/>
    </row>
    <row r="41" spans="2:7" s="29" customFormat="1" ht="24.75" customHeight="1">
      <c r="B41" s="30"/>
      <c r="C41" s="35"/>
      <c r="D41" s="201"/>
      <c r="E41" s="202"/>
      <c r="F41" s="21"/>
      <c r="G41" s="21"/>
    </row>
    <row r="42" spans="2:7" s="29" customFormat="1" ht="15.75" customHeight="1">
      <c r="B42" s="40"/>
      <c r="C42" s="40"/>
      <c r="D42" s="40"/>
      <c r="E42" s="41"/>
      <c r="F42" s="42"/>
      <c r="G42" s="42"/>
    </row>
    <row r="43" spans="2:7" s="29" customFormat="1" ht="15.75" customHeight="1">
      <c r="B43" s="40"/>
      <c r="C43" s="40"/>
      <c r="D43" s="40"/>
      <c r="E43" s="41"/>
      <c r="F43" s="42"/>
      <c r="G43" s="42"/>
    </row>
    <row r="44" spans="2:7" s="29" customFormat="1" ht="15.75" customHeight="1">
      <c r="B44" s="40"/>
      <c r="C44" s="40"/>
      <c r="D44" s="40"/>
      <c r="E44" s="41"/>
      <c r="F44" s="42"/>
      <c r="G44" s="42"/>
    </row>
    <row r="45" spans="2:7" s="29" customFormat="1" ht="15.75" customHeight="1">
      <c r="B45" s="40"/>
      <c r="C45" s="40"/>
      <c r="D45" s="40"/>
      <c r="E45" s="41"/>
      <c r="F45" s="42"/>
      <c r="G45" s="42"/>
    </row>
    <row r="46" spans="2:7" s="29" customFormat="1" ht="15.75" customHeight="1">
      <c r="B46" s="40"/>
      <c r="C46" s="40"/>
      <c r="D46" s="40"/>
      <c r="E46" s="41"/>
      <c r="F46" s="42"/>
      <c r="G46" s="42"/>
    </row>
    <row r="47" spans="2:7" s="29" customFormat="1" ht="15.75" customHeight="1">
      <c r="B47" s="40"/>
      <c r="C47" s="40"/>
      <c r="D47" s="40"/>
      <c r="E47" s="41"/>
      <c r="F47" s="42"/>
      <c r="G47" s="42"/>
    </row>
    <row r="48" spans="2:7" s="29" customFormat="1" ht="15.75" customHeight="1">
      <c r="B48" s="40"/>
      <c r="C48" s="40"/>
      <c r="D48" s="40"/>
      <c r="E48" s="41"/>
      <c r="F48" s="42"/>
      <c r="G48" s="42"/>
    </row>
    <row r="49" spans="2:7" s="29" customFormat="1" ht="15.75" customHeight="1">
      <c r="B49" s="40"/>
      <c r="C49" s="40"/>
      <c r="D49" s="40"/>
      <c r="E49" s="41"/>
      <c r="F49" s="42"/>
      <c r="G49" s="42"/>
    </row>
    <row r="50" spans="2:7" s="29" customFormat="1" ht="15.75" customHeight="1">
      <c r="B50" s="40"/>
      <c r="C50" s="40"/>
      <c r="D50" s="40"/>
      <c r="E50" s="41"/>
      <c r="F50" s="42"/>
      <c r="G50" s="42"/>
    </row>
    <row r="51" spans="2:7" s="29" customFormat="1" ht="15.75" customHeight="1">
      <c r="B51" s="40"/>
      <c r="C51" s="40"/>
      <c r="D51" s="40"/>
      <c r="E51" s="40"/>
      <c r="F51" s="42"/>
      <c r="G51" s="42"/>
    </row>
    <row r="52" spans="2:7" ht="12.75">
      <c r="B52" s="10"/>
      <c r="C52" s="10"/>
      <c r="D52" s="10"/>
      <c r="E52" s="5"/>
      <c r="F52" s="20"/>
      <c r="G52" s="20"/>
    </row>
  </sheetData>
  <sheetProtection/>
  <mergeCells count="11">
    <mergeCell ref="D41:E41"/>
    <mergeCell ref="F10:F11"/>
    <mergeCell ref="G10:G11"/>
    <mergeCell ref="F12:F13"/>
    <mergeCell ref="G12:G13"/>
    <mergeCell ref="B4:G4"/>
    <mergeCell ref="B10:B11"/>
    <mergeCell ref="B12:B13"/>
    <mergeCell ref="C29:E29"/>
    <mergeCell ref="C6:E7"/>
    <mergeCell ref="B6:B7"/>
  </mergeCells>
  <printOptions horizontalCentered="1" verticalCentered="1"/>
  <pageMargins left="0" right="0" top="0" bottom="0" header="0.5118110236220472" footer="0.5118110236220472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0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6.28125" style="0" customWidth="1"/>
    <col min="2" max="3" width="3.7109375" style="19" customWidth="1"/>
    <col min="4" max="4" width="2.7109375" style="19" customWidth="1"/>
    <col min="5" max="5" width="50.28125" style="0" customWidth="1"/>
    <col min="6" max="6" width="15.28125" style="18" customWidth="1"/>
    <col min="7" max="7" width="13.7109375" style="18" customWidth="1"/>
    <col min="8" max="8" width="1.421875" style="0" customWidth="1"/>
  </cols>
  <sheetData>
    <row r="2" spans="2:7" s="29" customFormat="1" ht="18">
      <c r="B2" s="46" t="s">
        <v>372</v>
      </c>
      <c r="C2" s="46"/>
      <c r="D2" s="47"/>
      <c r="E2" s="48"/>
      <c r="F2" s="67"/>
      <c r="G2" s="67"/>
    </row>
    <row r="3" spans="2:7" s="29" customFormat="1" ht="18">
      <c r="B3" s="46"/>
      <c r="C3" s="46"/>
      <c r="D3" s="47"/>
      <c r="E3" s="48"/>
      <c r="F3" s="67"/>
      <c r="G3" s="87" t="s">
        <v>297</v>
      </c>
    </row>
    <row r="4" spans="2:7" s="29" customFormat="1" ht="8.25" customHeight="1">
      <c r="B4" s="46"/>
      <c r="C4" s="46"/>
      <c r="D4" s="47"/>
      <c r="E4" s="48"/>
      <c r="F4" s="64"/>
      <c r="G4" s="22"/>
    </row>
    <row r="5" spans="2:7" s="29" customFormat="1" ht="18" customHeight="1">
      <c r="B5" s="211" t="s">
        <v>386</v>
      </c>
      <c r="C5" s="211"/>
      <c r="D5" s="211"/>
      <c r="E5" s="211"/>
      <c r="F5" s="211"/>
      <c r="G5" s="211"/>
    </row>
    <row r="6" ht="6.75" customHeight="1"/>
    <row r="7" spans="2:7" s="29" customFormat="1" ht="15.75" customHeight="1">
      <c r="B7" s="203" t="s">
        <v>5</v>
      </c>
      <c r="C7" s="205"/>
      <c r="D7" s="206"/>
      <c r="E7" s="207"/>
      <c r="F7" s="43" t="s">
        <v>19</v>
      </c>
      <c r="G7" s="43" t="s">
        <v>19</v>
      </c>
    </row>
    <row r="8" spans="2:7" s="29" customFormat="1" ht="15.75" customHeight="1">
      <c r="B8" s="204"/>
      <c r="C8" s="208"/>
      <c r="D8" s="209"/>
      <c r="E8" s="210"/>
      <c r="F8" s="44" t="s">
        <v>20</v>
      </c>
      <c r="G8" s="45" t="s">
        <v>21</v>
      </c>
    </row>
    <row r="9" spans="2:7" s="29" customFormat="1" ht="15.75" customHeight="1">
      <c r="B9" s="30" t="s">
        <v>6</v>
      </c>
      <c r="C9" s="65" t="s">
        <v>153</v>
      </c>
      <c r="D9" s="66"/>
      <c r="E9" s="38"/>
      <c r="F9" s="21"/>
      <c r="G9" s="21"/>
    </row>
    <row r="10" spans="2:7" s="29" customFormat="1" ht="15.75" customHeight="1">
      <c r="B10" s="30" t="s">
        <v>26</v>
      </c>
      <c r="C10" s="65"/>
      <c r="D10" s="86" t="s">
        <v>154</v>
      </c>
      <c r="E10" s="38"/>
      <c r="F10" s="21">
        <v>5431426</v>
      </c>
      <c r="G10" s="21">
        <v>2514053</v>
      </c>
    </row>
    <row r="11" spans="2:7" s="29" customFormat="1" ht="15.75" customHeight="1">
      <c r="B11" s="30" t="s">
        <v>30</v>
      </c>
      <c r="C11" s="65"/>
      <c r="D11" s="86" t="s">
        <v>155</v>
      </c>
      <c r="E11" s="38"/>
      <c r="F11" s="21">
        <v>-5492613</v>
      </c>
      <c r="G11" s="21">
        <v>-2095570</v>
      </c>
    </row>
    <row r="12" spans="2:7" s="29" customFormat="1" ht="15.75" customHeight="1">
      <c r="B12" s="30" t="s">
        <v>31</v>
      </c>
      <c r="C12" s="65"/>
      <c r="D12" s="86" t="s">
        <v>156</v>
      </c>
      <c r="E12" s="38"/>
      <c r="F12" s="21"/>
      <c r="G12" s="21"/>
    </row>
    <row r="13" spans="2:7" s="29" customFormat="1" ht="15.75" customHeight="1">
      <c r="B13" s="30" t="s">
        <v>32</v>
      </c>
      <c r="C13" s="65"/>
      <c r="D13" s="86" t="s">
        <v>143</v>
      </c>
      <c r="E13" s="38"/>
      <c r="F13" s="21"/>
      <c r="G13" s="21"/>
    </row>
    <row r="14" spans="2:7" s="29" customFormat="1" ht="15.75" customHeight="1">
      <c r="B14" s="30" t="s">
        <v>324</v>
      </c>
      <c r="C14" s="65"/>
      <c r="D14" s="86" t="s">
        <v>144</v>
      </c>
      <c r="E14" s="38"/>
      <c r="F14" s="21">
        <v>-53701</v>
      </c>
      <c r="G14" s="21">
        <v>-80000</v>
      </c>
    </row>
    <row r="15" spans="2:7" s="29" customFormat="1" ht="15.75" customHeight="1">
      <c r="B15" s="30"/>
      <c r="C15" s="65"/>
      <c r="D15" s="95" t="s">
        <v>157</v>
      </c>
      <c r="E15" s="38"/>
      <c r="F15" s="21">
        <f>F10+F11+F14</f>
        <v>-114888</v>
      </c>
      <c r="G15" s="21">
        <f>G10+G11+G14</f>
        <v>338483</v>
      </c>
    </row>
    <row r="16" spans="2:7" s="29" customFormat="1" ht="15.75" customHeight="1">
      <c r="B16" s="30"/>
      <c r="C16" s="65"/>
      <c r="D16" s="66"/>
      <c r="E16" s="38"/>
      <c r="F16" s="21"/>
      <c r="G16" s="21"/>
    </row>
    <row r="17" spans="2:7" s="29" customFormat="1" ht="15.75" customHeight="1">
      <c r="B17" s="30"/>
      <c r="C17" s="66" t="s">
        <v>145</v>
      </c>
      <c r="E17" s="38"/>
      <c r="F17" s="21">
        <f>F19+F21</f>
        <v>-64260</v>
      </c>
      <c r="G17" s="21">
        <f>G19</f>
        <v>0</v>
      </c>
    </row>
    <row r="18" spans="2:7" s="29" customFormat="1" ht="15.75" customHeight="1">
      <c r="B18" s="30" t="s">
        <v>325</v>
      </c>
      <c r="C18" s="65"/>
      <c r="D18" s="86" t="s">
        <v>158</v>
      </c>
      <c r="E18" s="38"/>
      <c r="F18" s="21"/>
      <c r="G18" s="21"/>
    </row>
    <row r="19" spans="2:7" s="29" customFormat="1" ht="15.75" customHeight="1">
      <c r="B19" s="30" t="s">
        <v>326</v>
      </c>
      <c r="C19" s="65"/>
      <c r="D19" s="86" t="s">
        <v>146</v>
      </c>
      <c r="E19" s="38"/>
      <c r="F19" s="21">
        <v>-61860</v>
      </c>
      <c r="G19" s="21"/>
    </row>
    <row r="20" spans="2:7" s="29" customFormat="1" ht="15.75" customHeight="1">
      <c r="B20" s="30" t="s">
        <v>327</v>
      </c>
      <c r="C20" s="65"/>
      <c r="D20" s="86" t="s">
        <v>159</v>
      </c>
      <c r="E20" s="38"/>
      <c r="F20" s="21"/>
      <c r="G20" s="21"/>
    </row>
    <row r="21" spans="2:7" s="29" customFormat="1" ht="15.75" customHeight="1">
      <c r="B21" s="30" t="s">
        <v>328</v>
      </c>
      <c r="C21" s="65"/>
      <c r="D21" s="86" t="s">
        <v>147</v>
      </c>
      <c r="E21" s="38"/>
      <c r="F21" s="21">
        <v>-2400</v>
      </c>
      <c r="G21" s="21"/>
    </row>
    <row r="22" spans="2:7" s="29" customFormat="1" ht="15.75" customHeight="1">
      <c r="B22" s="30" t="s">
        <v>329</v>
      </c>
      <c r="C22" s="65"/>
      <c r="D22" s="86" t="s">
        <v>148</v>
      </c>
      <c r="E22" s="38"/>
      <c r="F22" s="21"/>
      <c r="G22" s="21"/>
    </row>
    <row r="23" spans="2:7" s="29" customFormat="1" ht="15.75" customHeight="1">
      <c r="B23" s="30"/>
      <c r="C23" s="65"/>
      <c r="D23" s="95" t="s">
        <v>160</v>
      </c>
      <c r="E23" s="38"/>
      <c r="F23" s="21"/>
      <c r="G23" s="21"/>
    </row>
    <row r="24" spans="2:7" s="29" customFormat="1" ht="15.75" customHeight="1">
      <c r="B24" s="30"/>
      <c r="C24" s="65"/>
      <c r="D24" s="66"/>
      <c r="E24" s="38"/>
      <c r="F24" s="21"/>
      <c r="G24" s="21"/>
    </row>
    <row r="25" spans="2:7" s="29" customFormat="1" ht="15.75" customHeight="1">
      <c r="B25" s="30"/>
      <c r="C25" s="66" t="s">
        <v>161</v>
      </c>
      <c r="E25" s="38"/>
      <c r="F25" s="21">
        <f>SUM(F26:F29)</f>
        <v>0</v>
      </c>
      <c r="G25" s="21">
        <f>G29</f>
        <v>0</v>
      </c>
    </row>
    <row r="26" spans="2:7" s="29" customFormat="1" ht="15.75" customHeight="1">
      <c r="B26" s="30" t="s">
        <v>330</v>
      </c>
      <c r="C26" s="65"/>
      <c r="D26" s="86" t="s">
        <v>368</v>
      </c>
      <c r="E26" s="38"/>
      <c r="F26" s="21"/>
      <c r="G26" s="21">
        <v>150000</v>
      </c>
    </row>
    <row r="27" spans="2:7" s="29" customFormat="1" ht="15.75" customHeight="1">
      <c r="B27" s="30" t="s">
        <v>331</v>
      </c>
      <c r="C27" s="65"/>
      <c r="D27" s="86" t="s">
        <v>337</v>
      </c>
      <c r="E27" s="38"/>
      <c r="F27" s="21"/>
      <c r="G27" s="21"/>
    </row>
    <row r="28" spans="2:7" s="29" customFormat="1" ht="15.75" customHeight="1">
      <c r="B28" s="30" t="s">
        <v>332</v>
      </c>
      <c r="C28" s="65"/>
      <c r="D28" s="86" t="s">
        <v>149</v>
      </c>
      <c r="E28" s="38"/>
      <c r="F28" s="21"/>
      <c r="G28" s="21"/>
    </row>
    <row r="29" spans="2:7" s="29" customFormat="1" ht="15.75" customHeight="1">
      <c r="B29" s="30" t="s">
        <v>333</v>
      </c>
      <c r="C29" s="57"/>
      <c r="D29" s="58" t="s">
        <v>162</v>
      </c>
      <c r="E29" s="34"/>
      <c r="F29" s="21"/>
      <c r="G29" s="21"/>
    </row>
    <row r="30" spans="2:7" s="29" customFormat="1" ht="15.75" customHeight="1">
      <c r="B30" s="40"/>
      <c r="C30" s="40"/>
      <c r="D30" s="96" t="s">
        <v>163</v>
      </c>
      <c r="E30" s="41"/>
      <c r="F30" s="42">
        <f>F15+F17</f>
        <v>-179148</v>
      </c>
      <c r="G30" s="42">
        <f>G10+G11+G14+G26</f>
        <v>488483</v>
      </c>
    </row>
    <row r="31" spans="2:7" s="29" customFormat="1" ht="15.75" customHeight="1">
      <c r="B31" s="40"/>
      <c r="C31" s="40"/>
      <c r="D31" s="40"/>
      <c r="E31" s="41"/>
      <c r="F31" s="42"/>
      <c r="G31" s="42"/>
    </row>
    <row r="32" spans="2:7" s="29" customFormat="1" ht="15.75" customHeight="1">
      <c r="B32" s="40"/>
      <c r="C32" s="40"/>
      <c r="D32" s="92" t="s">
        <v>150</v>
      </c>
      <c r="F32" s="42">
        <f>F34-F33</f>
        <v>-179148</v>
      </c>
      <c r="G32" s="42">
        <f>G34-G33</f>
        <v>488483</v>
      </c>
    </row>
    <row r="33" spans="2:7" s="29" customFormat="1" ht="15.75" customHeight="1">
      <c r="B33" s="40"/>
      <c r="C33" s="40"/>
      <c r="D33" s="92" t="s">
        <v>151</v>
      </c>
      <c r="F33" s="42">
        <f>Aktivet!H9</f>
        <v>488483</v>
      </c>
      <c r="G33" s="42"/>
    </row>
    <row r="34" spans="2:7" s="29" customFormat="1" ht="15.75" customHeight="1">
      <c r="B34" s="40"/>
      <c r="C34" s="40"/>
      <c r="D34" s="92" t="s">
        <v>152</v>
      </c>
      <c r="F34" s="42">
        <f>Aktivet!G9</f>
        <v>309335</v>
      </c>
      <c r="G34" s="42">
        <f>Aktivet!H9</f>
        <v>488483</v>
      </c>
    </row>
    <row r="35" spans="2:7" s="29" customFormat="1" ht="15.75" customHeight="1">
      <c r="B35" s="40"/>
      <c r="C35" s="40"/>
      <c r="D35" s="40"/>
      <c r="E35" s="41"/>
      <c r="F35" s="42"/>
      <c r="G35" s="42"/>
    </row>
    <row r="36" spans="2:7" s="29" customFormat="1" ht="15.75" customHeight="1">
      <c r="B36" s="40"/>
      <c r="C36" s="40"/>
      <c r="D36" s="40"/>
      <c r="E36" s="41"/>
      <c r="F36" s="42"/>
      <c r="G36" s="42"/>
    </row>
    <row r="37" spans="2:7" s="29" customFormat="1" ht="15.75" customHeight="1">
      <c r="B37" s="40"/>
      <c r="C37" s="40"/>
      <c r="D37" s="40"/>
      <c r="E37" s="41"/>
      <c r="F37" s="42"/>
      <c r="G37" s="42"/>
    </row>
    <row r="38" spans="2:7" s="29" customFormat="1" ht="15.75" customHeight="1">
      <c r="B38" s="40"/>
      <c r="C38" s="40"/>
      <c r="D38" s="40"/>
      <c r="E38" s="41"/>
      <c r="F38" s="42"/>
      <c r="G38" s="42"/>
    </row>
    <row r="39" spans="2:7" s="29" customFormat="1" ht="15.75" customHeight="1">
      <c r="B39" s="40"/>
      <c r="C39" s="40"/>
      <c r="D39" s="40"/>
      <c r="E39" s="40"/>
      <c r="F39" s="42"/>
      <c r="G39" s="42"/>
    </row>
    <row r="40" spans="2:7" ht="12.75">
      <c r="B40" s="10"/>
      <c r="C40" s="10"/>
      <c r="D40" s="10"/>
      <c r="E40" s="5"/>
      <c r="F40" s="20"/>
      <c r="G40" s="20"/>
    </row>
  </sheetData>
  <sheetProtection/>
  <mergeCells count="3">
    <mergeCell ref="B5:G5"/>
    <mergeCell ref="C7:E8"/>
    <mergeCell ref="B7:B8"/>
  </mergeCells>
  <printOptions horizontalCentered="1" verticalCentered="1"/>
  <pageMargins left="0.25" right="0.25" top="0.25" bottom="0.25" header="0.261811024" footer="0.26181102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7">
      <selection activeCell="G17" sqref="G17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46" t="s">
        <v>373</v>
      </c>
    </row>
    <row r="3" ht="6.75" customHeight="1"/>
    <row r="4" spans="1:8" ht="25.5" customHeight="1">
      <c r="A4" s="216" t="s">
        <v>387</v>
      </c>
      <c r="B4" s="216"/>
      <c r="C4" s="216"/>
      <c r="D4" s="216"/>
      <c r="E4" s="216"/>
      <c r="F4" s="216"/>
      <c r="G4" s="216"/>
      <c r="H4" s="216"/>
    </row>
    <row r="5" ht="6.75" customHeight="1"/>
    <row r="6" spans="2:7" ht="12.75" customHeight="1">
      <c r="B6" s="81" t="s">
        <v>133</v>
      </c>
      <c r="G6" s="68" t="s">
        <v>298</v>
      </c>
    </row>
    <row r="7" ht="6.75" customHeight="1" thickBot="1"/>
    <row r="8" spans="1:8" s="69" customFormat="1" ht="24.75" customHeight="1" thickTop="1">
      <c r="A8" s="217"/>
      <c r="B8" s="218"/>
      <c r="C8" s="88" t="s">
        <v>84</v>
      </c>
      <c r="D8" s="88" t="s">
        <v>85</v>
      </c>
      <c r="E8" s="89" t="s">
        <v>135</v>
      </c>
      <c r="F8" s="89" t="s">
        <v>134</v>
      </c>
      <c r="G8" s="88" t="s">
        <v>136</v>
      </c>
      <c r="H8" s="90" t="s">
        <v>126</v>
      </c>
    </row>
    <row r="9" spans="1:8" s="74" customFormat="1" ht="30" customHeight="1">
      <c r="A9" s="70" t="s">
        <v>6</v>
      </c>
      <c r="B9" s="71" t="s">
        <v>130</v>
      </c>
      <c r="C9" s="72"/>
      <c r="D9" s="72"/>
      <c r="E9" s="72"/>
      <c r="F9" s="72"/>
      <c r="G9" s="72"/>
      <c r="H9" s="73">
        <f>SUM(C9:G9)</f>
        <v>0</v>
      </c>
    </row>
    <row r="10" spans="1:8" s="74" customFormat="1" ht="19.5" customHeight="1">
      <c r="A10" s="70">
        <v>1</v>
      </c>
      <c r="B10" s="71" t="s">
        <v>127</v>
      </c>
      <c r="C10" s="72"/>
      <c r="D10" s="72"/>
      <c r="E10" s="72"/>
      <c r="F10" s="72"/>
      <c r="G10" s="72"/>
      <c r="H10" s="73">
        <f aca="true" t="shared" si="0" ref="H10:H21">SUM(C10:G10)</f>
        <v>0</v>
      </c>
    </row>
    <row r="11" spans="1:8" s="74" customFormat="1" ht="19.5" customHeight="1">
      <c r="A11" s="70">
        <v>2</v>
      </c>
      <c r="B11" s="71" t="s">
        <v>125</v>
      </c>
      <c r="C11" s="72"/>
      <c r="D11" s="72"/>
      <c r="E11" s="72"/>
      <c r="F11" s="72"/>
      <c r="G11" s="72"/>
      <c r="H11" s="73">
        <f t="shared" si="0"/>
        <v>0</v>
      </c>
    </row>
    <row r="12" spans="1:8" s="74" customFormat="1" ht="19.5" customHeight="1">
      <c r="A12" s="77">
        <v>3</v>
      </c>
      <c r="B12" s="75" t="s">
        <v>131</v>
      </c>
      <c r="C12" s="76"/>
      <c r="D12" s="76"/>
      <c r="E12" s="76"/>
      <c r="F12" s="76"/>
      <c r="G12" s="76">
        <f>Pasivet!H40</f>
        <v>474767</v>
      </c>
      <c r="H12" s="73">
        <f t="shared" si="0"/>
        <v>474767</v>
      </c>
    </row>
    <row r="13" spans="1:8" s="74" customFormat="1" ht="19.5" customHeight="1">
      <c r="A13" s="77">
        <v>4</v>
      </c>
      <c r="B13" s="75" t="s">
        <v>128</v>
      </c>
      <c r="C13" s="76"/>
      <c r="D13" s="76"/>
      <c r="E13" s="76"/>
      <c r="F13" s="76"/>
      <c r="G13" s="76"/>
      <c r="H13" s="73">
        <f t="shared" si="0"/>
        <v>0</v>
      </c>
    </row>
    <row r="14" spans="1:8" s="74" customFormat="1" ht="19.5" customHeight="1">
      <c r="A14" s="77">
        <v>5</v>
      </c>
      <c r="B14" s="75" t="s">
        <v>137</v>
      </c>
      <c r="C14" s="76"/>
      <c r="D14" s="76"/>
      <c r="E14" s="76"/>
      <c r="F14" s="76"/>
      <c r="G14" s="76"/>
      <c r="H14" s="73">
        <f t="shared" si="0"/>
        <v>0</v>
      </c>
    </row>
    <row r="15" spans="1:8" s="74" customFormat="1" ht="19.5" customHeight="1">
      <c r="A15" s="77">
        <v>6</v>
      </c>
      <c r="B15" s="75" t="s">
        <v>138</v>
      </c>
      <c r="C15" s="76"/>
      <c r="D15" s="76"/>
      <c r="E15" s="76"/>
      <c r="F15" s="76"/>
      <c r="G15" s="76"/>
      <c r="H15" s="73">
        <f t="shared" si="0"/>
        <v>0</v>
      </c>
    </row>
    <row r="16" spans="1:8" s="74" customFormat="1" ht="30" customHeight="1">
      <c r="A16" s="70" t="s">
        <v>7</v>
      </c>
      <c r="B16" s="71" t="s">
        <v>299</v>
      </c>
      <c r="C16" s="76">
        <f>SUM(C9:C15)</f>
        <v>0</v>
      </c>
      <c r="D16" s="76">
        <f>SUM(D9:D15)</f>
        <v>0</v>
      </c>
      <c r="E16" s="76">
        <f>SUM(E9:E15)</f>
        <v>0</v>
      </c>
      <c r="F16" s="76">
        <f>SUM(F9:F15)</f>
        <v>0</v>
      </c>
      <c r="G16" s="76">
        <f>SUM(G9:G15)</f>
        <v>474767</v>
      </c>
      <c r="H16" s="73">
        <f t="shared" si="0"/>
        <v>474767</v>
      </c>
    </row>
    <row r="17" spans="1:8" s="74" customFormat="1" ht="19.5" customHeight="1">
      <c r="A17" s="70">
        <v>1</v>
      </c>
      <c r="B17" s="75" t="s">
        <v>131</v>
      </c>
      <c r="C17" s="76"/>
      <c r="D17" s="76"/>
      <c r="E17" s="76"/>
      <c r="F17" s="76"/>
      <c r="G17" s="76">
        <f>Pasivet!G40</f>
        <v>271049.4</v>
      </c>
      <c r="H17" s="73">
        <f t="shared" si="0"/>
        <v>271049.4</v>
      </c>
    </row>
    <row r="18" spans="1:8" s="74" customFormat="1" ht="19.5" customHeight="1">
      <c r="A18" s="70">
        <v>2</v>
      </c>
      <c r="B18" s="75" t="s">
        <v>128</v>
      </c>
      <c r="C18" s="76"/>
      <c r="D18" s="76"/>
      <c r="E18" s="76"/>
      <c r="F18" s="76"/>
      <c r="G18" s="76"/>
      <c r="H18" s="73">
        <f t="shared" si="0"/>
        <v>0</v>
      </c>
    </row>
    <row r="19" spans="1:8" s="74" customFormat="1" ht="19.5" customHeight="1">
      <c r="A19" s="70">
        <v>3</v>
      </c>
      <c r="B19" s="75" t="s">
        <v>139</v>
      </c>
      <c r="C19" s="76">
        <v>100000</v>
      </c>
      <c r="D19" s="76"/>
      <c r="E19" s="76"/>
      <c r="F19" s="76"/>
      <c r="G19" s="76"/>
      <c r="H19" s="73">
        <f t="shared" si="0"/>
        <v>100000</v>
      </c>
    </row>
    <row r="20" spans="1:8" s="74" customFormat="1" ht="19.5" customHeight="1">
      <c r="A20" s="70">
        <v>4</v>
      </c>
      <c r="B20" s="75" t="s">
        <v>132</v>
      </c>
      <c r="C20" s="76"/>
      <c r="D20" s="76"/>
      <c r="E20" s="76"/>
      <c r="F20" s="76"/>
      <c r="G20" s="76"/>
      <c r="H20" s="73">
        <f t="shared" si="0"/>
        <v>0</v>
      </c>
    </row>
    <row r="21" spans="1:8" s="74" customFormat="1" ht="30" customHeight="1" thickBot="1">
      <c r="A21" s="78" t="s">
        <v>80</v>
      </c>
      <c r="B21" s="79" t="s">
        <v>388</v>
      </c>
      <c r="C21" s="80">
        <f>SUM(C16:C20)</f>
        <v>100000</v>
      </c>
      <c r="D21" s="80">
        <f>SUM(D16:D20)</f>
        <v>0</v>
      </c>
      <c r="E21" s="80">
        <f>SUM(E16:E20)</f>
        <v>0</v>
      </c>
      <c r="F21" s="80">
        <f>SUM(F16:F20)</f>
        <v>0</v>
      </c>
      <c r="G21" s="80">
        <f>SUM(G16:G20)</f>
        <v>745816.4</v>
      </c>
      <c r="H21" s="73">
        <f t="shared" si="0"/>
        <v>845816.4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39">
      <selection activeCell="D2" sqref="D2:D62"/>
    </sheetView>
  </sheetViews>
  <sheetFormatPr defaultColWidth="4.7109375" defaultRowHeight="12.75"/>
  <cols>
    <col min="1" max="1" width="0.5625" style="0" customWidth="1"/>
    <col min="2" max="2" width="2.57421875" style="0" customWidth="1"/>
    <col min="3" max="3" width="4.57421875" style="0" customWidth="1"/>
    <col min="4" max="4" width="85.140625" style="0" customWidth="1"/>
    <col min="5" max="5" width="4.8515625" style="0" hidden="1" customWidth="1"/>
    <col min="6" max="6" width="1.57421875" style="0" customWidth="1"/>
  </cols>
  <sheetData>
    <row r="1" ht="12.75" hidden="1"/>
    <row r="2" spans="2:5" ht="12.75">
      <c r="B2" s="1"/>
      <c r="C2" s="2"/>
      <c r="D2" s="166"/>
      <c r="E2" s="3"/>
    </row>
    <row r="3" spans="3:5" s="29" customFormat="1" ht="33" customHeight="1">
      <c r="C3" s="98"/>
      <c r="D3" s="167" t="s">
        <v>140</v>
      </c>
      <c r="E3" s="99"/>
    </row>
    <row r="4" spans="2:5" s="102" customFormat="1" ht="12.75">
      <c r="B4" s="100"/>
      <c r="D4" s="168" t="s">
        <v>165</v>
      </c>
      <c r="E4" s="101"/>
    </row>
    <row r="5" spans="2:5" s="102" customFormat="1" ht="11.25">
      <c r="B5" s="100"/>
      <c r="C5" s="103"/>
      <c r="D5" s="169" t="s">
        <v>166</v>
      </c>
      <c r="E5" s="101"/>
    </row>
    <row r="6" spans="2:5" s="102" customFormat="1" ht="11.25">
      <c r="B6" s="100"/>
      <c r="C6" s="103"/>
      <c r="D6" s="169" t="s">
        <v>167</v>
      </c>
      <c r="E6" s="101"/>
    </row>
    <row r="7" spans="2:5" s="102" customFormat="1" ht="11.25">
      <c r="B7" s="100"/>
      <c r="D7" s="169" t="s">
        <v>168</v>
      </c>
      <c r="E7" s="101"/>
    </row>
    <row r="8" spans="2:5" s="102" customFormat="1" ht="11.25">
      <c r="B8" s="100"/>
      <c r="C8" s="103"/>
      <c r="D8" s="169" t="s">
        <v>169</v>
      </c>
      <c r="E8" s="101"/>
    </row>
    <row r="9" spans="2:5" s="102" customFormat="1" ht="11.25">
      <c r="B9" s="100"/>
      <c r="C9" s="104"/>
      <c r="D9" s="169" t="s">
        <v>170</v>
      </c>
      <c r="E9" s="101"/>
    </row>
    <row r="10" spans="2:5" s="102" customFormat="1" ht="11.25">
      <c r="B10" s="100"/>
      <c r="C10" s="105"/>
      <c r="D10" s="170" t="s">
        <v>171</v>
      </c>
      <c r="E10" s="101"/>
    </row>
    <row r="11" spans="2:5" ht="5.25" customHeight="1">
      <c r="B11" s="4"/>
      <c r="C11" s="5"/>
      <c r="D11" s="171"/>
      <c r="E11" s="6"/>
    </row>
    <row r="12" spans="2:5" ht="15.75">
      <c r="B12" s="4"/>
      <c r="C12" s="106"/>
      <c r="D12" s="172" t="s">
        <v>172</v>
      </c>
      <c r="E12" s="6"/>
    </row>
    <row r="13" spans="2:5" ht="6" customHeight="1">
      <c r="B13" s="4"/>
      <c r="C13" s="108"/>
      <c r="D13" s="171"/>
      <c r="E13" s="6"/>
    </row>
    <row r="14" spans="2:5" ht="12.75">
      <c r="B14" s="4"/>
      <c r="C14" s="109"/>
      <c r="D14" s="173" t="s">
        <v>308</v>
      </c>
      <c r="E14" s="6"/>
    </row>
    <row r="15" spans="2:5" ht="12.75">
      <c r="B15" s="4"/>
      <c r="C15" s="109"/>
      <c r="D15" s="174" t="s">
        <v>307</v>
      </c>
      <c r="E15" s="6"/>
    </row>
    <row r="16" spans="2:5" ht="12.75">
      <c r="B16" s="4"/>
      <c r="C16" s="112"/>
      <c r="D16" s="174" t="s">
        <v>306</v>
      </c>
      <c r="E16" s="6"/>
    </row>
    <row r="17" spans="2:5" s="111" customFormat="1" ht="12.75">
      <c r="B17" s="113"/>
      <c r="C17" s="112"/>
      <c r="D17" s="174" t="s">
        <v>305</v>
      </c>
      <c r="E17" s="114"/>
    </row>
    <row r="18" spans="2:5" s="111" customFormat="1" ht="12.75">
      <c r="B18" s="113"/>
      <c r="C18" s="112"/>
      <c r="D18" s="173" t="s">
        <v>173</v>
      </c>
      <c r="E18" s="114"/>
    </row>
    <row r="19" spans="2:5" s="111" customFormat="1" ht="12.75">
      <c r="B19" s="113"/>
      <c r="D19" s="174" t="s">
        <v>174</v>
      </c>
      <c r="E19" s="114"/>
    </row>
    <row r="20" spans="2:5" s="111" customFormat="1" ht="12.75">
      <c r="B20" s="113"/>
      <c r="C20" s="112"/>
      <c r="D20" s="173" t="s">
        <v>175</v>
      </c>
      <c r="E20" s="114"/>
    </row>
    <row r="21" spans="2:5" s="111" customFormat="1" ht="12.75">
      <c r="B21" s="113"/>
      <c r="D21" s="174" t="s">
        <v>176</v>
      </c>
      <c r="E21" s="114"/>
    </row>
    <row r="22" spans="2:5" s="111" customFormat="1" ht="12.75">
      <c r="B22" s="113"/>
      <c r="C22" s="112"/>
      <c r="D22" s="173" t="s">
        <v>177</v>
      </c>
      <c r="E22" s="114"/>
    </row>
    <row r="23" spans="2:5" s="111" customFormat="1" ht="12.75">
      <c r="B23" s="113"/>
      <c r="D23" s="174" t="s">
        <v>178</v>
      </c>
      <c r="E23" s="114"/>
    </row>
    <row r="24" spans="2:5" s="111" customFormat="1" ht="12.75">
      <c r="B24" s="113"/>
      <c r="C24" s="112"/>
      <c r="D24" s="174" t="s">
        <v>179</v>
      </c>
      <c r="E24" s="114"/>
    </row>
    <row r="25" spans="2:5" s="111" customFormat="1" ht="12.75">
      <c r="B25" s="113"/>
      <c r="D25" s="174" t="s">
        <v>180</v>
      </c>
      <c r="E25" s="114"/>
    </row>
    <row r="26" spans="2:5" s="111" customFormat="1" ht="12.75">
      <c r="B26" s="113"/>
      <c r="D26" s="173" t="s">
        <v>181</v>
      </c>
      <c r="E26" s="114"/>
    </row>
    <row r="27" spans="2:5" s="111" customFormat="1" ht="12.75">
      <c r="B27" s="113"/>
      <c r="C27" s="112"/>
      <c r="D27" s="174" t="s">
        <v>182</v>
      </c>
      <c r="E27" s="114"/>
    </row>
    <row r="28" spans="2:5" s="111" customFormat="1" ht="12.75">
      <c r="B28" s="113"/>
      <c r="D28" s="173" t="s">
        <v>183</v>
      </c>
      <c r="E28" s="114"/>
    </row>
    <row r="29" spans="2:5" s="111" customFormat="1" ht="12.75">
      <c r="B29" s="113"/>
      <c r="C29" s="112"/>
      <c r="D29" s="174" t="s">
        <v>184</v>
      </c>
      <c r="E29" s="114"/>
    </row>
    <row r="30" spans="2:5" s="111" customFormat="1" ht="12.75">
      <c r="B30" s="113"/>
      <c r="D30" s="173" t="s">
        <v>185</v>
      </c>
      <c r="E30" s="114"/>
    </row>
    <row r="31" spans="2:5" s="111" customFormat="1" ht="12.75">
      <c r="B31" s="113"/>
      <c r="C31" s="112" t="s">
        <v>186</v>
      </c>
      <c r="D31" s="174" t="s">
        <v>187</v>
      </c>
      <c r="E31" s="114"/>
    </row>
    <row r="32" spans="2:5" s="111" customFormat="1" ht="12.75">
      <c r="B32" s="113"/>
      <c r="C32" s="112"/>
      <c r="D32" s="173" t="s">
        <v>188</v>
      </c>
      <c r="E32" s="114"/>
    </row>
    <row r="33" spans="2:5" s="111" customFormat="1" ht="12.75">
      <c r="B33" s="113"/>
      <c r="C33" s="112"/>
      <c r="D33" s="173" t="s">
        <v>189</v>
      </c>
      <c r="E33" s="114"/>
    </row>
    <row r="34" spans="2:5" s="111" customFormat="1" ht="12.75">
      <c r="B34" s="113"/>
      <c r="C34" s="112"/>
      <c r="D34" s="173" t="s">
        <v>190</v>
      </c>
      <c r="E34" s="114"/>
    </row>
    <row r="35" spans="2:5" s="111" customFormat="1" ht="12.75">
      <c r="B35" s="113"/>
      <c r="C35" s="112"/>
      <c r="D35" s="173" t="s">
        <v>191</v>
      </c>
      <c r="E35" s="114"/>
    </row>
    <row r="36" spans="2:5" s="111" customFormat="1" ht="12.75">
      <c r="B36" s="113"/>
      <c r="C36" s="112"/>
      <c r="D36" s="173" t="s">
        <v>192</v>
      </c>
      <c r="E36" s="114"/>
    </row>
    <row r="37" spans="2:5" s="111" customFormat="1" ht="12.75">
      <c r="B37" s="113"/>
      <c r="C37" s="112"/>
      <c r="D37" s="173" t="s">
        <v>193</v>
      </c>
      <c r="E37" s="114"/>
    </row>
    <row r="38" spans="2:5" s="111" customFormat="1" ht="6" customHeight="1">
      <c r="B38" s="113"/>
      <c r="C38" s="112"/>
      <c r="D38" s="174"/>
      <c r="E38" s="114"/>
    </row>
    <row r="39" spans="2:5" s="111" customFormat="1" ht="15.75">
      <c r="B39" s="113"/>
      <c r="C39" s="106"/>
      <c r="D39" s="172" t="s">
        <v>304</v>
      </c>
      <c r="E39" s="114"/>
    </row>
    <row r="40" spans="2:5" s="111" customFormat="1" ht="12.75">
      <c r="B40" s="113"/>
      <c r="D40" s="175" t="s">
        <v>300</v>
      </c>
      <c r="E40" s="114"/>
    </row>
    <row r="41" spans="2:5" s="111" customFormat="1" ht="12.75">
      <c r="B41" s="113"/>
      <c r="D41" s="175" t="s">
        <v>301</v>
      </c>
      <c r="E41" s="114"/>
    </row>
    <row r="42" spans="2:5" s="111" customFormat="1" ht="12.75">
      <c r="B42" s="113"/>
      <c r="D42" s="175" t="s">
        <v>302</v>
      </c>
      <c r="E42" s="114"/>
    </row>
    <row r="43" spans="2:5" s="111" customFormat="1" ht="18" customHeight="1">
      <c r="B43" s="113"/>
      <c r="D43" s="174" t="s">
        <v>204</v>
      </c>
      <c r="E43" s="114"/>
    </row>
    <row r="44" spans="2:5" s="111" customFormat="1" ht="12.75">
      <c r="B44" s="113"/>
      <c r="C44" s="112"/>
      <c r="D44" s="173" t="s">
        <v>194</v>
      </c>
      <c r="E44" s="114"/>
    </row>
    <row r="45" spans="2:5" s="111" customFormat="1" ht="12.75">
      <c r="B45" s="113"/>
      <c r="D45" s="174" t="s">
        <v>195</v>
      </c>
      <c r="E45" s="114"/>
    </row>
    <row r="46" spans="2:5" s="111" customFormat="1" ht="12.75">
      <c r="B46" s="113"/>
      <c r="C46" s="112"/>
      <c r="D46" s="174" t="s">
        <v>196</v>
      </c>
      <c r="E46" s="114"/>
    </row>
    <row r="47" spans="2:5" s="111" customFormat="1" ht="12.75">
      <c r="B47" s="113"/>
      <c r="D47" s="174" t="s">
        <v>197</v>
      </c>
      <c r="E47" s="114"/>
    </row>
    <row r="48" spans="2:5" s="111" customFormat="1" ht="12.75">
      <c r="B48" s="113"/>
      <c r="C48" s="112"/>
      <c r="D48" s="174" t="s">
        <v>198</v>
      </c>
      <c r="E48" s="114"/>
    </row>
    <row r="49" spans="2:5" s="111" customFormat="1" ht="12.75">
      <c r="B49" s="113"/>
      <c r="D49" s="174" t="s">
        <v>199</v>
      </c>
      <c r="E49" s="114"/>
    </row>
    <row r="50" spans="2:5" s="111" customFormat="1" ht="12.75">
      <c r="B50" s="113"/>
      <c r="C50" s="112"/>
      <c r="D50" s="174" t="s">
        <v>200</v>
      </c>
      <c r="E50" s="114"/>
    </row>
    <row r="51" spans="2:5" s="111" customFormat="1" ht="12.75">
      <c r="B51" s="113"/>
      <c r="D51" s="174" t="s">
        <v>201</v>
      </c>
      <c r="E51" s="114"/>
    </row>
    <row r="52" spans="2:5" s="111" customFormat="1" ht="12.75">
      <c r="B52" s="113"/>
      <c r="D52" s="174" t="s">
        <v>202</v>
      </c>
      <c r="E52" s="114"/>
    </row>
    <row r="53" spans="2:5" s="111" customFormat="1" ht="12.75">
      <c r="B53" s="113"/>
      <c r="D53" s="174" t="s">
        <v>203</v>
      </c>
      <c r="E53" s="114"/>
    </row>
    <row r="54" spans="2:5" s="111" customFormat="1" ht="12.75">
      <c r="B54" s="113"/>
      <c r="D54" s="174" t="s">
        <v>204</v>
      </c>
      <c r="E54" s="114"/>
    </row>
    <row r="55" spans="2:5" s="111" customFormat="1" ht="12.75">
      <c r="B55" s="113"/>
      <c r="D55" s="174" t="s">
        <v>205</v>
      </c>
      <c r="E55" s="114"/>
    </row>
    <row r="56" spans="2:5" s="111" customFormat="1" ht="12.75">
      <c r="B56" s="113"/>
      <c r="C56" s="112"/>
      <c r="D56" s="174" t="s">
        <v>286</v>
      </c>
      <c r="E56" s="114"/>
    </row>
    <row r="57" spans="2:5" s="111" customFormat="1" ht="12.75">
      <c r="B57" s="113"/>
      <c r="C57" s="112"/>
      <c r="D57" s="174" t="s">
        <v>287</v>
      </c>
      <c r="E57" s="114"/>
    </row>
    <row r="58" spans="2:5" s="85" customFormat="1" ht="12.75">
      <c r="B58" s="82"/>
      <c r="C58" s="83"/>
      <c r="D58" s="176" t="s">
        <v>378</v>
      </c>
      <c r="E58" s="84"/>
    </row>
    <row r="59" spans="2:5" ht="12.75">
      <c r="B59" s="4"/>
      <c r="C59" s="111"/>
      <c r="D59" s="174" t="s">
        <v>206</v>
      </c>
      <c r="E59" s="6"/>
    </row>
    <row r="60" spans="2:5" ht="12.75">
      <c r="B60" s="4"/>
      <c r="D60" s="174" t="s">
        <v>303</v>
      </c>
      <c r="E60" s="6"/>
    </row>
    <row r="61" spans="2:5" ht="12.75">
      <c r="B61" s="4"/>
      <c r="C61" s="111"/>
      <c r="D61" s="174"/>
      <c r="E61" s="6"/>
    </row>
  </sheetData>
  <sheetProtection/>
  <printOptions/>
  <pageMargins left="1.13" right="0.66" top="0.21" bottom="0.17" header="0.17" footer="0.1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53"/>
  <sheetViews>
    <sheetView zoomScalePageLayoutView="0" workbookViewId="0" topLeftCell="A1">
      <selection activeCell="J18" sqref="J18:K18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3.421875" style="19" customWidth="1"/>
    <col min="4" max="4" width="2.421875" style="0" customWidth="1"/>
    <col min="5" max="5" width="3.421875" style="0" customWidth="1"/>
    <col min="6" max="6" width="13.7109375" style="0" customWidth="1"/>
    <col min="7" max="10" width="8.7109375" style="0" customWidth="1"/>
    <col min="11" max="11" width="7.7109375" style="0" customWidth="1"/>
    <col min="12" max="12" width="10.00390625" style="0" customWidth="1"/>
    <col min="13" max="13" width="10.8515625" style="0" customWidth="1"/>
    <col min="14" max="14" width="9.28125" style="0" customWidth="1"/>
    <col min="15" max="15" width="3.421875" style="0" customWidth="1"/>
    <col min="16" max="16" width="2.140625" style="0" customWidth="1"/>
  </cols>
  <sheetData>
    <row r="2" spans="2:15" ht="12.75">
      <c r="B2" s="1"/>
      <c r="C2" s="1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12.75">
      <c r="B3" s="4"/>
      <c r="C3" s="10" t="s">
        <v>207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s="29" customFormat="1" ht="33" customHeight="1">
      <c r="B4" s="219" t="s">
        <v>140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2:15" s="29" customFormat="1" ht="12.75" customHeight="1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2:15" ht="15.75">
      <c r="B6" s="4"/>
      <c r="C6" s="10"/>
      <c r="D6" s="222" t="s">
        <v>208</v>
      </c>
      <c r="E6" s="222"/>
      <c r="F6" s="116" t="s">
        <v>209</v>
      </c>
      <c r="G6" s="5"/>
      <c r="H6" s="5"/>
      <c r="I6" s="5"/>
      <c r="J6" s="5"/>
      <c r="K6" s="5"/>
      <c r="L6" s="117"/>
      <c r="M6" s="117"/>
      <c r="N6" s="5"/>
      <c r="O6" s="6"/>
    </row>
    <row r="7" spans="2:15" ht="12.75">
      <c r="B7" s="4"/>
      <c r="C7" s="10"/>
      <c r="D7" s="5"/>
      <c r="E7" s="5"/>
      <c r="F7" s="5"/>
      <c r="G7" s="5"/>
      <c r="H7" s="5"/>
      <c r="I7" s="5"/>
      <c r="J7" s="5"/>
      <c r="K7" s="5"/>
      <c r="L7" s="117"/>
      <c r="M7" s="117"/>
      <c r="N7" s="5"/>
      <c r="O7" s="6"/>
    </row>
    <row r="8" spans="2:15" ht="12.75">
      <c r="B8" s="4"/>
      <c r="C8" s="10"/>
      <c r="D8" s="5"/>
      <c r="E8" s="118" t="s">
        <v>6</v>
      </c>
      <c r="F8" s="119" t="s">
        <v>210</v>
      </c>
      <c r="G8" s="119"/>
      <c r="H8" s="120"/>
      <c r="I8" s="120"/>
      <c r="J8" s="5"/>
      <c r="K8" s="5"/>
      <c r="L8" s="5"/>
      <c r="M8" s="5"/>
      <c r="N8" s="5"/>
      <c r="O8" s="6"/>
    </row>
    <row r="9" spans="2:15" ht="12.75">
      <c r="B9" s="4"/>
      <c r="C9" s="10"/>
      <c r="D9" s="5"/>
      <c r="E9" s="118"/>
      <c r="F9" s="119"/>
      <c r="G9" s="119"/>
      <c r="H9" s="120"/>
      <c r="I9" s="120"/>
      <c r="J9" s="5"/>
      <c r="K9" s="5"/>
      <c r="L9" s="5"/>
      <c r="M9" s="5"/>
      <c r="N9" s="5"/>
      <c r="O9" s="6"/>
    </row>
    <row r="10" spans="2:15" ht="12.75">
      <c r="B10" s="113"/>
      <c r="C10" s="121"/>
      <c r="D10" s="112"/>
      <c r="E10" s="122">
        <v>1</v>
      </c>
      <c r="F10" s="123" t="s">
        <v>23</v>
      </c>
      <c r="G10" s="124"/>
      <c r="H10" s="5"/>
      <c r="I10" s="5"/>
      <c r="J10" s="5"/>
      <c r="K10" s="5"/>
      <c r="L10" s="5"/>
      <c r="M10" s="5"/>
      <c r="N10" s="5"/>
      <c r="O10" s="6"/>
    </row>
    <row r="11" spans="2:15" ht="12.75">
      <c r="B11" s="4"/>
      <c r="C11" s="10">
        <v>3</v>
      </c>
      <c r="D11" s="5"/>
      <c r="E11" s="5"/>
      <c r="F11" s="10" t="s">
        <v>67</v>
      </c>
      <c r="G11" s="117"/>
      <c r="H11" s="117"/>
      <c r="I11" s="117"/>
      <c r="J11" s="117"/>
      <c r="K11" s="117"/>
      <c r="L11" s="117"/>
      <c r="M11" s="117"/>
      <c r="N11" s="5"/>
      <c r="O11" s="6"/>
    </row>
    <row r="12" spans="2:15" ht="12.75">
      <c r="B12" s="4"/>
      <c r="C12" s="10"/>
      <c r="D12" s="5"/>
      <c r="E12" s="223" t="s">
        <v>5</v>
      </c>
      <c r="F12" s="223" t="s">
        <v>211</v>
      </c>
      <c r="G12" s="223"/>
      <c r="H12" s="223" t="s">
        <v>212</v>
      </c>
      <c r="I12" s="30"/>
      <c r="J12" s="223" t="s">
        <v>213</v>
      </c>
      <c r="K12" s="223"/>
      <c r="L12" s="125" t="s">
        <v>214</v>
      </c>
      <c r="M12" s="125" t="s">
        <v>215</v>
      </c>
      <c r="N12" s="125" t="s">
        <v>214</v>
      </c>
      <c r="O12" s="6"/>
    </row>
    <row r="13" spans="2:15" ht="12.75">
      <c r="B13" s="4"/>
      <c r="C13" s="10"/>
      <c r="D13" s="5"/>
      <c r="E13" s="223"/>
      <c r="F13" s="223"/>
      <c r="G13" s="223"/>
      <c r="H13" s="223"/>
      <c r="I13" s="30"/>
      <c r="J13" s="223"/>
      <c r="K13" s="223"/>
      <c r="L13" s="126" t="s">
        <v>216</v>
      </c>
      <c r="M13" s="126" t="s">
        <v>217</v>
      </c>
      <c r="N13" s="126" t="s">
        <v>218</v>
      </c>
      <c r="O13" s="6"/>
    </row>
    <row r="14" spans="2:15" ht="12.75">
      <c r="B14" s="4"/>
      <c r="C14" s="10"/>
      <c r="D14" s="5"/>
      <c r="E14" s="127">
        <v>1</v>
      </c>
      <c r="F14" s="228" t="s">
        <v>309</v>
      </c>
      <c r="G14" s="228"/>
      <c r="H14" s="128" t="s">
        <v>310</v>
      </c>
      <c r="I14" s="128"/>
      <c r="J14" s="229" t="s">
        <v>400</v>
      </c>
      <c r="K14" s="229"/>
      <c r="L14" s="128"/>
      <c r="M14" s="128"/>
      <c r="N14" s="129">
        <v>11870</v>
      </c>
      <c r="O14" s="6"/>
    </row>
    <row r="15" spans="2:15" ht="12.75">
      <c r="B15" s="4"/>
      <c r="C15" s="10"/>
      <c r="D15" s="5"/>
      <c r="E15" s="129">
        <v>2</v>
      </c>
      <c r="F15" s="228" t="s">
        <v>309</v>
      </c>
      <c r="G15" s="228"/>
      <c r="H15" s="128" t="s">
        <v>393</v>
      </c>
      <c r="I15" s="128"/>
      <c r="J15" s="229" t="s">
        <v>399</v>
      </c>
      <c r="K15" s="229"/>
      <c r="L15" s="129">
        <v>6.29</v>
      </c>
      <c r="M15" s="129">
        <v>137.96</v>
      </c>
      <c r="N15" s="129">
        <v>868</v>
      </c>
      <c r="O15" s="6"/>
    </row>
    <row r="16" spans="2:15" ht="12.75">
      <c r="B16" s="4"/>
      <c r="C16" s="10"/>
      <c r="D16" s="5"/>
      <c r="E16" s="129">
        <v>3</v>
      </c>
      <c r="F16" s="228"/>
      <c r="G16" s="228"/>
      <c r="H16" s="128"/>
      <c r="I16" s="128"/>
      <c r="J16" s="229"/>
      <c r="K16" s="229"/>
      <c r="L16" s="129"/>
      <c r="M16" s="129"/>
      <c r="N16" s="129"/>
      <c r="O16" s="6"/>
    </row>
    <row r="17" spans="2:15" ht="12.75">
      <c r="B17" s="4"/>
      <c r="C17" s="10"/>
      <c r="D17" s="5"/>
      <c r="E17" s="129">
        <v>4</v>
      </c>
      <c r="F17" s="228"/>
      <c r="G17" s="228"/>
      <c r="H17" s="128"/>
      <c r="I17" s="128"/>
      <c r="J17" s="229"/>
      <c r="K17" s="229"/>
      <c r="L17" s="129"/>
      <c r="M17" s="129"/>
      <c r="N17" s="129"/>
      <c r="O17" s="6"/>
    </row>
    <row r="18" spans="2:15" ht="12.75">
      <c r="B18" s="4"/>
      <c r="C18" s="10"/>
      <c r="D18" s="5"/>
      <c r="E18" s="129">
        <v>5</v>
      </c>
      <c r="F18" s="230"/>
      <c r="G18" s="230"/>
      <c r="H18" s="128"/>
      <c r="I18" s="183"/>
      <c r="J18" s="231"/>
      <c r="K18" s="231"/>
      <c r="L18" s="130"/>
      <c r="M18" s="130"/>
      <c r="N18" s="129"/>
      <c r="O18" s="6"/>
    </row>
    <row r="19" spans="2:15" ht="12.75">
      <c r="B19" s="4"/>
      <c r="C19" s="10"/>
      <c r="D19" s="5"/>
      <c r="E19" s="178">
        <v>6</v>
      </c>
      <c r="F19" s="177"/>
      <c r="G19" s="179"/>
      <c r="H19" s="180"/>
      <c r="I19" s="180"/>
      <c r="J19" s="94"/>
      <c r="K19" s="163"/>
      <c r="L19" s="130"/>
      <c r="M19" s="130"/>
      <c r="N19" s="129"/>
      <c r="O19" s="6"/>
    </row>
    <row r="20" spans="2:15" ht="12.75">
      <c r="B20" s="4"/>
      <c r="C20" s="10"/>
      <c r="D20" s="5"/>
      <c r="E20" s="178">
        <v>7</v>
      </c>
      <c r="F20" s="177"/>
      <c r="G20" s="179"/>
      <c r="H20" s="180"/>
      <c r="I20" s="180"/>
      <c r="J20" s="94"/>
      <c r="K20" s="163"/>
      <c r="L20" s="130"/>
      <c r="M20" s="130"/>
      <c r="N20" s="129"/>
      <c r="O20" s="6"/>
    </row>
    <row r="21" spans="2:15" s="29" customFormat="1" ht="21" customHeight="1">
      <c r="B21" s="131"/>
      <c r="C21" s="40"/>
      <c r="D21" s="41"/>
      <c r="E21" s="31"/>
      <c r="F21" s="224" t="s">
        <v>219</v>
      </c>
      <c r="G21" s="225"/>
      <c r="H21" s="226"/>
      <c r="I21" s="225"/>
      <c r="J21" s="225"/>
      <c r="K21" s="225"/>
      <c r="L21" s="226"/>
      <c r="M21" s="227"/>
      <c r="N21" s="31">
        <f>SUM(N14:N20)</f>
        <v>12738</v>
      </c>
      <c r="O21" s="132"/>
    </row>
    <row r="22" spans="2:15" ht="12.75">
      <c r="B22" s="4"/>
      <c r="C22" s="10">
        <v>4</v>
      </c>
      <c r="D22" s="5"/>
      <c r="E22" s="133"/>
      <c r="F22" s="121" t="s">
        <v>68</v>
      </c>
      <c r="G22" s="133"/>
      <c r="H22" s="133"/>
      <c r="I22" s="133"/>
      <c r="J22" s="133"/>
      <c r="K22" s="133"/>
      <c r="L22" s="133"/>
      <c r="M22" s="133"/>
      <c r="N22" s="5"/>
      <c r="O22" s="6"/>
    </row>
    <row r="23" spans="2:15" ht="12.75">
      <c r="B23" s="4"/>
      <c r="C23" s="10"/>
      <c r="D23" s="5"/>
      <c r="E23" s="223" t="s">
        <v>5</v>
      </c>
      <c r="F23" s="205" t="s">
        <v>220</v>
      </c>
      <c r="G23" s="206"/>
      <c r="H23" s="206"/>
      <c r="I23" s="206"/>
      <c r="J23" s="206"/>
      <c r="K23" s="207"/>
      <c r="L23" s="125" t="s">
        <v>214</v>
      </c>
      <c r="M23" s="125" t="s">
        <v>215</v>
      </c>
      <c r="N23" s="125" t="s">
        <v>214</v>
      </c>
      <c r="O23" s="6"/>
    </row>
    <row r="24" spans="2:15" ht="12.75">
      <c r="B24" s="4"/>
      <c r="C24" s="10"/>
      <c r="D24" s="5"/>
      <c r="E24" s="223"/>
      <c r="F24" s="208"/>
      <c r="G24" s="209"/>
      <c r="H24" s="209"/>
      <c r="I24" s="209"/>
      <c r="J24" s="209"/>
      <c r="K24" s="210"/>
      <c r="L24" s="126" t="s">
        <v>216</v>
      </c>
      <c r="M24" s="126" t="s">
        <v>217</v>
      </c>
      <c r="N24" s="126" t="s">
        <v>218</v>
      </c>
      <c r="O24" s="6"/>
    </row>
    <row r="25" spans="2:15" ht="12.75">
      <c r="B25" s="4"/>
      <c r="C25" s="10"/>
      <c r="D25" s="5"/>
      <c r="E25" s="127"/>
      <c r="F25" s="235" t="s">
        <v>221</v>
      </c>
      <c r="G25" s="236"/>
      <c r="H25" s="236"/>
      <c r="I25" s="236"/>
      <c r="J25" s="236"/>
      <c r="K25" s="237"/>
      <c r="L25" s="128"/>
      <c r="M25" s="128"/>
      <c r="N25" s="93">
        <f>Aktivet!G11</f>
        <v>296597</v>
      </c>
      <c r="O25" s="6"/>
    </row>
    <row r="26" spans="2:15" ht="12.75">
      <c r="B26" s="4"/>
      <c r="C26" s="10"/>
      <c r="D26" s="5"/>
      <c r="E26" s="129"/>
      <c r="F26" s="235" t="s">
        <v>222</v>
      </c>
      <c r="G26" s="236"/>
      <c r="H26" s="236"/>
      <c r="I26" s="236"/>
      <c r="J26" s="236"/>
      <c r="K26" s="237"/>
      <c r="L26" s="129"/>
      <c r="M26" s="129"/>
      <c r="N26" s="129"/>
      <c r="O26" s="6"/>
    </row>
    <row r="27" spans="2:15" ht="12.75">
      <c r="B27" s="4"/>
      <c r="C27" s="10"/>
      <c r="D27" s="5"/>
      <c r="E27" s="129"/>
      <c r="F27" s="235" t="s">
        <v>223</v>
      </c>
      <c r="G27" s="236"/>
      <c r="H27" s="236"/>
      <c r="I27" s="236"/>
      <c r="J27" s="236"/>
      <c r="K27" s="237"/>
      <c r="L27" s="129"/>
      <c r="M27" s="129"/>
      <c r="N27" s="129"/>
      <c r="O27" s="6"/>
    </row>
    <row r="28" spans="2:15" ht="12.75">
      <c r="B28" s="4"/>
      <c r="C28" s="10"/>
      <c r="D28" s="5"/>
      <c r="E28" s="129"/>
      <c r="F28" s="235"/>
      <c r="G28" s="236"/>
      <c r="H28" s="236"/>
      <c r="I28" s="236"/>
      <c r="J28" s="236"/>
      <c r="K28" s="237"/>
      <c r="L28" s="129"/>
      <c r="M28" s="129"/>
      <c r="N28" s="129"/>
      <c r="O28" s="6"/>
    </row>
    <row r="29" spans="2:15" ht="18" customHeight="1">
      <c r="B29" s="4"/>
      <c r="C29" s="10"/>
      <c r="D29" s="5"/>
      <c r="E29" s="31"/>
      <c r="F29" s="238" t="s">
        <v>219</v>
      </c>
      <c r="G29" s="226"/>
      <c r="H29" s="226"/>
      <c r="I29" s="226"/>
      <c r="J29" s="226"/>
      <c r="K29" s="226"/>
      <c r="L29" s="226"/>
      <c r="M29" s="227"/>
      <c r="N29" s="21">
        <f>SUM(N25:N28)</f>
        <v>296597</v>
      </c>
      <c r="O29" s="6"/>
    </row>
    <row r="30" spans="2:15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4"/>
      <c r="C32" s="10">
        <v>5</v>
      </c>
      <c r="D32" s="5"/>
      <c r="E32" s="134">
        <v>2</v>
      </c>
      <c r="F32" s="135" t="s">
        <v>224</v>
      </c>
      <c r="G32" s="136"/>
      <c r="H32" s="5"/>
      <c r="I32" s="5"/>
      <c r="J32" s="5"/>
      <c r="K32" s="5"/>
      <c r="L32" s="5"/>
      <c r="M32" s="5"/>
      <c r="N32" s="5"/>
      <c r="O32" s="6"/>
    </row>
    <row r="33" spans="2:15" ht="12.75">
      <c r="B33" s="4"/>
      <c r="C33" s="10"/>
      <c r="D33" s="5"/>
      <c r="E33" s="5"/>
      <c r="F33" s="5"/>
      <c r="G33" s="5" t="s">
        <v>225</v>
      </c>
      <c r="H33" s="5"/>
      <c r="I33" s="5"/>
      <c r="J33" s="5"/>
      <c r="K33" s="5"/>
      <c r="L33" s="5"/>
      <c r="M33" s="5"/>
      <c r="N33" s="5"/>
      <c r="O33" s="6"/>
    </row>
    <row r="34" spans="2:15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4"/>
      <c r="C35" s="10">
        <v>6</v>
      </c>
      <c r="D35" s="5"/>
      <c r="E35" s="134">
        <v>3</v>
      </c>
      <c r="F35" s="135" t="s">
        <v>226</v>
      </c>
      <c r="G35" s="136"/>
      <c r="H35" s="5"/>
      <c r="I35" s="5"/>
      <c r="J35" s="5"/>
      <c r="K35" s="5"/>
      <c r="L35" s="5"/>
      <c r="M35" s="5"/>
      <c r="N35" s="5"/>
      <c r="O35" s="6"/>
    </row>
    <row r="36" spans="2:15" ht="12.75">
      <c r="B36" s="4"/>
      <c r="C36" s="10"/>
      <c r="D36" s="5"/>
      <c r="E36" s="137"/>
      <c r="F36" s="138"/>
      <c r="G36" s="136"/>
      <c r="H36" s="5"/>
      <c r="I36" s="5"/>
      <c r="J36" s="5"/>
      <c r="K36" s="5"/>
      <c r="L36" s="5"/>
      <c r="M36" s="5"/>
      <c r="N36" s="5"/>
      <c r="O36" s="6"/>
    </row>
    <row r="37" spans="2:15" ht="12.75">
      <c r="B37" s="4"/>
      <c r="C37" s="10">
        <v>7</v>
      </c>
      <c r="D37" s="5"/>
      <c r="E37" s="139" t="s">
        <v>227</v>
      </c>
      <c r="F37" s="140" t="s">
        <v>228</v>
      </c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4"/>
      <c r="C38" s="10"/>
      <c r="D38" s="5"/>
      <c r="E38" s="5"/>
      <c r="F38" s="239" t="s">
        <v>229</v>
      </c>
      <c r="G38" s="239"/>
      <c r="H38" s="5"/>
      <c r="I38" s="5"/>
      <c r="J38" s="10" t="s">
        <v>5</v>
      </c>
      <c r="K38" s="5"/>
      <c r="L38" s="10" t="s">
        <v>230</v>
      </c>
      <c r="M38" s="18"/>
      <c r="N38" s="5"/>
      <c r="O38" s="6"/>
    </row>
    <row r="39" spans="2:15" ht="12.75">
      <c r="B39" s="4"/>
      <c r="C39" s="10"/>
      <c r="D39" s="5"/>
      <c r="E39" s="5"/>
      <c r="F39" s="239"/>
      <c r="G39" s="239"/>
      <c r="H39" s="5"/>
      <c r="I39" s="10" t="s">
        <v>5</v>
      </c>
      <c r="J39" s="11"/>
      <c r="K39" s="10" t="s">
        <v>230</v>
      </c>
      <c r="L39" s="11"/>
      <c r="M39" s="11"/>
      <c r="N39" s="5"/>
      <c r="O39" s="6"/>
    </row>
    <row r="40" spans="2:15" ht="12.75">
      <c r="B40" s="4"/>
      <c r="C40" s="10"/>
      <c r="D40" s="5"/>
      <c r="E40" s="5"/>
      <c r="F40" s="5"/>
      <c r="G40" s="5"/>
      <c r="H40" s="5"/>
      <c r="I40" s="10" t="s">
        <v>5</v>
      </c>
      <c r="J40" s="11"/>
      <c r="K40" s="10" t="s">
        <v>230</v>
      </c>
      <c r="L40" s="11"/>
      <c r="M40" s="11"/>
      <c r="N40" s="5"/>
      <c r="O40" s="6"/>
    </row>
    <row r="41" spans="2:15" ht="12.75">
      <c r="B41" s="4"/>
      <c r="C41" s="10"/>
      <c r="D41" s="5"/>
      <c r="E41" s="5"/>
      <c r="F41" s="5"/>
      <c r="G41" s="5"/>
      <c r="H41" s="5"/>
      <c r="I41" s="10" t="s">
        <v>5</v>
      </c>
      <c r="J41" s="11"/>
      <c r="K41" s="10" t="s">
        <v>230</v>
      </c>
      <c r="L41" s="11"/>
      <c r="M41" s="11"/>
      <c r="N41" s="5"/>
      <c r="O41" s="6"/>
    </row>
    <row r="42" spans="2:15" ht="12.75">
      <c r="B42" s="4"/>
      <c r="C42" s="10"/>
      <c r="D42" s="5"/>
      <c r="E42" s="141"/>
      <c r="F42" s="5"/>
      <c r="G42" s="5"/>
      <c r="H42" s="5"/>
      <c r="I42" s="10" t="s">
        <v>5</v>
      </c>
      <c r="J42" s="11"/>
      <c r="K42" s="10" t="s">
        <v>230</v>
      </c>
      <c r="L42" s="11"/>
      <c r="M42" s="11"/>
      <c r="N42" s="5"/>
      <c r="O42" s="6"/>
    </row>
    <row r="43" spans="2:15" ht="12.75">
      <c r="B43" s="4"/>
      <c r="C43" s="10"/>
      <c r="D43" s="5"/>
      <c r="E43" s="141"/>
      <c r="F43" s="5"/>
      <c r="G43" s="5"/>
      <c r="H43" s="5"/>
      <c r="I43" s="10" t="s">
        <v>5</v>
      </c>
      <c r="J43" s="11"/>
      <c r="K43" s="10" t="s">
        <v>230</v>
      </c>
      <c r="L43" s="11"/>
      <c r="M43" s="11"/>
      <c r="N43" s="5"/>
      <c r="O43" s="6"/>
    </row>
    <row r="44" spans="2:15" ht="12.75">
      <c r="B44" s="4"/>
      <c r="C44" s="10"/>
      <c r="D44" s="5"/>
      <c r="E44" s="141"/>
      <c r="F44" s="242"/>
      <c r="G44" s="242"/>
      <c r="H44" s="5"/>
      <c r="I44" s="10" t="s">
        <v>5</v>
      </c>
      <c r="J44" s="11"/>
      <c r="K44" s="10" t="s">
        <v>230</v>
      </c>
      <c r="L44" s="11"/>
      <c r="M44" s="11"/>
      <c r="N44" s="5"/>
      <c r="O44" s="6"/>
    </row>
    <row r="45" spans="2:15" ht="12.75">
      <c r="B45" s="4"/>
      <c r="C45" s="10"/>
      <c r="D45" s="5"/>
      <c r="E45" s="141"/>
      <c r="F45" s="141"/>
      <c r="G45" s="5"/>
      <c r="H45" s="5"/>
      <c r="I45" s="10" t="s">
        <v>5</v>
      </c>
      <c r="J45" s="11"/>
      <c r="K45" s="10" t="s">
        <v>230</v>
      </c>
      <c r="L45" s="11"/>
      <c r="M45" s="11"/>
      <c r="N45" s="5"/>
      <c r="O45" s="6"/>
    </row>
    <row r="46" spans="2:15" ht="12.75">
      <c r="B46" s="4"/>
      <c r="C46" s="10"/>
      <c r="D46" s="5"/>
      <c r="E46" s="141"/>
      <c r="F46" s="141"/>
      <c r="G46" s="5"/>
      <c r="H46" s="5"/>
      <c r="I46" s="10" t="s">
        <v>5</v>
      </c>
      <c r="J46" s="11"/>
      <c r="K46" s="10" t="s">
        <v>230</v>
      </c>
      <c r="L46" s="11"/>
      <c r="M46" s="11"/>
      <c r="N46" s="5"/>
      <c r="O46" s="6"/>
    </row>
    <row r="47" spans="2:15" ht="12.75">
      <c r="B47" s="4"/>
      <c r="C47" s="10">
        <v>8</v>
      </c>
      <c r="D47" s="5"/>
      <c r="E47" s="139" t="s">
        <v>227</v>
      </c>
      <c r="F47" s="140" t="s">
        <v>231</v>
      </c>
      <c r="G47" s="5"/>
      <c r="H47" s="5"/>
      <c r="I47" s="5"/>
      <c r="J47" s="5"/>
      <c r="K47" s="5"/>
      <c r="L47" s="5"/>
      <c r="M47" s="5"/>
      <c r="N47" s="5"/>
      <c r="O47" s="6"/>
    </row>
    <row r="48" spans="2:15" ht="12.75">
      <c r="B48" s="4"/>
      <c r="C48" s="10"/>
      <c r="D48" s="5"/>
      <c r="E48" s="5" t="s">
        <v>374</v>
      </c>
      <c r="F48" s="5" t="s">
        <v>375</v>
      </c>
      <c r="G48" s="5"/>
      <c r="H48" s="5"/>
      <c r="I48" s="5"/>
      <c r="J48" s="5"/>
      <c r="K48" s="5"/>
      <c r="L48" s="5"/>
      <c r="M48" s="20">
        <f>Aktivet!G17</f>
        <v>50832</v>
      </c>
      <c r="N48" s="5"/>
      <c r="O48" s="6"/>
    </row>
    <row r="49" spans="2:15" ht="12.75">
      <c r="B49" s="4"/>
      <c r="C49" s="10">
        <v>9</v>
      </c>
      <c r="D49" s="5"/>
      <c r="E49" s="139" t="s">
        <v>227</v>
      </c>
      <c r="F49" s="140" t="s">
        <v>232</v>
      </c>
      <c r="G49" s="5"/>
      <c r="H49" s="240"/>
      <c r="I49" s="240"/>
      <c r="J49" s="240"/>
      <c r="K49" s="5"/>
      <c r="L49" s="5"/>
      <c r="M49" s="5"/>
      <c r="N49" s="5"/>
      <c r="O49" s="6"/>
    </row>
    <row r="50" spans="2:15" ht="12.75">
      <c r="B50" s="4"/>
      <c r="C50" s="10"/>
      <c r="D50" s="5"/>
      <c r="E50" s="5"/>
      <c r="F50" s="5"/>
      <c r="G50" s="5" t="s">
        <v>233</v>
      </c>
      <c r="H50" s="5"/>
      <c r="I50" s="5"/>
      <c r="J50" s="5"/>
      <c r="K50" s="5"/>
      <c r="L50" s="10" t="s">
        <v>230</v>
      </c>
      <c r="M50" s="5">
        <v>53701</v>
      </c>
      <c r="N50" s="5"/>
      <c r="O50" s="6"/>
    </row>
    <row r="51" spans="2:15" ht="12.75">
      <c r="B51" s="4"/>
      <c r="C51" s="10"/>
      <c r="D51" s="5"/>
      <c r="E51" s="5"/>
      <c r="F51" s="5"/>
      <c r="G51" s="5" t="s">
        <v>234</v>
      </c>
      <c r="H51" s="5"/>
      <c r="I51" s="5"/>
      <c r="J51" s="5"/>
      <c r="K51" s="5"/>
      <c r="L51" s="10" t="s">
        <v>230</v>
      </c>
      <c r="M51" s="181">
        <f>'Ardh.Shpenz.1'!F32</f>
        <v>30116.600000000002</v>
      </c>
      <c r="N51" s="5"/>
      <c r="O51" s="6"/>
    </row>
    <row r="52" spans="2:15" s="85" customFormat="1" ht="12.75">
      <c r="B52" s="82"/>
      <c r="C52" s="142"/>
      <c r="D52" s="83"/>
      <c r="E52" s="83"/>
      <c r="F52" s="83"/>
      <c r="G52" s="83" t="s">
        <v>235</v>
      </c>
      <c r="H52" s="83"/>
      <c r="I52" s="83"/>
      <c r="J52" s="83"/>
      <c r="K52" s="83"/>
      <c r="L52" s="10" t="s">
        <v>230</v>
      </c>
      <c r="M52" s="181">
        <f>M50-M51</f>
        <v>23584.399999999998</v>
      </c>
      <c r="N52" s="83"/>
      <c r="O52" s="84"/>
    </row>
    <row r="53" spans="2:15" s="85" customFormat="1" ht="12.75">
      <c r="B53" s="82"/>
      <c r="C53" s="142"/>
      <c r="D53" s="83"/>
      <c r="E53" s="83"/>
      <c r="F53" s="83"/>
      <c r="G53" s="83" t="s">
        <v>236</v>
      </c>
      <c r="H53" s="83"/>
      <c r="I53" s="83"/>
      <c r="J53" s="83"/>
      <c r="K53" s="83"/>
      <c r="L53" s="10" t="s">
        <v>230</v>
      </c>
      <c r="M53" s="11"/>
      <c r="N53" s="83"/>
      <c r="O53" s="84"/>
    </row>
    <row r="54" spans="2:15" s="85" customFormat="1" ht="15">
      <c r="B54" s="82"/>
      <c r="C54" s="142"/>
      <c r="D54" s="83"/>
      <c r="G54" s="83" t="s">
        <v>237</v>
      </c>
      <c r="H54" s="13"/>
      <c r="I54" s="13"/>
      <c r="J54" s="13"/>
      <c r="K54" s="13"/>
      <c r="L54" s="10" t="s">
        <v>230</v>
      </c>
      <c r="M54" s="11">
        <v>27248</v>
      </c>
      <c r="N54" s="83"/>
      <c r="O54" s="84"/>
    </row>
    <row r="55" spans="2:15" s="85" customFormat="1" ht="15">
      <c r="B55" s="82"/>
      <c r="C55" s="142">
        <v>10</v>
      </c>
      <c r="D55" s="83"/>
      <c r="E55" s="139" t="s">
        <v>227</v>
      </c>
      <c r="F55" s="140" t="s">
        <v>238</v>
      </c>
      <c r="G55" s="13"/>
      <c r="H55" s="13"/>
      <c r="I55" s="13"/>
      <c r="J55" s="13"/>
      <c r="K55" s="13"/>
      <c r="L55" s="13"/>
      <c r="M55" s="13"/>
      <c r="N55" s="83"/>
      <c r="O55" s="84"/>
    </row>
    <row r="56" spans="2:15" s="85" customFormat="1" ht="12.75">
      <c r="B56" s="82"/>
      <c r="C56" s="142"/>
      <c r="D56" s="83"/>
      <c r="E56" s="83"/>
      <c r="F56" s="83"/>
      <c r="G56" s="83" t="s">
        <v>239</v>
      </c>
      <c r="H56" s="83"/>
      <c r="I56" s="83"/>
      <c r="J56" s="83"/>
      <c r="K56" s="83"/>
      <c r="L56" s="10" t="s">
        <v>230</v>
      </c>
      <c r="M56" s="5"/>
      <c r="N56" s="83"/>
      <c r="O56" s="84"/>
    </row>
    <row r="57" spans="2:15" s="85" customFormat="1" ht="12.75">
      <c r="B57" s="82"/>
      <c r="C57" s="142"/>
      <c r="D57" s="83"/>
      <c r="E57" s="83"/>
      <c r="F57" s="83"/>
      <c r="G57" s="83" t="s">
        <v>240</v>
      </c>
      <c r="H57" s="83"/>
      <c r="I57" s="83"/>
      <c r="J57" s="83"/>
      <c r="K57" s="83"/>
      <c r="L57" s="10" t="s">
        <v>230</v>
      </c>
      <c r="M57" s="11">
        <v>672291</v>
      </c>
      <c r="N57" s="83"/>
      <c r="O57" s="84"/>
    </row>
    <row r="58" spans="2:15" s="85" customFormat="1" ht="12.75">
      <c r="B58" s="82"/>
      <c r="C58" s="142"/>
      <c r="D58" s="83"/>
      <c r="E58" s="83"/>
      <c r="F58" s="83"/>
      <c r="G58" s="143" t="s">
        <v>241</v>
      </c>
      <c r="H58" s="83"/>
      <c r="I58" s="83"/>
      <c r="J58" s="83"/>
      <c r="K58" s="83"/>
      <c r="L58" s="10" t="s">
        <v>230</v>
      </c>
      <c r="M58" s="11">
        <v>905238</v>
      </c>
      <c r="N58" s="83"/>
      <c r="O58" s="84"/>
    </row>
    <row r="59" spans="2:15" s="85" customFormat="1" ht="12.75">
      <c r="B59" s="82"/>
      <c r="C59" s="142"/>
      <c r="D59" s="83"/>
      <c r="E59" s="83"/>
      <c r="F59" s="83"/>
      <c r="G59" s="83" t="s">
        <v>394</v>
      </c>
      <c r="H59" s="83"/>
      <c r="I59" s="83"/>
      <c r="J59" s="83"/>
      <c r="K59" s="83"/>
      <c r="L59" s="10" t="s">
        <v>230</v>
      </c>
      <c r="M59" s="11">
        <v>212011</v>
      </c>
      <c r="N59" s="83"/>
      <c r="O59" s="84"/>
    </row>
    <row r="60" spans="2:15" s="85" customFormat="1" ht="12.75">
      <c r="B60" s="82"/>
      <c r="C60" s="142"/>
      <c r="D60" s="83"/>
      <c r="E60" s="83"/>
      <c r="F60" s="144"/>
      <c r="G60" s="144" t="s">
        <v>395</v>
      </c>
      <c r="H60" s="144"/>
      <c r="I60" s="144"/>
      <c r="J60" s="144"/>
      <c r="K60" s="144"/>
      <c r="L60" s="142"/>
      <c r="M60" s="144">
        <f>M57+M59-M58</f>
        <v>-20936</v>
      </c>
      <c r="N60" s="83"/>
      <c r="O60" s="84"/>
    </row>
    <row r="61" spans="2:15" ht="12.75">
      <c r="B61" s="82"/>
      <c r="C61" s="142"/>
      <c r="D61" s="83"/>
      <c r="E61" s="83"/>
      <c r="F61" s="144"/>
      <c r="G61" s="144"/>
      <c r="H61" s="144"/>
      <c r="I61" s="144"/>
      <c r="J61" s="144"/>
      <c r="K61" s="144"/>
      <c r="L61" s="142"/>
      <c r="M61" s="144"/>
      <c r="N61" s="83"/>
      <c r="O61" s="84"/>
    </row>
    <row r="62" spans="2:15" ht="12.75">
      <c r="B62" s="82"/>
      <c r="C62" s="137">
        <v>11</v>
      </c>
      <c r="D62" s="145"/>
      <c r="E62" s="139" t="s">
        <v>227</v>
      </c>
      <c r="F62" s="140" t="s">
        <v>242</v>
      </c>
      <c r="G62" s="119"/>
      <c r="H62" s="120"/>
      <c r="I62" s="120"/>
      <c r="J62" s="5"/>
      <c r="L62" s="10" t="s">
        <v>243</v>
      </c>
      <c r="M62" s="5">
        <v>7481858</v>
      </c>
      <c r="N62" s="83"/>
      <c r="O62" s="84"/>
    </row>
    <row r="63" spans="2:15" ht="12.75">
      <c r="B63" s="82"/>
      <c r="C63" s="121"/>
      <c r="D63" s="112"/>
      <c r="F63" s="140"/>
      <c r="G63" s="124"/>
      <c r="H63" s="5"/>
      <c r="I63" s="5"/>
      <c r="J63" s="5"/>
      <c r="L63" s="10"/>
      <c r="M63" s="5"/>
      <c r="N63" s="83"/>
      <c r="O63" s="84"/>
    </row>
    <row r="64" spans="2:15" ht="12.75">
      <c r="B64" s="82"/>
      <c r="C64" s="10">
        <v>12</v>
      </c>
      <c r="D64" s="5"/>
      <c r="E64" s="139" t="s">
        <v>227</v>
      </c>
      <c r="F64" s="140"/>
      <c r="G64" s="117"/>
      <c r="H64" s="117"/>
      <c r="I64" s="117"/>
      <c r="J64" s="117"/>
      <c r="L64" s="10" t="s">
        <v>243</v>
      </c>
      <c r="M64" s="117"/>
      <c r="N64" s="83"/>
      <c r="O64" s="84"/>
    </row>
    <row r="65" spans="2:15" ht="12.75">
      <c r="B65" s="82"/>
      <c r="C65" s="10"/>
      <c r="D65" s="5"/>
      <c r="F65" s="41"/>
      <c r="G65" s="41"/>
      <c r="H65" s="41"/>
      <c r="I65" s="41"/>
      <c r="J65" s="41"/>
      <c r="L65" s="10"/>
      <c r="M65" s="10"/>
      <c r="N65" s="83"/>
      <c r="O65" s="84"/>
    </row>
    <row r="66" spans="2:15" ht="12.75">
      <c r="B66" s="82"/>
      <c r="C66" s="10">
        <v>13</v>
      </c>
      <c r="D66" s="5"/>
      <c r="E66" s="139" t="s">
        <v>227</v>
      </c>
      <c r="F66" s="41"/>
      <c r="G66" s="41"/>
      <c r="H66" s="41"/>
      <c r="I66" s="41"/>
      <c r="J66" s="41"/>
      <c r="L66" s="10" t="s">
        <v>243</v>
      </c>
      <c r="M66" s="10"/>
      <c r="N66" s="83"/>
      <c r="O66" s="84"/>
    </row>
    <row r="67" spans="2:15" ht="12.75">
      <c r="B67" s="82"/>
      <c r="C67" s="10"/>
      <c r="D67" s="5"/>
      <c r="F67" s="146"/>
      <c r="G67" s="146"/>
      <c r="H67" s="117"/>
      <c r="I67" s="117"/>
      <c r="J67" s="117"/>
      <c r="L67" s="10"/>
      <c r="M67" s="117"/>
      <c r="N67" s="83"/>
      <c r="O67" s="84"/>
    </row>
    <row r="68" spans="2:15" ht="12.75">
      <c r="B68" s="82"/>
      <c r="C68" s="10">
        <v>14</v>
      </c>
      <c r="D68" s="5"/>
      <c r="E68" s="118">
        <v>4</v>
      </c>
      <c r="F68" s="147" t="s">
        <v>36</v>
      </c>
      <c r="G68" s="146"/>
      <c r="H68" s="117"/>
      <c r="I68" s="117"/>
      <c r="J68" s="117"/>
      <c r="L68" s="10"/>
      <c r="M68" s="5"/>
      <c r="N68" s="83"/>
      <c r="O68" s="84"/>
    </row>
    <row r="69" spans="2:15" ht="12.75">
      <c r="B69" s="82"/>
      <c r="C69" s="10"/>
      <c r="D69" s="5"/>
      <c r="E69" s="5"/>
      <c r="F69" s="146"/>
      <c r="G69" s="146"/>
      <c r="H69" s="117"/>
      <c r="I69" s="117"/>
      <c r="J69" s="117"/>
      <c r="L69" s="10"/>
      <c r="M69" s="5"/>
      <c r="N69" s="83"/>
      <c r="O69" s="84"/>
    </row>
    <row r="70" spans="2:15" ht="12.75">
      <c r="B70" s="82"/>
      <c r="C70" s="10">
        <v>15</v>
      </c>
      <c r="D70" s="5"/>
      <c r="E70" s="112" t="s">
        <v>227</v>
      </c>
      <c r="F70" s="148" t="s">
        <v>37</v>
      </c>
      <c r="G70" s="146"/>
      <c r="H70" s="117"/>
      <c r="I70" s="117"/>
      <c r="J70" s="117"/>
      <c r="L70" s="10" t="s">
        <v>243</v>
      </c>
      <c r="M70" s="5"/>
      <c r="N70" s="83"/>
      <c r="O70" s="84"/>
    </row>
    <row r="71" spans="2:15" ht="12.75">
      <c r="B71" s="82"/>
      <c r="D71" s="5"/>
      <c r="E71" s="111"/>
      <c r="F71" s="149"/>
      <c r="G71" s="146"/>
      <c r="H71" s="117"/>
      <c r="I71" s="117"/>
      <c r="J71" s="117"/>
      <c r="L71" s="10"/>
      <c r="M71" s="150"/>
      <c r="N71" s="83"/>
      <c r="O71" s="84"/>
    </row>
    <row r="72" spans="2:15" ht="12.75">
      <c r="B72" s="82"/>
      <c r="C72" s="10">
        <v>16</v>
      </c>
      <c r="D72" s="41"/>
      <c r="E72" s="112" t="s">
        <v>227</v>
      </c>
      <c r="F72" s="148" t="s">
        <v>244</v>
      </c>
      <c r="G72" s="151"/>
      <c r="H72" s="151"/>
      <c r="I72" s="151"/>
      <c r="J72" s="151"/>
      <c r="L72" s="10" t="s">
        <v>218</v>
      </c>
      <c r="M72" s="151"/>
      <c r="N72" s="83"/>
      <c r="O72" s="84"/>
    </row>
    <row r="73" spans="2:15" ht="12.75">
      <c r="B73" s="82"/>
      <c r="C73" s="10"/>
      <c r="D73" s="41"/>
      <c r="E73" s="112"/>
      <c r="F73" s="148"/>
      <c r="G73" s="151"/>
      <c r="H73" s="151"/>
      <c r="I73" s="151"/>
      <c r="J73" s="151"/>
      <c r="L73" s="10"/>
      <c r="M73" s="151"/>
      <c r="N73" s="83"/>
      <c r="O73" s="84"/>
    </row>
    <row r="74" spans="2:15" ht="12.75">
      <c r="B74" s="82"/>
      <c r="C74" s="10"/>
      <c r="D74" s="41"/>
      <c r="E74" s="112"/>
      <c r="F74" s="148"/>
      <c r="G74" s="151"/>
      <c r="H74" s="151"/>
      <c r="I74" s="151"/>
      <c r="J74" s="151"/>
      <c r="L74" s="10"/>
      <c r="M74" s="151"/>
      <c r="N74" s="83"/>
      <c r="O74" s="84"/>
    </row>
    <row r="75" spans="2:15" ht="12.75">
      <c r="B75" s="82"/>
      <c r="C75" s="10"/>
      <c r="D75" s="41"/>
      <c r="E75" s="112"/>
      <c r="F75" s="148"/>
      <c r="G75" s="151"/>
      <c r="H75" s="151"/>
      <c r="I75" s="151"/>
      <c r="J75" s="151"/>
      <c r="L75" s="10"/>
      <c r="M75" s="151"/>
      <c r="N75" s="83"/>
      <c r="O75" s="84"/>
    </row>
    <row r="76" spans="2:15" ht="12.75">
      <c r="B76" s="82"/>
      <c r="C76" s="10"/>
      <c r="D76" s="41"/>
      <c r="E76" s="112"/>
      <c r="F76" s="148"/>
      <c r="G76" s="151"/>
      <c r="H76" s="151"/>
      <c r="I76" s="151"/>
      <c r="J76" s="151"/>
      <c r="L76" s="10"/>
      <c r="M76" s="151"/>
      <c r="N76" s="83"/>
      <c r="O76" s="84"/>
    </row>
    <row r="77" spans="2:15" ht="12.75">
      <c r="B77" s="82"/>
      <c r="D77" s="5"/>
      <c r="E77" s="111"/>
      <c r="F77" s="149"/>
      <c r="G77" s="133"/>
      <c r="H77" s="133"/>
      <c r="I77" s="133"/>
      <c r="J77" s="133"/>
      <c r="L77" s="10"/>
      <c r="M77" s="133"/>
      <c r="N77" s="83"/>
      <c r="O77" s="84"/>
    </row>
    <row r="78" spans="2:15" ht="12.75">
      <c r="B78" s="82"/>
      <c r="C78" s="40">
        <v>17</v>
      </c>
      <c r="D78" s="5"/>
      <c r="E78" s="124" t="s">
        <v>227</v>
      </c>
      <c r="F78" s="152" t="s">
        <v>38</v>
      </c>
      <c r="G78" s="133"/>
      <c r="H78" s="133"/>
      <c r="I78" s="133"/>
      <c r="J78" s="133"/>
      <c r="L78" s="10" t="s">
        <v>243</v>
      </c>
      <c r="M78" s="133"/>
      <c r="N78" s="83"/>
      <c r="O78" s="84"/>
    </row>
    <row r="79" spans="2:15" ht="12.75">
      <c r="B79" s="82"/>
      <c r="C79" s="10"/>
      <c r="D79" s="5"/>
      <c r="E79" s="111"/>
      <c r="F79" s="149"/>
      <c r="G79" s="41"/>
      <c r="H79" s="41"/>
      <c r="I79" s="41"/>
      <c r="J79" s="41"/>
      <c r="L79" s="10"/>
      <c r="M79" s="10"/>
      <c r="N79" s="83"/>
      <c r="O79" s="84"/>
    </row>
    <row r="80" spans="2:15" ht="12.75">
      <c r="B80" s="82"/>
      <c r="C80" s="10">
        <v>18</v>
      </c>
      <c r="D80" s="5"/>
      <c r="E80" s="112" t="s">
        <v>227</v>
      </c>
      <c r="F80" s="153" t="s">
        <v>245</v>
      </c>
      <c r="G80" s="41"/>
      <c r="H80" s="41"/>
      <c r="I80" s="41"/>
      <c r="J80" s="41"/>
      <c r="L80" s="10" t="s">
        <v>243</v>
      </c>
      <c r="M80" s="10"/>
      <c r="N80" s="83"/>
      <c r="O80" s="84"/>
    </row>
    <row r="81" spans="2:15" ht="12.75">
      <c r="B81" s="82"/>
      <c r="C81" s="10"/>
      <c r="D81" s="5"/>
      <c r="E81" s="111"/>
      <c r="F81" s="149"/>
      <c r="G81" s="146"/>
      <c r="H81" s="146"/>
      <c r="I81" s="146"/>
      <c r="J81" s="146"/>
      <c r="L81" s="10"/>
      <c r="M81" s="117"/>
      <c r="N81" s="83"/>
      <c r="O81" s="84"/>
    </row>
    <row r="82" spans="2:15" ht="12.75">
      <c r="B82" s="82"/>
      <c r="C82" s="10">
        <v>19</v>
      </c>
      <c r="D82" s="5"/>
      <c r="E82" s="112" t="s">
        <v>227</v>
      </c>
      <c r="F82" s="154" t="s">
        <v>39</v>
      </c>
      <c r="G82" s="146"/>
      <c r="H82" s="146"/>
      <c r="I82" s="146"/>
      <c r="J82" s="146"/>
      <c r="L82" s="10" t="s">
        <v>218</v>
      </c>
      <c r="M82" s="5">
        <v>2868488</v>
      </c>
      <c r="N82" s="83" t="s">
        <v>361</v>
      </c>
      <c r="O82" s="84"/>
    </row>
    <row r="83" spans="2:15" ht="12.75">
      <c r="B83" s="82"/>
      <c r="C83" s="10"/>
      <c r="D83" s="5"/>
      <c r="E83" s="112"/>
      <c r="F83" s="154"/>
      <c r="G83" s="146"/>
      <c r="H83" s="146"/>
      <c r="I83" s="146"/>
      <c r="J83" s="146"/>
      <c r="L83" s="10"/>
      <c r="M83" s="5"/>
      <c r="N83" s="83"/>
      <c r="O83" s="84"/>
    </row>
    <row r="84" spans="2:15" ht="12.75">
      <c r="B84" s="82"/>
      <c r="C84" s="10">
        <v>20</v>
      </c>
      <c r="D84" s="5"/>
      <c r="E84" s="124" t="s">
        <v>227</v>
      </c>
      <c r="F84" s="140" t="s">
        <v>40</v>
      </c>
      <c r="G84" s="146"/>
      <c r="H84" s="146"/>
      <c r="I84" s="146"/>
      <c r="J84" s="146"/>
      <c r="L84" s="10" t="s">
        <v>243</v>
      </c>
      <c r="M84" s="5"/>
      <c r="N84" s="83"/>
      <c r="O84" s="84"/>
    </row>
    <row r="85" spans="2:15" ht="12.75">
      <c r="B85" s="82"/>
      <c r="C85" s="10"/>
      <c r="D85" s="5"/>
      <c r="E85" s="111"/>
      <c r="F85" s="149"/>
      <c r="G85" s="151"/>
      <c r="H85" s="151"/>
      <c r="I85" s="151"/>
      <c r="J85" s="151"/>
      <c r="L85" s="10"/>
      <c r="M85" s="151"/>
      <c r="N85" s="83"/>
      <c r="O85" s="84"/>
    </row>
    <row r="86" spans="2:15" ht="12.75">
      <c r="B86" s="82"/>
      <c r="C86" s="10">
        <v>21</v>
      </c>
      <c r="D86" s="5"/>
      <c r="E86" s="124" t="s">
        <v>227</v>
      </c>
      <c r="F86" s="140"/>
      <c r="G86" s="5"/>
      <c r="H86" s="5"/>
      <c r="I86" s="5"/>
      <c r="J86" s="5"/>
      <c r="L86" s="10" t="s">
        <v>243</v>
      </c>
      <c r="M86" s="5"/>
      <c r="N86" s="83"/>
      <c r="O86" s="84"/>
    </row>
    <row r="87" spans="2:15" ht="12.75">
      <c r="B87" s="82"/>
      <c r="C87" s="10"/>
      <c r="D87" s="5"/>
      <c r="E87" s="137"/>
      <c r="F87" s="138"/>
      <c r="G87" s="136"/>
      <c r="H87" s="5"/>
      <c r="I87" s="5"/>
      <c r="J87" s="5"/>
      <c r="L87" s="10"/>
      <c r="M87" s="5"/>
      <c r="N87" s="83"/>
      <c r="O87" s="84"/>
    </row>
    <row r="88" spans="2:15" ht="12.75">
      <c r="B88" s="82"/>
      <c r="C88" s="10">
        <v>22</v>
      </c>
      <c r="D88" s="5"/>
      <c r="E88" s="118">
        <v>5</v>
      </c>
      <c r="F88" s="147" t="s">
        <v>246</v>
      </c>
      <c r="G88" s="124"/>
      <c r="H88" s="5"/>
      <c r="I88" s="5"/>
      <c r="J88" s="5"/>
      <c r="L88" s="10" t="s">
        <v>243</v>
      </c>
      <c r="M88" s="5"/>
      <c r="N88" s="83"/>
      <c r="O88" s="84"/>
    </row>
    <row r="89" spans="2:15" ht="12.75">
      <c r="B89" s="82"/>
      <c r="C89" s="10"/>
      <c r="D89" s="5"/>
      <c r="E89" s="5"/>
      <c r="F89" s="5"/>
      <c r="G89" s="5"/>
      <c r="H89" s="5"/>
      <c r="I89" s="5"/>
      <c r="J89" s="5"/>
      <c r="L89" s="10"/>
      <c r="M89" s="5"/>
      <c r="N89" s="83"/>
      <c r="O89" s="84"/>
    </row>
    <row r="90" spans="2:15" ht="12.75">
      <c r="B90" s="82"/>
      <c r="C90" s="10">
        <v>23</v>
      </c>
      <c r="D90" s="5"/>
      <c r="E90" s="118">
        <v>6</v>
      </c>
      <c r="F90" s="147" t="s">
        <v>247</v>
      </c>
      <c r="G90" s="124"/>
      <c r="H90" s="5"/>
      <c r="I90" s="5"/>
      <c r="J90" s="5"/>
      <c r="L90" s="10" t="s">
        <v>243</v>
      </c>
      <c r="M90" s="5"/>
      <c r="N90" s="83"/>
      <c r="O90" s="84"/>
    </row>
    <row r="91" spans="2:15" ht="12.75">
      <c r="B91" s="82"/>
      <c r="C91" s="10"/>
      <c r="D91" s="5"/>
      <c r="H91" s="5"/>
      <c r="I91" s="5"/>
      <c r="J91" s="5"/>
      <c r="L91" s="10"/>
      <c r="M91" s="5"/>
      <c r="N91" s="83"/>
      <c r="O91" s="84"/>
    </row>
    <row r="92" spans="2:15" ht="12.75">
      <c r="B92" s="82"/>
      <c r="C92" s="10">
        <v>24</v>
      </c>
      <c r="D92" s="5"/>
      <c r="E92" s="118">
        <v>7</v>
      </c>
      <c r="F92" s="147" t="s">
        <v>43</v>
      </c>
      <c r="G92" s="124"/>
      <c r="H92" s="5"/>
      <c r="I92" s="5"/>
      <c r="J92" s="5"/>
      <c r="L92" s="10" t="s">
        <v>243</v>
      </c>
      <c r="M92" s="5"/>
      <c r="N92" s="83"/>
      <c r="O92" s="84"/>
    </row>
    <row r="93" spans="2:15" ht="12.75">
      <c r="B93" s="82"/>
      <c r="C93" s="10"/>
      <c r="H93" s="5"/>
      <c r="I93" s="5"/>
      <c r="J93" s="10"/>
      <c r="L93" s="10"/>
      <c r="M93" s="5"/>
      <c r="N93" s="83"/>
      <c r="O93" s="84"/>
    </row>
    <row r="94" spans="2:15" ht="12.75">
      <c r="B94" s="82"/>
      <c r="C94" s="10">
        <v>25</v>
      </c>
      <c r="D94" s="5"/>
      <c r="E94" s="139" t="s">
        <v>227</v>
      </c>
      <c r="F94" s="124" t="s">
        <v>248</v>
      </c>
      <c r="H94" s="5"/>
      <c r="I94" s="5"/>
      <c r="J94" s="10"/>
      <c r="L94" s="10" t="s">
        <v>243</v>
      </c>
      <c r="M94" s="5"/>
      <c r="N94" s="83"/>
      <c r="O94" s="84"/>
    </row>
    <row r="95" spans="2:15" ht="12.75">
      <c r="B95" s="82"/>
      <c r="D95" s="5"/>
      <c r="E95" s="5"/>
      <c r="F95" s="5"/>
      <c r="G95" s="5"/>
      <c r="H95" s="5"/>
      <c r="I95" s="5"/>
      <c r="J95" s="10"/>
      <c r="L95" s="10"/>
      <c r="M95" s="5"/>
      <c r="N95" s="83"/>
      <c r="O95" s="84"/>
    </row>
    <row r="96" spans="2:15" ht="12.75">
      <c r="B96" s="82"/>
      <c r="C96" s="19">
        <v>26</v>
      </c>
      <c r="D96" s="5"/>
      <c r="E96" s="139" t="s">
        <v>227</v>
      </c>
      <c r="F96" s="5"/>
      <c r="G96" s="5"/>
      <c r="H96" s="5"/>
      <c r="I96" s="5"/>
      <c r="J96" s="10"/>
      <c r="L96" s="10" t="s">
        <v>243</v>
      </c>
      <c r="M96" s="5"/>
      <c r="N96" s="83"/>
      <c r="O96" s="84"/>
    </row>
    <row r="97" spans="2:15" ht="12.75">
      <c r="B97" s="82"/>
      <c r="C97" s="10"/>
      <c r="D97" s="5"/>
      <c r="F97" s="124"/>
      <c r="G97" s="5"/>
      <c r="H97" s="5"/>
      <c r="I97" s="5"/>
      <c r="J97" s="10"/>
      <c r="L97" s="10"/>
      <c r="M97" s="5"/>
      <c r="N97" s="83"/>
      <c r="O97" s="84"/>
    </row>
    <row r="98" spans="2:15" ht="12.75">
      <c r="B98" s="82"/>
      <c r="C98" s="10">
        <v>27</v>
      </c>
      <c r="D98" s="5"/>
      <c r="E98" s="144" t="s">
        <v>7</v>
      </c>
      <c r="F98" s="144" t="s">
        <v>249</v>
      </c>
      <c r="G98" s="5"/>
      <c r="H98" s="5"/>
      <c r="I98" s="5"/>
      <c r="J98" s="10"/>
      <c r="L98" s="10" t="s">
        <v>243</v>
      </c>
      <c r="M98" s="5"/>
      <c r="N98" s="83"/>
      <c r="O98" s="84"/>
    </row>
    <row r="99" spans="2:15" ht="12.75">
      <c r="B99" s="82"/>
      <c r="C99" s="10"/>
      <c r="D99" s="5"/>
      <c r="E99" s="5"/>
      <c r="F99" s="146"/>
      <c r="G99" s="146"/>
      <c r="H99" s="5"/>
      <c r="I99" s="5"/>
      <c r="J99" s="10"/>
      <c r="L99" s="10"/>
      <c r="M99" s="5"/>
      <c r="N99" s="83"/>
      <c r="O99" s="84"/>
    </row>
    <row r="100" spans="2:15" ht="12.75">
      <c r="B100" s="82"/>
      <c r="C100" s="10">
        <v>28</v>
      </c>
      <c r="D100" s="5"/>
      <c r="E100" s="144">
        <v>1</v>
      </c>
      <c r="F100" s="155" t="s">
        <v>45</v>
      </c>
      <c r="G100" s="5"/>
      <c r="H100" s="5"/>
      <c r="I100" s="5"/>
      <c r="J100" s="10"/>
      <c r="L100" s="10" t="s">
        <v>243</v>
      </c>
      <c r="M100" s="5"/>
      <c r="N100" s="83"/>
      <c r="O100" s="84"/>
    </row>
    <row r="101" spans="2:15" ht="12.75">
      <c r="B101" s="82"/>
      <c r="C101" s="10"/>
      <c r="D101" s="5"/>
      <c r="E101" s="144"/>
      <c r="F101" s="155"/>
      <c r="G101" s="5"/>
      <c r="H101" s="5"/>
      <c r="I101" s="5"/>
      <c r="J101" s="10"/>
      <c r="L101" s="10"/>
      <c r="M101" s="5"/>
      <c r="N101" s="83"/>
      <c r="O101" s="84"/>
    </row>
    <row r="102" spans="2:15" ht="12.75">
      <c r="B102" s="82"/>
      <c r="C102" s="10">
        <v>29</v>
      </c>
      <c r="D102" s="5"/>
      <c r="E102" s="144">
        <v>2</v>
      </c>
      <c r="F102" s="144" t="s">
        <v>47</v>
      </c>
      <c r="G102" s="5"/>
      <c r="H102" s="5"/>
      <c r="I102" s="5"/>
      <c r="J102" s="5"/>
      <c r="L102" s="10"/>
      <c r="M102" s="5"/>
      <c r="N102" s="83"/>
      <c r="O102" s="84"/>
    </row>
    <row r="103" spans="2:15" ht="12.75">
      <c r="B103" s="82"/>
      <c r="C103" s="1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83"/>
      <c r="O103" s="84"/>
    </row>
    <row r="104" spans="2:15" ht="12.75">
      <c r="B104" s="82"/>
      <c r="C104" s="10"/>
      <c r="D104" s="5"/>
      <c r="E104" s="5"/>
      <c r="F104" s="5"/>
      <c r="G104" s="5" t="s">
        <v>250</v>
      </c>
      <c r="H104" s="5"/>
      <c r="I104" s="5"/>
      <c r="J104" s="5"/>
      <c r="K104" s="5"/>
      <c r="L104" s="5"/>
      <c r="M104" s="5"/>
      <c r="N104" s="83"/>
      <c r="O104" s="84"/>
    </row>
    <row r="105" spans="2:15" ht="12.75">
      <c r="B105" s="82"/>
      <c r="C105" s="10"/>
      <c r="D105" s="5"/>
      <c r="E105" s="241" t="s">
        <v>5</v>
      </c>
      <c r="F105" s="241" t="s">
        <v>129</v>
      </c>
      <c r="G105" s="232" t="s">
        <v>251</v>
      </c>
      <c r="H105" s="233"/>
      <c r="I105" s="233"/>
      <c r="J105" s="234"/>
      <c r="K105" s="232" t="s">
        <v>252</v>
      </c>
      <c r="L105" s="233"/>
      <c r="M105" s="234"/>
      <c r="N105" s="83"/>
      <c r="O105" s="84"/>
    </row>
    <row r="106" spans="2:15" ht="12.75">
      <c r="B106" s="82"/>
      <c r="C106" s="10"/>
      <c r="D106" s="5"/>
      <c r="E106" s="241"/>
      <c r="F106" s="241"/>
      <c r="G106" s="156" t="s">
        <v>253</v>
      </c>
      <c r="H106" s="156" t="s">
        <v>254</v>
      </c>
      <c r="I106" s="156" t="s">
        <v>311</v>
      </c>
      <c r="J106" s="156" t="s">
        <v>255</v>
      </c>
      <c r="K106" s="156" t="s">
        <v>253</v>
      </c>
      <c r="L106" s="182" t="s">
        <v>311</v>
      </c>
      <c r="M106" s="156" t="s">
        <v>254</v>
      </c>
      <c r="N106" s="156" t="s">
        <v>255</v>
      </c>
      <c r="O106" s="84"/>
    </row>
    <row r="107" spans="2:15" ht="12.75">
      <c r="B107" s="82"/>
      <c r="C107" s="10">
        <v>30</v>
      </c>
      <c r="D107" s="5"/>
      <c r="E107" s="157">
        <v>1</v>
      </c>
      <c r="F107" t="s">
        <v>56</v>
      </c>
      <c r="G107" s="157"/>
      <c r="H107" s="157"/>
      <c r="I107" s="157"/>
      <c r="J107" s="157">
        <f>G107</f>
        <v>0</v>
      </c>
      <c r="K107" s="157"/>
      <c r="L107" s="129"/>
      <c r="M107" s="157"/>
      <c r="N107" s="157">
        <f>K107</f>
        <v>0</v>
      </c>
      <c r="O107" s="84"/>
    </row>
    <row r="108" spans="2:15" ht="12.75">
      <c r="B108" s="82"/>
      <c r="C108" s="10">
        <v>31</v>
      </c>
      <c r="D108" s="5"/>
      <c r="E108" s="157">
        <v>2</v>
      </c>
      <c r="F108" s="158" t="s">
        <v>8</v>
      </c>
      <c r="G108" s="157">
        <v>6000000</v>
      </c>
      <c r="H108" s="157">
        <f>G108*3%</f>
        <v>180000</v>
      </c>
      <c r="I108" s="157"/>
      <c r="J108" s="157">
        <f>G108-H108+I108</f>
        <v>5820000</v>
      </c>
      <c r="K108" s="157">
        <v>6000000</v>
      </c>
      <c r="L108" s="129"/>
      <c r="M108" s="157"/>
      <c r="N108" s="157">
        <v>6000000</v>
      </c>
      <c r="O108" s="84"/>
    </row>
    <row r="109" spans="2:15" ht="12.75">
      <c r="B109" s="82"/>
      <c r="C109" s="10">
        <v>32</v>
      </c>
      <c r="D109" s="5"/>
      <c r="E109" s="157">
        <v>3</v>
      </c>
      <c r="F109" s="158" t="s">
        <v>256</v>
      </c>
      <c r="G109" s="157"/>
      <c r="H109" s="157"/>
      <c r="I109" s="157"/>
      <c r="J109" s="157">
        <f>G109-H109+I109</f>
        <v>0</v>
      </c>
      <c r="K109" s="157"/>
      <c r="L109" s="129"/>
      <c r="M109" s="157"/>
      <c r="N109" s="157">
        <f>K109+L109-M109</f>
        <v>0</v>
      </c>
      <c r="O109" s="84"/>
    </row>
    <row r="110" spans="2:15" ht="12.75">
      <c r="B110" s="82"/>
      <c r="C110" s="10">
        <v>33</v>
      </c>
      <c r="D110" s="5"/>
      <c r="E110" s="129">
        <v>4</v>
      </c>
      <c r="F110" s="184" t="s">
        <v>312</v>
      </c>
      <c r="G110" s="129">
        <v>791570</v>
      </c>
      <c r="H110" s="129">
        <f>G110*15%</f>
        <v>118735.5</v>
      </c>
      <c r="I110" s="129">
        <v>51550</v>
      </c>
      <c r="J110" s="157">
        <f>G110-H110+I110</f>
        <v>724384.5</v>
      </c>
      <c r="K110" s="129">
        <v>791570</v>
      </c>
      <c r="L110" s="129"/>
      <c r="M110" s="129"/>
      <c r="N110" s="129">
        <f>K110-M110</f>
        <v>791570</v>
      </c>
      <c r="O110" s="84"/>
    </row>
    <row r="111" spans="2:15" ht="12.75">
      <c r="B111" s="82"/>
      <c r="C111" s="10"/>
      <c r="D111" s="5"/>
      <c r="E111" s="129"/>
      <c r="F111" s="129"/>
      <c r="G111" s="129">
        <f>SUM(G107:G110)</f>
        <v>6791570</v>
      </c>
      <c r="H111" s="129">
        <f>SUM(H108:H110)</f>
        <v>298735.5</v>
      </c>
      <c r="I111" s="129">
        <f>SUM(I109:I110)</f>
        <v>51550</v>
      </c>
      <c r="J111" s="129">
        <f>SUM(J107:J110)</f>
        <v>6544384.5</v>
      </c>
      <c r="K111" s="129">
        <f>SUM(K107:K110)</f>
        <v>6791570</v>
      </c>
      <c r="L111" s="129">
        <f>SUM(L109:L110)</f>
        <v>0</v>
      </c>
      <c r="M111" s="129">
        <f>SUM(M107:M110)</f>
        <v>0</v>
      </c>
      <c r="N111" s="129">
        <f>SUM(N107:N110)</f>
        <v>6791570</v>
      </c>
      <c r="O111" s="84"/>
    </row>
    <row r="112" spans="2:15" ht="12.75">
      <c r="B112" s="82"/>
      <c r="C112" s="142"/>
      <c r="D112" s="83"/>
      <c r="E112" s="83"/>
      <c r="F112" s="144" t="s">
        <v>389</v>
      </c>
      <c r="G112" s="144"/>
      <c r="H112" s="144" t="s">
        <v>390</v>
      </c>
      <c r="I112" s="144"/>
      <c r="J112" s="144"/>
      <c r="K112" s="144"/>
      <c r="L112" s="142"/>
      <c r="M112" s="144"/>
      <c r="N112" s="83"/>
      <c r="O112" s="84"/>
    </row>
    <row r="113" spans="2:15" ht="12.75">
      <c r="B113" s="82"/>
      <c r="C113" s="142"/>
      <c r="D113" s="83"/>
      <c r="E113" s="83"/>
      <c r="F113" s="144"/>
      <c r="G113" s="144"/>
      <c r="H113" s="144"/>
      <c r="I113" s="144"/>
      <c r="J113" s="144"/>
      <c r="K113" s="144"/>
      <c r="L113" s="142"/>
      <c r="M113" s="144"/>
      <c r="N113" s="83"/>
      <c r="O113" s="84"/>
    </row>
    <row r="114" spans="2:15" ht="12.75">
      <c r="B114" s="82"/>
      <c r="C114" s="10">
        <v>34</v>
      </c>
      <c r="D114" s="5"/>
      <c r="E114" s="144">
        <v>3</v>
      </c>
      <c r="F114" s="144" t="s">
        <v>48</v>
      </c>
      <c r="G114" s="5"/>
      <c r="H114" s="5"/>
      <c r="I114" s="5"/>
      <c r="J114" s="5"/>
      <c r="L114" s="5" t="s">
        <v>243</v>
      </c>
      <c r="M114" s="144"/>
      <c r="N114" s="83"/>
      <c r="O114" s="84"/>
    </row>
    <row r="115" spans="2:15" ht="12.75">
      <c r="B115" s="82"/>
      <c r="C115" s="10"/>
      <c r="D115" s="5"/>
      <c r="E115" s="144"/>
      <c r="F115" s="144"/>
      <c r="G115" s="5"/>
      <c r="H115" s="5"/>
      <c r="I115" s="5"/>
      <c r="J115" s="5"/>
      <c r="L115" s="5"/>
      <c r="M115" s="144"/>
      <c r="N115" s="83"/>
      <c r="O115" s="84"/>
    </row>
    <row r="116" spans="2:15" ht="12.75">
      <c r="B116" s="82"/>
      <c r="C116" s="10">
        <v>35</v>
      </c>
      <c r="D116" s="83"/>
      <c r="E116" s="144">
        <v>4</v>
      </c>
      <c r="F116" s="144" t="s">
        <v>49</v>
      </c>
      <c r="G116" s="83"/>
      <c r="H116" s="83"/>
      <c r="I116" s="83"/>
      <c r="J116" s="83"/>
      <c r="L116" s="83" t="s">
        <v>243</v>
      </c>
      <c r="M116" s="144"/>
      <c r="N116" s="83"/>
      <c r="O116" s="84"/>
    </row>
    <row r="117" spans="2:15" ht="12.75">
      <c r="B117" s="82"/>
      <c r="C117" s="10"/>
      <c r="D117" s="83"/>
      <c r="E117" s="144"/>
      <c r="F117" s="144"/>
      <c r="G117" s="83"/>
      <c r="H117" s="83"/>
      <c r="I117" s="83"/>
      <c r="J117" s="83"/>
      <c r="L117" s="83"/>
      <c r="M117" s="144"/>
      <c r="N117" s="83"/>
      <c r="O117" s="84"/>
    </row>
    <row r="118" spans="2:15" ht="15">
      <c r="B118" s="82"/>
      <c r="C118" s="10">
        <v>36</v>
      </c>
      <c r="D118" s="83"/>
      <c r="E118" s="144">
        <v>5</v>
      </c>
      <c r="F118" s="144" t="s">
        <v>50</v>
      </c>
      <c r="G118" s="83"/>
      <c r="H118" s="13"/>
      <c r="I118" s="13"/>
      <c r="J118" s="13"/>
      <c r="L118" s="83" t="s">
        <v>243</v>
      </c>
      <c r="M118" s="144"/>
      <c r="N118" s="83"/>
      <c r="O118" s="84"/>
    </row>
    <row r="119" spans="2:15" ht="15">
      <c r="B119" s="82"/>
      <c r="C119" s="10"/>
      <c r="D119" s="83"/>
      <c r="E119" s="144"/>
      <c r="F119" s="144"/>
      <c r="G119" s="83"/>
      <c r="H119" s="13"/>
      <c r="I119" s="13"/>
      <c r="J119" s="13"/>
      <c r="L119" s="83"/>
      <c r="M119" s="144"/>
      <c r="N119" s="83"/>
      <c r="O119" s="84"/>
    </row>
    <row r="120" spans="2:15" ht="15">
      <c r="B120" s="82"/>
      <c r="C120" s="10">
        <v>37</v>
      </c>
      <c r="D120" s="83"/>
      <c r="E120" s="144">
        <v>6</v>
      </c>
      <c r="F120" s="144" t="s">
        <v>51</v>
      </c>
      <c r="G120" s="13"/>
      <c r="H120" s="13"/>
      <c r="I120" s="13"/>
      <c r="J120" s="13"/>
      <c r="L120" s="83" t="s">
        <v>243</v>
      </c>
      <c r="M120" s="144"/>
      <c r="N120" s="83"/>
      <c r="O120" s="84"/>
    </row>
    <row r="121" spans="2:15" ht="15">
      <c r="B121" s="82"/>
      <c r="C121" s="10"/>
      <c r="D121" s="83"/>
      <c r="E121" s="144"/>
      <c r="F121" s="144"/>
      <c r="G121" s="13"/>
      <c r="H121" s="13"/>
      <c r="I121" s="13"/>
      <c r="J121" s="13"/>
      <c r="K121" s="83"/>
      <c r="L121" s="142"/>
      <c r="M121" s="144"/>
      <c r="N121" s="83"/>
      <c r="O121" s="84"/>
    </row>
    <row r="122" spans="2:15" ht="12.75">
      <c r="B122" s="82"/>
      <c r="C122" s="142"/>
      <c r="D122" s="112"/>
      <c r="E122" s="159" t="s">
        <v>6</v>
      </c>
      <c r="F122" s="119" t="s">
        <v>257</v>
      </c>
      <c r="G122" s="119"/>
      <c r="H122" s="160"/>
      <c r="I122" s="160"/>
      <c r="J122" s="160"/>
      <c r="K122" s="83"/>
      <c r="L122" s="142"/>
      <c r="M122" s="144"/>
      <c r="N122" s="83"/>
      <c r="O122" s="84"/>
    </row>
    <row r="123" spans="2:15" ht="12.75">
      <c r="B123" s="82"/>
      <c r="C123" s="142"/>
      <c r="D123" s="112"/>
      <c r="E123" s="159"/>
      <c r="F123" s="119"/>
      <c r="G123" s="119"/>
      <c r="H123" s="160"/>
      <c r="I123" s="160"/>
      <c r="J123" s="160"/>
      <c r="K123" s="83"/>
      <c r="L123" s="142"/>
      <c r="M123" s="144"/>
      <c r="N123" s="83"/>
      <c r="O123" s="84"/>
    </row>
    <row r="124" spans="2:15" ht="12.75">
      <c r="B124" s="82"/>
      <c r="C124" s="142">
        <v>40</v>
      </c>
      <c r="D124" s="112"/>
      <c r="E124" s="118">
        <v>1</v>
      </c>
      <c r="F124" s="147" t="s">
        <v>62</v>
      </c>
      <c r="G124" s="124"/>
      <c r="H124" s="161"/>
      <c r="I124" s="161"/>
      <c r="J124" s="161"/>
      <c r="K124" s="5"/>
      <c r="L124" s="83" t="s">
        <v>243</v>
      </c>
      <c r="M124" s="144"/>
      <c r="N124" s="83"/>
      <c r="O124" s="84"/>
    </row>
    <row r="125" spans="2:15" ht="12.75">
      <c r="B125" s="82"/>
      <c r="C125" s="142"/>
      <c r="D125" s="112"/>
      <c r="E125" s="118"/>
      <c r="F125" s="147"/>
      <c r="G125" s="124"/>
      <c r="H125" s="161"/>
      <c r="I125" s="161"/>
      <c r="J125" s="161"/>
      <c r="K125" s="5"/>
      <c r="L125" s="83"/>
      <c r="M125" s="144"/>
      <c r="N125" s="83"/>
      <c r="O125" s="84"/>
    </row>
    <row r="126" spans="2:15" ht="12.75">
      <c r="B126" s="4"/>
      <c r="C126" s="142">
        <v>41</v>
      </c>
      <c r="D126" s="112"/>
      <c r="E126" s="118">
        <v>2</v>
      </c>
      <c r="F126" s="147" t="s">
        <v>63</v>
      </c>
      <c r="G126" s="124"/>
      <c r="H126" s="112"/>
      <c r="I126" s="112"/>
      <c r="J126" s="112"/>
      <c r="K126" s="5"/>
      <c r="L126" s="83" t="s">
        <v>243</v>
      </c>
      <c r="M126" s="5"/>
      <c r="N126" s="5"/>
      <c r="O126" s="6"/>
    </row>
    <row r="127" spans="2:15" ht="12.75">
      <c r="B127" s="4"/>
      <c r="C127" s="142"/>
      <c r="D127" s="112"/>
      <c r="E127" s="118"/>
      <c r="F127" s="147"/>
      <c r="G127" s="124"/>
      <c r="H127" s="112"/>
      <c r="I127" s="112"/>
      <c r="J127" s="112"/>
      <c r="K127" s="5"/>
      <c r="L127" s="83"/>
      <c r="M127" s="5"/>
      <c r="N127" s="5"/>
      <c r="O127" s="6"/>
    </row>
    <row r="128" spans="2:15" ht="12.75">
      <c r="B128" s="4"/>
      <c r="C128" s="142">
        <v>42</v>
      </c>
      <c r="D128" s="112"/>
      <c r="E128" s="139" t="s">
        <v>227</v>
      </c>
      <c r="F128" s="140" t="s">
        <v>258</v>
      </c>
      <c r="G128" s="112"/>
      <c r="H128" s="112"/>
      <c r="I128" s="112"/>
      <c r="J128" s="112"/>
      <c r="K128" s="5"/>
      <c r="L128" s="83" t="s">
        <v>243</v>
      </c>
      <c r="M128" s="5"/>
      <c r="N128" s="5"/>
      <c r="O128" s="6"/>
    </row>
    <row r="129" spans="2:15" ht="12.75">
      <c r="B129" s="4"/>
      <c r="C129" s="142"/>
      <c r="D129" s="112"/>
      <c r="E129" s="139"/>
      <c r="F129" s="140"/>
      <c r="G129" s="112"/>
      <c r="H129" s="112"/>
      <c r="I129" s="112"/>
      <c r="J129" s="112"/>
      <c r="K129" s="5"/>
      <c r="L129" s="83"/>
      <c r="M129" s="5"/>
      <c r="N129" s="5"/>
      <c r="O129" s="6"/>
    </row>
    <row r="130" spans="2:15" ht="12.75">
      <c r="B130" s="4"/>
      <c r="C130" s="142">
        <v>43</v>
      </c>
      <c r="D130" s="112"/>
      <c r="E130" s="139" t="s">
        <v>227</v>
      </c>
      <c r="F130" s="140" t="s">
        <v>259</v>
      </c>
      <c r="G130" s="112"/>
      <c r="H130" s="112"/>
      <c r="I130" s="112"/>
      <c r="J130" s="112"/>
      <c r="K130" s="5"/>
      <c r="L130" s="83" t="s">
        <v>243</v>
      </c>
      <c r="M130" s="5"/>
      <c r="N130" s="5"/>
      <c r="O130" s="6"/>
    </row>
    <row r="131" spans="2:15" ht="12.75">
      <c r="B131" s="4"/>
      <c r="C131" s="142"/>
      <c r="D131" s="112"/>
      <c r="E131" s="139"/>
      <c r="F131" s="140"/>
      <c r="G131" s="112"/>
      <c r="H131" s="112"/>
      <c r="I131" s="112"/>
      <c r="J131" s="112"/>
      <c r="K131" s="5"/>
      <c r="L131" s="83"/>
      <c r="M131" s="5"/>
      <c r="N131" s="5"/>
      <c r="O131" s="6"/>
    </row>
    <row r="132" spans="2:15" ht="12.75">
      <c r="B132" s="4"/>
      <c r="C132" s="142">
        <v>44</v>
      </c>
      <c r="D132" s="112"/>
      <c r="E132" s="118">
        <v>3</v>
      </c>
      <c r="F132" s="147" t="s">
        <v>64</v>
      </c>
      <c r="G132" s="124"/>
      <c r="H132" s="112"/>
      <c r="I132" s="112"/>
      <c r="J132" s="112"/>
      <c r="K132" s="5"/>
      <c r="L132" s="83" t="s">
        <v>243</v>
      </c>
      <c r="M132" s="5"/>
      <c r="N132" s="5"/>
      <c r="O132" s="6"/>
    </row>
    <row r="133" spans="2:15" ht="12.75">
      <c r="B133" s="4"/>
      <c r="C133" s="142"/>
      <c r="D133" s="112"/>
      <c r="E133" s="118"/>
      <c r="F133" s="147"/>
      <c r="G133" s="124"/>
      <c r="H133" s="112"/>
      <c r="I133" s="112"/>
      <c r="J133" s="112"/>
      <c r="K133" s="5"/>
      <c r="L133" s="83"/>
      <c r="M133" s="5"/>
      <c r="N133" s="5"/>
      <c r="O133" s="6"/>
    </row>
    <row r="134" spans="2:15" ht="12.75">
      <c r="B134" s="4"/>
      <c r="C134" s="142">
        <v>45</v>
      </c>
      <c r="D134" s="112"/>
      <c r="E134" s="139" t="s">
        <v>227</v>
      </c>
      <c r="F134" s="140" t="s">
        <v>260</v>
      </c>
      <c r="G134" s="112"/>
      <c r="H134" s="112"/>
      <c r="I134" s="112"/>
      <c r="J134" s="112"/>
      <c r="K134" s="5"/>
      <c r="L134" s="83"/>
      <c r="M134" s="5"/>
      <c r="N134" s="5"/>
      <c r="O134" s="6"/>
    </row>
    <row r="135" spans="2:15" ht="12.75">
      <c r="B135" s="4"/>
      <c r="C135" s="142"/>
      <c r="D135" s="112"/>
      <c r="E135" s="139"/>
      <c r="F135" s="239" t="s">
        <v>229</v>
      </c>
      <c r="G135" s="239"/>
      <c r="H135" s="5"/>
      <c r="I135" s="5"/>
      <c r="J135" s="10"/>
      <c r="K135" s="5"/>
      <c r="L135" s="10" t="s">
        <v>230</v>
      </c>
      <c r="N135" s="5"/>
      <c r="O135" s="6"/>
    </row>
    <row r="136" spans="2:15" ht="12.75">
      <c r="B136" s="4"/>
      <c r="C136" s="142"/>
      <c r="D136" s="112"/>
      <c r="E136" s="5">
        <v>1</v>
      </c>
      <c r="F136" s="239" t="s">
        <v>356</v>
      </c>
      <c r="G136" s="239"/>
      <c r="H136" s="5"/>
      <c r="I136" s="10" t="s">
        <v>5</v>
      </c>
      <c r="J136" s="11"/>
      <c r="K136" s="10" t="s">
        <v>230</v>
      </c>
      <c r="L136" s="11"/>
      <c r="M136" s="11"/>
      <c r="N136" s="5"/>
      <c r="O136" s="6"/>
    </row>
    <row r="137" spans="2:15" ht="12.75">
      <c r="B137" s="4"/>
      <c r="C137" s="142"/>
      <c r="D137" s="112"/>
      <c r="E137" s="5">
        <v>2</v>
      </c>
      <c r="F137" s="5" t="s">
        <v>357</v>
      </c>
      <c r="G137" s="5"/>
      <c r="H137" s="5"/>
      <c r="I137" s="10" t="s">
        <v>5</v>
      </c>
      <c r="J137" s="11"/>
      <c r="K137" s="10" t="s">
        <v>230</v>
      </c>
      <c r="L137" s="11"/>
      <c r="M137" s="11"/>
      <c r="N137" s="5"/>
      <c r="O137" s="6"/>
    </row>
    <row r="138" spans="2:15" ht="12.75">
      <c r="B138" s="4"/>
      <c r="C138" s="142"/>
      <c r="D138" s="112"/>
      <c r="E138" s="5">
        <v>3</v>
      </c>
      <c r="F138" s="5" t="s">
        <v>358</v>
      </c>
      <c r="G138" s="5"/>
      <c r="H138" s="5"/>
      <c r="I138" s="10" t="s">
        <v>5</v>
      </c>
      <c r="J138" s="11"/>
      <c r="K138" s="10" t="s">
        <v>230</v>
      </c>
      <c r="L138" s="11"/>
      <c r="M138" s="11"/>
      <c r="N138" s="5"/>
      <c r="O138" s="6"/>
    </row>
    <row r="139" spans="2:15" ht="12.75">
      <c r="B139" s="4"/>
      <c r="C139" s="142"/>
      <c r="D139" s="112"/>
      <c r="E139" s="141">
        <v>4</v>
      </c>
      <c r="F139" s="5" t="s">
        <v>359</v>
      </c>
      <c r="G139" s="5"/>
      <c r="H139" s="5"/>
      <c r="I139" s="10" t="s">
        <v>5</v>
      </c>
      <c r="J139" s="11"/>
      <c r="K139" s="10" t="s">
        <v>230</v>
      </c>
      <c r="L139" s="11"/>
      <c r="M139" s="11"/>
      <c r="N139" s="5"/>
      <c r="O139" s="6"/>
    </row>
    <row r="140" spans="2:15" ht="12.75">
      <c r="B140" s="4"/>
      <c r="C140" s="142"/>
      <c r="D140" s="112"/>
      <c r="E140" s="141">
        <v>5</v>
      </c>
      <c r="F140" s="5" t="s">
        <v>360</v>
      </c>
      <c r="G140" s="5"/>
      <c r="H140" s="5"/>
      <c r="I140" s="10" t="s">
        <v>5</v>
      </c>
      <c r="J140" s="11"/>
      <c r="K140" s="10" t="s">
        <v>230</v>
      </c>
      <c r="L140" s="11"/>
      <c r="M140" s="11"/>
      <c r="N140" s="5"/>
      <c r="O140" s="6"/>
    </row>
    <row r="141" spans="2:15" ht="12.75">
      <c r="B141" s="4"/>
      <c r="C141" s="142"/>
      <c r="D141" s="112"/>
      <c r="E141" s="139"/>
      <c r="F141" s="5"/>
      <c r="G141" s="5"/>
      <c r="H141" s="5"/>
      <c r="I141" s="5"/>
      <c r="J141" s="10"/>
      <c r="K141" s="11"/>
      <c r="L141" s="10"/>
      <c r="M141" s="11"/>
      <c r="N141" s="5"/>
      <c r="O141" s="6"/>
    </row>
    <row r="142" spans="2:15" ht="12.75">
      <c r="B142" s="4"/>
      <c r="C142" s="142">
        <v>46</v>
      </c>
      <c r="D142" s="112"/>
      <c r="E142" s="139" t="s">
        <v>227</v>
      </c>
      <c r="F142" s="140" t="s">
        <v>261</v>
      </c>
      <c r="G142" s="112"/>
      <c r="H142" s="112"/>
      <c r="I142" s="112"/>
      <c r="J142" s="112"/>
      <c r="K142" s="5"/>
      <c r="L142" s="83" t="s">
        <v>230</v>
      </c>
      <c r="M142" s="188">
        <f>Pasivet!G16</f>
        <v>1382192</v>
      </c>
      <c r="N142" s="5"/>
      <c r="O142" s="6"/>
    </row>
    <row r="143" spans="2:15" ht="12.75">
      <c r="B143" s="4"/>
      <c r="C143" s="142"/>
      <c r="D143" s="112"/>
      <c r="E143" s="139"/>
      <c r="F143" s="192" t="s">
        <v>396</v>
      </c>
      <c r="G143" s="112"/>
      <c r="H143" s="112"/>
      <c r="I143" s="112"/>
      <c r="J143" s="112"/>
      <c r="K143" s="5"/>
      <c r="L143" s="83"/>
      <c r="M143" s="5">
        <v>193168</v>
      </c>
      <c r="N143" s="5"/>
      <c r="O143" s="6"/>
    </row>
    <row r="144" spans="2:15" ht="12.75">
      <c r="B144" s="4"/>
      <c r="C144" s="142"/>
      <c r="D144" s="112"/>
      <c r="E144" s="139"/>
      <c r="F144" s="192" t="s">
        <v>397</v>
      </c>
      <c r="G144" s="112"/>
      <c r="H144" s="112"/>
      <c r="I144" s="112"/>
      <c r="J144" s="112"/>
      <c r="K144" s="5"/>
      <c r="L144" s="83"/>
      <c r="M144" s="5">
        <v>1189024</v>
      </c>
      <c r="N144" s="5"/>
      <c r="O144" s="6"/>
    </row>
    <row r="145" spans="2:15" ht="12.75">
      <c r="B145" s="4"/>
      <c r="C145" s="142">
        <v>47</v>
      </c>
      <c r="D145" s="112"/>
      <c r="E145" s="139" t="s">
        <v>227</v>
      </c>
      <c r="F145" s="140" t="s">
        <v>262</v>
      </c>
      <c r="G145" s="112"/>
      <c r="H145" s="112"/>
      <c r="I145" s="112"/>
      <c r="J145" s="112"/>
      <c r="K145" s="5"/>
      <c r="L145" s="83" t="s">
        <v>310</v>
      </c>
      <c r="M145" s="141">
        <v>34038</v>
      </c>
      <c r="N145" s="5"/>
      <c r="O145" s="6"/>
    </row>
    <row r="146" spans="2:15" ht="12.75">
      <c r="B146" s="4"/>
      <c r="C146" s="142"/>
      <c r="D146" s="112"/>
      <c r="E146" s="139"/>
      <c r="F146" s="140"/>
      <c r="G146" s="112"/>
      <c r="H146" s="112"/>
      <c r="I146" s="112"/>
      <c r="J146" s="112"/>
      <c r="K146" s="5"/>
      <c r="L146" s="83"/>
      <c r="M146" s="5"/>
      <c r="N146" s="5"/>
      <c r="O146" s="6"/>
    </row>
    <row r="147" spans="2:15" ht="12.75">
      <c r="B147" s="4"/>
      <c r="C147" s="142">
        <v>48</v>
      </c>
      <c r="D147" s="112"/>
      <c r="E147" s="139" t="s">
        <v>227</v>
      </c>
      <c r="F147" s="140" t="s">
        <v>263</v>
      </c>
      <c r="G147" s="112"/>
      <c r="H147" s="112"/>
      <c r="I147" s="112"/>
      <c r="J147" s="112"/>
      <c r="K147" s="5"/>
      <c r="L147" s="83" t="s">
        <v>310</v>
      </c>
      <c r="M147" s="141">
        <v>8200</v>
      </c>
      <c r="N147" s="5"/>
      <c r="O147" s="6"/>
    </row>
    <row r="148" spans="2:15" ht="12.75">
      <c r="B148" s="4"/>
      <c r="C148" s="142"/>
      <c r="D148" s="112"/>
      <c r="E148" s="139"/>
      <c r="F148" s="140"/>
      <c r="G148" s="112"/>
      <c r="H148" s="112"/>
      <c r="I148" s="112"/>
      <c r="J148" s="112"/>
      <c r="K148" s="5"/>
      <c r="L148" s="83"/>
      <c r="M148" s="5"/>
      <c r="N148" s="5"/>
      <c r="O148" s="6"/>
    </row>
    <row r="149" spans="2:15" ht="12.75">
      <c r="B149" s="4"/>
      <c r="C149" s="142">
        <v>49</v>
      </c>
      <c r="D149" s="112"/>
      <c r="E149" s="139" t="s">
        <v>227</v>
      </c>
      <c r="F149" s="140" t="s">
        <v>264</v>
      </c>
      <c r="G149" s="112"/>
      <c r="H149" s="112"/>
      <c r="I149" s="112"/>
      <c r="J149" s="112"/>
      <c r="K149" s="5"/>
      <c r="L149" s="83" t="s">
        <v>243</v>
      </c>
      <c r="M149" s="5"/>
      <c r="N149" s="5"/>
      <c r="O149" s="6"/>
    </row>
    <row r="150" spans="2:15" ht="12.75">
      <c r="B150" s="4"/>
      <c r="C150" s="142"/>
      <c r="D150" s="112"/>
      <c r="E150" s="139"/>
      <c r="F150" s="140"/>
      <c r="G150" s="112"/>
      <c r="H150" s="112"/>
      <c r="I150" s="112"/>
      <c r="J150" s="112"/>
      <c r="K150" s="5"/>
      <c r="L150" s="83"/>
      <c r="M150" s="5"/>
      <c r="N150" s="5"/>
      <c r="O150" s="6"/>
    </row>
    <row r="151" spans="2:15" ht="12.75">
      <c r="B151" s="4"/>
      <c r="C151" s="142">
        <v>50</v>
      </c>
      <c r="D151" s="112"/>
      <c r="E151" s="139" t="s">
        <v>227</v>
      </c>
      <c r="F151" s="140" t="s">
        <v>265</v>
      </c>
      <c r="G151" s="112"/>
      <c r="H151" s="112"/>
      <c r="I151" s="112"/>
      <c r="J151" s="112"/>
      <c r="K151" s="5"/>
      <c r="L151" s="83" t="s">
        <v>310</v>
      </c>
      <c r="M151" s="5">
        <v>20936</v>
      </c>
      <c r="N151" s="5"/>
      <c r="O151" s="6"/>
    </row>
    <row r="152" spans="2:15" ht="12.75">
      <c r="B152" s="4"/>
      <c r="C152" s="142"/>
      <c r="D152" s="112"/>
      <c r="E152" s="139"/>
      <c r="F152" s="140"/>
      <c r="G152" s="112"/>
      <c r="H152" s="112"/>
      <c r="I152" s="112"/>
      <c r="J152" s="112"/>
      <c r="K152" s="5"/>
      <c r="L152" s="83"/>
      <c r="M152" s="5"/>
      <c r="N152" s="5"/>
      <c r="O152" s="6"/>
    </row>
    <row r="153" spans="2:15" ht="12.75">
      <c r="B153" s="4"/>
      <c r="C153" s="142">
        <v>51</v>
      </c>
      <c r="D153" s="112"/>
      <c r="E153" s="139" t="s">
        <v>227</v>
      </c>
      <c r="F153" s="140" t="s">
        <v>266</v>
      </c>
      <c r="G153" s="112"/>
      <c r="H153" s="112"/>
      <c r="I153" s="112"/>
      <c r="J153" s="112"/>
      <c r="K153" s="5"/>
      <c r="L153" s="83" t="s">
        <v>243</v>
      </c>
      <c r="M153" s="5"/>
      <c r="N153" s="5"/>
      <c r="O153" s="6"/>
    </row>
    <row r="154" spans="2:15" ht="12.75">
      <c r="B154" s="4"/>
      <c r="C154" s="142"/>
      <c r="D154" s="112"/>
      <c r="E154" s="139"/>
      <c r="F154" s="140"/>
      <c r="G154" s="112"/>
      <c r="H154" s="112"/>
      <c r="I154" s="112"/>
      <c r="J154" s="112"/>
      <c r="K154" s="5"/>
      <c r="L154" s="83"/>
      <c r="M154" s="5"/>
      <c r="N154" s="5"/>
      <c r="O154" s="6"/>
    </row>
    <row r="155" spans="2:15" ht="12.75">
      <c r="B155" s="4"/>
      <c r="C155" s="142">
        <v>52</v>
      </c>
      <c r="D155" s="112"/>
      <c r="E155" s="139" t="s">
        <v>227</v>
      </c>
      <c r="F155" s="140" t="s">
        <v>242</v>
      </c>
      <c r="G155" s="112"/>
      <c r="H155" s="112"/>
      <c r="I155" s="112"/>
      <c r="J155" s="112"/>
      <c r="K155" s="5"/>
      <c r="L155" s="83" t="s">
        <v>243</v>
      </c>
      <c r="M155" s="5"/>
      <c r="N155" s="5"/>
      <c r="O155" s="6"/>
    </row>
    <row r="156" spans="2:15" ht="12.75">
      <c r="B156" s="4"/>
      <c r="C156" s="142"/>
      <c r="D156" s="112"/>
      <c r="E156" s="139"/>
      <c r="F156" s="140"/>
      <c r="G156" s="112"/>
      <c r="H156" s="112"/>
      <c r="I156" s="112"/>
      <c r="J156" s="112"/>
      <c r="K156" s="5"/>
      <c r="L156" s="83"/>
      <c r="M156" s="5"/>
      <c r="N156" s="5"/>
      <c r="O156" s="6"/>
    </row>
    <row r="157" spans="2:15" ht="12.75">
      <c r="B157" s="4"/>
      <c r="C157" s="142">
        <v>53</v>
      </c>
      <c r="D157" s="112"/>
      <c r="E157" s="139" t="s">
        <v>227</v>
      </c>
      <c r="F157" s="140" t="s">
        <v>267</v>
      </c>
      <c r="G157" s="112"/>
      <c r="H157" s="112"/>
      <c r="I157" s="112"/>
      <c r="J157" s="112"/>
      <c r="K157" s="5"/>
      <c r="L157" s="83" t="s">
        <v>243</v>
      </c>
      <c r="M157" s="5"/>
      <c r="N157" s="5"/>
      <c r="O157" s="6"/>
    </row>
    <row r="158" spans="2:15" ht="12.75">
      <c r="B158" s="4"/>
      <c r="C158" s="142"/>
      <c r="D158" s="112"/>
      <c r="E158" s="139"/>
      <c r="F158" s="140"/>
      <c r="G158" s="112"/>
      <c r="H158" s="112"/>
      <c r="I158" s="112"/>
      <c r="J158" s="112"/>
      <c r="K158" s="5"/>
      <c r="L158" s="83"/>
      <c r="M158" s="5"/>
      <c r="N158" s="5"/>
      <c r="O158" s="6"/>
    </row>
    <row r="159" spans="2:15" ht="12.75">
      <c r="B159" s="4"/>
      <c r="C159" s="142">
        <v>54</v>
      </c>
      <c r="D159" s="112"/>
      <c r="E159" s="139" t="s">
        <v>227</v>
      </c>
      <c r="F159" s="140" t="s">
        <v>268</v>
      </c>
      <c r="G159" s="112"/>
      <c r="H159" s="112"/>
      <c r="I159" s="112"/>
      <c r="J159" s="112"/>
      <c r="K159" s="5"/>
      <c r="L159" s="83" t="s">
        <v>243</v>
      </c>
      <c r="M159" s="5"/>
      <c r="N159" s="5"/>
      <c r="O159" s="6"/>
    </row>
    <row r="160" spans="2:15" ht="12.75">
      <c r="B160" s="4"/>
      <c r="C160" s="142"/>
      <c r="D160" s="112"/>
      <c r="E160" s="139"/>
      <c r="F160" s="140"/>
      <c r="G160" s="112"/>
      <c r="H160" s="112"/>
      <c r="I160" s="112"/>
      <c r="J160" s="112"/>
      <c r="K160" s="5"/>
      <c r="L160" s="83"/>
      <c r="M160" s="5"/>
      <c r="N160" s="5"/>
      <c r="O160" s="6"/>
    </row>
    <row r="161" spans="2:15" ht="12.75">
      <c r="B161" s="4"/>
      <c r="C161" s="142">
        <v>55</v>
      </c>
      <c r="D161" s="112"/>
      <c r="E161" s="118">
        <v>4</v>
      </c>
      <c r="F161" s="147" t="s">
        <v>65</v>
      </c>
      <c r="G161" s="124"/>
      <c r="H161" s="112"/>
      <c r="I161" s="112"/>
      <c r="J161" s="112"/>
      <c r="K161" s="5"/>
      <c r="L161" s="83" t="s">
        <v>243</v>
      </c>
      <c r="M161" s="5"/>
      <c r="N161" s="5"/>
      <c r="O161" s="6"/>
    </row>
    <row r="162" spans="2:15" ht="12.75">
      <c r="B162" s="4"/>
      <c r="C162" s="142"/>
      <c r="D162" s="112"/>
      <c r="E162" s="118"/>
      <c r="F162" s="147"/>
      <c r="G162" s="124"/>
      <c r="H162" s="112"/>
      <c r="I162" s="112"/>
      <c r="J162" s="112"/>
      <c r="K162" s="5"/>
      <c r="L162" s="83"/>
      <c r="M162" s="5"/>
      <c r="N162" s="5"/>
      <c r="O162" s="6"/>
    </row>
    <row r="163" spans="2:15" ht="12.75">
      <c r="B163" s="4"/>
      <c r="C163" s="142">
        <v>56</v>
      </c>
      <c r="D163" s="112"/>
      <c r="E163" s="118">
        <v>5</v>
      </c>
      <c r="F163" s="147" t="s">
        <v>269</v>
      </c>
      <c r="G163" s="124"/>
      <c r="H163" s="112"/>
      <c r="I163" s="112"/>
      <c r="J163" s="112"/>
      <c r="K163" s="5"/>
      <c r="L163" s="83" t="s">
        <v>243</v>
      </c>
      <c r="M163" s="5"/>
      <c r="N163" s="5"/>
      <c r="O163" s="6"/>
    </row>
    <row r="164" spans="2:15" ht="12.75">
      <c r="B164" s="4"/>
      <c r="C164" s="142"/>
      <c r="D164" s="112"/>
      <c r="E164" s="118"/>
      <c r="F164" s="147"/>
      <c r="G164" s="124"/>
      <c r="H164" s="112"/>
      <c r="I164" s="112"/>
      <c r="J164" s="112"/>
      <c r="K164" s="5"/>
      <c r="L164" s="83"/>
      <c r="M164" s="5"/>
      <c r="N164" s="5"/>
      <c r="O164" s="6"/>
    </row>
    <row r="165" spans="2:15" ht="12.75">
      <c r="B165" s="4"/>
      <c r="C165" s="142"/>
      <c r="D165" s="112"/>
      <c r="E165" s="161" t="s">
        <v>7</v>
      </c>
      <c r="F165" s="119" t="s">
        <v>270</v>
      </c>
      <c r="G165" s="119"/>
      <c r="H165" s="112"/>
      <c r="I165" s="112"/>
      <c r="J165" s="112"/>
      <c r="K165" s="5"/>
      <c r="L165" s="83" t="s">
        <v>243</v>
      </c>
      <c r="M165" s="5"/>
      <c r="N165" s="5"/>
      <c r="O165" s="6"/>
    </row>
    <row r="166" spans="2:15" ht="12.75">
      <c r="B166" s="4"/>
      <c r="C166" s="142"/>
      <c r="D166" s="112"/>
      <c r="E166" s="161"/>
      <c r="F166" s="119"/>
      <c r="G166" s="119"/>
      <c r="H166" s="112"/>
      <c r="I166" s="112"/>
      <c r="J166" s="112"/>
      <c r="K166" s="5"/>
      <c r="L166" s="83"/>
      <c r="M166" s="5"/>
      <c r="N166" s="5"/>
      <c r="O166" s="6"/>
    </row>
    <row r="167" spans="2:15" ht="12.75">
      <c r="B167" s="4"/>
      <c r="C167" s="142">
        <v>58</v>
      </c>
      <c r="D167" s="112"/>
      <c r="E167" s="118">
        <v>1</v>
      </c>
      <c r="F167" s="147" t="s">
        <v>76</v>
      </c>
      <c r="G167" s="119"/>
      <c r="H167" s="112"/>
      <c r="I167" s="112"/>
      <c r="J167" s="112"/>
      <c r="K167" s="5"/>
      <c r="L167" s="83" t="s">
        <v>243</v>
      </c>
      <c r="M167" s="5"/>
      <c r="N167" s="5"/>
      <c r="O167" s="6"/>
    </row>
    <row r="168" spans="2:15" ht="12.75">
      <c r="B168" s="4"/>
      <c r="C168" s="142"/>
      <c r="D168" s="112"/>
      <c r="E168" s="118"/>
      <c r="F168" s="147"/>
      <c r="G168" s="119"/>
      <c r="H168" s="112"/>
      <c r="I168" s="112"/>
      <c r="J168" s="112"/>
      <c r="K168" s="5"/>
      <c r="L168" s="83"/>
      <c r="M168" s="5"/>
      <c r="N168" s="5"/>
      <c r="O168" s="6"/>
    </row>
    <row r="169" spans="2:15" ht="12.75">
      <c r="B169" s="4"/>
      <c r="C169" s="142">
        <v>59</v>
      </c>
      <c r="D169" s="112"/>
      <c r="E169" s="139" t="s">
        <v>227</v>
      </c>
      <c r="F169" s="140" t="s">
        <v>77</v>
      </c>
      <c r="G169" s="112"/>
      <c r="H169" s="112"/>
      <c r="I169" s="112"/>
      <c r="J169" s="112"/>
      <c r="K169" s="5"/>
      <c r="L169" s="83" t="s">
        <v>243</v>
      </c>
      <c r="M169" s="5"/>
      <c r="N169" s="5"/>
      <c r="O169" s="6"/>
    </row>
    <row r="170" spans="2:15" ht="12.75">
      <c r="B170" s="4"/>
      <c r="C170" s="142"/>
      <c r="D170" s="112"/>
      <c r="E170" s="139"/>
      <c r="F170" s="140"/>
      <c r="G170" s="112"/>
      <c r="H170" s="112"/>
      <c r="I170" s="112"/>
      <c r="J170" s="112"/>
      <c r="K170" s="5"/>
      <c r="L170" s="83"/>
      <c r="M170" s="5"/>
      <c r="N170" s="5"/>
      <c r="O170" s="6"/>
    </row>
    <row r="171" spans="2:15" ht="12.75">
      <c r="B171" s="4"/>
      <c r="C171" s="142">
        <v>60</v>
      </c>
      <c r="D171" s="112"/>
      <c r="E171" s="139" t="s">
        <v>227</v>
      </c>
      <c r="F171" s="140" t="s">
        <v>70</v>
      </c>
      <c r="G171" s="112"/>
      <c r="H171" s="112"/>
      <c r="I171" s="112"/>
      <c r="J171" s="112"/>
      <c r="K171" s="5"/>
      <c r="L171" s="83" t="s">
        <v>243</v>
      </c>
      <c r="M171" s="5"/>
      <c r="N171" s="5"/>
      <c r="O171" s="6"/>
    </row>
    <row r="172" spans="2:15" ht="12.75">
      <c r="B172" s="4"/>
      <c r="C172" s="142"/>
      <c r="D172" s="112"/>
      <c r="E172" s="139"/>
      <c r="F172" s="140"/>
      <c r="G172" s="112"/>
      <c r="H172" s="112"/>
      <c r="I172" s="112"/>
      <c r="J172" s="112"/>
      <c r="K172" s="5"/>
      <c r="L172" s="83"/>
      <c r="M172" s="5"/>
      <c r="N172" s="5"/>
      <c r="O172" s="6"/>
    </row>
    <row r="173" spans="2:15" ht="12.75">
      <c r="B173" s="4"/>
      <c r="C173" s="142">
        <v>61</v>
      </c>
      <c r="D173" s="112"/>
      <c r="E173" s="118">
        <v>2</v>
      </c>
      <c r="F173" s="147" t="s">
        <v>78</v>
      </c>
      <c r="G173" s="124"/>
      <c r="H173" s="112"/>
      <c r="I173" s="112"/>
      <c r="J173" s="112"/>
      <c r="K173" s="5"/>
      <c r="L173" s="83" t="s">
        <v>243</v>
      </c>
      <c r="M173" s="5"/>
      <c r="N173" s="5"/>
      <c r="O173" s="6"/>
    </row>
    <row r="174" spans="2:15" ht="12.75">
      <c r="B174" s="4"/>
      <c r="C174" s="142"/>
      <c r="D174" s="112"/>
      <c r="E174" s="118"/>
      <c r="F174" s="147"/>
      <c r="G174" s="124"/>
      <c r="H174" s="112"/>
      <c r="I174" s="112"/>
      <c r="J174" s="112"/>
      <c r="K174" s="5"/>
      <c r="L174" s="83"/>
      <c r="M174" s="5"/>
      <c r="N174" s="5"/>
      <c r="O174" s="6"/>
    </row>
    <row r="175" spans="2:15" ht="12.75">
      <c r="B175" s="4"/>
      <c r="C175" s="142">
        <v>62</v>
      </c>
      <c r="D175" s="112"/>
      <c r="E175" s="118">
        <v>3</v>
      </c>
      <c r="F175" s="147" t="s">
        <v>65</v>
      </c>
      <c r="G175" s="124"/>
      <c r="H175" s="112"/>
      <c r="I175" s="112"/>
      <c r="J175" s="112"/>
      <c r="K175" s="5"/>
      <c r="L175" s="83" t="s">
        <v>243</v>
      </c>
      <c r="M175" s="5"/>
      <c r="N175" s="5"/>
      <c r="O175" s="6"/>
    </row>
    <row r="176" spans="2:15" ht="12.75">
      <c r="B176" s="4"/>
      <c r="C176" s="142"/>
      <c r="D176" s="112"/>
      <c r="E176" s="118"/>
      <c r="F176" s="147"/>
      <c r="G176" s="124"/>
      <c r="H176" s="112"/>
      <c r="I176" s="112"/>
      <c r="J176" s="112"/>
      <c r="K176" s="5"/>
      <c r="L176" s="83"/>
      <c r="M176" s="5"/>
      <c r="N176" s="5"/>
      <c r="O176" s="6"/>
    </row>
    <row r="177" spans="2:15" ht="12.75">
      <c r="B177" s="4"/>
      <c r="C177" s="142">
        <v>63</v>
      </c>
      <c r="D177" s="112"/>
      <c r="E177" s="118">
        <v>4</v>
      </c>
      <c r="F177" s="147" t="s">
        <v>79</v>
      </c>
      <c r="G177" s="124"/>
      <c r="H177" s="112"/>
      <c r="I177" s="112"/>
      <c r="J177" s="112"/>
      <c r="K177" s="5"/>
      <c r="L177" s="83" t="s">
        <v>243</v>
      </c>
      <c r="M177" s="5"/>
      <c r="N177" s="5"/>
      <c r="O177" s="6"/>
    </row>
    <row r="178" spans="2:15" ht="12.75">
      <c r="B178" s="4"/>
      <c r="C178" s="142"/>
      <c r="D178" s="112"/>
      <c r="E178" s="118"/>
      <c r="F178" s="147"/>
      <c r="G178" s="124"/>
      <c r="H178" s="112"/>
      <c r="I178" s="112"/>
      <c r="J178" s="112"/>
      <c r="K178" s="5"/>
      <c r="L178" s="83"/>
      <c r="M178" s="5"/>
      <c r="N178" s="5"/>
      <c r="O178" s="6"/>
    </row>
    <row r="179" spans="2:15" ht="12.75">
      <c r="B179" s="4"/>
      <c r="C179" s="142"/>
      <c r="D179" s="112"/>
      <c r="E179" s="161" t="s">
        <v>80</v>
      </c>
      <c r="F179" s="119" t="s">
        <v>271</v>
      </c>
      <c r="G179" s="119"/>
      <c r="H179" s="112"/>
      <c r="I179" s="112"/>
      <c r="J179" s="112"/>
      <c r="K179" s="5"/>
      <c r="L179" s="83" t="s">
        <v>243</v>
      </c>
      <c r="M179" s="5"/>
      <c r="N179" s="5"/>
      <c r="O179" s="6"/>
    </row>
    <row r="180" spans="2:15" ht="12.75">
      <c r="B180" s="4"/>
      <c r="C180" s="142"/>
      <c r="D180" s="112"/>
      <c r="E180" s="161"/>
      <c r="F180" s="119"/>
      <c r="G180" s="119"/>
      <c r="H180" s="112"/>
      <c r="I180" s="112"/>
      <c r="J180" s="112"/>
      <c r="K180" s="5"/>
      <c r="L180" s="83"/>
      <c r="M180" s="5"/>
      <c r="N180" s="5"/>
      <c r="O180" s="6"/>
    </row>
    <row r="181" spans="2:15" ht="12.75">
      <c r="B181" s="4"/>
      <c r="C181" s="142">
        <v>66</v>
      </c>
      <c r="D181" s="112"/>
      <c r="E181" s="118">
        <v>1</v>
      </c>
      <c r="F181" s="147" t="s">
        <v>82</v>
      </c>
      <c r="G181" s="124"/>
      <c r="H181" s="112"/>
      <c r="I181" s="112"/>
      <c r="J181" s="112"/>
      <c r="K181" s="5"/>
      <c r="L181" s="83" t="s">
        <v>243</v>
      </c>
      <c r="M181" s="5"/>
      <c r="N181" s="5"/>
      <c r="O181" s="6"/>
    </row>
    <row r="182" spans="2:15" ht="12.75">
      <c r="B182" s="4"/>
      <c r="C182" s="142"/>
      <c r="D182" s="112"/>
      <c r="E182" s="118"/>
      <c r="F182" s="147"/>
      <c r="G182" s="124"/>
      <c r="H182" s="112"/>
      <c r="I182" s="112"/>
      <c r="J182" s="112"/>
      <c r="K182" s="5"/>
      <c r="L182" s="83"/>
      <c r="M182" s="5"/>
      <c r="N182" s="5"/>
      <c r="O182" s="6"/>
    </row>
    <row r="183" spans="2:15" ht="12.75">
      <c r="B183" s="4"/>
      <c r="C183" s="142">
        <v>67</v>
      </c>
      <c r="D183" s="112"/>
      <c r="E183" s="118">
        <v>2</v>
      </c>
      <c r="F183" s="147" t="s">
        <v>83</v>
      </c>
      <c r="G183" s="124"/>
      <c r="H183" s="112"/>
      <c r="I183" s="112"/>
      <c r="J183" s="112"/>
      <c r="K183" s="5"/>
      <c r="L183" s="83" t="s">
        <v>243</v>
      </c>
      <c r="M183" s="5"/>
      <c r="N183" s="5"/>
      <c r="O183" s="6"/>
    </row>
    <row r="184" spans="2:15" ht="12.75">
      <c r="B184" s="4"/>
      <c r="C184" s="142"/>
      <c r="D184" s="112"/>
      <c r="E184" s="118"/>
      <c r="F184" s="147"/>
      <c r="G184" s="124"/>
      <c r="H184" s="112"/>
      <c r="I184" s="112"/>
      <c r="J184" s="112"/>
      <c r="K184" s="5"/>
      <c r="L184" s="83"/>
      <c r="M184" s="5"/>
      <c r="N184" s="5"/>
      <c r="O184" s="6"/>
    </row>
    <row r="185" spans="2:15" ht="12.75">
      <c r="B185" s="4"/>
      <c r="C185" s="142">
        <v>68</v>
      </c>
      <c r="D185" s="112"/>
      <c r="E185" s="118">
        <v>3</v>
      </c>
      <c r="F185" s="147" t="s">
        <v>84</v>
      </c>
      <c r="G185" s="124"/>
      <c r="H185" s="112"/>
      <c r="I185" s="112"/>
      <c r="J185" s="112"/>
      <c r="K185" s="5"/>
      <c r="L185" s="83" t="s">
        <v>230</v>
      </c>
      <c r="M185" s="5">
        <v>100000</v>
      </c>
      <c r="N185" s="5"/>
      <c r="O185" s="6"/>
    </row>
    <row r="186" spans="2:15" ht="12.75">
      <c r="B186" s="4"/>
      <c r="C186" s="142"/>
      <c r="D186" s="112"/>
      <c r="E186" s="118"/>
      <c r="F186" s="147"/>
      <c r="G186" s="124"/>
      <c r="H186" s="112"/>
      <c r="I186" s="112"/>
      <c r="J186" s="112"/>
      <c r="K186" s="5"/>
      <c r="L186" s="83"/>
      <c r="M186" s="5"/>
      <c r="N186" s="5"/>
      <c r="O186" s="6"/>
    </row>
    <row r="187" spans="2:15" ht="12.75">
      <c r="B187" s="4"/>
      <c r="C187" s="142">
        <v>69</v>
      </c>
      <c r="D187" s="112"/>
      <c r="E187" s="118">
        <v>4</v>
      </c>
      <c r="F187" s="147" t="s">
        <v>85</v>
      </c>
      <c r="G187" s="124"/>
      <c r="H187" s="112"/>
      <c r="I187" s="112"/>
      <c r="J187" s="112"/>
      <c r="K187" s="5"/>
      <c r="L187" s="83" t="s">
        <v>243</v>
      </c>
      <c r="M187" s="5"/>
      <c r="N187" s="5"/>
      <c r="O187" s="6"/>
    </row>
    <row r="188" spans="2:15" ht="12.75">
      <c r="B188" s="4"/>
      <c r="C188" s="142"/>
      <c r="D188" s="112"/>
      <c r="E188" s="118"/>
      <c r="F188" s="147"/>
      <c r="G188" s="124"/>
      <c r="H188" s="112"/>
      <c r="I188" s="112"/>
      <c r="J188" s="112"/>
      <c r="K188" s="5"/>
      <c r="L188" s="83"/>
      <c r="M188" s="5"/>
      <c r="N188" s="5"/>
      <c r="O188" s="6"/>
    </row>
    <row r="189" spans="2:15" ht="12.75">
      <c r="B189" s="4"/>
      <c r="C189" s="142">
        <v>70</v>
      </c>
      <c r="D189" s="112"/>
      <c r="E189" s="118">
        <v>5</v>
      </c>
      <c r="F189" s="147" t="s">
        <v>272</v>
      </c>
      <c r="G189" s="124"/>
      <c r="H189" s="112"/>
      <c r="I189" s="112"/>
      <c r="J189" s="112"/>
      <c r="K189" s="5"/>
      <c r="L189" s="83" t="s">
        <v>243</v>
      </c>
      <c r="M189" s="5"/>
      <c r="N189" s="5"/>
      <c r="O189" s="6"/>
    </row>
    <row r="190" spans="2:15" ht="12.75">
      <c r="B190" s="4"/>
      <c r="C190" s="142"/>
      <c r="D190" s="112"/>
      <c r="E190" s="118"/>
      <c r="F190" s="147"/>
      <c r="G190" s="124"/>
      <c r="H190" s="112"/>
      <c r="I190" s="112"/>
      <c r="J190" s="112"/>
      <c r="K190" s="5"/>
      <c r="L190" s="83"/>
      <c r="M190" s="5"/>
      <c r="N190" s="5"/>
      <c r="O190" s="6"/>
    </row>
    <row r="191" spans="2:15" ht="12.75">
      <c r="B191" s="4"/>
      <c r="C191" s="142">
        <v>71</v>
      </c>
      <c r="D191" s="112"/>
      <c r="E191" s="118">
        <v>6</v>
      </c>
      <c r="F191" s="147" t="s">
        <v>87</v>
      </c>
      <c r="G191" s="124"/>
      <c r="H191" s="112"/>
      <c r="I191" s="112"/>
      <c r="J191" s="112"/>
      <c r="K191" s="5"/>
      <c r="L191" s="83" t="s">
        <v>243</v>
      </c>
      <c r="M191" s="5"/>
      <c r="N191" s="5"/>
      <c r="O191" s="6"/>
    </row>
    <row r="192" spans="2:15" ht="12.75">
      <c r="B192" s="4"/>
      <c r="C192" s="142"/>
      <c r="D192" s="112"/>
      <c r="E192" s="118"/>
      <c r="F192" s="147"/>
      <c r="G192" s="124"/>
      <c r="H192" s="112"/>
      <c r="I192" s="112"/>
      <c r="J192" s="112"/>
      <c r="K192" s="5"/>
      <c r="L192" s="83"/>
      <c r="M192" s="5"/>
      <c r="N192" s="5"/>
      <c r="O192" s="6"/>
    </row>
    <row r="193" spans="2:15" ht="12.75">
      <c r="B193" s="4"/>
      <c r="C193" s="142">
        <v>72</v>
      </c>
      <c r="D193" s="112"/>
      <c r="E193" s="118">
        <v>7</v>
      </c>
      <c r="F193" s="147" t="s">
        <v>88</v>
      </c>
      <c r="G193" s="124"/>
      <c r="H193" s="112"/>
      <c r="I193" s="112"/>
      <c r="J193" s="112"/>
      <c r="K193" s="5"/>
      <c r="L193" s="83" t="s">
        <v>230</v>
      </c>
      <c r="M193" s="5"/>
      <c r="N193" s="5"/>
      <c r="O193" s="6"/>
    </row>
    <row r="194" spans="2:15" ht="12.75">
      <c r="B194" s="4"/>
      <c r="C194" s="142"/>
      <c r="D194" s="112"/>
      <c r="E194" s="118"/>
      <c r="F194" s="147"/>
      <c r="G194" s="124"/>
      <c r="H194" s="112"/>
      <c r="I194" s="112"/>
      <c r="J194" s="112"/>
      <c r="K194" s="5"/>
      <c r="L194" s="83"/>
      <c r="M194" s="5"/>
      <c r="N194" s="5"/>
      <c r="O194" s="6"/>
    </row>
    <row r="195" spans="2:15" ht="12.75">
      <c r="B195" s="4"/>
      <c r="C195" s="142">
        <v>73</v>
      </c>
      <c r="D195" s="112"/>
      <c r="E195" s="118">
        <v>8</v>
      </c>
      <c r="F195" s="147" t="s">
        <v>89</v>
      </c>
      <c r="G195" s="124"/>
      <c r="H195" s="112"/>
      <c r="I195" s="112"/>
      <c r="J195" s="112"/>
      <c r="K195" s="5"/>
      <c r="L195" s="83" t="s">
        <v>243</v>
      </c>
      <c r="M195" s="5"/>
      <c r="N195" s="5"/>
      <c r="O195" s="6"/>
    </row>
    <row r="196" spans="2:15" ht="12.75">
      <c r="B196" s="4"/>
      <c r="C196" s="142"/>
      <c r="D196" s="112"/>
      <c r="E196" s="118"/>
      <c r="F196" s="147"/>
      <c r="G196" s="124"/>
      <c r="H196" s="112"/>
      <c r="I196" s="112"/>
      <c r="J196" s="112"/>
      <c r="K196" s="5"/>
      <c r="L196" s="83"/>
      <c r="M196" s="5"/>
      <c r="N196" s="5"/>
      <c r="O196" s="6"/>
    </row>
    <row r="197" spans="2:15" ht="12.75">
      <c r="B197" s="4"/>
      <c r="C197" s="142">
        <v>74</v>
      </c>
      <c r="D197" s="112"/>
      <c r="E197" s="118">
        <v>9</v>
      </c>
      <c r="F197" s="147" t="s">
        <v>90</v>
      </c>
      <c r="G197" s="124"/>
      <c r="H197" s="112"/>
      <c r="I197" s="112"/>
      <c r="J197" s="112"/>
      <c r="K197" s="5"/>
      <c r="L197" s="83" t="s">
        <v>230</v>
      </c>
      <c r="M197" s="5"/>
      <c r="N197" s="5"/>
      <c r="O197" s="6"/>
    </row>
    <row r="198" spans="2:15" ht="12.75">
      <c r="B198" s="4"/>
      <c r="C198" s="142"/>
      <c r="D198" s="112"/>
      <c r="E198" s="118"/>
      <c r="F198" s="147"/>
      <c r="G198" s="124"/>
      <c r="H198" s="112"/>
      <c r="I198" s="112"/>
      <c r="J198" s="112"/>
      <c r="K198" s="5"/>
      <c r="L198" s="83"/>
      <c r="M198" s="5"/>
      <c r="N198" s="5"/>
      <c r="O198" s="6"/>
    </row>
    <row r="199" spans="2:15" ht="12.75">
      <c r="B199" s="4"/>
      <c r="C199" s="142">
        <v>75</v>
      </c>
      <c r="D199" s="112"/>
      <c r="E199" s="118">
        <v>10</v>
      </c>
      <c r="F199" s="147" t="s">
        <v>91</v>
      </c>
      <c r="G199" s="124"/>
      <c r="H199" s="112"/>
      <c r="I199" s="112"/>
      <c r="J199" s="112"/>
      <c r="K199" s="5"/>
      <c r="L199" s="83"/>
      <c r="M199" s="20">
        <f>Pasivet!G40</f>
        <v>271049.4</v>
      </c>
      <c r="N199" s="5"/>
      <c r="O199" s="6"/>
    </row>
    <row r="200" spans="2:15" ht="12.75">
      <c r="B200" s="4"/>
      <c r="C200" s="1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6"/>
    </row>
    <row r="201" spans="2:15" ht="12.75">
      <c r="B201" s="4"/>
      <c r="C201" s="10"/>
      <c r="D201" s="5"/>
      <c r="E201" s="5"/>
      <c r="F201" s="162" t="s">
        <v>273</v>
      </c>
      <c r="G201" s="117" t="s">
        <v>274</v>
      </c>
      <c r="H201" s="5"/>
      <c r="I201" s="5"/>
      <c r="J201" s="5"/>
      <c r="K201" s="5"/>
      <c r="L201" s="10" t="s">
        <v>230</v>
      </c>
      <c r="M201" s="18">
        <f>'Ardh.Shpenz.1'!F29</f>
        <v>301166</v>
      </c>
      <c r="N201" s="5"/>
      <c r="O201" s="6"/>
    </row>
    <row r="202" spans="2:15" ht="12.75">
      <c r="B202" s="4"/>
      <c r="C202" s="10"/>
      <c r="D202" s="5"/>
      <c r="E202" s="5"/>
      <c r="F202" s="162" t="s">
        <v>273</v>
      </c>
      <c r="G202" s="5" t="s">
        <v>275</v>
      </c>
      <c r="H202" s="5"/>
      <c r="I202" s="5"/>
      <c r="J202" s="5"/>
      <c r="K202" s="5"/>
      <c r="L202" s="10" t="s">
        <v>230</v>
      </c>
      <c r="M202" s="181">
        <f>'Ardh.Shpenz.1'!F30</f>
        <v>0</v>
      </c>
      <c r="N202" s="5"/>
      <c r="O202" s="6"/>
    </row>
    <row r="203" spans="2:15" ht="12.75">
      <c r="B203" s="4"/>
      <c r="C203" s="10"/>
      <c r="D203" s="5"/>
      <c r="E203" s="5"/>
      <c r="F203" s="162" t="s">
        <v>273</v>
      </c>
      <c r="G203" s="5" t="s">
        <v>276</v>
      </c>
      <c r="H203" s="5"/>
      <c r="I203" s="5"/>
      <c r="J203" s="5"/>
      <c r="K203" s="5"/>
      <c r="L203" s="10" t="s">
        <v>230</v>
      </c>
      <c r="M203" s="181">
        <f>M201+M202</f>
        <v>301166</v>
      </c>
      <c r="N203" s="5"/>
      <c r="O203" s="6"/>
    </row>
    <row r="204" spans="2:15" ht="12.75">
      <c r="B204" s="4"/>
      <c r="C204" s="10"/>
      <c r="D204" s="5"/>
      <c r="E204" s="5"/>
      <c r="F204" s="162" t="s">
        <v>273</v>
      </c>
      <c r="G204" s="141" t="s">
        <v>277</v>
      </c>
      <c r="H204" s="5"/>
      <c r="I204" s="5"/>
      <c r="J204" s="5"/>
      <c r="K204" s="5"/>
      <c r="L204" s="10" t="s">
        <v>230</v>
      </c>
      <c r="M204" s="11">
        <f>M203*10%</f>
        <v>30116.600000000002</v>
      </c>
      <c r="N204" s="5"/>
      <c r="O204" s="6"/>
    </row>
    <row r="205" spans="2:15" ht="12.75">
      <c r="B205" s="4"/>
      <c r="C205" s="1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6"/>
    </row>
    <row r="206" spans="3:15" ht="12.75">
      <c r="C206" s="4"/>
      <c r="D206" s="10"/>
      <c r="E206" s="5"/>
      <c r="F206" s="161" t="s">
        <v>278</v>
      </c>
      <c r="G206" s="119" t="s">
        <v>279</v>
      </c>
      <c r="H206" s="5"/>
      <c r="I206" s="5"/>
      <c r="J206" s="5"/>
      <c r="K206" s="5"/>
      <c r="L206" s="5"/>
      <c r="M206" s="5"/>
      <c r="N206" s="5"/>
      <c r="O206" s="6"/>
    </row>
    <row r="207" spans="3:15" ht="12.75">
      <c r="C207" s="4"/>
      <c r="D207" s="10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/>
    </row>
    <row r="208" spans="3:15" ht="12.75">
      <c r="C208" s="4"/>
      <c r="D208" s="10">
        <v>1</v>
      </c>
      <c r="E208" s="5"/>
      <c r="F208" s="5"/>
      <c r="G208" s="147" t="s">
        <v>313</v>
      </c>
      <c r="H208" s="5"/>
      <c r="I208" s="5"/>
      <c r="J208" s="5"/>
      <c r="K208" s="5"/>
      <c r="L208" s="5" t="s">
        <v>310</v>
      </c>
      <c r="M208" s="20">
        <f>'Ardh.Shpenz.1'!F8</f>
        <v>4526188</v>
      </c>
      <c r="N208" s="5"/>
      <c r="O208" s="6"/>
    </row>
    <row r="209" spans="3:15" ht="12.75">
      <c r="C209" s="4"/>
      <c r="D209" s="10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6"/>
    </row>
    <row r="210" spans="3:15" ht="12.75">
      <c r="C210" s="4"/>
      <c r="D210" s="10">
        <v>2</v>
      </c>
      <c r="E210" s="5"/>
      <c r="F210" s="5"/>
      <c r="G210" s="144" t="s">
        <v>316</v>
      </c>
      <c r="H210" s="5"/>
      <c r="I210" s="5"/>
      <c r="J210" s="5"/>
      <c r="K210" s="5"/>
      <c r="L210" s="5" t="s">
        <v>310</v>
      </c>
      <c r="M210" s="20">
        <f>'Ardh.Shpenz.1'!F9</f>
        <v>0</v>
      </c>
      <c r="N210" s="5"/>
      <c r="O210" s="6"/>
    </row>
    <row r="211" spans="3:15" ht="12.75">
      <c r="C211" s="4"/>
      <c r="D211" s="10"/>
      <c r="E211" s="5"/>
      <c r="F211" s="5"/>
      <c r="G211" s="144"/>
      <c r="H211" s="5"/>
      <c r="I211" s="5"/>
      <c r="J211" s="5"/>
      <c r="K211" s="5"/>
      <c r="L211" s="5"/>
      <c r="M211" s="5"/>
      <c r="N211" s="5"/>
      <c r="O211" s="6"/>
    </row>
    <row r="212" spans="3:15" ht="12.75">
      <c r="C212" s="4"/>
      <c r="D212" s="10">
        <v>3</v>
      </c>
      <c r="E212" s="5"/>
      <c r="F212" s="5"/>
      <c r="G212" s="144" t="s">
        <v>321</v>
      </c>
      <c r="H212" s="5"/>
      <c r="I212" s="5"/>
      <c r="J212" s="5"/>
      <c r="K212" s="5"/>
      <c r="L212" s="5" t="s">
        <v>310</v>
      </c>
      <c r="M212" s="20">
        <f>-'Ardh.Shpenz.1'!F14</f>
        <v>2081951</v>
      </c>
      <c r="N212" s="5"/>
      <c r="O212" s="6"/>
    </row>
    <row r="213" spans="3:15" ht="12.75">
      <c r="C213" s="4"/>
      <c r="D213" s="10"/>
      <c r="E213" s="5"/>
      <c r="F213" s="5"/>
      <c r="G213" s="144"/>
      <c r="H213" s="5"/>
      <c r="I213" s="5"/>
      <c r="J213" s="5"/>
      <c r="K213" s="5"/>
      <c r="L213" s="5"/>
      <c r="M213" s="5"/>
      <c r="N213" s="5"/>
      <c r="O213" s="6"/>
    </row>
    <row r="214" spans="3:15" ht="12.75">
      <c r="C214" s="4"/>
      <c r="D214" s="10">
        <v>4</v>
      </c>
      <c r="E214" s="5"/>
      <c r="F214" s="5"/>
      <c r="G214" s="187" t="str">
        <f>'Ardh.Shpenz.1'!D15</f>
        <v>Shpenzime te tjera nga veprimtaria e shfrytezimit</v>
      </c>
      <c r="H214" s="5"/>
      <c r="I214" s="5"/>
      <c r="J214" s="5"/>
      <c r="K214" s="5"/>
      <c r="L214" s="5" t="s">
        <v>317</v>
      </c>
      <c r="M214" s="20">
        <f>-'Ardh.Shpenz.1'!F15</f>
        <v>128520</v>
      </c>
      <c r="N214" s="5"/>
      <c r="O214" s="6"/>
    </row>
    <row r="215" spans="3:15" ht="12.75">
      <c r="C215" s="4"/>
      <c r="D215" s="10"/>
      <c r="E215" s="5"/>
      <c r="F215" s="5"/>
      <c r="G215" s="144"/>
      <c r="H215" s="5" t="s">
        <v>391</v>
      </c>
      <c r="I215" s="5"/>
      <c r="J215" s="5"/>
      <c r="K215" s="5"/>
      <c r="L215" s="141" t="s">
        <v>317</v>
      </c>
      <c r="M215" s="5">
        <v>15000</v>
      </c>
      <c r="N215" s="5"/>
      <c r="O215" s="6"/>
    </row>
    <row r="216" spans="3:15" ht="12.75">
      <c r="C216" s="4"/>
      <c r="D216" s="10"/>
      <c r="E216" s="5"/>
      <c r="F216" s="5"/>
      <c r="G216" s="144"/>
      <c r="H216" s="5" t="s">
        <v>392</v>
      </c>
      <c r="I216" s="5"/>
      <c r="J216" s="5"/>
      <c r="K216" s="5"/>
      <c r="L216" s="141" t="s">
        <v>317</v>
      </c>
      <c r="M216" s="20">
        <f>M214-M215</f>
        <v>113520</v>
      </c>
      <c r="N216" s="5"/>
      <c r="O216" s="6"/>
    </row>
    <row r="217" spans="3:15" ht="12.75">
      <c r="C217" s="4"/>
      <c r="D217" s="10"/>
      <c r="E217" s="5"/>
      <c r="F217" s="5"/>
      <c r="G217" s="144"/>
      <c r="H217" s="5"/>
      <c r="I217" s="5"/>
      <c r="J217" s="5"/>
      <c r="K217" s="5"/>
      <c r="L217" s="141" t="s">
        <v>317</v>
      </c>
      <c r="M217" s="5"/>
      <c r="N217" s="5"/>
      <c r="O217" s="6"/>
    </row>
    <row r="218" spans="3:15" ht="12.75">
      <c r="C218" s="4"/>
      <c r="D218" s="10"/>
      <c r="E218" s="5"/>
      <c r="F218" s="5"/>
      <c r="G218" s="144"/>
      <c r="H218" s="141"/>
      <c r="I218" s="5"/>
      <c r="J218" s="5"/>
      <c r="K218" s="5"/>
      <c r="L218" s="141" t="s">
        <v>317</v>
      </c>
      <c r="M218" s="20"/>
      <c r="N218" s="5"/>
      <c r="O218" s="6"/>
    </row>
    <row r="219" spans="1:15" ht="12.75">
      <c r="A219" t="s">
        <v>376</v>
      </c>
      <c r="C219" s="4"/>
      <c r="D219" s="10"/>
      <c r="E219" s="5"/>
      <c r="F219" s="5"/>
      <c r="G219" s="144"/>
      <c r="H219" s="141"/>
      <c r="I219" s="5"/>
      <c r="J219" s="5"/>
      <c r="K219" s="5"/>
      <c r="L219" s="141" t="s">
        <v>317</v>
      </c>
      <c r="M219" s="141"/>
      <c r="N219" s="5"/>
      <c r="O219" s="6"/>
    </row>
    <row r="220" spans="3:15" ht="12.75">
      <c r="C220" s="4"/>
      <c r="D220" s="10"/>
      <c r="E220" s="5"/>
      <c r="F220" s="5"/>
      <c r="G220" s="162"/>
      <c r="H220" s="141"/>
      <c r="I220" s="5"/>
      <c r="J220" s="5"/>
      <c r="K220" s="5"/>
      <c r="L220" s="141" t="s">
        <v>317</v>
      </c>
      <c r="M220" s="188"/>
      <c r="N220" s="5"/>
      <c r="O220" s="6"/>
    </row>
    <row r="221" spans="3:15" ht="12.75">
      <c r="C221" s="4"/>
      <c r="D221" s="10"/>
      <c r="E221" s="5"/>
      <c r="F221" s="5"/>
      <c r="G221" s="162"/>
      <c r="H221" s="141"/>
      <c r="I221" s="5"/>
      <c r="J221" s="5"/>
      <c r="K221" s="5"/>
      <c r="L221" s="141" t="s">
        <v>317</v>
      </c>
      <c r="M221" s="141"/>
      <c r="N221" s="5"/>
      <c r="O221" s="6"/>
    </row>
    <row r="222" spans="3:15" ht="12.75">
      <c r="C222" s="4"/>
      <c r="D222" s="19"/>
      <c r="H222" s="141"/>
      <c r="I222" s="5"/>
      <c r="J222" s="5"/>
      <c r="K222" s="5"/>
      <c r="L222" s="141" t="s">
        <v>317</v>
      </c>
      <c r="M222" s="188"/>
      <c r="N222" s="5"/>
      <c r="O222" s="6"/>
    </row>
    <row r="223" spans="3:15" ht="12.75">
      <c r="C223" s="4"/>
      <c r="D223" s="10"/>
      <c r="E223" s="5"/>
      <c r="F223" s="5"/>
      <c r="G223" s="162"/>
      <c r="H223" s="141"/>
      <c r="I223" s="5"/>
      <c r="J223" s="5"/>
      <c r="K223" s="5"/>
      <c r="L223" s="141" t="s">
        <v>317</v>
      </c>
      <c r="M223" s="20"/>
      <c r="N223" s="5"/>
      <c r="O223" s="6"/>
    </row>
    <row r="224" spans="3:15" ht="12.75">
      <c r="C224" s="4"/>
      <c r="D224" s="10"/>
      <c r="E224" s="5"/>
      <c r="F224" s="5"/>
      <c r="G224" s="162"/>
      <c r="H224" s="5"/>
      <c r="I224" s="5"/>
      <c r="J224" s="5"/>
      <c r="K224" s="5"/>
      <c r="L224" s="141"/>
      <c r="M224" s="20"/>
      <c r="N224" s="5"/>
      <c r="O224" s="6"/>
    </row>
    <row r="225" spans="3:15" ht="12.75">
      <c r="C225" s="4"/>
      <c r="D225" s="10">
        <v>5</v>
      </c>
      <c r="E225" s="5"/>
      <c r="F225" s="144"/>
      <c r="G225" s="189" t="s">
        <v>322</v>
      </c>
      <c r="H225" s="5"/>
      <c r="I225" s="5"/>
      <c r="J225" s="5"/>
      <c r="K225" s="5"/>
      <c r="L225" s="141" t="s">
        <v>230</v>
      </c>
      <c r="M225" s="20">
        <f>-'Ardh.Shpenz.1'!F16</f>
        <v>1713416</v>
      </c>
      <c r="N225" s="5"/>
      <c r="O225" s="6"/>
    </row>
    <row r="226" spans="3:15" ht="12.75">
      <c r="C226" s="4"/>
      <c r="D226" s="10"/>
      <c r="E226" s="5"/>
      <c r="F226" s="5"/>
      <c r="G226" s="162"/>
      <c r="H226" s="5"/>
      <c r="I226" s="5"/>
      <c r="J226" s="5"/>
      <c r="K226" s="5"/>
      <c r="L226" s="141"/>
      <c r="M226" s="20"/>
      <c r="N226" s="5"/>
      <c r="O226" s="6"/>
    </row>
    <row r="227" spans="3:15" ht="12.75">
      <c r="C227" s="4"/>
      <c r="D227" s="10">
        <v>6</v>
      </c>
      <c r="E227" s="5"/>
      <c r="F227" s="189" t="s">
        <v>362</v>
      </c>
      <c r="H227" s="5"/>
      <c r="I227" s="5"/>
      <c r="J227" s="5"/>
      <c r="K227" s="5"/>
      <c r="L227" s="141"/>
      <c r="M227" s="20"/>
      <c r="N227" s="5"/>
      <c r="O227" s="6"/>
    </row>
    <row r="228" spans="3:15" ht="12.75">
      <c r="C228" s="4"/>
      <c r="D228" s="10"/>
      <c r="E228" s="5"/>
      <c r="F228" s="5"/>
      <c r="G228" s="162"/>
      <c r="H228" s="5"/>
      <c r="I228" s="5"/>
      <c r="J228" s="5"/>
      <c r="K228" s="5"/>
      <c r="L228" s="141"/>
      <c r="M228" s="20"/>
      <c r="N228" s="5"/>
      <c r="O228" s="6"/>
    </row>
    <row r="229" spans="3:15" ht="12.75">
      <c r="C229" s="4"/>
      <c r="D229" s="190">
        <v>14</v>
      </c>
      <c r="E229" s="5"/>
      <c r="F229" s="144" t="s">
        <v>379</v>
      </c>
      <c r="G229" s="162"/>
      <c r="H229" s="5"/>
      <c r="I229" s="5"/>
      <c r="J229" s="5"/>
      <c r="K229" s="5"/>
      <c r="L229" s="141"/>
      <c r="M229" s="20"/>
      <c r="N229" s="5"/>
      <c r="O229" s="6"/>
    </row>
    <row r="230" spans="3:15" ht="12.75">
      <c r="C230" s="4"/>
      <c r="D230" s="10"/>
      <c r="E230" s="5"/>
      <c r="F230" s="144" t="s">
        <v>323</v>
      </c>
      <c r="G230" s="162"/>
      <c r="H230" s="5"/>
      <c r="I230" s="5"/>
      <c r="J230" s="5"/>
      <c r="K230" s="5"/>
      <c r="L230" s="141"/>
      <c r="M230" s="20"/>
      <c r="N230" s="5"/>
      <c r="O230" s="6"/>
    </row>
    <row r="231" spans="3:15" ht="12.75">
      <c r="C231" s="4"/>
      <c r="D231" s="10"/>
      <c r="E231" s="5"/>
      <c r="F231" s="5"/>
      <c r="G231" s="162"/>
      <c r="H231" s="5"/>
      <c r="I231" s="5"/>
      <c r="J231" s="5"/>
      <c r="K231" s="5"/>
      <c r="L231" s="141"/>
      <c r="M231" s="20"/>
      <c r="N231" s="5"/>
      <c r="O231" s="6"/>
    </row>
    <row r="232" spans="3:15" ht="15.75">
      <c r="C232" s="4"/>
      <c r="D232" s="10"/>
      <c r="E232" s="5"/>
      <c r="F232" s="144" t="s">
        <v>314</v>
      </c>
      <c r="G232" s="185" t="s">
        <v>315</v>
      </c>
      <c r="H232" s="5"/>
      <c r="I232" s="5"/>
      <c r="J232" s="5"/>
      <c r="K232" s="5"/>
      <c r="L232" s="141"/>
      <c r="M232" s="20"/>
      <c r="N232" s="5"/>
      <c r="O232" s="6"/>
    </row>
    <row r="233" spans="3:15" ht="12.75">
      <c r="C233" s="4"/>
      <c r="D233" s="10"/>
      <c r="E233" s="5"/>
      <c r="F233" s="5"/>
      <c r="G233" s="162"/>
      <c r="H233" s="5"/>
      <c r="I233" s="5"/>
      <c r="J233" s="5"/>
      <c r="K233" s="5"/>
      <c r="L233" s="141"/>
      <c r="M233" s="20"/>
      <c r="N233" s="5"/>
      <c r="O233" s="6"/>
    </row>
    <row r="234" spans="3:15" ht="12.75">
      <c r="C234" s="4"/>
      <c r="D234" s="10" t="s">
        <v>26</v>
      </c>
      <c r="E234" s="5"/>
      <c r="F234" s="5" t="s">
        <v>334</v>
      </c>
      <c r="G234" s="162"/>
      <c r="H234" s="5"/>
      <c r="I234" s="5" t="s">
        <v>335</v>
      </c>
      <c r="J234" s="5"/>
      <c r="K234" s="5"/>
      <c r="L234" s="141" t="s">
        <v>310</v>
      </c>
      <c r="M234" s="20">
        <v>0</v>
      </c>
      <c r="N234" s="5"/>
      <c r="O234" s="6"/>
    </row>
    <row r="235" spans="3:15" ht="12.75">
      <c r="C235" s="4"/>
      <c r="D235" s="10"/>
      <c r="E235" s="5"/>
      <c r="F235" s="5"/>
      <c r="G235" s="162"/>
      <c r="H235" s="5"/>
      <c r="I235" s="5" t="s">
        <v>336</v>
      </c>
      <c r="J235" s="5"/>
      <c r="K235" s="5"/>
      <c r="L235" s="141" t="s">
        <v>310</v>
      </c>
      <c r="M235" s="20">
        <f>'Fluksi M.direkte'!F10-'Shpjegim zerave te bilancit '!M234</f>
        <v>5431426</v>
      </c>
      <c r="N235" s="5"/>
      <c r="O235" s="6"/>
    </row>
    <row r="236" spans="3:15" ht="12.75">
      <c r="C236" s="4"/>
      <c r="D236" s="10"/>
      <c r="E236" s="5"/>
      <c r="F236" s="5"/>
      <c r="G236" s="162"/>
      <c r="H236" s="5"/>
      <c r="I236" s="5"/>
      <c r="J236" s="5"/>
      <c r="K236" s="5"/>
      <c r="L236" s="141"/>
      <c r="M236" s="20"/>
      <c r="N236" s="5"/>
      <c r="O236" s="6"/>
    </row>
    <row r="237" spans="3:15" ht="12.75">
      <c r="C237" s="4"/>
      <c r="D237" s="10"/>
      <c r="E237" s="5"/>
      <c r="F237" s="5"/>
      <c r="G237" s="162"/>
      <c r="H237" s="5"/>
      <c r="I237" s="5"/>
      <c r="J237" s="5"/>
      <c r="K237" s="5"/>
      <c r="L237" s="141"/>
      <c r="M237" s="20"/>
      <c r="N237" s="5"/>
      <c r="O237" s="6"/>
    </row>
    <row r="238" spans="3:15" ht="12.75">
      <c r="C238" s="4"/>
      <c r="D238" s="10" t="str">
        <f>'Fluksi M.direkte'!B11</f>
        <v>iii</v>
      </c>
      <c r="E238" s="5"/>
      <c r="F238" s="5" t="s">
        <v>338</v>
      </c>
      <c r="G238" s="162"/>
      <c r="H238" s="5"/>
      <c r="I238" s="5"/>
      <c r="J238" s="5"/>
      <c r="K238" s="5"/>
      <c r="L238" s="141" t="s">
        <v>310</v>
      </c>
      <c r="M238" s="20"/>
      <c r="N238" s="5"/>
      <c r="O238" s="6"/>
    </row>
    <row r="239" spans="3:15" ht="12.75">
      <c r="C239" s="4"/>
      <c r="D239" s="10"/>
      <c r="E239" s="5"/>
      <c r="F239" s="5" t="s">
        <v>339</v>
      </c>
      <c r="G239" s="162"/>
      <c r="H239" s="5"/>
      <c r="I239" s="5"/>
      <c r="J239" s="5"/>
      <c r="K239" s="5"/>
      <c r="L239" s="141" t="s">
        <v>310</v>
      </c>
      <c r="M239" s="20">
        <v>529176</v>
      </c>
      <c r="N239" s="5"/>
      <c r="O239" s="6"/>
    </row>
    <row r="240" spans="3:15" ht="12.75">
      <c r="C240" s="4"/>
      <c r="D240" s="10"/>
      <c r="E240" s="5"/>
      <c r="F240" s="5" t="s">
        <v>340</v>
      </c>
      <c r="G240" s="162"/>
      <c r="H240" s="5"/>
      <c r="I240" s="5" t="s">
        <v>341</v>
      </c>
      <c r="J240" s="5"/>
      <c r="K240" s="5"/>
      <c r="L240" s="141" t="s">
        <v>310</v>
      </c>
      <c r="M240" s="20"/>
      <c r="N240" s="5"/>
      <c r="O240" s="6"/>
    </row>
    <row r="241" spans="3:15" ht="12.75">
      <c r="C241" s="4"/>
      <c r="D241" s="10"/>
      <c r="E241" s="5"/>
      <c r="F241" s="5"/>
      <c r="G241" s="162"/>
      <c r="H241" s="5"/>
      <c r="I241" s="5" t="s">
        <v>342</v>
      </c>
      <c r="J241" s="5"/>
      <c r="K241" s="5"/>
      <c r="L241" s="141" t="s">
        <v>310</v>
      </c>
      <c r="M241" s="20">
        <v>268636</v>
      </c>
      <c r="N241" s="5"/>
      <c r="O241" s="6"/>
    </row>
    <row r="242" spans="3:15" ht="12.75">
      <c r="C242" s="4"/>
      <c r="D242" s="10"/>
      <c r="E242" s="5"/>
      <c r="F242" s="141" t="s">
        <v>343</v>
      </c>
      <c r="G242" s="162"/>
      <c r="H242" s="5"/>
      <c r="I242" s="5"/>
      <c r="J242" s="5"/>
      <c r="K242" s="5"/>
      <c r="L242" s="141"/>
      <c r="M242" s="20"/>
      <c r="N242" s="5"/>
      <c r="O242" s="6"/>
    </row>
    <row r="243" spans="3:15" ht="12.75">
      <c r="C243" s="4"/>
      <c r="D243" s="10"/>
      <c r="E243" s="5"/>
      <c r="F243" s="141"/>
      <c r="G243" s="162"/>
      <c r="H243" s="5"/>
      <c r="I243" s="5"/>
      <c r="J243" s="5"/>
      <c r="K243" s="5"/>
      <c r="L243" s="141"/>
      <c r="M243" s="20"/>
      <c r="N243" s="5"/>
      <c r="O243" s="6"/>
    </row>
    <row r="244" spans="3:15" ht="12.75">
      <c r="C244" s="4"/>
      <c r="D244" s="10" t="s">
        <v>333</v>
      </c>
      <c r="E244" s="5"/>
      <c r="F244" s="141" t="s">
        <v>344</v>
      </c>
      <c r="G244" s="162"/>
      <c r="H244" s="5"/>
      <c r="I244" s="5" t="s">
        <v>342</v>
      </c>
      <c r="J244" s="5"/>
      <c r="K244" s="5"/>
      <c r="L244" s="141" t="s">
        <v>310</v>
      </c>
      <c r="M244" s="20">
        <f>-'Fluksi M.direkte'!F29</f>
        <v>0</v>
      </c>
      <c r="N244" s="5"/>
      <c r="O244" s="6"/>
    </row>
    <row r="245" spans="3:15" ht="12.75">
      <c r="C245" s="4"/>
      <c r="D245" s="10"/>
      <c r="E245" s="5"/>
      <c r="F245" s="141" t="s">
        <v>345</v>
      </c>
      <c r="G245" s="162"/>
      <c r="H245" s="5"/>
      <c r="I245" s="5"/>
      <c r="J245" s="5"/>
      <c r="K245" s="5"/>
      <c r="L245" s="141"/>
      <c r="M245" s="20"/>
      <c r="N245" s="5"/>
      <c r="O245" s="6"/>
    </row>
    <row r="246" spans="3:15" ht="12.75">
      <c r="C246" s="4"/>
      <c r="D246" s="10"/>
      <c r="E246" s="5"/>
      <c r="F246" s="141"/>
      <c r="G246" s="162"/>
      <c r="H246" s="5"/>
      <c r="I246" s="5"/>
      <c r="J246" s="5"/>
      <c r="K246" s="5"/>
      <c r="L246" s="141"/>
      <c r="M246" s="20"/>
      <c r="N246" s="5"/>
      <c r="O246" s="6"/>
    </row>
    <row r="247" spans="3:15" ht="12.75">
      <c r="C247" s="4"/>
      <c r="D247" s="10"/>
      <c r="E247" s="5"/>
      <c r="F247" s="141" t="s">
        <v>346</v>
      </c>
      <c r="G247" s="189" t="s">
        <v>347</v>
      </c>
      <c r="H247" s="5"/>
      <c r="I247" s="5"/>
      <c r="J247" s="5"/>
      <c r="K247" s="5"/>
      <c r="L247" s="141"/>
      <c r="M247" s="20"/>
      <c r="N247" s="5"/>
      <c r="O247" s="6"/>
    </row>
    <row r="248" spans="3:15" ht="12.75">
      <c r="C248" s="4"/>
      <c r="D248" s="10"/>
      <c r="E248" s="5"/>
      <c r="F248" s="141" t="s">
        <v>348</v>
      </c>
      <c r="G248" s="162"/>
      <c r="H248" s="5"/>
      <c r="I248" s="5"/>
      <c r="J248" s="5"/>
      <c r="K248" s="5"/>
      <c r="L248" s="188">
        <f>Pasivet!G40</f>
        <v>271049.4</v>
      </c>
      <c r="M248" s="20" t="s">
        <v>230</v>
      </c>
      <c r="N248" s="5"/>
      <c r="O248" s="6"/>
    </row>
    <row r="249" spans="3:15" ht="12.75">
      <c r="C249" s="4"/>
      <c r="D249" s="10"/>
      <c r="E249" s="5"/>
      <c r="F249" s="141" t="s">
        <v>398</v>
      </c>
      <c r="G249" s="162"/>
      <c r="H249" s="5"/>
      <c r="I249" s="5"/>
      <c r="J249" s="5"/>
      <c r="K249" s="5"/>
      <c r="L249" s="141"/>
      <c r="M249" s="20"/>
      <c r="N249" s="5"/>
      <c r="O249" s="6"/>
    </row>
    <row r="250" spans="3:15" ht="12.75">
      <c r="C250" s="4"/>
      <c r="D250" s="10"/>
      <c r="E250" s="5"/>
      <c r="F250" s="141"/>
      <c r="G250" s="162"/>
      <c r="H250" s="5"/>
      <c r="I250" s="5"/>
      <c r="J250" s="5"/>
      <c r="K250" s="5"/>
      <c r="L250" s="141"/>
      <c r="M250" s="20"/>
      <c r="N250" s="5"/>
      <c r="O250" s="6"/>
    </row>
    <row r="251" spans="3:15" ht="15">
      <c r="C251" s="7"/>
      <c r="D251" s="23"/>
      <c r="E251" s="8"/>
      <c r="F251" s="8"/>
      <c r="G251" s="8"/>
      <c r="H251" s="8"/>
      <c r="I251" s="8"/>
      <c r="J251" s="164"/>
      <c r="K251" s="164"/>
      <c r="L251" s="164"/>
      <c r="M251" s="164"/>
      <c r="N251" s="164"/>
      <c r="O251" s="9"/>
    </row>
    <row r="252" spans="3:14" ht="15">
      <c r="C252"/>
      <c r="D252" s="19"/>
      <c r="J252" s="165"/>
      <c r="K252" s="165"/>
      <c r="L252" s="165"/>
      <c r="M252" s="165"/>
      <c r="N252" s="165"/>
    </row>
    <row r="253" spans="3:4" ht="12.75">
      <c r="C253"/>
      <c r="D253" s="19"/>
    </row>
  </sheetData>
  <sheetProtection/>
  <mergeCells count="34">
    <mergeCell ref="F135:G135"/>
    <mergeCell ref="F136:G136"/>
    <mergeCell ref="H49:J49"/>
    <mergeCell ref="E105:E106"/>
    <mergeCell ref="F105:F106"/>
    <mergeCell ref="G105:J105"/>
    <mergeCell ref="F39:G39"/>
    <mergeCell ref="F44:G44"/>
    <mergeCell ref="J17:K17"/>
    <mergeCell ref="F18:G18"/>
    <mergeCell ref="J18:K18"/>
    <mergeCell ref="K105:M105"/>
    <mergeCell ref="F25:K25"/>
    <mergeCell ref="F26:K26"/>
    <mergeCell ref="F27:K27"/>
    <mergeCell ref="F28:K28"/>
    <mergeCell ref="F29:M29"/>
    <mergeCell ref="F38:G38"/>
    <mergeCell ref="F21:M21"/>
    <mergeCell ref="E23:E24"/>
    <mergeCell ref="F23:K24"/>
    <mergeCell ref="F14:G14"/>
    <mergeCell ref="J14:K14"/>
    <mergeCell ref="F15:G15"/>
    <mergeCell ref="J15:K15"/>
    <mergeCell ref="F16:G16"/>
    <mergeCell ref="J16:K16"/>
    <mergeCell ref="F17:G17"/>
    <mergeCell ref="B4:O4"/>
    <mergeCell ref="D6:E6"/>
    <mergeCell ref="E12:E13"/>
    <mergeCell ref="F12:G13"/>
    <mergeCell ref="H12:H13"/>
    <mergeCell ref="J12:K13"/>
  </mergeCells>
  <printOptions/>
  <pageMargins left="0.74" right="0.18" top="1" bottom="1" header="0.5" footer="0.5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7">
      <selection activeCell="B2" sqref="B2:N58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115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207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9" customFormat="1" ht="33" customHeight="1">
      <c r="B4" s="219" t="s">
        <v>288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</row>
    <row r="5" spans="2:14" s="29" customFormat="1" ht="12.75" customHeight="1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2:14" ht="15.75">
      <c r="B6" s="4"/>
      <c r="C6" s="10"/>
      <c r="D6" s="244" t="s">
        <v>280</v>
      </c>
      <c r="E6" s="244"/>
      <c r="F6" s="107" t="s">
        <v>281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110"/>
      <c r="F8" s="112" t="s">
        <v>282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12" t="s">
        <v>283</v>
      </c>
      <c r="F9" s="112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112"/>
      <c r="F10" s="112" t="s">
        <v>284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112" t="s">
        <v>285</v>
      </c>
      <c r="F11" s="112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 t="s">
        <v>366</v>
      </c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 t="s">
        <v>349</v>
      </c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5" t="s">
        <v>350</v>
      </c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141" t="s">
        <v>351</v>
      </c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5">
      <c r="B25" s="4"/>
      <c r="C25" s="10"/>
      <c r="D25" s="5"/>
      <c r="E25" s="5"/>
      <c r="F25" s="5"/>
      <c r="G25" s="5"/>
      <c r="H25" s="5"/>
      <c r="I25" s="245" t="s">
        <v>141</v>
      </c>
      <c r="J25" s="245"/>
      <c r="K25" s="245"/>
      <c r="L25" s="245"/>
      <c r="M25" s="245"/>
      <c r="N25" s="6"/>
    </row>
    <row r="26" spans="2:14" ht="15">
      <c r="B26" s="4"/>
      <c r="C26" s="10"/>
      <c r="D26" s="5"/>
      <c r="E26" s="5"/>
      <c r="F26" s="5"/>
      <c r="G26" s="5"/>
      <c r="H26" s="5"/>
      <c r="I26" s="243" t="s">
        <v>293</v>
      </c>
      <c r="J26" s="243"/>
      <c r="K26" s="243"/>
      <c r="L26" s="243"/>
      <c r="M26" s="243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8">
      <c r="B28" s="4"/>
      <c r="C28" s="10"/>
      <c r="D28" s="5"/>
      <c r="E28" s="5"/>
      <c r="F28" s="5"/>
      <c r="G28" s="5"/>
      <c r="H28" s="5"/>
      <c r="I28" s="5"/>
      <c r="K28" s="191" t="s">
        <v>363</v>
      </c>
      <c r="L28" s="5"/>
      <c r="M28" s="5"/>
      <c r="N28" s="6"/>
    </row>
    <row r="29" spans="2:14" ht="12.75">
      <c r="B29" s="4"/>
      <c r="C29" s="10"/>
      <c r="D29" s="5"/>
      <c r="E29" s="5"/>
      <c r="F29" s="5" t="s">
        <v>364</v>
      </c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 t="s">
        <v>365</v>
      </c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2.75">
      <c r="B53" s="4"/>
      <c r="C53" s="10"/>
      <c r="D53" s="5"/>
      <c r="E53" s="5"/>
      <c r="F53" s="5"/>
      <c r="G53" s="5"/>
      <c r="H53" s="5"/>
      <c r="N53" s="6"/>
    </row>
    <row r="54" spans="2:14" ht="12.75">
      <c r="B54" s="4"/>
      <c r="C54" s="10"/>
      <c r="D54" s="5"/>
      <c r="E54" s="5"/>
      <c r="F54" s="5"/>
      <c r="G54" s="5"/>
      <c r="H54" s="5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I26:M26"/>
    <mergeCell ref="B4:N4"/>
    <mergeCell ref="D6:E6"/>
    <mergeCell ref="I25:M2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elisa</cp:lastModifiedBy>
  <cp:lastPrinted>2010-02-12T11:45:05Z</cp:lastPrinted>
  <dcterms:created xsi:type="dcterms:W3CDTF">2002-02-16T18:16:52Z</dcterms:created>
  <dcterms:modified xsi:type="dcterms:W3CDTF">2010-07-13T11:35:41Z</dcterms:modified>
  <cp:category/>
  <cp:version/>
  <cp:contentType/>
  <cp:contentStatus/>
</cp:coreProperties>
</file>