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480" windowHeight="4650" tabRatio="823" activeTab="2"/>
  </bookViews>
  <sheets>
    <sheet name="Aktivet" sheetId="1" r:id="rId1"/>
    <sheet name="Pasivet" sheetId="2" r:id="rId2"/>
    <sheet name="Rezultati" sheetId="3" r:id="rId3"/>
    <sheet name="Fluksi" sheetId="4" r:id="rId4"/>
    <sheet name="Kapitali" sheetId="5" r:id="rId5"/>
    <sheet name="Ndihmese Fluksi" sheetId="6" r:id="rId6"/>
    <sheet name="Kopertina " sheetId="7" r:id="rId7"/>
    <sheet name="Shenimet" sheetId="8" r:id="rId8"/>
    <sheet name="Aktivet afatgjata " sheetId="9" r:id="rId9"/>
    <sheet name="Aktivet per BM" sheetId="10" r:id="rId10"/>
    <sheet name="Pasqyra 1 dhe 2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<sst xmlns="http://schemas.openxmlformats.org/spreadsheetml/2006/main" count="588" uniqueCount="396">
  <si>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</si>
  <si>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</si>
  <si>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</si>
  <si>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</si>
  <si>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</si>
  <si>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</si>
  <si>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</si>
  <si>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</si>
  <si>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</si>
  <si>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</si>
  <si>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</si>
  <si>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</si>
  <si>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</si>
  <si>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</si>
  <si>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</si>
  <si>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</si>
  <si>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</si>
  <si>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</si>
  <si>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</si>
  <si>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</si>
  <si>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</si>
  <si>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</si>
  <si>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</si>
  <si>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</si>
  <si>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</si>
  <si>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</si>
  <si>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</si>
  <si>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</si>
  <si>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</si>
  <si>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</si>
  <si>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</si>
  <si>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</si>
  <si>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</si>
  <si>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</si>
  <si>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</si>
  <si>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</si>
  <si>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</si>
  <si>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</si>
  <si>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</si>
  <si>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</si>
  <si>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</si>
  <si>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</si>
  <si>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</si>
  <si>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</si>
  <si>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</si>
  <si>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</si>
  <si>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</si>
  <si>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</si>
  <si>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</si>
  <si>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</si>
  <si>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</si>
  <si>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</si>
  <si>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</si>
  <si>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</si>
  <si>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</si>
  <si>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</si>
  <si>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</si>
  <si>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</si>
  <si>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</si>
  <si>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</si>
  <si>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</si>
  <si>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</si>
  <si>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</si>
  <si>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</si>
  <si>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</si>
  <si>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</si>
  <si>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</si>
  <si>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</si>
  <si>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</si>
  <si>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</si>
  <si>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</si>
  <si>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</si>
  <si>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</si>
  <si>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</si>
  <si>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</si>
  <si>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</si>
  <si>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</si>
  <si>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</si>
  <si>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 xml:space="preserve">(  Ne zbarim te Standartit Kombetar te Kontabilitetit Nr.2 dhe </t>
  </si>
  <si>
    <t>Ligjit Nr. 9228 Date 29.04.2004     Per Kontabilitetin dhe Pasqyrat Financiare  )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</si>
  <si>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</si>
  <si>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</si>
  <si>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</si>
  <si>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</si>
  <si>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</si>
  <si>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</si>
  <si>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</si>
  <si>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</si>
  <si>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</si>
  <si>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</si>
  <si>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</si>
  <si>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</si>
  <si>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</si>
  <si>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</si>
  <si>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</si>
  <si>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</si>
  <si>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</si>
  <si>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</si>
  <si>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</si>
  <si>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</si>
  <si>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</si>
  <si>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</si>
  <si>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</si>
  <si>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</si>
  <si>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</si>
  <si>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</si>
  <si>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</si>
  <si>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</si>
  <si>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</si>
  <si>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</si>
  <si>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</si>
  <si>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</si>
  <si>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</si>
  <si>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</si>
  <si>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</si>
  <si>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</si>
  <si>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</si>
  <si>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</si>
  <si>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</si>
  <si>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</si>
  <si>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</si>
  <si>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</si>
  <si>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</si>
  <si>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</si>
  <si>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</si>
  <si>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</si>
  <si>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</si>
  <si>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</si>
  <si>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</si>
  <si>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</si>
  <si>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</si>
  <si>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</si>
  <si>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</si>
  <si>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</si>
  <si>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657 penalitete</t>
  </si>
  <si>
    <t>Te ardhura dhe shpenzime te tjera financiare (Gjoba)</t>
  </si>
  <si>
    <t>Shuma per tatim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</si>
  <si>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</si>
  <si>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</si>
  <si>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</si>
  <si>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</si>
  <si>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</si>
  <si>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</si>
  <si>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</si>
  <si>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</si>
  <si>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</si>
  <si>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</si>
  <si>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</si>
  <si>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</si>
  <si>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</si>
  <si>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</si>
  <si>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Fluksi i parave nga veprimtaria e shfrytezimit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</si>
  <si>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</si>
  <si>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</si>
  <si>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</si>
  <si>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</si>
  <si>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</si>
  <si>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</si>
  <si>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</si>
  <si>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</si>
  <si>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</si>
  <si>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</si>
  <si>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</si>
  <si>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</si>
  <si>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</si>
  <si>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</si>
  <si>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</si>
  <si>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</si>
  <si>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</si>
  <si>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</si>
  <si>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</si>
  <si>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</si>
  <si>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 xml:space="preserve">Shoqeria  </t>
  </si>
  <si>
    <t>Pasqyra e fluksit monetar - Metoda direkte</t>
  </si>
  <si>
    <t>Mjete monetare te arketuara nga klientat</t>
  </si>
  <si>
    <t>M.M te paguara ndaj furnitoreve dhe punonjesve</t>
  </si>
  <si>
    <t>M.M te ardhura nga veprimtarite</t>
  </si>
  <si>
    <t>Interesa te paguara</t>
  </si>
  <si>
    <t>Tatim mbi fitimin I paguar</t>
  </si>
  <si>
    <t>M.M neto nga veprimtarit e shfrytezimit</t>
  </si>
  <si>
    <t>Blerja e njesise kontrolluar Xminus parat e arktuara</t>
  </si>
  <si>
    <t>Blerja e aktiveve afatgjata materiale</t>
  </si>
  <si>
    <t>Te ardhura nga shitja e paisjeve</t>
  </si>
  <si>
    <t>Interesi arketuar</t>
  </si>
  <si>
    <t>Dividenti arketuar</t>
  </si>
  <si>
    <t>M.M neto te perdorura ne veprimtarin Investuese</t>
  </si>
  <si>
    <t>Te ardhura nga emetimi kapitalit aksioner</t>
  </si>
  <si>
    <t>Te ardhura na huamarrjet afatgjata</t>
  </si>
  <si>
    <t>Pagesa e detyrimit te qirase financiare</t>
  </si>
  <si>
    <t>Dividente te paguara</t>
  </si>
  <si>
    <t>M.M neto te perdorura ne veprimtarite financiare</t>
  </si>
  <si>
    <t xml:space="preserve">Bilanci eshte hartuar ne zbatim te ligjit 9228 date 29.04.2004"Per kontabilitetin dhe pasqyrat financiare si </t>
  </si>
  <si>
    <t>dhe te SKK Nr 2</t>
  </si>
  <si>
    <t>Pagesa per furnizime</t>
  </si>
  <si>
    <t>Bulqize</t>
  </si>
  <si>
    <t>Diber</t>
  </si>
  <si>
    <t xml:space="preserve">                         Shkelqim   KRASHI</t>
  </si>
  <si>
    <t>Te ardhura</t>
  </si>
  <si>
    <t>shuma</t>
  </si>
  <si>
    <t>Shpenzime</t>
  </si>
  <si>
    <t>Fitimi</t>
  </si>
  <si>
    <t>T Fitimi</t>
  </si>
  <si>
    <t>Pag Paradh</t>
  </si>
  <si>
    <t>Politika kontabile e ndjekur nga shoqeria eshte gjithashtu sipas SKK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</si>
  <si>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</si>
  <si>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</si>
  <si>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</si>
  <si>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</si>
  <si>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</si>
  <si>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</si>
  <si>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</si>
  <si>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S,ka </t>
  </si>
  <si>
    <t>kompjuterike</t>
  </si>
  <si>
    <t>Zyre</t>
  </si>
  <si>
    <t xml:space="preserve">             TOTALI</t>
  </si>
  <si>
    <t>Makineri,paisje,vegla</t>
  </si>
  <si>
    <t>Administratori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</si>
  <si>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</si>
  <si>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</si>
  <si>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</si>
  <si>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</si>
  <si>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</si>
  <si>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</si>
  <si>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</si>
  <si>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</si>
  <si>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</si>
  <si>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</si>
  <si>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</si>
  <si>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</si>
  <si>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</si>
  <si>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</si>
  <si>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</si>
  <si>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</si>
  <si>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</si>
  <si>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</si>
  <si>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</si>
  <si>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</si>
  <si>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</si>
  <si>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</si>
  <si>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</si>
  <si>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</si>
  <si>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</si>
  <si>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</si>
  <si>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</si>
  <si>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</si>
  <si>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</si>
  <si>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</si>
  <si>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</si>
  <si>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</si>
  <si>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</si>
  <si>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</si>
  <si>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</si>
  <si>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</si>
  <si>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</si>
  <si>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</si>
  <si>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</si>
  <si>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</si>
  <si>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</si>
  <si>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</si>
  <si>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</si>
  <si>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</si>
  <si>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</si>
  <si>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</si>
  <si>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</si>
  <si>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</si>
  <si>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</si>
  <si>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</si>
  <si>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</si>
  <si>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</si>
  <si>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</si>
  <si>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</si>
  <si>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</si>
  <si>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</si>
  <si>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</si>
  <si>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</si>
  <si>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</si>
  <si>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</si>
  <si>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</si>
  <si>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</si>
  <si>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</si>
  <si>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</si>
  <si>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</si>
  <si>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</si>
  <si>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</si>
  <si>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</si>
  <si>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</si>
  <si>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</si>
  <si>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</si>
  <si>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</si>
  <si>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</si>
  <si>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</si>
  <si>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</si>
  <si>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</si>
  <si>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</si>
  <si>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</si>
  <si>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</si>
  <si>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</si>
  <si>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</si>
  <si>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</si>
  <si>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</si>
  <si>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</si>
  <si>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</si>
  <si>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</si>
  <si>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</si>
  <si>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</si>
  <si>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</si>
  <si>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</si>
  <si>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</si>
  <si>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</si>
  <si>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</si>
  <si>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</si>
  <si>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</si>
  <si>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</si>
  <si>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</si>
  <si>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</si>
  <si>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</si>
  <si>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</si>
  <si>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</si>
  <si>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</si>
  <si>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</si>
  <si>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</si>
  <si>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</si>
  <si>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</si>
  <si>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</si>
  <si>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</si>
  <si>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</si>
  <si>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</si>
  <si>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</si>
  <si>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</si>
  <si>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</si>
  <si>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</si>
  <si>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</si>
  <si>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</si>
  <si>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</si>
  <si>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</si>
  <si>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</si>
  <si>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</si>
  <si>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</si>
  <si>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</si>
  <si>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</si>
  <si>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</si>
  <si>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</si>
  <si>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</si>
  <si>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</si>
  <si>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</si>
  <si>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</si>
  <si>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</si>
  <si>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</si>
  <si>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</si>
  <si>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</si>
  <si>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</si>
  <si>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            Shpenzimet</t>
  </si>
  <si>
    <t>1.Bl materiale</t>
  </si>
  <si>
    <t>2. Paga</t>
  </si>
  <si>
    <t>3. Sigurime shoq</t>
  </si>
  <si>
    <t xml:space="preserve"> </t>
  </si>
  <si>
    <t xml:space="preserve">amortizimi aq 650000 leke </t>
  </si>
  <si>
    <t>dieta</t>
  </si>
  <si>
    <t>komisione</t>
  </si>
  <si>
    <t>Pozicioni me 31 dhjetor 2014</t>
  </si>
  <si>
    <t>4. Amortzimi AQ</t>
  </si>
  <si>
    <t>6. Komisione banke</t>
  </si>
  <si>
    <t>Shuma</t>
  </si>
  <si>
    <t>Periudha  Kontabel e Pasqyrave Financiare</t>
  </si>
  <si>
    <t>000/leke</t>
  </si>
  <si>
    <r>
      <t xml:space="preserve"> </t>
    </r>
    <r>
      <rPr>
        <sz val="8"/>
        <rFont val="Bookman Old Style"/>
        <family val="1"/>
      </rPr>
      <t>Ndryshimet e gjëndjeve të Mallrave (+/-)</t>
    </r>
  </si>
  <si>
    <r>
      <t xml:space="preserve"> </t>
    </r>
    <r>
      <rPr>
        <sz val="8"/>
        <rFont val="Bookman Old Style"/>
        <family val="1"/>
      </rPr>
      <t>Pagat e personelit</t>
    </r>
  </si>
  <si>
    <t xml:space="preserve">000/ leke </t>
  </si>
  <si>
    <t xml:space="preserve">REJ ON OIL SH.P.K </t>
  </si>
  <si>
    <t xml:space="preserve">Shoqeria   REJ ON OIL SH.P.K </t>
  </si>
  <si>
    <t xml:space="preserve">          Artan DAUTI </t>
  </si>
  <si>
    <t xml:space="preserve">Artan Dauti </t>
  </si>
  <si>
    <t>NIPTI L37326401P</t>
  </si>
  <si>
    <t>Per Pagese</t>
  </si>
  <si>
    <t>L37326401P</t>
  </si>
  <si>
    <t>Pozicioni me 31 dhjetor 2015</t>
  </si>
  <si>
    <t>31.12.15</t>
  </si>
  <si>
    <t>Tatimi mbi fitimin 15 %</t>
  </si>
  <si>
    <t>Pasqyrat    Financiare    te    Vitit   2016</t>
  </si>
  <si>
    <t>Pasqyra   e   te   Ardhurave   dhe   Shpenzimeve     2016</t>
  </si>
  <si>
    <t xml:space="preserve">  </t>
  </si>
  <si>
    <t>Pasqyra   e   Fluksit   Monetar  -  Metoda  direkte   2016</t>
  </si>
  <si>
    <t>Pasqyra  e  Ndryshimeve  ne  Kapital  2016</t>
  </si>
  <si>
    <t>31,12.16</t>
  </si>
  <si>
    <t>31.12.16</t>
  </si>
  <si>
    <t xml:space="preserve">                                                                                                Pasqyra e ndihmes fluksit monetar per vitin 2016</t>
  </si>
  <si>
    <t xml:space="preserve">Tregtim karburantesh , bar kafe </t>
  </si>
  <si>
    <t>01.01.2016</t>
  </si>
  <si>
    <t>31.12.2016</t>
  </si>
  <si>
    <t>Viti 2016</t>
  </si>
  <si>
    <t>26/03/2017</t>
  </si>
  <si>
    <t xml:space="preserve">5. Udh e dieta te tjera </t>
  </si>
  <si>
    <t>31/12/2016</t>
  </si>
  <si>
    <t>Aktivet Afatgjata Materiale  me vlere fillestare   2016</t>
  </si>
  <si>
    <t>Amortizimi A.A.Materiale   2016</t>
  </si>
  <si>
    <t>Vlera Kontabel Neto e A.A.Materiale  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</si>
</sst>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_(* #,##0.0_);_(* \(#,##0.0\);_(* &quot;-&quot;??_);_(@_)"/>
    <numFmt numFmtId="184" formatCode="_(* #,##0_);_(* \(#,##0\);_(* &quot;-&quot;??_);_(@_)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name val="Bookman Old Style"/>
      <family val="1"/>
    </font>
    <font>
      <u val="single"/>
      <sz val="12"/>
      <name val="Bookman Old Style"/>
      <family val="1"/>
    </font>
    <font>
      <u val="single"/>
      <sz val="10"/>
      <name val="Bookman Old Style"/>
      <family val="1"/>
    </font>
    <font>
      <u val="single"/>
      <sz val="14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u val="single"/>
      <sz val="11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u val="single"/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u val="single"/>
      <sz val="12"/>
      <name val="Bookman Old Style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180" fontId="8" fillId="0" borderId="14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46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1" fontId="17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/>
    </xf>
    <xf numFmtId="0" fontId="17" fillId="0" borderId="10" xfId="0" applyFont="1" applyBorder="1" applyAlignment="1">
      <alignment vertical="center"/>
    </xf>
    <xf numFmtId="1" fontId="17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" fontId="17" fillId="0" borderId="12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3" fontId="17" fillId="0" borderId="12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/>
    </xf>
    <xf numFmtId="3" fontId="17" fillId="0" borderId="15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3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15" xfId="0" applyFont="1" applyBorder="1" applyAlignment="1">
      <alignment/>
    </xf>
    <xf numFmtId="182" fontId="14" fillId="0" borderId="15" xfId="42" applyNumberFormat="1" applyFont="1" applyBorder="1" applyAlignment="1">
      <alignment/>
    </xf>
    <xf numFmtId="0" fontId="17" fillId="0" borderId="15" xfId="0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20" fillId="0" borderId="33" xfId="0" applyFont="1" applyBorder="1" applyAlignment="1">
      <alignment/>
    </xf>
    <xf numFmtId="0" fontId="21" fillId="0" borderId="33" xfId="0" applyFont="1" applyBorder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3" fontId="8" fillId="0" borderId="15" xfId="44" applyNumberFormat="1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3" fontId="13" fillId="0" borderId="36" xfId="44" applyNumberFormat="1" applyFont="1" applyBorder="1" applyAlignment="1">
      <alignment vertical="center"/>
    </xf>
    <xf numFmtId="3" fontId="13" fillId="0" borderId="37" xfId="44" applyNumberFormat="1" applyFont="1" applyBorder="1" applyAlignment="1">
      <alignment vertical="center"/>
    </xf>
    <xf numFmtId="1" fontId="8" fillId="0" borderId="15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3" fontId="8" fillId="0" borderId="0" xfId="44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0" xfId="0" applyFont="1" applyAlignment="1">
      <alignment/>
    </xf>
    <xf numFmtId="0" fontId="12" fillId="0" borderId="10" xfId="58" applyFont="1" applyBorder="1" applyAlignment="1">
      <alignment horizontal="center"/>
      <protection/>
    </xf>
    <xf numFmtId="2" fontId="24" fillId="0" borderId="33" xfId="58" applyNumberFormat="1" applyFont="1" applyBorder="1" applyAlignment="1">
      <alignment horizontal="center" wrapText="1"/>
      <protection/>
    </xf>
    <xf numFmtId="0" fontId="12" fillId="0" borderId="38" xfId="58" applyFont="1" applyBorder="1" applyAlignment="1">
      <alignment horizontal="center"/>
      <protection/>
    </xf>
    <xf numFmtId="0" fontId="12" fillId="0" borderId="39" xfId="58" applyFont="1" applyBorder="1" applyAlignment="1">
      <alignment horizontal="left" wrapText="1"/>
      <protection/>
    </xf>
    <xf numFmtId="0" fontId="8" fillId="0" borderId="40" xfId="58" applyFont="1" applyBorder="1" applyAlignment="1">
      <alignment horizontal="center"/>
      <protection/>
    </xf>
    <xf numFmtId="0" fontId="8" fillId="0" borderId="17" xfId="58" applyFont="1" applyBorder="1" applyAlignment="1">
      <alignment horizontal="left" wrapText="1"/>
      <protection/>
    </xf>
    <xf numFmtId="0" fontId="8" fillId="0" borderId="41" xfId="58" applyFont="1" applyBorder="1" applyAlignment="1">
      <alignment horizontal="center"/>
      <protection/>
    </xf>
    <xf numFmtId="0" fontId="13" fillId="0" borderId="17" xfId="58" applyFont="1" applyBorder="1" applyAlignment="1">
      <alignment horizontal="left" wrapText="1"/>
      <protection/>
    </xf>
    <xf numFmtId="0" fontId="12" fillId="0" borderId="42" xfId="58" applyFont="1" applyBorder="1" applyAlignment="1">
      <alignment horizontal="center"/>
      <protection/>
    </xf>
    <xf numFmtId="0" fontId="12" fillId="0" borderId="17" xfId="58" applyFont="1" applyBorder="1" applyAlignment="1">
      <alignment horizontal="left" wrapText="1"/>
      <protection/>
    </xf>
    <xf numFmtId="0" fontId="8" fillId="0" borderId="12" xfId="58" applyFont="1" applyBorder="1" applyAlignment="1">
      <alignment horizontal="left" wrapText="1"/>
      <protection/>
    </xf>
    <xf numFmtId="0" fontId="8" fillId="0" borderId="43" xfId="58" applyFont="1" applyBorder="1" applyAlignment="1">
      <alignment horizontal="center"/>
      <protection/>
    </xf>
    <xf numFmtId="0" fontId="8" fillId="0" borderId="13" xfId="58" applyFont="1" applyBorder="1" applyAlignment="1">
      <alignment horizontal="left" wrapText="1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41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wrapText="1"/>
      <protection/>
    </xf>
    <xf numFmtId="0" fontId="12" fillId="0" borderId="40" xfId="58" applyFont="1" applyBorder="1" applyAlignment="1">
      <alignment horizontal="center"/>
      <protection/>
    </xf>
    <xf numFmtId="0" fontId="22" fillId="0" borderId="15" xfId="58" applyFont="1" applyBorder="1" applyAlignment="1">
      <alignment horizontal="left" wrapText="1"/>
      <protection/>
    </xf>
    <xf numFmtId="0" fontId="12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2" fillId="0" borderId="41" xfId="58" applyFont="1" applyBorder="1" applyAlignment="1">
      <alignment horizontal="center"/>
      <protection/>
    </xf>
    <xf numFmtId="0" fontId="12" fillId="0" borderId="15" xfId="58" applyFont="1" applyBorder="1" applyAlignment="1">
      <alignment horizontal="left" wrapText="1"/>
      <protection/>
    </xf>
    <xf numFmtId="0" fontId="12" fillId="0" borderId="43" xfId="58" applyFont="1" applyBorder="1" applyAlignment="1">
      <alignment horizontal="center"/>
      <protection/>
    </xf>
    <xf numFmtId="0" fontId="12" fillId="0" borderId="12" xfId="58" applyFont="1" applyBorder="1" applyAlignment="1">
      <alignment horizontal="left" wrapText="1"/>
      <protection/>
    </xf>
    <xf numFmtId="0" fontId="12" fillId="0" borderId="44" xfId="58" applyFont="1" applyBorder="1" applyAlignment="1">
      <alignment horizontal="center"/>
      <protection/>
    </xf>
    <xf numFmtId="0" fontId="12" fillId="0" borderId="45" xfId="58" applyFont="1" applyBorder="1" applyAlignment="1">
      <alignment horizontal="left" wrapText="1"/>
      <protection/>
    </xf>
    <xf numFmtId="0" fontId="14" fillId="0" borderId="10" xfId="58" applyFont="1" applyBorder="1">
      <alignment/>
      <protection/>
    </xf>
    <xf numFmtId="2" fontId="24" fillId="0" borderId="10" xfId="58" applyNumberFormat="1" applyFont="1" applyBorder="1" applyAlignment="1">
      <alignment horizontal="center" wrapText="1"/>
      <protection/>
    </xf>
    <xf numFmtId="0" fontId="25" fillId="0" borderId="46" xfId="58" applyFont="1" applyBorder="1" applyAlignment="1">
      <alignment horizontal="center"/>
      <protection/>
    </xf>
    <xf numFmtId="0" fontId="25" fillId="0" borderId="39" xfId="58" applyFont="1" applyBorder="1" applyAlignment="1">
      <alignment horizontal="left" wrapText="1"/>
      <protection/>
    </xf>
    <xf numFmtId="0" fontId="14" fillId="0" borderId="42" xfId="58" applyFont="1" applyBorder="1" applyAlignment="1">
      <alignment horizontal="left"/>
      <protection/>
    </xf>
    <xf numFmtId="0" fontId="14" fillId="0" borderId="15" xfId="59" applyFont="1" applyFill="1" applyBorder="1" applyAlignment="1">
      <alignment horizontal="left" wrapText="1"/>
      <protection/>
    </xf>
    <xf numFmtId="0" fontId="14" fillId="0" borderId="15" xfId="58" applyFont="1" applyBorder="1" applyAlignment="1">
      <alignment horizontal="left" wrapText="1"/>
      <protection/>
    </xf>
    <xf numFmtId="0" fontId="25" fillId="0" borderId="42" xfId="58" applyFont="1" applyBorder="1" applyAlignment="1">
      <alignment horizontal="center"/>
      <protection/>
    </xf>
    <xf numFmtId="0" fontId="25" fillId="0" borderId="15" xfId="58" applyFont="1" applyBorder="1" applyAlignment="1">
      <alignment horizontal="left" wrapText="1"/>
      <protection/>
    </xf>
    <xf numFmtId="0" fontId="14" fillId="0" borderId="42" xfId="58" applyFont="1" applyBorder="1" applyAlignment="1">
      <alignment horizontal="center"/>
      <protection/>
    </xf>
    <xf numFmtId="0" fontId="14" fillId="0" borderId="15" xfId="58" applyFont="1" applyBorder="1" applyAlignment="1">
      <alignment horizontal="left"/>
      <protection/>
    </xf>
    <xf numFmtId="0" fontId="14" fillId="0" borderId="42" xfId="58" applyFont="1" applyFill="1" applyBorder="1" applyAlignment="1">
      <alignment horizontal="center"/>
      <protection/>
    </xf>
    <xf numFmtId="0" fontId="25" fillId="0" borderId="15" xfId="58" applyFont="1" applyBorder="1" applyAlignment="1">
      <alignment horizontal="left"/>
      <protection/>
    </xf>
    <xf numFmtId="0" fontId="14" fillId="0" borderId="47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5" fillId="0" borderId="42" xfId="58" applyFont="1" applyBorder="1">
      <alignment/>
      <protection/>
    </xf>
    <xf numFmtId="0" fontId="14" fillId="0" borderId="42" xfId="0" applyFont="1" applyBorder="1" applyAlignment="1">
      <alignment/>
    </xf>
    <xf numFmtId="0" fontId="14" fillId="0" borderId="42" xfId="58" applyFont="1" applyBorder="1">
      <alignment/>
      <protection/>
    </xf>
    <xf numFmtId="0" fontId="14" fillId="0" borderId="44" xfId="58" applyFont="1" applyBorder="1">
      <alignment/>
      <protection/>
    </xf>
    <xf numFmtId="0" fontId="25" fillId="0" borderId="45" xfId="58" applyFont="1" applyBorder="1" applyAlignment="1">
      <alignment horizontal="left"/>
      <protection/>
    </xf>
    <xf numFmtId="0" fontId="14" fillId="0" borderId="45" xfId="58" applyFont="1" applyBorder="1" applyAlignment="1">
      <alignment horizontal="left"/>
      <protection/>
    </xf>
    <xf numFmtId="0" fontId="8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19" xfId="58" applyFont="1" applyBorder="1" applyAlignment="1">
      <alignment horizontal="right" vertical="center" wrapText="1"/>
      <protection/>
    </xf>
    <xf numFmtId="0" fontId="8" fillId="0" borderId="39" xfId="58" applyFont="1" applyBorder="1" applyAlignment="1">
      <alignment horizontal="right"/>
      <protection/>
    </xf>
    <xf numFmtId="0" fontId="8" fillId="0" borderId="15" xfId="58" applyFont="1" applyBorder="1" applyAlignment="1">
      <alignment horizontal="right"/>
      <protection/>
    </xf>
    <xf numFmtId="0" fontId="14" fillId="0" borderId="10" xfId="58" applyFont="1" applyBorder="1" applyAlignment="1">
      <alignment horizontal="right" vertical="center" wrapText="1"/>
      <protection/>
    </xf>
    <xf numFmtId="0" fontId="27" fillId="0" borderId="39" xfId="58" applyFont="1" applyBorder="1" applyAlignment="1">
      <alignment horizontal="right"/>
      <protection/>
    </xf>
    <xf numFmtId="0" fontId="27" fillId="0" borderId="15" xfId="58" applyFont="1" applyBorder="1" applyAlignment="1">
      <alignment horizontal="right"/>
      <protection/>
    </xf>
    <xf numFmtId="0" fontId="27" fillId="0" borderId="15" xfId="58" applyFont="1" applyBorder="1" applyAlignment="1">
      <alignment horizontal="right" wrapText="1"/>
      <protection/>
    </xf>
    <xf numFmtId="0" fontId="14" fillId="0" borderId="12" xfId="58" applyFont="1" applyBorder="1" applyAlignment="1">
      <alignment horizontal="right" vertical="center" wrapText="1"/>
      <protection/>
    </xf>
    <xf numFmtId="0" fontId="14" fillId="0" borderId="15" xfId="58" applyFont="1" applyBorder="1" applyAlignment="1">
      <alignment horizontal="right"/>
      <protection/>
    </xf>
    <xf numFmtId="0" fontId="14" fillId="0" borderId="45" xfId="58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2" fillId="0" borderId="15" xfId="58" applyFont="1" applyBorder="1" applyAlignment="1">
      <alignment horizontal="right"/>
      <protection/>
    </xf>
    <xf numFmtId="0" fontId="12" fillId="0" borderId="45" xfId="58" applyFont="1" applyBorder="1" applyAlignment="1">
      <alignment horizontal="right"/>
      <protection/>
    </xf>
    <xf numFmtId="22" fontId="17" fillId="0" borderId="12" xfId="0" applyNumberFormat="1" applyFont="1" applyBorder="1" applyAlignment="1">
      <alignment horizontal="center"/>
    </xf>
    <xf numFmtId="14" fontId="8" fillId="0" borderId="34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2" fillId="0" borderId="14" xfId="58" applyNumberFormat="1" applyFont="1" applyBorder="1" applyAlignment="1">
      <alignment horizontal="center" wrapText="1"/>
      <protection/>
    </xf>
    <xf numFmtId="2" fontId="12" fillId="0" borderId="16" xfId="58" applyNumberFormat="1" applyFont="1" applyBorder="1" applyAlignment="1">
      <alignment horizontal="center" wrapText="1"/>
      <protection/>
    </xf>
    <xf numFmtId="2" fontId="24" fillId="0" borderId="0" xfId="58" applyNumberFormat="1" applyFont="1" applyBorder="1" applyAlignment="1">
      <alignment horizontal="center" wrapText="1"/>
      <protection/>
    </xf>
    <xf numFmtId="2" fontId="24" fillId="0" borderId="33" xfId="58" applyNumberFormat="1" applyFont="1" applyBorder="1" applyAlignment="1">
      <alignment horizontal="center" wrapText="1"/>
      <protection/>
    </xf>
    <xf numFmtId="0" fontId="12" fillId="0" borderId="49" xfId="58" applyFont="1" applyBorder="1" applyAlignment="1">
      <alignment horizontal="left" wrapText="1"/>
      <protection/>
    </xf>
    <xf numFmtId="0" fontId="12" fillId="0" borderId="39" xfId="58" applyFont="1" applyBorder="1" applyAlignment="1">
      <alignment horizontal="left" wrapText="1"/>
      <protection/>
    </xf>
    <xf numFmtId="0" fontId="8" fillId="0" borderId="16" xfId="58" applyFont="1" applyBorder="1" applyAlignment="1">
      <alignment horizontal="left" wrapText="1"/>
      <protection/>
    </xf>
    <xf numFmtId="0" fontId="8" fillId="0" borderId="17" xfId="58" applyFont="1" applyBorder="1" applyAlignment="1">
      <alignment horizontal="left" wrapText="1"/>
      <protection/>
    </xf>
    <xf numFmtId="0" fontId="12" fillId="0" borderId="16" xfId="58" applyFont="1" applyBorder="1" applyAlignment="1">
      <alignment horizontal="left" wrapText="1"/>
      <protection/>
    </xf>
    <xf numFmtId="0" fontId="12" fillId="0" borderId="17" xfId="58" applyFont="1" applyBorder="1" applyAlignment="1">
      <alignment horizontal="left" wrapText="1"/>
      <protection/>
    </xf>
    <xf numFmtId="0" fontId="8" fillId="0" borderId="16" xfId="58" applyFont="1" applyBorder="1" applyAlignment="1">
      <alignment horizontal="center" wrapText="1"/>
      <protection/>
    </xf>
    <xf numFmtId="0" fontId="8" fillId="0" borderId="17" xfId="58" applyFont="1" applyBorder="1" applyAlignment="1">
      <alignment horizontal="center" wrapText="1"/>
      <protection/>
    </xf>
    <xf numFmtId="0" fontId="13" fillId="0" borderId="17" xfId="58" applyFont="1" applyBorder="1" applyAlignment="1">
      <alignment horizontal="left" wrapText="1"/>
      <protection/>
    </xf>
    <xf numFmtId="0" fontId="13" fillId="0" borderId="15" xfId="58" applyFont="1" applyBorder="1" applyAlignment="1">
      <alignment horizontal="left" wrapText="1"/>
      <protection/>
    </xf>
    <xf numFmtId="0" fontId="12" fillId="0" borderId="15" xfId="58" applyFont="1" applyBorder="1" applyAlignment="1">
      <alignment horizontal="left" wrapText="1"/>
      <protection/>
    </xf>
    <xf numFmtId="0" fontId="12" fillId="0" borderId="45" xfId="58" applyFont="1" applyBorder="1" applyAlignment="1">
      <alignment horizontal="left" wrapText="1"/>
      <protection/>
    </xf>
    <xf numFmtId="0" fontId="24" fillId="0" borderId="25" xfId="58" applyFont="1" applyBorder="1" applyAlignment="1">
      <alignment horizontal="center" wrapText="1"/>
      <protection/>
    </xf>
    <xf numFmtId="0" fontId="24" fillId="0" borderId="31" xfId="58" applyFont="1" applyBorder="1" applyAlignment="1">
      <alignment horizontal="center" wrapText="1"/>
      <protection/>
    </xf>
    <xf numFmtId="0" fontId="24" fillId="0" borderId="11" xfId="58" applyFont="1" applyBorder="1" applyAlignment="1">
      <alignment horizontal="center" wrapText="1"/>
      <protection/>
    </xf>
    <xf numFmtId="0" fontId="25" fillId="0" borderId="49" xfId="58" applyFont="1" applyBorder="1" applyAlignment="1">
      <alignment horizontal="left" wrapText="1"/>
      <protection/>
    </xf>
    <xf numFmtId="0" fontId="25" fillId="0" borderId="39" xfId="58" applyFont="1" applyBorder="1" applyAlignment="1">
      <alignment horizontal="left" wrapText="1"/>
      <protection/>
    </xf>
    <xf numFmtId="0" fontId="14" fillId="0" borderId="15" xfId="59" applyFont="1" applyFill="1" applyBorder="1" applyAlignment="1">
      <alignment horizontal="left" wrapText="1"/>
      <protection/>
    </xf>
    <xf numFmtId="0" fontId="25" fillId="0" borderId="15" xfId="59" applyFont="1" applyFill="1" applyBorder="1" applyAlignment="1">
      <alignment horizontal="left" wrapText="1"/>
      <protection/>
    </xf>
    <xf numFmtId="0" fontId="25" fillId="0" borderId="15" xfId="58" applyFont="1" applyBorder="1" applyAlignment="1">
      <alignment horizontal="left" wrapText="1"/>
      <protection/>
    </xf>
    <xf numFmtId="0" fontId="14" fillId="0" borderId="15" xfId="58" applyFont="1" applyBorder="1" applyAlignment="1">
      <alignment horizontal="left" wrapText="1"/>
      <protection/>
    </xf>
    <xf numFmtId="0" fontId="14" fillId="0" borderId="15" xfId="58" applyFont="1" applyBorder="1" applyAlignment="1">
      <alignment horizontal="left"/>
      <protection/>
    </xf>
    <xf numFmtId="0" fontId="25" fillId="0" borderId="15" xfId="58" applyFont="1" applyBorder="1" applyAlignment="1">
      <alignment horizontal="left"/>
      <protection/>
    </xf>
    <xf numFmtId="0" fontId="26" fillId="0" borderId="15" xfId="59" applyFont="1" applyFill="1" applyBorder="1" applyAlignment="1">
      <alignment horizontal="left" wrapText="1"/>
      <protection/>
    </xf>
    <xf numFmtId="0" fontId="26" fillId="0" borderId="15" xfId="58" applyFont="1" applyBorder="1" applyAlignment="1">
      <alignment horizontal="left"/>
      <protection/>
    </xf>
    <xf numFmtId="0" fontId="26" fillId="0" borderId="45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shiva%20e%20riparuar\G#(Asllan%20-%20NTFS%201)_000\LostFiles2\Arshiva%202016\Subjekte\Rej%20On%20Oil\Bilanc%202015\TVSH\Permbledhese%202015%20TV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sqyre%20Inventari%20Rej%20On%20Oil%20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1"/>
    </sheetNames>
    <sheetDataSet>
      <sheetData sheetId="0">
        <row r="24">
          <cell r="E24">
            <v>34380567.6</v>
          </cell>
          <cell r="I24">
            <v>36920074.8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sh inventar"/>
      <sheetName val="afgj inventar"/>
    </sheetNames>
    <sheetDataSet>
      <sheetData sheetId="0">
        <row r="9">
          <cell r="O9">
            <v>1732500</v>
          </cell>
        </row>
        <row r="19">
          <cell r="O19">
            <v>37982.333333333336</v>
          </cell>
        </row>
      </sheetData>
      <sheetData sheetId="1">
        <row r="11">
          <cell r="D11">
            <v>91500</v>
          </cell>
          <cell r="I11">
            <v>22875</v>
          </cell>
          <cell r="J11">
            <v>68625</v>
          </cell>
        </row>
        <row r="16">
          <cell r="I16">
            <v>34907.009999999995</v>
          </cell>
          <cell r="J16">
            <v>566937.99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5.28125" style="20" customWidth="1"/>
    <col min="2" max="2" width="3.7109375" style="21" customWidth="1"/>
    <col min="3" max="3" width="2.7109375" style="21" customWidth="1"/>
    <col min="4" max="4" width="4.00390625" style="21" customWidth="1"/>
    <col min="5" max="5" width="40.57421875" style="20" customWidth="1"/>
    <col min="6" max="6" width="8.28125" style="20" customWidth="1"/>
    <col min="7" max="8" width="15.7109375" style="22" customWidth="1"/>
    <col min="9" max="9" width="1.421875" style="20" customWidth="1"/>
    <col min="10" max="16384" width="9.140625" style="20" customWidth="1"/>
  </cols>
  <sheetData>
    <row r="1" spans="1:9" s="5" customFormat="1" ht="17.25" customHeight="1">
      <c r="A1" s="43"/>
      <c r="B1" s="44"/>
      <c r="C1" s="44"/>
      <c r="D1" s="44" t="s">
        <v>368</v>
      </c>
      <c r="E1" s="43"/>
      <c r="F1" s="43"/>
      <c r="G1" s="45"/>
      <c r="H1" s="45"/>
      <c r="I1" s="43"/>
    </row>
    <row r="2" spans="1:9" s="11" customFormat="1" ht="18">
      <c r="A2" s="46"/>
      <c r="B2" s="47"/>
      <c r="C2" s="48"/>
      <c r="D2" s="48"/>
      <c r="E2" s="49"/>
      <c r="F2" s="46"/>
      <c r="G2" s="46"/>
      <c r="H2" s="50" t="s">
        <v>155</v>
      </c>
      <c r="I2" s="46"/>
    </row>
    <row r="3" spans="1:9" s="12" customFormat="1" ht="18" customHeight="1">
      <c r="A3" s="46"/>
      <c r="B3" s="268" t="s">
        <v>378</v>
      </c>
      <c r="C3" s="268"/>
      <c r="D3" s="268"/>
      <c r="E3" s="268"/>
      <c r="F3" s="268"/>
      <c r="G3" s="268"/>
      <c r="H3" s="268"/>
      <c r="I3" s="46"/>
    </row>
    <row r="4" spans="1:9" s="8" customFormat="1" ht="12" customHeight="1">
      <c r="A4" s="43"/>
      <c r="B4" s="272" t="s">
        <v>2</v>
      </c>
      <c r="C4" s="274" t="s">
        <v>8</v>
      </c>
      <c r="D4" s="275"/>
      <c r="E4" s="276"/>
      <c r="F4" s="272" t="s">
        <v>9</v>
      </c>
      <c r="G4" s="52" t="s">
        <v>132</v>
      </c>
      <c r="H4" s="52" t="s">
        <v>132</v>
      </c>
      <c r="I4" s="43"/>
    </row>
    <row r="5" spans="1:9" s="8" customFormat="1" ht="12" customHeight="1">
      <c r="A5" s="43"/>
      <c r="B5" s="273"/>
      <c r="C5" s="277"/>
      <c r="D5" s="278"/>
      <c r="E5" s="279"/>
      <c r="F5" s="273"/>
      <c r="G5" s="54" t="s">
        <v>133</v>
      </c>
      <c r="H5" s="55" t="s">
        <v>137</v>
      </c>
      <c r="I5" s="43"/>
    </row>
    <row r="6" spans="1:9" s="15" customFormat="1" ht="24.75" customHeight="1">
      <c r="A6" s="46"/>
      <c r="B6" s="56" t="s">
        <v>3</v>
      </c>
      <c r="C6" s="269" t="s">
        <v>138</v>
      </c>
      <c r="D6" s="270"/>
      <c r="E6" s="271"/>
      <c r="F6" s="58"/>
      <c r="G6" s="59">
        <f>G7+G11+G19+G27</f>
        <v>3020482.333333333</v>
      </c>
      <c r="H6" s="59">
        <f>H7+H11+H19+H27</f>
        <v>6860461</v>
      </c>
      <c r="I6" s="46"/>
    </row>
    <row r="7" spans="1:9" s="15" customFormat="1" ht="16.5" customHeight="1">
      <c r="A7" s="46"/>
      <c r="B7" s="60"/>
      <c r="C7" s="57">
        <v>1</v>
      </c>
      <c r="D7" s="61" t="s">
        <v>10</v>
      </c>
      <c r="E7" s="62"/>
      <c r="F7" s="63"/>
      <c r="G7" s="59">
        <f>G8+G9</f>
        <v>1250000</v>
      </c>
      <c r="H7" s="59">
        <f>H8+H9</f>
        <v>6227186</v>
      </c>
      <c r="I7" s="46"/>
    </row>
    <row r="8" spans="1:9" s="16" customFormat="1" ht="16.5" customHeight="1">
      <c r="A8" s="46"/>
      <c r="B8" s="60"/>
      <c r="C8" s="57"/>
      <c r="D8" s="64" t="s">
        <v>95</v>
      </c>
      <c r="E8" s="65" t="s">
        <v>29</v>
      </c>
      <c r="F8" s="63"/>
      <c r="G8" s="59">
        <v>1250000</v>
      </c>
      <c r="H8" s="59">
        <v>6227186</v>
      </c>
      <c r="I8" s="46"/>
    </row>
    <row r="9" spans="1:9" s="16" customFormat="1" ht="16.5" customHeight="1">
      <c r="A9" s="46"/>
      <c r="B9" s="60"/>
      <c r="C9" s="57"/>
      <c r="D9" s="64" t="s">
        <v>95</v>
      </c>
      <c r="E9" s="65" t="s">
        <v>30</v>
      </c>
      <c r="F9" s="63"/>
      <c r="G9" s="59"/>
      <c r="H9" s="59"/>
      <c r="I9" s="46"/>
    </row>
    <row r="10" spans="1:9" s="15" customFormat="1" ht="16.5" customHeight="1">
      <c r="A10" s="46"/>
      <c r="B10" s="60"/>
      <c r="C10" s="57">
        <v>2</v>
      </c>
      <c r="D10" s="61" t="s">
        <v>139</v>
      </c>
      <c r="E10" s="62"/>
      <c r="F10" s="63"/>
      <c r="G10" s="59"/>
      <c r="H10" s="59"/>
      <c r="I10" s="46"/>
    </row>
    <row r="11" spans="1:9" s="15" customFormat="1" ht="16.5" customHeight="1">
      <c r="A11" s="46"/>
      <c r="B11" s="60"/>
      <c r="C11" s="57">
        <v>3</v>
      </c>
      <c r="D11" s="61" t="s">
        <v>140</v>
      </c>
      <c r="E11" s="62"/>
      <c r="F11" s="63"/>
      <c r="G11" s="59">
        <f>G12+G13+G14+G15</f>
        <v>0</v>
      </c>
      <c r="H11" s="59">
        <f>H12+H13+H14+H15</f>
        <v>0</v>
      </c>
      <c r="I11" s="46"/>
    </row>
    <row r="12" spans="1:9" s="16" customFormat="1" ht="16.5" customHeight="1">
      <c r="A12" s="46"/>
      <c r="B12" s="60"/>
      <c r="C12" s="66"/>
      <c r="D12" s="64" t="s">
        <v>95</v>
      </c>
      <c r="E12" s="65" t="s">
        <v>96</v>
      </c>
      <c r="F12" s="63"/>
      <c r="G12" s="59">
        <v>0</v>
      </c>
      <c r="H12" s="59">
        <v>0</v>
      </c>
      <c r="I12" s="46"/>
    </row>
    <row r="13" spans="1:9" s="16" customFormat="1" ht="16.5" customHeight="1">
      <c r="A13" s="46"/>
      <c r="B13" s="60"/>
      <c r="C13" s="66"/>
      <c r="D13" s="64" t="s">
        <v>95</v>
      </c>
      <c r="E13" s="65" t="s">
        <v>97</v>
      </c>
      <c r="F13" s="63"/>
      <c r="G13" s="59">
        <v>0</v>
      </c>
      <c r="H13" s="59">
        <v>0</v>
      </c>
      <c r="I13" s="46"/>
    </row>
    <row r="14" spans="1:9" s="16" customFormat="1" ht="16.5" customHeight="1">
      <c r="A14" s="46"/>
      <c r="B14" s="60"/>
      <c r="C14" s="66"/>
      <c r="D14" s="64" t="s">
        <v>95</v>
      </c>
      <c r="E14" s="65" t="s">
        <v>98</v>
      </c>
      <c r="F14" s="63"/>
      <c r="G14" s="59"/>
      <c r="H14" s="59"/>
      <c r="I14" s="46"/>
    </row>
    <row r="15" spans="1:9" s="16" customFormat="1" ht="16.5" customHeight="1">
      <c r="A15" s="46"/>
      <c r="B15" s="60"/>
      <c r="C15" s="66"/>
      <c r="D15" s="64" t="s">
        <v>95</v>
      </c>
      <c r="E15" s="65" t="s">
        <v>99</v>
      </c>
      <c r="F15" s="63"/>
      <c r="G15" s="59">
        <v>0</v>
      </c>
      <c r="H15" s="59">
        <v>0</v>
      </c>
      <c r="I15" s="46"/>
    </row>
    <row r="16" spans="1:9" s="16" customFormat="1" ht="16.5" customHeight="1">
      <c r="A16" s="46"/>
      <c r="B16" s="60"/>
      <c r="C16" s="66"/>
      <c r="D16" s="64" t="s">
        <v>95</v>
      </c>
      <c r="E16" s="65" t="s">
        <v>102</v>
      </c>
      <c r="F16" s="63"/>
      <c r="G16" s="59">
        <v>0</v>
      </c>
      <c r="H16" s="59"/>
      <c r="I16" s="46"/>
    </row>
    <row r="17" spans="1:9" s="16" customFormat="1" ht="16.5" customHeight="1">
      <c r="A17" s="46"/>
      <c r="B17" s="60"/>
      <c r="C17" s="66"/>
      <c r="D17" s="64" t="s">
        <v>95</v>
      </c>
      <c r="E17" s="65" t="s">
        <v>193</v>
      </c>
      <c r="F17" s="63"/>
      <c r="G17" s="59">
        <v>0</v>
      </c>
      <c r="H17" s="59"/>
      <c r="I17" s="46"/>
    </row>
    <row r="18" spans="1:9" s="16" customFormat="1" ht="16.5" customHeight="1">
      <c r="A18" s="46"/>
      <c r="B18" s="60"/>
      <c r="C18" s="66"/>
      <c r="D18" s="64" t="s">
        <v>95</v>
      </c>
      <c r="E18" s="65"/>
      <c r="F18" s="63"/>
      <c r="G18" s="59"/>
      <c r="H18" s="59"/>
      <c r="I18" s="46"/>
    </row>
    <row r="19" spans="1:9" s="15" customFormat="1" ht="16.5" customHeight="1">
      <c r="A19" s="46"/>
      <c r="B19" s="60"/>
      <c r="C19" s="57">
        <v>4</v>
      </c>
      <c r="D19" s="61" t="s">
        <v>11</v>
      </c>
      <c r="E19" s="62"/>
      <c r="F19" s="63"/>
      <c r="G19" s="59">
        <f>G20+G21+G22+G23+G24</f>
        <v>1770482.3333333333</v>
      </c>
      <c r="H19" s="59">
        <f>H20+H21+H22+H23+H24</f>
        <v>633275</v>
      </c>
      <c r="I19" s="46"/>
    </row>
    <row r="20" spans="1:9" s="16" customFormat="1" ht="16.5" customHeight="1">
      <c r="A20" s="46"/>
      <c r="B20" s="60"/>
      <c r="C20" s="66"/>
      <c r="D20" s="64" t="s">
        <v>95</v>
      </c>
      <c r="E20" s="65" t="s">
        <v>12</v>
      </c>
      <c r="F20" s="63"/>
      <c r="G20" s="59"/>
      <c r="H20" s="59"/>
      <c r="I20" s="46"/>
    </row>
    <row r="21" spans="1:9" s="16" customFormat="1" ht="16.5" customHeight="1">
      <c r="A21" s="46"/>
      <c r="B21" s="60"/>
      <c r="C21" s="66"/>
      <c r="D21" s="64" t="s">
        <v>95</v>
      </c>
      <c r="E21" s="65" t="s">
        <v>101</v>
      </c>
      <c r="F21" s="63"/>
      <c r="G21" s="59"/>
      <c r="H21" s="59"/>
      <c r="I21" s="46"/>
    </row>
    <row r="22" spans="1:10" s="16" customFormat="1" ht="16.5" customHeight="1">
      <c r="A22" s="46"/>
      <c r="B22" s="60"/>
      <c r="C22" s="66"/>
      <c r="D22" s="64" t="s">
        <v>95</v>
      </c>
      <c r="E22" s="65" t="s">
        <v>13</v>
      </c>
      <c r="F22" s="63"/>
      <c r="G22" s="59">
        <v>0</v>
      </c>
      <c r="H22" s="59">
        <v>0</v>
      </c>
      <c r="I22" s="46"/>
      <c r="J22" s="1" t="s">
        <v>380</v>
      </c>
    </row>
    <row r="23" spans="1:9" s="16" customFormat="1" ht="16.5" customHeight="1">
      <c r="A23" s="46"/>
      <c r="B23" s="60"/>
      <c r="C23" s="66"/>
      <c r="D23" s="64" t="s">
        <v>95</v>
      </c>
      <c r="E23" s="65" t="s">
        <v>143</v>
      </c>
      <c r="F23" s="63"/>
      <c r="G23" s="59">
        <f>'[2]afsh inventar'!$O$19</f>
        <v>37982.333333333336</v>
      </c>
      <c r="H23" s="59">
        <v>0</v>
      </c>
      <c r="I23" s="46"/>
    </row>
    <row r="24" spans="1:9" s="16" customFormat="1" ht="16.5" customHeight="1">
      <c r="A24" s="46"/>
      <c r="B24" s="60"/>
      <c r="C24" s="66"/>
      <c r="D24" s="64" t="s">
        <v>95</v>
      </c>
      <c r="E24" s="65" t="s">
        <v>14</v>
      </c>
      <c r="F24" s="63"/>
      <c r="G24" s="59">
        <f>'[2]afsh inventar'!$O$9</f>
        <v>1732500</v>
      </c>
      <c r="H24" s="59">
        <v>633275</v>
      </c>
      <c r="I24" s="46"/>
    </row>
    <row r="25" spans="1:9" s="16" customFormat="1" ht="16.5" customHeight="1">
      <c r="A25" s="46"/>
      <c r="B25" s="60"/>
      <c r="C25" s="66"/>
      <c r="D25" s="64" t="s">
        <v>95</v>
      </c>
      <c r="E25" s="65" t="s">
        <v>15</v>
      </c>
      <c r="F25" s="63"/>
      <c r="G25" s="59"/>
      <c r="H25" s="59"/>
      <c r="I25" s="46"/>
    </row>
    <row r="26" spans="1:9" s="16" customFormat="1" ht="16.5" customHeight="1">
      <c r="A26" s="46"/>
      <c r="B26" s="60"/>
      <c r="C26" s="66"/>
      <c r="D26" s="64" t="s">
        <v>95</v>
      </c>
      <c r="E26" s="65"/>
      <c r="F26" s="63"/>
      <c r="G26" s="59"/>
      <c r="H26" s="59"/>
      <c r="I26" s="46"/>
    </row>
    <row r="27" spans="1:9" s="15" customFormat="1" ht="16.5" customHeight="1">
      <c r="A27" s="46"/>
      <c r="B27" s="60"/>
      <c r="C27" s="57">
        <v>5</v>
      </c>
      <c r="D27" s="61" t="s">
        <v>141</v>
      </c>
      <c r="E27" s="62"/>
      <c r="F27" s="63"/>
      <c r="G27" s="59"/>
      <c r="H27" s="59"/>
      <c r="I27" s="46"/>
    </row>
    <row r="28" spans="1:9" s="15" customFormat="1" ht="16.5" customHeight="1">
      <c r="A28" s="46"/>
      <c r="B28" s="60"/>
      <c r="C28" s="57">
        <v>6</v>
      </c>
      <c r="D28" s="61" t="s">
        <v>142</v>
      </c>
      <c r="E28" s="62"/>
      <c r="F28" s="63"/>
      <c r="G28" s="59"/>
      <c r="H28" s="59"/>
      <c r="I28" s="46"/>
    </row>
    <row r="29" spans="1:9" s="15" customFormat="1" ht="16.5" customHeight="1">
      <c r="A29" s="46"/>
      <c r="B29" s="60"/>
      <c r="C29" s="57">
        <v>7</v>
      </c>
      <c r="D29" s="61" t="s">
        <v>16</v>
      </c>
      <c r="E29" s="62"/>
      <c r="F29" s="63"/>
      <c r="G29" s="59"/>
      <c r="H29" s="59"/>
      <c r="I29" s="46"/>
    </row>
    <row r="30" spans="1:9" s="15" customFormat="1" ht="16.5" customHeight="1">
      <c r="A30" s="46"/>
      <c r="B30" s="60"/>
      <c r="C30" s="57"/>
      <c r="D30" s="64" t="s">
        <v>95</v>
      </c>
      <c r="E30" s="62" t="s">
        <v>144</v>
      </c>
      <c r="F30" s="63"/>
      <c r="G30" s="59"/>
      <c r="H30" s="59"/>
      <c r="I30" s="46"/>
    </row>
    <row r="31" spans="1:9" s="15" customFormat="1" ht="16.5" customHeight="1">
      <c r="A31" s="46"/>
      <c r="B31" s="60"/>
      <c r="C31" s="57"/>
      <c r="D31" s="64" t="s">
        <v>95</v>
      </c>
      <c r="E31" s="62"/>
      <c r="F31" s="63"/>
      <c r="G31" s="59"/>
      <c r="H31" s="59"/>
      <c r="I31" s="46"/>
    </row>
    <row r="32" spans="1:9" s="15" customFormat="1" ht="24.75" customHeight="1">
      <c r="A32" s="46"/>
      <c r="B32" s="67" t="s">
        <v>4</v>
      </c>
      <c r="C32" s="269" t="s">
        <v>17</v>
      </c>
      <c r="D32" s="270"/>
      <c r="E32" s="271"/>
      <c r="F32" s="63"/>
      <c r="G32" s="59">
        <f>G34+G39+G40</f>
        <v>635562.99</v>
      </c>
      <c r="H32" s="59">
        <f>H34+H39+H40</f>
        <v>2859945</v>
      </c>
      <c r="I32" s="46"/>
    </row>
    <row r="33" spans="1:9" s="15" customFormat="1" ht="16.5" customHeight="1">
      <c r="A33" s="46"/>
      <c r="B33" s="60"/>
      <c r="C33" s="57">
        <v>1</v>
      </c>
      <c r="D33" s="61" t="s">
        <v>18</v>
      </c>
      <c r="E33" s="62"/>
      <c r="F33" s="63"/>
      <c r="G33" s="59"/>
      <c r="H33" s="59"/>
      <c r="I33" s="46"/>
    </row>
    <row r="34" spans="1:9" s="15" customFormat="1" ht="16.5" customHeight="1">
      <c r="A34" s="46"/>
      <c r="B34" s="60"/>
      <c r="C34" s="57">
        <v>2</v>
      </c>
      <c r="D34" s="61" t="s">
        <v>19</v>
      </c>
      <c r="E34" s="68"/>
      <c r="F34" s="63"/>
      <c r="G34" s="59">
        <f>G35+G36+G37+G38</f>
        <v>635562.99</v>
      </c>
      <c r="H34" s="59">
        <f>H35+H36+H37+H38</f>
        <v>2859945</v>
      </c>
      <c r="I34" s="46"/>
    </row>
    <row r="35" spans="1:9" s="16" customFormat="1" ht="16.5" customHeight="1">
      <c r="A35" s="46"/>
      <c r="B35" s="60"/>
      <c r="C35" s="66"/>
      <c r="D35" s="64" t="s">
        <v>95</v>
      </c>
      <c r="E35" s="65" t="s">
        <v>24</v>
      </c>
      <c r="F35" s="63"/>
      <c r="G35" s="59"/>
      <c r="H35" s="59"/>
      <c r="I35" s="46"/>
    </row>
    <row r="36" spans="1:9" s="16" customFormat="1" ht="16.5" customHeight="1">
      <c r="A36" s="46"/>
      <c r="B36" s="60"/>
      <c r="C36" s="66"/>
      <c r="D36" s="64" t="s">
        <v>95</v>
      </c>
      <c r="E36" s="65" t="s">
        <v>5</v>
      </c>
      <c r="F36" s="63"/>
      <c r="G36" s="59"/>
      <c r="H36" s="59"/>
      <c r="I36" s="46"/>
    </row>
    <row r="37" spans="1:9" s="16" customFormat="1" ht="16.5" customHeight="1">
      <c r="A37" s="46"/>
      <c r="B37" s="60"/>
      <c r="C37" s="66"/>
      <c r="D37" s="64" t="s">
        <v>95</v>
      </c>
      <c r="E37" s="65" t="s">
        <v>100</v>
      </c>
      <c r="F37" s="63"/>
      <c r="G37" s="59">
        <f>'[2]afgj inventar'!$J$16</f>
        <v>566937.99</v>
      </c>
      <c r="H37" s="59">
        <v>2768445</v>
      </c>
      <c r="I37" s="46"/>
    </row>
    <row r="38" spans="1:9" s="16" customFormat="1" ht="16.5" customHeight="1">
      <c r="A38" s="46"/>
      <c r="B38" s="60"/>
      <c r="C38" s="66"/>
      <c r="D38" s="64" t="s">
        <v>95</v>
      </c>
      <c r="E38" s="65" t="s">
        <v>109</v>
      </c>
      <c r="F38" s="63"/>
      <c r="G38" s="59">
        <f>'[2]afgj inventar'!$J$11</f>
        <v>68625</v>
      </c>
      <c r="H38" s="59">
        <v>91500</v>
      </c>
      <c r="I38" s="46"/>
    </row>
    <row r="39" spans="1:9" s="15" customFormat="1" ht="16.5" customHeight="1">
      <c r="A39" s="46"/>
      <c r="B39" s="60"/>
      <c r="C39" s="57">
        <v>3</v>
      </c>
      <c r="D39" s="61" t="s">
        <v>20</v>
      </c>
      <c r="E39" s="62"/>
      <c r="F39" s="63"/>
      <c r="G39" s="59"/>
      <c r="H39" s="59"/>
      <c r="I39" s="46"/>
    </row>
    <row r="40" spans="1:9" s="15" customFormat="1" ht="16.5" customHeight="1">
      <c r="A40" s="46"/>
      <c r="B40" s="60"/>
      <c r="C40" s="57">
        <v>4</v>
      </c>
      <c r="D40" s="61" t="s">
        <v>21</v>
      </c>
      <c r="E40" s="62"/>
      <c r="F40" s="63"/>
      <c r="G40" s="59">
        <v>0</v>
      </c>
      <c r="H40" s="59">
        <v>0</v>
      </c>
      <c r="I40" s="46"/>
    </row>
    <row r="41" spans="1:9" s="15" customFormat="1" ht="16.5" customHeight="1">
      <c r="A41" s="46"/>
      <c r="B41" s="60"/>
      <c r="C41" s="57">
        <v>5</v>
      </c>
      <c r="D41" s="61" t="s">
        <v>22</v>
      </c>
      <c r="E41" s="62"/>
      <c r="F41" s="63"/>
      <c r="G41" s="59"/>
      <c r="H41" s="59"/>
      <c r="I41" s="46"/>
    </row>
    <row r="42" spans="1:9" s="15" customFormat="1" ht="16.5" customHeight="1">
      <c r="A42" s="46"/>
      <c r="B42" s="60"/>
      <c r="C42" s="57">
        <v>6</v>
      </c>
      <c r="D42" s="61" t="s">
        <v>23</v>
      </c>
      <c r="E42" s="62"/>
      <c r="F42" s="63"/>
      <c r="G42" s="59"/>
      <c r="H42" s="59"/>
      <c r="I42" s="46"/>
    </row>
    <row r="43" spans="1:9" s="15" customFormat="1" ht="30" customHeight="1">
      <c r="A43" s="46"/>
      <c r="B43" s="63"/>
      <c r="C43" s="269" t="s">
        <v>54</v>
      </c>
      <c r="D43" s="270"/>
      <c r="E43" s="271"/>
      <c r="F43" s="63"/>
      <c r="G43" s="59">
        <f>G32+G6</f>
        <v>3656045.3233333332</v>
      </c>
      <c r="H43" s="59">
        <f>H32+H6</f>
        <v>9720406</v>
      </c>
      <c r="I43" s="46"/>
    </row>
    <row r="44" spans="1:9" s="15" customFormat="1" ht="9.75" customHeight="1">
      <c r="A44" s="46"/>
      <c r="B44" s="69"/>
      <c r="C44" s="69"/>
      <c r="D44" s="69"/>
      <c r="E44" s="69"/>
      <c r="F44" s="70"/>
      <c r="G44" s="71"/>
      <c r="H44" s="71"/>
      <c r="I44" s="46"/>
    </row>
    <row r="45" spans="1:9" s="15" customFormat="1" ht="15.75" customHeight="1">
      <c r="A45" s="46"/>
      <c r="B45" s="69"/>
      <c r="C45" s="69"/>
      <c r="D45" s="69"/>
      <c r="E45" s="69"/>
      <c r="F45" s="70"/>
      <c r="G45" s="71"/>
      <c r="H45" s="71"/>
      <c r="I45" s="46"/>
    </row>
    <row r="47" ht="12.75">
      <c r="E47" s="40"/>
    </row>
  </sheetData>
  <sheetProtection/>
  <mergeCells count="7">
    <mergeCell ref="B3:H3"/>
    <mergeCell ref="C32:E32"/>
    <mergeCell ref="C43:E43"/>
    <mergeCell ref="F4:F5"/>
    <mergeCell ref="C4:E5"/>
    <mergeCell ref="B4:B5"/>
    <mergeCell ref="C6:E6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40.28125" style="0" customWidth="1"/>
    <col min="4" max="4" width="27.00390625" style="0" customWidth="1"/>
  </cols>
  <sheetData>
    <row r="1" spans="1:4" ht="15.75">
      <c r="A1" s="121" t="s">
        <v>369</v>
      </c>
      <c r="B1" s="47"/>
      <c r="C1" s="43"/>
      <c r="D1" s="43"/>
    </row>
    <row r="2" spans="1:4" ht="15">
      <c r="A2" s="43"/>
      <c r="B2" s="178" t="s">
        <v>372</v>
      </c>
      <c r="C2" s="43"/>
      <c r="D2" s="43"/>
    </row>
    <row r="3" spans="1:4" ht="15">
      <c r="A3" s="43"/>
      <c r="B3" s="178"/>
      <c r="C3" s="43"/>
      <c r="D3" s="192" t="s">
        <v>217</v>
      </c>
    </row>
    <row r="4" spans="1:4" ht="15">
      <c r="A4" s="43"/>
      <c r="B4" s="43"/>
      <c r="C4" s="43"/>
      <c r="D4" s="43" t="s">
        <v>364</v>
      </c>
    </row>
    <row r="5" spans="1:4" ht="15">
      <c r="A5" s="167"/>
      <c r="B5" s="167"/>
      <c r="C5" s="182" t="s">
        <v>218</v>
      </c>
      <c r="D5" s="182" t="s">
        <v>219</v>
      </c>
    </row>
    <row r="6" spans="1:4" ht="15">
      <c r="A6" s="167">
        <v>1</v>
      </c>
      <c r="B6" s="182" t="s">
        <v>220</v>
      </c>
      <c r="C6" s="167" t="s">
        <v>221</v>
      </c>
      <c r="D6" s="182">
        <v>42194</v>
      </c>
    </row>
    <row r="7" spans="1:4" ht="15">
      <c r="A7" s="167">
        <v>2</v>
      </c>
      <c r="B7" s="182" t="s">
        <v>220</v>
      </c>
      <c r="C7" s="167" t="s">
        <v>222</v>
      </c>
      <c r="D7" s="167"/>
    </row>
    <row r="8" spans="1:4" ht="15">
      <c r="A8" s="167">
        <v>3</v>
      </c>
      <c r="B8" s="182" t="s">
        <v>220</v>
      </c>
      <c r="C8" s="167" t="s">
        <v>223</v>
      </c>
      <c r="D8" s="167"/>
    </row>
    <row r="9" spans="1:4" ht="15">
      <c r="A9" s="167">
        <v>4</v>
      </c>
      <c r="B9" s="182" t="s">
        <v>220</v>
      </c>
      <c r="C9" s="167" t="s">
        <v>224</v>
      </c>
      <c r="D9" s="167"/>
    </row>
    <row r="10" spans="1:4" ht="15">
      <c r="A10" s="167">
        <v>5</v>
      </c>
      <c r="B10" s="182" t="s">
        <v>220</v>
      </c>
      <c r="C10" s="167" t="s">
        <v>225</v>
      </c>
      <c r="D10" s="167"/>
    </row>
    <row r="11" spans="1:4" ht="15">
      <c r="A11" s="167">
        <v>6</v>
      </c>
      <c r="B11" s="182" t="s">
        <v>220</v>
      </c>
      <c r="C11" s="167" t="s">
        <v>226</v>
      </c>
      <c r="D11" s="167"/>
    </row>
    <row r="12" spans="1:4" ht="15">
      <c r="A12" s="167">
        <v>7</v>
      </c>
      <c r="B12" s="182" t="s">
        <v>220</v>
      </c>
      <c r="C12" s="167" t="s">
        <v>227</v>
      </c>
      <c r="D12" s="167"/>
    </row>
    <row r="13" spans="1:4" ht="15">
      <c r="A13" s="167">
        <v>8</v>
      </c>
      <c r="B13" s="182" t="s">
        <v>220</v>
      </c>
      <c r="C13" s="167" t="s">
        <v>228</v>
      </c>
      <c r="D13" s="167"/>
    </row>
    <row r="14" spans="1:4" ht="12.75">
      <c r="A14" s="182" t="s">
        <v>3</v>
      </c>
      <c r="B14" s="182"/>
      <c r="C14" s="182" t="s">
        <v>229</v>
      </c>
      <c r="D14" s="182"/>
    </row>
    <row r="15" spans="1:4" ht="15">
      <c r="A15" s="167">
        <v>9</v>
      </c>
      <c r="B15" s="182" t="s">
        <v>230</v>
      </c>
      <c r="C15" s="167" t="s">
        <v>231</v>
      </c>
      <c r="D15" s="167"/>
    </row>
    <row r="16" spans="1:4" ht="15">
      <c r="A16" s="167">
        <v>10</v>
      </c>
      <c r="B16" s="182" t="s">
        <v>230</v>
      </c>
      <c r="C16" s="167" t="s">
        <v>232</v>
      </c>
      <c r="D16" s="182"/>
    </row>
    <row r="17" spans="1:4" ht="15">
      <c r="A17" s="167">
        <v>11</v>
      </c>
      <c r="B17" s="182" t="s">
        <v>230</v>
      </c>
      <c r="C17" s="167" t="s">
        <v>233</v>
      </c>
      <c r="D17" s="167"/>
    </row>
    <row r="18" spans="1:4" ht="12.75">
      <c r="A18" s="182" t="s">
        <v>4</v>
      </c>
      <c r="B18" s="182"/>
      <c r="C18" s="182" t="s">
        <v>234</v>
      </c>
      <c r="D18" s="182">
        <f>D16</f>
        <v>0</v>
      </c>
    </row>
    <row r="19" spans="1:4" ht="15">
      <c r="A19" s="167">
        <v>12</v>
      </c>
      <c r="B19" s="182" t="s">
        <v>235</v>
      </c>
      <c r="C19" s="167" t="s">
        <v>236</v>
      </c>
      <c r="D19" s="167"/>
    </row>
    <row r="20" spans="1:4" ht="15">
      <c r="A20" s="167">
        <v>13</v>
      </c>
      <c r="B20" s="182" t="s">
        <v>235</v>
      </c>
      <c r="C20" s="182" t="s">
        <v>237</v>
      </c>
      <c r="D20" s="167"/>
    </row>
    <row r="21" spans="1:4" ht="15">
      <c r="A21" s="167">
        <v>14</v>
      </c>
      <c r="B21" s="182" t="s">
        <v>235</v>
      </c>
      <c r="C21" s="167" t="s">
        <v>238</v>
      </c>
      <c r="D21" s="167"/>
    </row>
    <row r="22" spans="1:4" ht="15">
      <c r="A22" s="167">
        <v>15</v>
      </c>
      <c r="B22" s="182" t="s">
        <v>235</v>
      </c>
      <c r="C22" s="167" t="s">
        <v>239</v>
      </c>
      <c r="D22" s="167"/>
    </row>
    <row r="23" spans="1:4" ht="15">
      <c r="A23" s="167">
        <v>16</v>
      </c>
      <c r="B23" s="182" t="s">
        <v>235</v>
      </c>
      <c r="C23" s="167" t="s">
        <v>240</v>
      </c>
      <c r="D23" s="167"/>
    </row>
    <row r="24" spans="1:4" ht="15">
      <c r="A24" s="167">
        <v>17</v>
      </c>
      <c r="B24" s="182" t="s">
        <v>235</v>
      </c>
      <c r="C24" s="167" t="s">
        <v>241</v>
      </c>
      <c r="D24" s="167"/>
    </row>
    <row r="25" spans="1:4" ht="15">
      <c r="A25" s="167">
        <v>18</v>
      </c>
      <c r="B25" s="182" t="s">
        <v>235</v>
      </c>
      <c r="C25" s="167" t="s">
        <v>242</v>
      </c>
      <c r="D25" s="167"/>
    </row>
    <row r="26" spans="1:4" ht="15">
      <c r="A26" s="167">
        <v>19</v>
      </c>
      <c r="B26" s="182" t="s">
        <v>235</v>
      </c>
      <c r="C26" s="167" t="s">
        <v>243</v>
      </c>
      <c r="D26" s="167"/>
    </row>
    <row r="27" spans="1:4" ht="15">
      <c r="A27" s="182" t="s">
        <v>38</v>
      </c>
      <c r="B27" s="182"/>
      <c r="C27" s="182" t="s">
        <v>244</v>
      </c>
      <c r="D27" s="167"/>
    </row>
    <row r="28" spans="1:4" ht="15">
      <c r="A28" s="167">
        <v>20</v>
      </c>
      <c r="B28" s="182" t="s">
        <v>245</v>
      </c>
      <c r="C28" s="167" t="s">
        <v>246</v>
      </c>
      <c r="D28" s="167"/>
    </row>
    <row r="29" spans="1:4" ht="15">
      <c r="A29" s="167">
        <v>21</v>
      </c>
      <c r="B29" s="182" t="s">
        <v>245</v>
      </c>
      <c r="C29" s="167" t="s">
        <v>247</v>
      </c>
      <c r="D29" s="167"/>
    </row>
    <row r="30" spans="1:4" ht="15">
      <c r="A30" s="167">
        <v>22</v>
      </c>
      <c r="B30" s="182" t="s">
        <v>245</v>
      </c>
      <c r="C30" s="167" t="s">
        <v>248</v>
      </c>
      <c r="D30" s="167"/>
    </row>
    <row r="31" spans="1:4" ht="15">
      <c r="A31" s="167">
        <v>23</v>
      </c>
      <c r="B31" s="182" t="s">
        <v>245</v>
      </c>
      <c r="C31" s="167" t="s">
        <v>249</v>
      </c>
      <c r="D31" s="167"/>
    </row>
    <row r="32" spans="1:4" ht="15">
      <c r="A32" s="182" t="s">
        <v>250</v>
      </c>
      <c r="B32" s="167"/>
      <c r="C32" s="182" t="s">
        <v>251</v>
      </c>
      <c r="D32" s="182"/>
    </row>
    <row r="33" spans="1:6" ht="15">
      <c r="A33" s="167"/>
      <c r="B33" s="167"/>
      <c r="C33" s="182" t="s">
        <v>252</v>
      </c>
      <c r="D33" s="193">
        <f>D18</f>
        <v>0</v>
      </c>
      <c r="F33" t="s">
        <v>355</v>
      </c>
    </row>
    <row r="34" spans="1:4" ht="15">
      <c r="A34" s="43"/>
      <c r="B34" s="43"/>
      <c r="C34" s="43"/>
      <c r="D34" s="43"/>
    </row>
    <row r="35" spans="1:4" ht="15">
      <c r="A35" s="43"/>
      <c r="B35" s="43"/>
      <c r="C35" s="43"/>
      <c r="D35" s="43"/>
    </row>
    <row r="36" spans="1:4" ht="15">
      <c r="A36" s="43"/>
      <c r="B36" s="194" t="s">
        <v>253</v>
      </c>
      <c r="C36" s="183"/>
      <c r="D36" s="182" t="s">
        <v>254</v>
      </c>
    </row>
    <row r="37" spans="1:4" ht="15">
      <c r="A37" s="43"/>
      <c r="B37" s="195"/>
      <c r="C37" s="196"/>
      <c r="D37" s="196"/>
    </row>
    <row r="38" spans="1:4" ht="15">
      <c r="A38" s="43"/>
      <c r="B38" s="197" t="s">
        <v>255</v>
      </c>
      <c r="C38" s="197"/>
      <c r="D38" s="167"/>
    </row>
    <row r="39" spans="1:4" ht="15">
      <c r="A39" s="43"/>
      <c r="B39" s="167" t="s">
        <v>256</v>
      </c>
      <c r="C39" s="167"/>
      <c r="D39" s="167">
        <v>3</v>
      </c>
    </row>
    <row r="40" spans="1:4" ht="15">
      <c r="A40" s="43"/>
      <c r="B40" s="167" t="s">
        <v>257</v>
      </c>
      <c r="C40" s="167"/>
      <c r="D40" s="167">
        <v>1</v>
      </c>
    </row>
    <row r="41" spans="1:4" ht="15">
      <c r="A41" s="43"/>
      <c r="B41" s="167" t="s">
        <v>258</v>
      </c>
      <c r="C41" s="167"/>
      <c r="D41" s="167"/>
    </row>
    <row r="42" spans="1:4" ht="15">
      <c r="A42" s="43"/>
      <c r="B42" s="183" t="s">
        <v>259</v>
      </c>
      <c r="C42" s="183"/>
      <c r="D42" s="167"/>
    </row>
    <row r="43" spans="1:4" ht="15">
      <c r="A43" s="43"/>
      <c r="B43" s="198"/>
      <c r="C43" s="199" t="s">
        <v>260</v>
      </c>
      <c r="D43" s="199">
        <v>4</v>
      </c>
    </row>
    <row r="44" spans="1:4" ht="15">
      <c r="A44" s="43"/>
      <c r="B44" s="43"/>
      <c r="C44" s="43"/>
      <c r="D44" s="43"/>
    </row>
    <row r="45" spans="1:4" ht="15">
      <c r="A45" s="43"/>
      <c r="B45" s="43"/>
      <c r="C45" s="43"/>
      <c r="D45" s="192" t="s">
        <v>216</v>
      </c>
    </row>
    <row r="46" spans="1:4" ht="15">
      <c r="A46" s="43"/>
      <c r="B46" s="43"/>
      <c r="C46" s="43"/>
      <c r="D46" s="43" t="s">
        <v>371</v>
      </c>
    </row>
    <row r="47" ht="12.75">
      <c r="B47" s="39" t="s">
        <v>261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0">
      <selection activeCell="I42" sqref="I42:J42"/>
    </sheetView>
  </sheetViews>
  <sheetFormatPr defaultColWidth="9.140625" defaultRowHeight="12.75"/>
  <cols>
    <col min="1" max="1" width="7.140625" style="0" customWidth="1"/>
    <col min="7" max="7" width="13.8515625" style="0" customWidth="1"/>
    <col min="8" max="8" width="11.00390625" style="0" customWidth="1"/>
    <col min="9" max="9" width="14.140625" style="261" customWidth="1"/>
  </cols>
  <sheetData>
    <row r="1" spans="1:9" ht="15.75">
      <c r="A1" s="121" t="s">
        <v>369</v>
      </c>
      <c r="B1" s="47"/>
      <c r="C1" s="43"/>
      <c r="D1" s="200"/>
      <c r="E1" s="43"/>
      <c r="F1" s="43"/>
      <c r="G1" s="43"/>
      <c r="H1" s="43"/>
      <c r="I1" s="249"/>
    </row>
    <row r="2" spans="1:9" ht="15">
      <c r="A2" s="43"/>
      <c r="B2" s="178" t="s">
        <v>372</v>
      </c>
      <c r="C2" s="43"/>
      <c r="D2" s="200"/>
      <c r="E2" s="43"/>
      <c r="F2" s="43"/>
      <c r="G2" s="43"/>
      <c r="H2" s="43"/>
      <c r="I2" s="249"/>
    </row>
    <row r="3" spans="1:9" ht="15">
      <c r="A3" s="43"/>
      <c r="B3" s="192"/>
      <c r="C3" s="43"/>
      <c r="D3" s="43"/>
      <c r="E3" s="43"/>
      <c r="F3" s="43"/>
      <c r="G3" s="43"/>
      <c r="H3" s="43"/>
      <c r="I3" s="249" t="s">
        <v>262</v>
      </c>
    </row>
    <row r="4" spans="1:9" ht="15">
      <c r="A4" s="151"/>
      <c r="B4" s="151"/>
      <c r="C4" s="151"/>
      <c r="D4" s="151"/>
      <c r="E4" s="151"/>
      <c r="F4" s="151"/>
      <c r="G4" s="151"/>
      <c r="H4" s="151"/>
      <c r="I4" s="250" t="s">
        <v>367</v>
      </c>
    </row>
    <row r="5" spans="1:9" ht="12.75">
      <c r="A5" s="312" t="s">
        <v>263</v>
      </c>
      <c r="B5" s="313"/>
      <c r="C5" s="313"/>
      <c r="D5" s="313"/>
      <c r="E5" s="313"/>
      <c r="F5" s="313"/>
      <c r="G5" s="313"/>
      <c r="H5" s="313"/>
      <c r="I5" s="313"/>
    </row>
    <row r="6" spans="1:9" ht="26.25" thickBot="1">
      <c r="A6" s="201"/>
      <c r="B6" s="314" t="s">
        <v>264</v>
      </c>
      <c r="C6" s="314"/>
      <c r="D6" s="314"/>
      <c r="E6" s="314"/>
      <c r="F6" s="315"/>
      <c r="G6" s="202" t="s">
        <v>265</v>
      </c>
      <c r="H6" s="202" t="s">
        <v>266</v>
      </c>
      <c r="I6" s="251" t="s">
        <v>389</v>
      </c>
    </row>
    <row r="7" spans="1:9" ht="15">
      <c r="A7" s="203">
        <v>1</v>
      </c>
      <c r="B7" s="316" t="s">
        <v>267</v>
      </c>
      <c r="C7" s="317"/>
      <c r="D7" s="317"/>
      <c r="E7" s="317"/>
      <c r="F7" s="317"/>
      <c r="G7" s="204">
        <v>70</v>
      </c>
      <c r="H7" s="204">
        <v>11100</v>
      </c>
      <c r="I7" s="252"/>
    </row>
    <row r="8" spans="1:9" ht="18" customHeight="1">
      <c r="A8" s="205" t="s">
        <v>268</v>
      </c>
      <c r="B8" s="318" t="s">
        <v>269</v>
      </c>
      <c r="C8" s="318"/>
      <c r="D8" s="318"/>
      <c r="E8" s="318"/>
      <c r="F8" s="319"/>
      <c r="G8" s="206" t="s">
        <v>270</v>
      </c>
      <c r="H8" s="206">
        <v>11101</v>
      </c>
      <c r="I8" s="253"/>
    </row>
    <row r="9" spans="1:9" ht="15">
      <c r="A9" s="207" t="s">
        <v>271</v>
      </c>
      <c r="B9" s="318" t="s">
        <v>272</v>
      </c>
      <c r="C9" s="318"/>
      <c r="D9" s="318"/>
      <c r="E9" s="318"/>
      <c r="F9" s="319"/>
      <c r="G9" s="206">
        <v>704</v>
      </c>
      <c r="H9" s="206">
        <v>11102</v>
      </c>
      <c r="I9" s="253"/>
    </row>
    <row r="10" spans="1:9" ht="15">
      <c r="A10" s="207" t="s">
        <v>273</v>
      </c>
      <c r="B10" s="318" t="s">
        <v>274</v>
      </c>
      <c r="C10" s="318"/>
      <c r="D10" s="318"/>
      <c r="E10" s="318"/>
      <c r="F10" s="319"/>
      <c r="G10" s="208">
        <v>705</v>
      </c>
      <c r="H10" s="206">
        <v>11103</v>
      </c>
      <c r="I10" s="263">
        <f>'Aktivet per BM'!D6</f>
        <v>42194</v>
      </c>
    </row>
    <row r="11" spans="1:9" ht="15">
      <c r="A11" s="209">
        <v>2</v>
      </c>
      <c r="B11" s="320" t="s">
        <v>275</v>
      </c>
      <c r="C11" s="320"/>
      <c r="D11" s="320"/>
      <c r="E11" s="320"/>
      <c r="F11" s="321"/>
      <c r="G11" s="210">
        <v>708</v>
      </c>
      <c r="H11" s="211">
        <v>11104</v>
      </c>
      <c r="I11" s="253"/>
    </row>
    <row r="12" spans="1:9" ht="15">
      <c r="A12" s="212" t="s">
        <v>268</v>
      </c>
      <c r="B12" s="318" t="s">
        <v>276</v>
      </c>
      <c r="C12" s="318"/>
      <c r="D12" s="318"/>
      <c r="E12" s="318"/>
      <c r="F12" s="319"/>
      <c r="G12" s="206">
        <v>7081</v>
      </c>
      <c r="H12" s="213">
        <v>111041</v>
      </c>
      <c r="I12" s="253"/>
    </row>
    <row r="13" spans="1:9" ht="15">
      <c r="A13" s="212" t="s">
        <v>277</v>
      </c>
      <c r="B13" s="318" t="s">
        <v>278</v>
      </c>
      <c r="C13" s="318"/>
      <c r="D13" s="318"/>
      <c r="E13" s="318"/>
      <c r="F13" s="319"/>
      <c r="G13" s="206">
        <v>7082</v>
      </c>
      <c r="H13" s="213">
        <v>111042</v>
      </c>
      <c r="I13" s="253"/>
    </row>
    <row r="14" spans="1:9" ht="15">
      <c r="A14" s="212" t="s">
        <v>279</v>
      </c>
      <c r="B14" s="318" t="s">
        <v>280</v>
      </c>
      <c r="C14" s="318"/>
      <c r="D14" s="318"/>
      <c r="E14" s="318"/>
      <c r="F14" s="319"/>
      <c r="G14" s="206">
        <v>7083</v>
      </c>
      <c r="H14" s="213">
        <v>111043</v>
      </c>
      <c r="I14" s="253"/>
    </row>
    <row r="15" spans="1:9" ht="15">
      <c r="A15" s="214">
        <v>3</v>
      </c>
      <c r="B15" s="320" t="s">
        <v>281</v>
      </c>
      <c r="C15" s="320"/>
      <c r="D15" s="320"/>
      <c r="E15" s="320"/>
      <c r="F15" s="321"/>
      <c r="G15" s="210">
        <v>71</v>
      </c>
      <c r="H15" s="211">
        <v>11201</v>
      </c>
      <c r="I15" s="253"/>
    </row>
    <row r="16" spans="1:9" ht="15">
      <c r="A16" s="215"/>
      <c r="B16" s="322" t="s">
        <v>282</v>
      </c>
      <c r="C16" s="322"/>
      <c r="D16" s="322"/>
      <c r="E16" s="322"/>
      <c r="F16" s="323"/>
      <c r="G16" s="216"/>
      <c r="H16" s="206">
        <v>112011</v>
      </c>
      <c r="I16" s="253"/>
    </row>
    <row r="17" spans="1:9" ht="15">
      <c r="A17" s="215"/>
      <c r="B17" s="322" t="s">
        <v>283</v>
      </c>
      <c r="C17" s="322"/>
      <c r="D17" s="322"/>
      <c r="E17" s="322"/>
      <c r="F17" s="323"/>
      <c r="G17" s="216"/>
      <c r="H17" s="206">
        <v>112012</v>
      </c>
      <c r="I17" s="253"/>
    </row>
    <row r="18" spans="1:9" ht="15">
      <c r="A18" s="217">
        <v>4</v>
      </c>
      <c r="B18" s="320" t="s">
        <v>284</v>
      </c>
      <c r="C18" s="320"/>
      <c r="D18" s="320"/>
      <c r="E18" s="320"/>
      <c r="F18" s="321"/>
      <c r="G18" s="218">
        <v>72</v>
      </c>
      <c r="H18" s="219">
        <v>11300</v>
      </c>
      <c r="I18" s="253"/>
    </row>
    <row r="19" spans="1:9" ht="15">
      <c r="A19" s="207"/>
      <c r="B19" s="324" t="s">
        <v>285</v>
      </c>
      <c r="C19" s="325"/>
      <c r="D19" s="325"/>
      <c r="E19" s="325"/>
      <c r="F19" s="325"/>
      <c r="G19" s="182"/>
      <c r="H19" s="220">
        <v>11301</v>
      </c>
      <c r="I19" s="253"/>
    </row>
    <row r="20" spans="1:9" ht="15">
      <c r="A20" s="221">
        <v>5</v>
      </c>
      <c r="B20" s="321" t="s">
        <v>286</v>
      </c>
      <c r="C20" s="326"/>
      <c r="D20" s="326"/>
      <c r="E20" s="326"/>
      <c r="F20" s="326"/>
      <c r="G20" s="222">
        <v>73</v>
      </c>
      <c r="H20" s="222">
        <v>11400</v>
      </c>
      <c r="I20" s="253"/>
    </row>
    <row r="21" spans="1:9" ht="15">
      <c r="A21" s="223">
        <v>6</v>
      </c>
      <c r="B21" s="321" t="s">
        <v>287</v>
      </c>
      <c r="C21" s="326"/>
      <c r="D21" s="326"/>
      <c r="E21" s="326"/>
      <c r="F21" s="326"/>
      <c r="G21" s="222">
        <v>75</v>
      </c>
      <c r="H21" s="224">
        <v>11500</v>
      </c>
      <c r="I21" s="253"/>
    </row>
    <row r="22" spans="1:9" ht="15">
      <c r="A22" s="221">
        <v>7</v>
      </c>
      <c r="B22" s="320" t="s">
        <v>288</v>
      </c>
      <c r="C22" s="320"/>
      <c r="D22" s="320"/>
      <c r="E22" s="320"/>
      <c r="F22" s="321"/>
      <c r="G22" s="210">
        <v>77</v>
      </c>
      <c r="H22" s="210">
        <v>11600</v>
      </c>
      <c r="I22" s="253"/>
    </row>
    <row r="23" spans="1:9" ht="13.5" thickBot="1">
      <c r="A23" s="225" t="s">
        <v>289</v>
      </c>
      <c r="B23" s="327" t="s">
        <v>290</v>
      </c>
      <c r="C23" s="327"/>
      <c r="D23" s="327"/>
      <c r="E23" s="327"/>
      <c r="F23" s="327"/>
      <c r="G23" s="226"/>
      <c r="H23" s="226">
        <v>11800</v>
      </c>
      <c r="I23" s="264">
        <f>I10</f>
        <v>42194</v>
      </c>
    </row>
    <row r="24" spans="1:9" ht="15">
      <c r="A24" s="43"/>
      <c r="B24" s="192"/>
      <c r="C24" s="43"/>
      <c r="D24" s="43"/>
      <c r="E24" s="43"/>
      <c r="F24" s="43"/>
      <c r="G24" s="43"/>
      <c r="H24" s="43"/>
      <c r="I24" s="249" t="s">
        <v>291</v>
      </c>
    </row>
    <row r="25" spans="1:9" ht="15">
      <c r="A25" s="151"/>
      <c r="B25" s="151"/>
      <c r="C25" s="151"/>
      <c r="D25" s="151"/>
      <c r="E25" s="151"/>
      <c r="F25" s="151"/>
      <c r="G25" s="151"/>
      <c r="H25" s="151"/>
      <c r="I25" s="250"/>
    </row>
    <row r="26" spans="1:9" ht="12.75">
      <c r="A26" s="312" t="s">
        <v>263</v>
      </c>
      <c r="B26" s="313"/>
      <c r="C26" s="313"/>
      <c r="D26" s="313"/>
      <c r="E26" s="313"/>
      <c r="F26" s="313"/>
      <c r="G26" s="313"/>
      <c r="H26" s="313"/>
      <c r="I26" s="313"/>
    </row>
    <row r="27" spans="1:9" ht="26.25" thickBot="1">
      <c r="A27" s="227"/>
      <c r="B27" s="328" t="s">
        <v>292</v>
      </c>
      <c r="C27" s="329"/>
      <c r="D27" s="329"/>
      <c r="E27" s="329"/>
      <c r="F27" s="330"/>
      <c r="G27" s="228" t="s">
        <v>265</v>
      </c>
      <c r="H27" s="228" t="s">
        <v>266</v>
      </c>
      <c r="I27" s="254" t="s">
        <v>389</v>
      </c>
    </row>
    <row r="28" spans="1:9" ht="15">
      <c r="A28" s="229">
        <v>1</v>
      </c>
      <c r="B28" s="331" t="s">
        <v>293</v>
      </c>
      <c r="C28" s="332"/>
      <c r="D28" s="332"/>
      <c r="E28" s="332"/>
      <c r="F28" s="332"/>
      <c r="G28" s="230">
        <v>60</v>
      </c>
      <c r="H28" s="230">
        <v>12100</v>
      </c>
      <c r="I28" s="255"/>
    </row>
    <row r="29" spans="1:9" ht="15">
      <c r="A29" s="231" t="s">
        <v>294</v>
      </c>
      <c r="B29" s="333" t="s">
        <v>295</v>
      </c>
      <c r="C29" s="333" t="s">
        <v>296</v>
      </c>
      <c r="D29" s="333"/>
      <c r="E29" s="333"/>
      <c r="F29" s="333"/>
      <c r="G29" s="232" t="s">
        <v>297</v>
      </c>
      <c r="H29" s="232">
        <v>12101</v>
      </c>
      <c r="I29" s="256">
        <v>39421</v>
      </c>
    </row>
    <row r="30" spans="1:9" ht="15">
      <c r="A30" s="231" t="s">
        <v>271</v>
      </c>
      <c r="B30" s="333" t="s">
        <v>298</v>
      </c>
      <c r="C30" s="333" t="s">
        <v>296</v>
      </c>
      <c r="D30" s="333"/>
      <c r="E30" s="333"/>
      <c r="F30" s="333"/>
      <c r="G30" s="232"/>
      <c r="H30" s="233">
        <v>12102</v>
      </c>
      <c r="I30" s="256"/>
    </row>
    <row r="31" spans="1:9" ht="15">
      <c r="A31" s="231" t="s">
        <v>273</v>
      </c>
      <c r="B31" s="333" t="s">
        <v>299</v>
      </c>
      <c r="C31" s="333" t="s">
        <v>296</v>
      </c>
      <c r="D31" s="333"/>
      <c r="E31" s="333"/>
      <c r="F31" s="333"/>
      <c r="G31" s="232" t="s">
        <v>300</v>
      </c>
      <c r="H31" s="232">
        <v>12103</v>
      </c>
      <c r="I31" s="256"/>
    </row>
    <row r="32" spans="1:9" ht="15">
      <c r="A32" s="231" t="s">
        <v>301</v>
      </c>
      <c r="B32" s="334" t="s">
        <v>365</v>
      </c>
      <c r="C32" s="333" t="s">
        <v>296</v>
      </c>
      <c r="D32" s="333"/>
      <c r="E32" s="333"/>
      <c r="F32" s="333"/>
      <c r="G32" s="232"/>
      <c r="H32" s="233">
        <v>12104</v>
      </c>
      <c r="I32" s="256">
        <v>0</v>
      </c>
    </row>
    <row r="33" spans="1:9" ht="15">
      <c r="A33" s="231" t="s">
        <v>302</v>
      </c>
      <c r="B33" s="333" t="s">
        <v>303</v>
      </c>
      <c r="C33" s="333" t="s">
        <v>296</v>
      </c>
      <c r="D33" s="333"/>
      <c r="E33" s="333"/>
      <c r="F33" s="333"/>
      <c r="G33" s="232" t="s">
        <v>304</v>
      </c>
      <c r="H33" s="233">
        <v>12105</v>
      </c>
      <c r="I33" s="256">
        <v>100</v>
      </c>
    </row>
    <row r="34" spans="1:9" ht="15">
      <c r="A34" s="234">
        <v>2</v>
      </c>
      <c r="B34" s="335" t="s">
        <v>305</v>
      </c>
      <c r="C34" s="335"/>
      <c r="D34" s="335"/>
      <c r="E34" s="335"/>
      <c r="F34" s="335"/>
      <c r="G34" s="235">
        <v>64</v>
      </c>
      <c r="H34" s="235">
        <v>12200</v>
      </c>
      <c r="I34" s="256">
        <f>I35+I36</f>
        <v>587</v>
      </c>
    </row>
    <row r="35" spans="1:9" ht="15">
      <c r="A35" s="236" t="s">
        <v>306</v>
      </c>
      <c r="B35" s="335" t="s">
        <v>366</v>
      </c>
      <c r="C35" s="336"/>
      <c r="D35" s="336"/>
      <c r="E35" s="336"/>
      <c r="F35" s="336"/>
      <c r="G35" s="233">
        <v>641</v>
      </c>
      <c r="H35" s="233">
        <v>12201</v>
      </c>
      <c r="I35" s="256">
        <v>340</v>
      </c>
    </row>
    <row r="36" spans="1:9" ht="15">
      <c r="A36" s="236" t="s">
        <v>307</v>
      </c>
      <c r="B36" s="336" t="s">
        <v>308</v>
      </c>
      <c r="C36" s="336"/>
      <c r="D36" s="336"/>
      <c r="E36" s="336"/>
      <c r="F36" s="336"/>
      <c r="G36" s="233">
        <v>644</v>
      </c>
      <c r="H36" s="233">
        <v>12202</v>
      </c>
      <c r="I36" s="256">
        <v>247</v>
      </c>
    </row>
    <row r="37" spans="1:9" ht="15">
      <c r="A37" s="234">
        <v>3</v>
      </c>
      <c r="B37" s="335" t="s">
        <v>309</v>
      </c>
      <c r="C37" s="335"/>
      <c r="D37" s="335"/>
      <c r="E37" s="335"/>
      <c r="F37" s="335"/>
      <c r="G37" s="235">
        <v>68</v>
      </c>
      <c r="H37" s="235">
        <v>12300</v>
      </c>
      <c r="I37" s="256">
        <v>58</v>
      </c>
    </row>
    <row r="38" spans="1:9" ht="15">
      <c r="A38" s="234">
        <v>4</v>
      </c>
      <c r="B38" s="335" t="s">
        <v>310</v>
      </c>
      <c r="C38" s="335"/>
      <c r="D38" s="335"/>
      <c r="E38" s="335"/>
      <c r="F38" s="335"/>
      <c r="G38" s="235">
        <v>61</v>
      </c>
      <c r="H38" s="235">
        <v>12400</v>
      </c>
      <c r="I38" s="256">
        <v>0</v>
      </c>
    </row>
    <row r="39" spans="1:9" ht="15">
      <c r="A39" s="236" t="s">
        <v>268</v>
      </c>
      <c r="B39" s="337" t="s">
        <v>311</v>
      </c>
      <c r="C39" s="337"/>
      <c r="D39" s="337"/>
      <c r="E39" s="337"/>
      <c r="F39" s="337"/>
      <c r="G39" s="232"/>
      <c r="H39" s="232">
        <v>12401</v>
      </c>
      <c r="I39" s="256"/>
    </row>
    <row r="40" spans="1:9" ht="15">
      <c r="A40" s="236" t="s">
        <v>277</v>
      </c>
      <c r="B40" s="337" t="s">
        <v>312</v>
      </c>
      <c r="C40" s="337"/>
      <c r="D40" s="337"/>
      <c r="E40" s="337"/>
      <c r="F40" s="337"/>
      <c r="G40" s="237">
        <v>611</v>
      </c>
      <c r="H40" s="232">
        <v>12402</v>
      </c>
      <c r="I40" s="256"/>
    </row>
    <row r="41" spans="1:9" ht="15">
      <c r="A41" s="236" t="s">
        <v>279</v>
      </c>
      <c r="B41" s="337" t="s">
        <v>313</v>
      </c>
      <c r="C41" s="337"/>
      <c r="D41" s="337"/>
      <c r="E41" s="337"/>
      <c r="F41" s="337"/>
      <c r="G41" s="232">
        <v>613</v>
      </c>
      <c r="H41" s="232">
        <v>12403</v>
      </c>
      <c r="I41" s="256"/>
    </row>
    <row r="42" spans="1:9" ht="15">
      <c r="A42" s="236" t="s">
        <v>314</v>
      </c>
      <c r="B42" s="337" t="s">
        <v>315</v>
      </c>
      <c r="C42" s="337"/>
      <c r="D42" s="337"/>
      <c r="E42" s="337"/>
      <c r="F42" s="337"/>
      <c r="G42" s="237">
        <v>615</v>
      </c>
      <c r="H42" s="232">
        <v>12404</v>
      </c>
      <c r="I42" s="257">
        <v>30</v>
      </c>
    </row>
    <row r="43" spans="1:9" ht="15">
      <c r="A43" s="236" t="s">
        <v>316</v>
      </c>
      <c r="B43" s="337" t="s">
        <v>317</v>
      </c>
      <c r="C43" s="337"/>
      <c r="D43" s="337"/>
      <c r="E43" s="337"/>
      <c r="F43" s="337"/>
      <c r="G43" s="237">
        <v>616</v>
      </c>
      <c r="H43" s="232">
        <v>12405</v>
      </c>
      <c r="I43" s="256"/>
    </row>
    <row r="44" spans="1:9" ht="15">
      <c r="A44" s="236" t="s">
        <v>318</v>
      </c>
      <c r="B44" s="337" t="s">
        <v>319</v>
      </c>
      <c r="C44" s="337"/>
      <c r="D44" s="337"/>
      <c r="E44" s="337"/>
      <c r="F44" s="337"/>
      <c r="G44" s="237">
        <v>617</v>
      </c>
      <c r="H44" s="232">
        <v>12406</v>
      </c>
      <c r="I44" s="256"/>
    </row>
    <row r="45" spans="1:9" ht="15">
      <c r="A45" s="236" t="s">
        <v>320</v>
      </c>
      <c r="B45" s="333" t="s">
        <v>321</v>
      </c>
      <c r="C45" s="333" t="s">
        <v>296</v>
      </c>
      <c r="D45" s="333"/>
      <c r="E45" s="333"/>
      <c r="F45" s="333"/>
      <c r="G45" s="237">
        <v>618</v>
      </c>
      <c r="H45" s="232">
        <v>12407</v>
      </c>
      <c r="I45" s="256"/>
    </row>
    <row r="46" spans="1:9" ht="15">
      <c r="A46" s="236" t="s">
        <v>322</v>
      </c>
      <c r="B46" s="333" t="s">
        <v>323</v>
      </c>
      <c r="C46" s="333"/>
      <c r="D46" s="333"/>
      <c r="E46" s="333"/>
      <c r="F46" s="333"/>
      <c r="G46" s="237">
        <v>623</v>
      </c>
      <c r="H46" s="232">
        <v>12408</v>
      </c>
      <c r="I46" s="256"/>
    </row>
    <row r="47" spans="1:9" ht="15">
      <c r="A47" s="236" t="s">
        <v>324</v>
      </c>
      <c r="B47" s="333" t="s">
        <v>325</v>
      </c>
      <c r="C47" s="333"/>
      <c r="D47" s="333"/>
      <c r="E47" s="333"/>
      <c r="F47" s="333"/>
      <c r="G47" s="237">
        <v>624</v>
      </c>
      <c r="H47" s="232">
        <v>12409</v>
      </c>
      <c r="I47" s="256">
        <v>30</v>
      </c>
    </row>
    <row r="48" spans="1:9" ht="15">
      <c r="A48" s="236" t="s">
        <v>326</v>
      </c>
      <c r="B48" s="333" t="s">
        <v>327</v>
      </c>
      <c r="C48" s="333"/>
      <c r="D48" s="333"/>
      <c r="E48" s="333"/>
      <c r="F48" s="333"/>
      <c r="G48" s="237">
        <v>625</v>
      </c>
      <c r="H48" s="232">
        <v>12410</v>
      </c>
      <c r="I48" s="256">
        <v>35</v>
      </c>
    </row>
    <row r="49" spans="1:9" ht="15">
      <c r="A49" s="236" t="s">
        <v>328</v>
      </c>
      <c r="B49" s="333" t="s">
        <v>329</v>
      </c>
      <c r="C49" s="333"/>
      <c r="D49" s="333"/>
      <c r="E49" s="333"/>
      <c r="F49" s="333"/>
      <c r="G49" s="237">
        <v>626</v>
      </c>
      <c r="H49" s="232">
        <v>12411</v>
      </c>
      <c r="I49" s="256">
        <v>10</v>
      </c>
    </row>
    <row r="50" spans="1:9" ht="15">
      <c r="A50" s="238" t="s">
        <v>330</v>
      </c>
      <c r="B50" s="333" t="s">
        <v>331</v>
      </c>
      <c r="C50" s="333"/>
      <c r="D50" s="333"/>
      <c r="E50" s="333"/>
      <c r="F50" s="333"/>
      <c r="G50" s="237">
        <v>627</v>
      </c>
      <c r="H50" s="232">
        <v>12412</v>
      </c>
      <c r="I50" s="256"/>
    </row>
    <row r="51" spans="1:9" ht="15.75">
      <c r="A51" s="236"/>
      <c r="B51" s="339" t="s">
        <v>332</v>
      </c>
      <c r="C51" s="339"/>
      <c r="D51" s="339"/>
      <c r="E51" s="339"/>
      <c r="F51" s="339"/>
      <c r="G51" s="237">
        <v>6271</v>
      </c>
      <c r="H51" s="237">
        <v>124121</v>
      </c>
      <c r="I51" s="256"/>
    </row>
    <row r="52" spans="1:9" ht="15.75">
      <c r="A52" s="236"/>
      <c r="B52" s="339" t="s">
        <v>333</v>
      </c>
      <c r="C52" s="339"/>
      <c r="D52" s="339"/>
      <c r="E52" s="339"/>
      <c r="F52" s="339"/>
      <c r="G52" s="237">
        <v>6272</v>
      </c>
      <c r="H52" s="237">
        <v>124122</v>
      </c>
      <c r="I52" s="256"/>
    </row>
    <row r="53" spans="1:9" ht="15">
      <c r="A53" s="236" t="s">
        <v>334</v>
      </c>
      <c r="B53" s="333" t="s">
        <v>335</v>
      </c>
      <c r="C53" s="333"/>
      <c r="D53" s="333"/>
      <c r="E53" s="333"/>
      <c r="F53" s="333"/>
      <c r="G53" s="237">
        <v>628</v>
      </c>
      <c r="H53" s="237">
        <v>12413</v>
      </c>
      <c r="I53" s="256">
        <v>5</v>
      </c>
    </row>
    <row r="54" spans="1:9" ht="15">
      <c r="A54" s="234">
        <v>5</v>
      </c>
      <c r="B54" s="334" t="s">
        <v>336</v>
      </c>
      <c r="C54" s="333"/>
      <c r="D54" s="333"/>
      <c r="E54" s="333"/>
      <c r="F54" s="333"/>
      <c r="G54" s="239">
        <v>63</v>
      </c>
      <c r="H54" s="239">
        <v>12500</v>
      </c>
      <c r="I54" s="256"/>
    </row>
    <row r="55" spans="1:9" ht="15">
      <c r="A55" s="236" t="s">
        <v>268</v>
      </c>
      <c r="B55" s="333" t="s">
        <v>337</v>
      </c>
      <c r="C55" s="333"/>
      <c r="D55" s="333"/>
      <c r="E55" s="333"/>
      <c r="F55" s="333"/>
      <c r="G55" s="237">
        <v>632</v>
      </c>
      <c r="H55" s="237">
        <v>12501</v>
      </c>
      <c r="I55" s="256"/>
    </row>
    <row r="56" spans="1:9" ht="15">
      <c r="A56" s="236" t="s">
        <v>277</v>
      </c>
      <c r="B56" s="333" t="s">
        <v>338</v>
      </c>
      <c r="C56" s="333"/>
      <c r="D56" s="333"/>
      <c r="E56" s="333"/>
      <c r="F56" s="333"/>
      <c r="G56" s="237">
        <v>633</v>
      </c>
      <c r="H56" s="237">
        <v>12502</v>
      </c>
      <c r="I56" s="256"/>
    </row>
    <row r="57" spans="1:9" ht="15">
      <c r="A57" s="236" t="s">
        <v>279</v>
      </c>
      <c r="B57" s="333" t="s">
        <v>339</v>
      </c>
      <c r="C57" s="333"/>
      <c r="D57" s="333"/>
      <c r="E57" s="333"/>
      <c r="F57" s="333"/>
      <c r="G57" s="237">
        <v>634</v>
      </c>
      <c r="H57" s="237">
        <v>12503</v>
      </c>
      <c r="I57" s="256"/>
    </row>
    <row r="58" spans="1:9" ht="15">
      <c r="A58" s="236" t="s">
        <v>314</v>
      </c>
      <c r="B58" s="333" t="s">
        <v>340</v>
      </c>
      <c r="C58" s="333"/>
      <c r="D58" s="333"/>
      <c r="E58" s="333"/>
      <c r="F58" s="333"/>
      <c r="G58" s="237" t="s">
        <v>341</v>
      </c>
      <c r="H58" s="237">
        <v>12504</v>
      </c>
      <c r="I58" s="256"/>
    </row>
    <row r="59" spans="1:9" ht="15">
      <c r="A59" s="234" t="s">
        <v>342</v>
      </c>
      <c r="B59" s="335" t="s">
        <v>343</v>
      </c>
      <c r="C59" s="335"/>
      <c r="D59" s="335"/>
      <c r="E59" s="335"/>
      <c r="F59" s="335"/>
      <c r="G59" s="237"/>
      <c r="H59" s="237">
        <v>12600</v>
      </c>
      <c r="I59" s="256">
        <v>40201</v>
      </c>
    </row>
    <row r="60" spans="1:9" ht="13.5">
      <c r="A60" s="240"/>
      <c r="B60" s="241" t="s">
        <v>344</v>
      </c>
      <c r="C60" s="242"/>
      <c r="D60" s="242"/>
      <c r="E60" s="242"/>
      <c r="F60" s="242"/>
      <c r="G60" s="242"/>
      <c r="H60" s="242"/>
      <c r="I60" s="258" t="s">
        <v>389</v>
      </c>
    </row>
    <row r="61" spans="1:9" ht="15">
      <c r="A61" s="243">
        <v>1</v>
      </c>
      <c r="B61" s="338" t="s">
        <v>345</v>
      </c>
      <c r="C61" s="338"/>
      <c r="D61" s="338"/>
      <c r="E61" s="338"/>
      <c r="F61" s="338"/>
      <c r="G61" s="239"/>
      <c r="H61" s="239">
        <v>14000</v>
      </c>
      <c r="I61" s="253">
        <v>4</v>
      </c>
    </row>
    <row r="62" spans="1:9" ht="13.5">
      <c r="A62" s="243">
        <v>2</v>
      </c>
      <c r="B62" s="338" t="s">
        <v>346</v>
      </c>
      <c r="C62" s="338"/>
      <c r="D62" s="338"/>
      <c r="E62" s="338"/>
      <c r="F62" s="338"/>
      <c r="G62" s="239"/>
      <c r="H62" s="239">
        <v>15000</v>
      </c>
      <c r="I62" s="259"/>
    </row>
    <row r="63" spans="1:9" ht="13.5">
      <c r="A63" s="244" t="s">
        <v>268</v>
      </c>
      <c r="B63" s="337" t="s">
        <v>347</v>
      </c>
      <c r="C63" s="337"/>
      <c r="D63" s="337"/>
      <c r="E63" s="337"/>
      <c r="F63" s="337"/>
      <c r="G63" s="239"/>
      <c r="H63" s="237">
        <v>15001</v>
      </c>
      <c r="I63" s="259"/>
    </row>
    <row r="64" spans="1:9" ht="14.25">
      <c r="A64" s="244"/>
      <c r="B64" s="340" t="s">
        <v>348</v>
      </c>
      <c r="C64" s="340"/>
      <c r="D64" s="340"/>
      <c r="E64" s="340"/>
      <c r="F64" s="340"/>
      <c r="G64" s="239"/>
      <c r="H64" s="237">
        <v>150011</v>
      </c>
      <c r="I64" s="259"/>
    </row>
    <row r="65" spans="1:9" ht="13.5">
      <c r="A65" s="245" t="s">
        <v>277</v>
      </c>
      <c r="B65" s="337" t="s">
        <v>349</v>
      </c>
      <c r="C65" s="337"/>
      <c r="D65" s="337"/>
      <c r="E65" s="337"/>
      <c r="F65" s="337"/>
      <c r="G65" s="239"/>
      <c r="H65" s="237">
        <v>15002</v>
      </c>
      <c r="I65" s="259"/>
    </row>
    <row r="66" spans="1:9" ht="15" thickBot="1">
      <c r="A66" s="246"/>
      <c r="B66" s="341" t="s">
        <v>350</v>
      </c>
      <c r="C66" s="341"/>
      <c r="D66" s="341"/>
      <c r="E66" s="341"/>
      <c r="F66" s="341"/>
      <c r="G66" s="247"/>
      <c r="H66" s="248">
        <v>150021</v>
      </c>
      <c r="I66" s="260"/>
    </row>
  </sheetData>
  <sheetProtection/>
  <mergeCells count="59">
    <mergeCell ref="B62:F62"/>
    <mergeCell ref="B63:F63"/>
    <mergeCell ref="B64:F64"/>
    <mergeCell ref="B65:F65"/>
    <mergeCell ref="B66:F66"/>
    <mergeCell ref="B55:F55"/>
    <mergeCell ref="B56:F56"/>
    <mergeCell ref="B57:F57"/>
    <mergeCell ref="B58:F58"/>
    <mergeCell ref="B59:F59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3:F23"/>
    <mergeCell ref="A26:I26"/>
    <mergeCell ref="B27:F27"/>
    <mergeCell ref="B28:F28"/>
    <mergeCell ref="B29:F29"/>
    <mergeCell ref="B30:F30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A5:I5"/>
    <mergeCell ref="B6:F6"/>
    <mergeCell ref="B7:F7"/>
    <mergeCell ref="B8:F8"/>
    <mergeCell ref="B9:F9"/>
    <mergeCell ref="B10:F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">
      <selection activeCell="G6" sqref="G6"/>
    </sheetView>
  </sheetViews>
  <sheetFormatPr defaultColWidth="9.140625" defaultRowHeight="12.75"/>
  <cols>
    <col min="1" max="1" width="6.140625" style="20" customWidth="1"/>
    <col min="2" max="2" width="3.7109375" style="21" customWidth="1"/>
    <col min="3" max="3" width="2.7109375" style="21" customWidth="1"/>
    <col min="4" max="4" width="4.00390625" style="21" customWidth="1"/>
    <col min="5" max="5" width="40.57421875" style="20" customWidth="1"/>
    <col min="6" max="6" width="8.28125" style="20" customWidth="1"/>
    <col min="7" max="8" width="15.7109375" style="22" customWidth="1"/>
    <col min="9" max="16384" width="9.140625" style="20" customWidth="1"/>
  </cols>
  <sheetData>
    <row r="1" spans="1:8" ht="15">
      <c r="A1" s="43"/>
      <c r="B1" s="44"/>
      <c r="C1" s="44"/>
      <c r="D1" s="44"/>
      <c r="E1" s="43"/>
      <c r="F1" s="43"/>
      <c r="G1" s="45"/>
      <c r="H1" s="45"/>
    </row>
    <row r="2" spans="1:8" s="11" customFormat="1" ht="18">
      <c r="A2" s="46" t="s">
        <v>172</v>
      </c>
      <c r="B2" s="47"/>
      <c r="C2" s="48"/>
      <c r="D2" s="48"/>
      <c r="E2" s="49" t="s">
        <v>368</v>
      </c>
      <c r="F2" s="46"/>
      <c r="G2" s="46"/>
      <c r="H2" s="50" t="s">
        <v>155</v>
      </c>
    </row>
    <row r="3" spans="1:8" s="12" customFormat="1" ht="18" customHeight="1">
      <c r="A3" s="46"/>
      <c r="B3" s="268" t="s">
        <v>378</v>
      </c>
      <c r="C3" s="268"/>
      <c r="D3" s="268"/>
      <c r="E3" s="268"/>
      <c r="F3" s="268"/>
      <c r="G3" s="268"/>
      <c r="H3" s="268"/>
    </row>
    <row r="4" spans="1:8" s="12" customFormat="1" ht="15.75" customHeight="1">
      <c r="A4" s="46"/>
      <c r="B4" s="272" t="s">
        <v>2</v>
      </c>
      <c r="C4" s="274" t="s">
        <v>49</v>
      </c>
      <c r="D4" s="275"/>
      <c r="E4" s="276"/>
      <c r="F4" s="272" t="s">
        <v>9</v>
      </c>
      <c r="G4" s="52"/>
      <c r="H4" s="52"/>
    </row>
    <row r="5" spans="1:8" s="12" customFormat="1" ht="15.75" customHeight="1">
      <c r="A5" s="46"/>
      <c r="B5" s="273"/>
      <c r="C5" s="277"/>
      <c r="D5" s="278"/>
      <c r="E5" s="279"/>
      <c r="F5" s="273"/>
      <c r="G5" s="54"/>
      <c r="H5" s="55"/>
    </row>
    <row r="6" spans="1:8" s="15" customFormat="1" ht="24.75" customHeight="1">
      <c r="A6" s="46"/>
      <c r="B6" s="67" t="s">
        <v>3</v>
      </c>
      <c r="C6" s="269" t="s">
        <v>50</v>
      </c>
      <c r="D6" s="270"/>
      <c r="E6" s="271"/>
      <c r="F6" s="63"/>
      <c r="G6" s="59">
        <f>G7+G8+G11</f>
        <v>1839682</v>
      </c>
      <c r="H6" s="59">
        <f>H7+H8+H11</f>
        <v>3730757</v>
      </c>
    </row>
    <row r="7" spans="1:8" s="15" customFormat="1" ht="15.75" customHeight="1">
      <c r="A7" s="46"/>
      <c r="B7" s="60"/>
      <c r="C7" s="57">
        <v>1</v>
      </c>
      <c r="D7" s="61" t="s">
        <v>25</v>
      </c>
      <c r="E7" s="62"/>
      <c r="F7" s="63"/>
      <c r="G7" s="59"/>
      <c r="H7" s="59"/>
    </row>
    <row r="8" spans="1:8" s="15" customFormat="1" ht="15.75" customHeight="1">
      <c r="A8" s="46"/>
      <c r="B8" s="60"/>
      <c r="C8" s="57">
        <v>2</v>
      </c>
      <c r="D8" s="61" t="s">
        <v>26</v>
      </c>
      <c r="E8" s="62"/>
      <c r="F8" s="63"/>
      <c r="G8" s="59"/>
      <c r="H8" s="59"/>
    </row>
    <row r="9" spans="1:8" s="16" customFormat="1" ht="15.75" customHeight="1">
      <c r="A9" s="46"/>
      <c r="B9" s="60"/>
      <c r="C9" s="66"/>
      <c r="D9" s="64" t="s">
        <v>95</v>
      </c>
      <c r="E9" s="65" t="s">
        <v>103</v>
      </c>
      <c r="F9" s="63"/>
      <c r="G9" s="59"/>
      <c r="H9" s="59"/>
    </row>
    <row r="10" spans="1:8" s="16" customFormat="1" ht="15.75" customHeight="1">
      <c r="A10" s="46"/>
      <c r="B10" s="60"/>
      <c r="C10" s="66"/>
      <c r="D10" s="64" t="s">
        <v>95</v>
      </c>
      <c r="E10" s="65" t="s">
        <v>145</v>
      </c>
      <c r="F10" s="63"/>
      <c r="G10" s="59"/>
      <c r="H10" s="59"/>
    </row>
    <row r="11" spans="1:8" s="15" customFormat="1" ht="15.75" customHeight="1">
      <c r="A11" s="46"/>
      <c r="B11" s="60"/>
      <c r="C11" s="57">
        <v>3</v>
      </c>
      <c r="D11" s="61" t="s">
        <v>27</v>
      </c>
      <c r="E11" s="62"/>
      <c r="F11" s="63"/>
      <c r="G11" s="59">
        <f>G12+G13+G14+G15+G16+G17+G18+G19+G20+G21</f>
        <v>1839682</v>
      </c>
      <c r="H11" s="59">
        <f>H12+H13+H14+H15+H16+H17+H18+H19+H20+H21</f>
        <v>3730757</v>
      </c>
    </row>
    <row r="12" spans="1:8" s="16" customFormat="1" ht="15.75" customHeight="1">
      <c r="A12" s="46"/>
      <c r="B12" s="60"/>
      <c r="C12" s="66"/>
      <c r="D12" s="64" t="s">
        <v>95</v>
      </c>
      <c r="E12" s="65" t="s">
        <v>33</v>
      </c>
      <c r="F12" s="63"/>
      <c r="G12" s="59">
        <v>0</v>
      </c>
      <c r="H12" s="59">
        <v>2650000</v>
      </c>
    </row>
    <row r="13" spans="1:8" s="16" customFormat="1" ht="15.75" customHeight="1">
      <c r="A13" s="46"/>
      <c r="B13" s="60"/>
      <c r="C13" s="66"/>
      <c r="D13" s="64" t="s">
        <v>95</v>
      </c>
      <c r="E13" s="65" t="s">
        <v>64</v>
      </c>
      <c r="F13" s="63"/>
      <c r="G13" s="59">
        <v>69216</v>
      </c>
      <c r="H13" s="59">
        <v>65712</v>
      </c>
    </row>
    <row r="14" spans="1:8" s="16" customFormat="1" ht="15.75" customHeight="1">
      <c r="A14" s="46"/>
      <c r="B14" s="60"/>
      <c r="C14" s="66"/>
      <c r="D14" s="64" t="s">
        <v>95</v>
      </c>
      <c r="E14" s="65" t="s">
        <v>104</v>
      </c>
      <c r="F14" s="63"/>
      <c r="G14" s="59">
        <v>26784</v>
      </c>
      <c r="H14" s="59">
        <v>26784</v>
      </c>
    </row>
    <row r="15" spans="1:8" s="16" customFormat="1" ht="15.75" customHeight="1">
      <c r="A15" s="46"/>
      <c r="B15" s="60"/>
      <c r="C15" s="66"/>
      <c r="D15" s="64" t="s">
        <v>95</v>
      </c>
      <c r="E15" s="65" t="s">
        <v>105</v>
      </c>
      <c r="F15" s="63"/>
      <c r="G15" s="59">
        <v>0</v>
      </c>
      <c r="H15" s="59">
        <v>0</v>
      </c>
    </row>
    <row r="16" spans="1:8" s="16" customFormat="1" ht="15.75" customHeight="1">
      <c r="A16" s="46"/>
      <c r="B16" s="60"/>
      <c r="C16" s="66"/>
      <c r="D16" s="64" t="s">
        <v>95</v>
      </c>
      <c r="E16" s="65" t="s">
        <v>106</v>
      </c>
      <c r="F16" s="63"/>
      <c r="G16" s="59">
        <v>136287</v>
      </c>
      <c r="H16" s="59">
        <v>61421</v>
      </c>
    </row>
    <row r="17" spans="1:8" s="16" customFormat="1" ht="15.75" customHeight="1">
      <c r="A17" s="46"/>
      <c r="B17" s="60"/>
      <c r="C17" s="66"/>
      <c r="D17" s="64" t="s">
        <v>95</v>
      </c>
      <c r="E17" s="65" t="s">
        <v>107</v>
      </c>
      <c r="F17" s="63"/>
      <c r="G17" s="59">
        <v>13704</v>
      </c>
      <c r="H17" s="59">
        <v>286590</v>
      </c>
    </row>
    <row r="18" spans="1:8" s="16" customFormat="1" ht="15.75" customHeight="1">
      <c r="A18" s="46"/>
      <c r="B18" s="60"/>
      <c r="C18" s="66"/>
      <c r="D18" s="64" t="s">
        <v>95</v>
      </c>
      <c r="E18" s="65" t="s">
        <v>108</v>
      </c>
      <c r="F18" s="63"/>
      <c r="G18" s="59"/>
      <c r="H18" s="59"/>
    </row>
    <row r="19" spans="1:8" s="16" customFormat="1" ht="15.75" customHeight="1">
      <c r="A19" s="46"/>
      <c r="B19" s="60"/>
      <c r="C19" s="66"/>
      <c r="D19" s="64" t="s">
        <v>95</v>
      </c>
      <c r="E19" s="65" t="s">
        <v>102</v>
      </c>
      <c r="F19" s="63"/>
      <c r="G19" s="59"/>
      <c r="H19" s="59"/>
    </row>
    <row r="20" spans="1:8" s="16" customFormat="1" ht="15.75" customHeight="1">
      <c r="A20" s="46"/>
      <c r="B20" s="60"/>
      <c r="C20" s="66"/>
      <c r="D20" s="64" t="s">
        <v>95</v>
      </c>
      <c r="E20" s="65" t="s">
        <v>111</v>
      </c>
      <c r="F20" s="63"/>
      <c r="G20" s="59"/>
      <c r="H20" s="59"/>
    </row>
    <row r="21" spans="1:8" s="16" customFormat="1" ht="15.75" customHeight="1">
      <c r="A21" s="46"/>
      <c r="B21" s="60"/>
      <c r="C21" s="66"/>
      <c r="D21" s="64" t="s">
        <v>95</v>
      </c>
      <c r="E21" s="65" t="s">
        <v>110</v>
      </c>
      <c r="F21" s="63"/>
      <c r="G21" s="59">
        <v>1593691</v>
      </c>
      <c r="H21" s="59">
        <v>640250</v>
      </c>
    </row>
    <row r="22" spans="1:8" s="15" customFormat="1" ht="15.75" customHeight="1">
      <c r="A22" s="46"/>
      <c r="B22" s="60"/>
      <c r="C22" s="57">
        <v>4</v>
      </c>
      <c r="D22" s="61" t="s">
        <v>28</v>
      </c>
      <c r="E22" s="62"/>
      <c r="F22" s="63"/>
      <c r="G22" s="59"/>
      <c r="H22" s="59"/>
    </row>
    <row r="23" spans="1:8" s="15" customFormat="1" ht="15.75" customHeight="1">
      <c r="A23" s="46"/>
      <c r="B23" s="60"/>
      <c r="C23" s="57">
        <v>5</v>
      </c>
      <c r="D23" s="61" t="s">
        <v>146</v>
      </c>
      <c r="E23" s="62"/>
      <c r="F23" s="63"/>
      <c r="G23" s="59"/>
      <c r="H23" s="59"/>
    </row>
    <row r="24" spans="1:8" s="15" customFormat="1" ht="24.75" customHeight="1">
      <c r="A24" s="46"/>
      <c r="B24" s="67" t="s">
        <v>4</v>
      </c>
      <c r="C24" s="269" t="s">
        <v>51</v>
      </c>
      <c r="D24" s="270"/>
      <c r="E24" s="271"/>
      <c r="F24" s="63"/>
      <c r="G24" s="59"/>
      <c r="H24" s="59"/>
    </row>
    <row r="25" spans="1:8" s="15" customFormat="1" ht="15.75" customHeight="1">
      <c r="A25" s="46"/>
      <c r="B25" s="60"/>
      <c r="C25" s="57">
        <v>1</v>
      </c>
      <c r="D25" s="61" t="s">
        <v>34</v>
      </c>
      <c r="E25" s="68"/>
      <c r="F25" s="63"/>
      <c r="G25" s="59"/>
      <c r="H25" s="59"/>
    </row>
    <row r="26" spans="1:8" s="16" customFormat="1" ht="15.75" customHeight="1">
      <c r="A26" s="46"/>
      <c r="B26" s="60"/>
      <c r="C26" s="66"/>
      <c r="D26" s="64" t="s">
        <v>95</v>
      </c>
      <c r="E26" s="65" t="s">
        <v>35</v>
      </c>
      <c r="F26" s="63"/>
      <c r="G26" s="59"/>
      <c r="H26" s="59"/>
    </row>
    <row r="27" spans="1:8" s="16" customFormat="1" ht="15.75" customHeight="1">
      <c r="A27" s="46"/>
      <c r="B27" s="60"/>
      <c r="C27" s="66"/>
      <c r="D27" s="64" t="s">
        <v>95</v>
      </c>
      <c r="E27" s="65" t="s">
        <v>31</v>
      </c>
      <c r="F27" s="63"/>
      <c r="G27" s="59"/>
      <c r="H27" s="59"/>
    </row>
    <row r="28" spans="1:8" s="15" customFormat="1" ht="15.75" customHeight="1">
      <c r="A28" s="46"/>
      <c r="B28" s="60"/>
      <c r="C28" s="57">
        <v>2</v>
      </c>
      <c r="D28" s="61" t="s">
        <v>36</v>
      </c>
      <c r="E28" s="62"/>
      <c r="F28" s="63"/>
      <c r="G28" s="59"/>
      <c r="H28" s="59"/>
    </row>
    <row r="29" spans="1:8" s="15" customFormat="1" ht="15.75" customHeight="1">
      <c r="A29" s="46"/>
      <c r="B29" s="60"/>
      <c r="C29" s="57">
        <v>3</v>
      </c>
      <c r="D29" s="61" t="s">
        <v>28</v>
      </c>
      <c r="E29" s="62"/>
      <c r="F29" s="63"/>
      <c r="G29" s="59"/>
      <c r="H29" s="59"/>
    </row>
    <row r="30" spans="1:8" s="15" customFormat="1" ht="15.75" customHeight="1">
      <c r="A30" s="46"/>
      <c r="B30" s="60"/>
      <c r="C30" s="57">
        <v>4</v>
      </c>
      <c r="D30" s="61" t="s">
        <v>37</v>
      </c>
      <c r="E30" s="62"/>
      <c r="F30" s="63"/>
      <c r="G30" s="59"/>
      <c r="H30" s="59"/>
    </row>
    <row r="31" spans="1:8" s="15" customFormat="1" ht="24.75" customHeight="1">
      <c r="A31" s="46"/>
      <c r="B31" s="60"/>
      <c r="C31" s="269" t="s">
        <v>53</v>
      </c>
      <c r="D31" s="270"/>
      <c r="E31" s="271"/>
      <c r="F31" s="63"/>
      <c r="G31" s="59"/>
      <c r="H31" s="59"/>
    </row>
    <row r="32" spans="1:8" s="15" customFormat="1" ht="24.75" customHeight="1">
      <c r="A32" s="46"/>
      <c r="B32" s="67" t="s">
        <v>38</v>
      </c>
      <c r="C32" s="269" t="s">
        <v>39</v>
      </c>
      <c r="D32" s="270"/>
      <c r="E32" s="271"/>
      <c r="F32" s="63"/>
      <c r="G32" s="59">
        <f>G35+G39+G41</f>
        <v>1816363.35</v>
      </c>
      <c r="H32" s="59">
        <f>H35+H39+H41</f>
        <v>1147493</v>
      </c>
    </row>
    <row r="33" spans="1:8" s="15" customFormat="1" ht="15.75" customHeight="1">
      <c r="A33" s="46"/>
      <c r="B33" s="60"/>
      <c r="C33" s="57">
        <v>1</v>
      </c>
      <c r="D33" s="61" t="s">
        <v>40</v>
      </c>
      <c r="E33" s="62"/>
      <c r="F33" s="63"/>
      <c r="G33" s="59"/>
      <c r="H33" s="59"/>
    </row>
    <row r="34" spans="1:8" s="15" customFormat="1" ht="15.75" customHeight="1">
      <c r="A34" s="46"/>
      <c r="B34" s="60"/>
      <c r="C34" s="72">
        <v>2</v>
      </c>
      <c r="D34" s="61" t="s">
        <v>41</v>
      </c>
      <c r="E34" s="62"/>
      <c r="F34" s="63"/>
      <c r="G34" s="59"/>
      <c r="H34" s="59"/>
    </row>
    <row r="35" spans="1:8" s="15" customFormat="1" ht="15.75" customHeight="1">
      <c r="A35" s="46"/>
      <c r="B35" s="60"/>
      <c r="C35" s="57">
        <v>3</v>
      </c>
      <c r="D35" s="61" t="s">
        <v>42</v>
      </c>
      <c r="E35" s="62"/>
      <c r="F35" s="63"/>
      <c r="G35" s="59">
        <v>122491</v>
      </c>
      <c r="H35" s="59">
        <v>100001</v>
      </c>
    </row>
    <row r="36" spans="1:8" s="15" customFormat="1" ht="15.75" customHeight="1">
      <c r="A36" s="46"/>
      <c r="B36" s="60"/>
      <c r="C36" s="72">
        <v>4</v>
      </c>
      <c r="D36" s="61" t="s">
        <v>43</v>
      </c>
      <c r="E36" s="62"/>
      <c r="F36" s="63"/>
      <c r="G36" s="59"/>
      <c r="H36" s="59"/>
    </row>
    <row r="37" spans="1:8" s="15" customFormat="1" ht="15.75" customHeight="1">
      <c r="A37" s="46"/>
      <c r="B37" s="60"/>
      <c r="C37" s="57">
        <v>5</v>
      </c>
      <c r="D37" s="61" t="s">
        <v>112</v>
      </c>
      <c r="E37" s="62"/>
      <c r="F37" s="63"/>
      <c r="G37" s="59"/>
      <c r="H37" s="59"/>
    </row>
    <row r="38" spans="1:8" s="15" customFormat="1" ht="15.75" customHeight="1">
      <c r="A38" s="46"/>
      <c r="B38" s="60"/>
      <c r="C38" s="72">
        <v>6</v>
      </c>
      <c r="D38" s="61" t="s">
        <v>44</v>
      </c>
      <c r="E38" s="62"/>
      <c r="F38" s="63"/>
      <c r="G38" s="59"/>
      <c r="H38" s="59"/>
    </row>
    <row r="39" spans="1:8" s="15" customFormat="1" ht="15.75" customHeight="1">
      <c r="A39" s="46"/>
      <c r="B39" s="60"/>
      <c r="C39" s="57">
        <v>7</v>
      </c>
      <c r="D39" s="61" t="s">
        <v>45</v>
      </c>
      <c r="E39" s="62"/>
      <c r="F39" s="63"/>
      <c r="G39" s="59">
        <v>0</v>
      </c>
      <c r="H39" s="59">
        <v>25000</v>
      </c>
    </row>
    <row r="40" spans="1:8" s="15" customFormat="1" ht="15.75" customHeight="1">
      <c r="A40" s="46"/>
      <c r="B40" s="60"/>
      <c r="C40" s="72">
        <v>8</v>
      </c>
      <c r="D40" s="61" t="s">
        <v>46</v>
      </c>
      <c r="E40" s="62"/>
      <c r="F40" s="63"/>
      <c r="G40" s="59"/>
      <c r="H40" s="59"/>
    </row>
    <row r="41" spans="1:8" s="15" customFormat="1" ht="15.75" customHeight="1">
      <c r="A41" s="46"/>
      <c r="B41" s="60"/>
      <c r="C41" s="57">
        <v>9</v>
      </c>
      <c r="D41" s="61" t="s">
        <v>47</v>
      </c>
      <c r="E41" s="62"/>
      <c r="F41" s="63"/>
      <c r="G41" s="59">
        <f>Rezultati!F29</f>
        <v>1693872.35</v>
      </c>
      <c r="H41" s="59">
        <v>1022492</v>
      </c>
    </row>
    <row r="42" spans="1:8" s="15" customFormat="1" ht="15.75" customHeight="1">
      <c r="A42" s="46"/>
      <c r="B42" s="60"/>
      <c r="C42" s="72">
        <v>10</v>
      </c>
      <c r="D42" s="61" t="s">
        <v>48</v>
      </c>
      <c r="E42" s="62"/>
      <c r="F42" s="63"/>
      <c r="G42" s="59">
        <v>0</v>
      </c>
      <c r="H42" s="59">
        <v>0</v>
      </c>
    </row>
    <row r="43" spans="1:8" s="15" customFormat="1" ht="24.75" customHeight="1">
      <c r="A43" s="46"/>
      <c r="B43" s="60"/>
      <c r="C43" s="269" t="s">
        <v>52</v>
      </c>
      <c r="D43" s="270"/>
      <c r="E43" s="271"/>
      <c r="F43" s="63"/>
      <c r="G43" s="59">
        <f>G32+G24+G6</f>
        <v>3656045.35</v>
      </c>
      <c r="H43" s="59">
        <f>H32+H24+H6</f>
        <v>4878250</v>
      </c>
    </row>
    <row r="44" spans="2:8" s="15" customFormat="1" ht="15.75" customHeight="1">
      <c r="B44" s="17"/>
      <c r="C44" s="17"/>
      <c r="D44" s="23"/>
      <c r="E44" s="18"/>
      <c r="F44" s="18"/>
      <c r="G44" s="19"/>
      <c r="H44" s="19"/>
    </row>
    <row r="45" spans="2:8" s="15" customFormat="1" ht="15.75" customHeight="1">
      <c r="B45" s="17"/>
      <c r="C45" s="17"/>
      <c r="D45" s="23"/>
      <c r="E45" s="41"/>
      <c r="F45" s="18"/>
      <c r="G45" s="19"/>
      <c r="H45" s="19"/>
    </row>
    <row r="46" spans="2:8" s="15" customFormat="1" ht="15.75" customHeight="1">
      <c r="B46" s="17"/>
      <c r="C46" s="17"/>
      <c r="D46" s="23"/>
      <c r="E46" s="18"/>
      <c r="F46" s="18"/>
      <c r="G46" s="19"/>
      <c r="H46" s="19"/>
    </row>
    <row r="47" spans="2:8" s="15" customFormat="1" ht="15.75" customHeight="1">
      <c r="B47" s="17"/>
      <c r="C47" s="17"/>
      <c r="D47" s="23"/>
      <c r="E47" s="18"/>
      <c r="F47" s="18"/>
      <c r="G47" s="19"/>
      <c r="H47" s="19"/>
    </row>
    <row r="48" spans="2:8" s="15" customFormat="1" ht="15.75" customHeight="1">
      <c r="B48" s="17"/>
      <c r="C48" s="17"/>
      <c r="D48" s="23"/>
      <c r="E48" s="18"/>
      <c r="F48" s="18"/>
      <c r="G48" s="19"/>
      <c r="H48" s="19"/>
    </row>
    <row r="49" spans="2:8" s="15" customFormat="1" ht="15.75" customHeight="1">
      <c r="B49" s="17"/>
      <c r="C49" s="17"/>
      <c r="D49" s="23"/>
      <c r="E49" s="18"/>
      <c r="F49" s="18"/>
      <c r="G49" s="19"/>
      <c r="H49" s="19"/>
    </row>
    <row r="50" spans="2:8" s="15" customFormat="1" ht="15.75" customHeight="1">
      <c r="B50" s="17"/>
      <c r="C50" s="17"/>
      <c r="D50" s="23"/>
      <c r="E50" s="18"/>
      <c r="F50" s="18"/>
      <c r="G50" s="19"/>
      <c r="H50" s="19"/>
    </row>
    <row r="51" spans="2:8" s="15" customFormat="1" ht="15.75" customHeight="1">
      <c r="B51" s="17"/>
      <c r="C51" s="17"/>
      <c r="D51" s="23"/>
      <c r="E51" s="18"/>
      <c r="F51" s="18"/>
      <c r="G51" s="19"/>
      <c r="H51" s="19"/>
    </row>
    <row r="52" spans="2:8" s="15" customFormat="1" ht="15.75" customHeight="1">
      <c r="B52" s="17"/>
      <c r="C52" s="17"/>
      <c r="D52" s="23"/>
      <c r="E52" s="18"/>
      <c r="F52" s="18"/>
      <c r="G52" s="19"/>
      <c r="H52" s="19"/>
    </row>
    <row r="53" spans="2:8" s="15" customFormat="1" ht="15.75" customHeight="1">
      <c r="B53" s="17"/>
      <c r="C53" s="17"/>
      <c r="D53" s="17"/>
      <c r="E53" s="17"/>
      <c r="F53" s="18"/>
      <c r="G53" s="19"/>
      <c r="H53" s="19"/>
    </row>
    <row r="54" spans="2:8" ht="12.75">
      <c r="B54" s="24"/>
      <c r="C54" s="24"/>
      <c r="D54" s="25"/>
      <c r="E54" s="26"/>
      <c r="F54" s="26"/>
      <c r="G54" s="27"/>
      <c r="H54" s="27"/>
    </row>
  </sheetData>
  <sheetProtection/>
  <mergeCells count="9">
    <mergeCell ref="C32:E32"/>
    <mergeCell ref="C43:E43"/>
    <mergeCell ref="B4:B5"/>
    <mergeCell ref="C4:E5"/>
    <mergeCell ref="C24:E24"/>
    <mergeCell ref="B3:H3"/>
    <mergeCell ref="C31:E31"/>
    <mergeCell ref="C6:E6"/>
    <mergeCell ref="F4:F5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B19">
      <selection activeCell="F29" sqref="F29"/>
    </sheetView>
  </sheetViews>
  <sheetFormatPr defaultColWidth="9.140625" defaultRowHeight="12.75"/>
  <cols>
    <col min="1" max="1" width="13.28125" style="8" hidden="1" customWidth="1"/>
    <col min="2" max="2" width="3.7109375" style="13" customWidth="1"/>
    <col min="3" max="3" width="6.00390625" style="13" customWidth="1"/>
    <col min="4" max="4" width="2.7109375" style="13" customWidth="1"/>
    <col min="5" max="5" width="47.7109375" style="8" customWidth="1"/>
    <col min="6" max="6" width="14.57421875" style="14" customWidth="1"/>
    <col min="7" max="7" width="14.8515625" style="14" customWidth="1"/>
    <col min="8" max="8" width="1.421875" style="8" customWidth="1"/>
    <col min="9" max="9" width="9.140625" style="8" customWidth="1"/>
    <col min="10" max="10" width="18.00390625" style="29" customWidth="1"/>
    <col min="11" max="11" width="13.57421875" style="8" customWidth="1"/>
    <col min="12" max="16384" width="9.140625" style="8" customWidth="1"/>
  </cols>
  <sheetData>
    <row r="1" spans="1:12" ht="15.75">
      <c r="A1" s="37"/>
      <c r="B1" s="46" t="s">
        <v>172</v>
      </c>
      <c r="C1" s="47"/>
      <c r="D1" s="48"/>
      <c r="E1" s="262" t="s">
        <v>368</v>
      </c>
      <c r="F1" s="45"/>
      <c r="H1" s="73"/>
      <c r="I1" s="43"/>
      <c r="J1" s="74"/>
      <c r="K1" s="43"/>
      <c r="L1" s="43"/>
    </row>
    <row r="2" spans="1:12" s="12" customFormat="1" ht="15">
      <c r="A2" s="38"/>
      <c r="B2" s="75"/>
      <c r="C2" s="75"/>
      <c r="D2" s="48"/>
      <c r="E2" s="76"/>
      <c r="F2" s="46"/>
      <c r="G2" s="50" t="s">
        <v>155</v>
      </c>
      <c r="H2" s="77"/>
      <c r="I2" s="46"/>
      <c r="J2" s="78"/>
      <c r="K2" s="46"/>
      <c r="L2" s="46"/>
    </row>
    <row r="3" spans="1:12" s="12" customFormat="1" ht="29.25" customHeight="1">
      <c r="A3" s="38"/>
      <c r="B3" s="289" t="s">
        <v>379</v>
      </c>
      <c r="C3" s="289"/>
      <c r="D3" s="289"/>
      <c r="E3" s="289"/>
      <c r="F3" s="289"/>
      <c r="G3" s="289"/>
      <c r="H3" s="77"/>
      <c r="I3" s="46"/>
      <c r="J3" s="78"/>
      <c r="K3" s="46"/>
      <c r="L3" s="46"/>
    </row>
    <row r="4" spans="1:12" s="12" customFormat="1" ht="18.75" customHeight="1">
      <c r="A4" s="38"/>
      <c r="B4" s="280" t="s">
        <v>130</v>
      </c>
      <c r="C4" s="280"/>
      <c r="D4" s="280"/>
      <c r="E4" s="280"/>
      <c r="F4" s="280"/>
      <c r="G4" s="280"/>
      <c r="H4" s="77"/>
      <c r="I4" s="46"/>
      <c r="J4" s="78"/>
      <c r="K4" s="46"/>
      <c r="L4" s="46"/>
    </row>
    <row r="5" spans="1:12" ht="7.5" customHeight="1">
      <c r="A5" s="37"/>
      <c r="B5" s="44"/>
      <c r="C5" s="44"/>
      <c r="D5" s="44"/>
      <c r="E5" s="43"/>
      <c r="F5" s="45"/>
      <c r="G5" s="45"/>
      <c r="H5" s="73"/>
      <c r="I5" s="43"/>
      <c r="J5" s="74"/>
      <c r="K5" s="43"/>
      <c r="L5" s="43"/>
    </row>
    <row r="6" spans="1:12" s="12" customFormat="1" ht="15.75" customHeight="1">
      <c r="A6" s="38"/>
      <c r="B6" s="296" t="s">
        <v>2</v>
      </c>
      <c r="C6" s="290" t="s">
        <v>131</v>
      </c>
      <c r="D6" s="291"/>
      <c r="E6" s="292"/>
      <c r="F6" s="80" t="s">
        <v>132</v>
      </c>
      <c r="G6" s="80" t="s">
        <v>132</v>
      </c>
      <c r="H6" s="77"/>
      <c r="I6" s="46"/>
      <c r="J6" s="78"/>
      <c r="K6" s="46"/>
      <c r="L6" s="46"/>
    </row>
    <row r="7" spans="1:12" s="12" customFormat="1" ht="15.75" customHeight="1">
      <c r="A7" s="38"/>
      <c r="B7" s="297"/>
      <c r="C7" s="293"/>
      <c r="D7" s="294"/>
      <c r="E7" s="295"/>
      <c r="F7" s="81" t="s">
        <v>133</v>
      </c>
      <c r="G7" s="82" t="s">
        <v>137</v>
      </c>
      <c r="H7" s="77"/>
      <c r="I7" s="46"/>
      <c r="J7" s="78" t="s">
        <v>85</v>
      </c>
      <c r="K7" s="46"/>
      <c r="L7" s="46"/>
    </row>
    <row r="8" spans="1:12" s="12" customFormat="1" ht="23.25" customHeight="1">
      <c r="A8" s="38"/>
      <c r="B8" s="60">
        <v>1</v>
      </c>
      <c r="C8" s="286" t="s">
        <v>55</v>
      </c>
      <c r="D8" s="287"/>
      <c r="E8" s="288"/>
      <c r="F8" s="84">
        <v>42193505</v>
      </c>
      <c r="G8" s="84">
        <f>'[1]Pasqyra 1'!$I$24</f>
        <v>36920074.8</v>
      </c>
      <c r="H8" s="77"/>
      <c r="I8" s="46"/>
      <c r="J8" s="78">
        <v>701.705</v>
      </c>
      <c r="K8" s="46"/>
      <c r="L8" s="46"/>
    </row>
    <row r="9" spans="1:12" s="12" customFormat="1" ht="21" customHeight="1">
      <c r="A9" s="38"/>
      <c r="B9" s="60">
        <v>2</v>
      </c>
      <c r="C9" s="286" t="s">
        <v>56</v>
      </c>
      <c r="D9" s="287"/>
      <c r="E9" s="288"/>
      <c r="F9" s="84"/>
      <c r="G9" s="84"/>
      <c r="H9" s="77"/>
      <c r="I9" s="46"/>
      <c r="J9" s="78" t="s">
        <v>113</v>
      </c>
      <c r="K9" s="46"/>
      <c r="L9" s="46"/>
    </row>
    <row r="10" spans="1:12" s="12" customFormat="1" ht="20.25" customHeight="1">
      <c r="A10" s="38"/>
      <c r="B10" s="51">
        <v>3</v>
      </c>
      <c r="C10" s="286" t="s">
        <v>147</v>
      </c>
      <c r="D10" s="287"/>
      <c r="E10" s="288"/>
      <c r="F10" s="85"/>
      <c r="G10" s="85"/>
      <c r="H10" s="77"/>
      <c r="I10" s="46"/>
      <c r="J10" s="78">
        <v>71</v>
      </c>
      <c r="K10" s="46"/>
      <c r="L10" s="46"/>
    </row>
    <row r="11" spans="1:12" s="12" customFormat="1" ht="24.75" customHeight="1">
      <c r="A11" s="38"/>
      <c r="B11" s="51">
        <v>4</v>
      </c>
      <c r="C11" s="286" t="s">
        <v>114</v>
      </c>
      <c r="D11" s="287"/>
      <c r="E11" s="288"/>
      <c r="F11" s="85">
        <v>39420864</v>
      </c>
      <c r="G11" s="85">
        <f>'[1]Pasqyra 1'!$E$24</f>
        <v>34380567.6</v>
      </c>
      <c r="H11" s="77"/>
      <c r="I11" s="46"/>
      <c r="J11" s="78" t="s">
        <v>121</v>
      </c>
      <c r="K11" s="46"/>
      <c r="L11" s="46"/>
    </row>
    <row r="12" spans="1:12" s="12" customFormat="1" ht="21.75" customHeight="1">
      <c r="A12" s="38"/>
      <c r="B12" s="51">
        <v>5</v>
      </c>
      <c r="C12" s="286" t="s">
        <v>115</v>
      </c>
      <c r="D12" s="287"/>
      <c r="E12" s="288"/>
      <c r="F12" s="85">
        <f>F13+F14</f>
        <v>587068</v>
      </c>
      <c r="G12" s="85">
        <f>G13+G14</f>
        <v>1053176</v>
      </c>
      <c r="H12" s="77"/>
      <c r="I12" s="46"/>
      <c r="J12" s="78">
        <v>641.648</v>
      </c>
      <c r="K12" s="46"/>
      <c r="L12" s="46"/>
    </row>
    <row r="13" spans="1:12" s="12" customFormat="1" ht="21" customHeight="1">
      <c r="A13" s="38"/>
      <c r="B13" s="51"/>
      <c r="C13" s="83"/>
      <c r="D13" s="281" t="s">
        <v>116</v>
      </c>
      <c r="E13" s="282"/>
      <c r="F13" s="85">
        <v>340250</v>
      </c>
      <c r="G13" s="85">
        <v>788544</v>
      </c>
      <c r="H13" s="77"/>
      <c r="I13" s="46"/>
      <c r="J13" s="78">
        <v>641</v>
      </c>
      <c r="K13" s="46"/>
      <c r="L13" s="46"/>
    </row>
    <row r="14" spans="1:12" s="12" customFormat="1" ht="24.75" customHeight="1">
      <c r="A14" s="38"/>
      <c r="B14" s="51"/>
      <c r="C14" s="83"/>
      <c r="D14" s="281" t="s">
        <v>117</v>
      </c>
      <c r="E14" s="282"/>
      <c r="F14" s="85">
        <v>246818</v>
      </c>
      <c r="G14" s="85">
        <v>264632</v>
      </c>
      <c r="H14" s="77"/>
      <c r="I14" s="46"/>
      <c r="J14" s="78">
        <v>644</v>
      </c>
      <c r="K14" s="46"/>
      <c r="L14" s="46"/>
    </row>
    <row r="15" spans="1:12" s="12" customFormat="1" ht="24.75" customHeight="1">
      <c r="A15" s="38"/>
      <c r="B15" s="60">
        <v>6</v>
      </c>
      <c r="C15" s="286" t="s">
        <v>118</v>
      </c>
      <c r="D15" s="287"/>
      <c r="E15" s="288"/>
      <c r="F15" s="84">
        <v>57782</v>
      </c>
      <c r="G15" s="84">
        <v>133400</v>
      </c>
      <c r="H15" s="77"/>
      <c r="I15" s="46"/>
      <c r="J15" s="78" t="s">
        <v>122</v>
      </c>
      <c r="K15" s="46"/>
      <c r="L15" s="46"/>
    </row>
    <row r="16" spans="1:12" s="12" customFormat="1" ht="21" customHeight="1">
      <c r="A16" s="38"/>
      <c r="B16" s="60">
        <v>7</v>
      </c>
      <c r="C16" s="286" t="s">
        <v>119</v>
      </c>
      <c r="D16" s="287"/>
      <c r="E16" s="288"/>
      <c r="F16" s="84">
        <v>135000</v>
      </c>
      <c r="G16" s="84">
        <v>150000</v>
      </c>
      <c r="H16" s="77"/>
      <c r="I16" s="46"/>
      <c r="J16" s="78">
        <v>61.63</v>
      </c>
      <c r="K16" s="46" t="s">
        <v>356</v>
      </c>
      <c r="L16" s="46">
        <v>0</v>
      </c>
    </row>
    <row r="17" spans="1:12" s="12" customFormat="1" ht="23.25" customHeight="1">
      <c r="A17" s="38"/>
      <c r="B17" s="60">
        <v>8</v>
      </c>
      <c r="C17" s="269" t="s">
        <v>120</v>
      </c>
      <c r="D17" s="270"/>
      <c r="E17" s="271"/>
      <c r="F17" s="84">
        <f>F11+F12+F15+F16</f>
        <v>40200714</v>
      </c>
      <c r="G17" s="84">
        <f>G11+G12+G15+G16</f>
        <v>35717143.6</v>
      </c>
      <c r="H17" s="77"/>
      <c r="I17" s="46"/>
      <c r="J17" s="78"/>
      <c r="K17" s="46" t="s">
        <v>357</v>
      </c>
      <c r="L17" s="46">
        <v>12000</v>
      </c>
    </row>
    <row r="18" spans="1:12" s="12" customFormat="1" ht="22.5" customHeight="1">
      <c r="A18" s="38"/>
      <c r="B18" s="60">
        <v>9</v>
      </c>
      <c r="C18" s="283" t="s">
        <v>123</v>
      </c>
      <c r="D18" s="284"/>
      <c r="E18" s="285"/>
      <c r="F18" s="84">
        <f>F8-F17</f>
        <v>1992791</v>
      </c>
      <c r="G18" s="84">
        <f>G8-G17</f>
        <v>1202931.1999999955</v>
      </c>
      <c r="H18" s="77"/>
      <c r="I18" s="46"/>
      <c r="J18" s="78"/>
      <c r="K18" s="46" t="s">
        <v>358</v>
      </c>
      <c r="L18" s="46">
        <v>3625</v>
      </c>
    </row>
    <row r="19" spans="1:12" s="12" customFormat="1" ht="24.75" customHeight="1">
      <c r="A19" s="38"/>
      <c r="B19" s="60">
        <v>10</v>
      </c>
      <c r="C19" s="286" t="s">
        <v>57</v>
      </c>
      <c r="D19" s="287"/>
      <c r="E19" s="288"/>
      <c r="F19" s="84"/>
      <c r="G19" s="84"/>
      <c r="H19" s="77"/>
      <c r="I19" s="46"/>
      <c r="J19" s="78">
        <v>761.661</v>
      </c>
      <c r="K19" s="46"/>
      <c r="L19" s="46">
        <f>SUM(L17:L18)</f>
        <v>15625</v>
      </c>
    </row>
    <row r="20" spans="1:12" s="12" customFormat="1" ht="24.75" customHeight="1">
      <c r="A20" s="38"/>
      <c r="B20" s="60">
        <v>11</v>
      </c>
      <c r="C20" s="286" t="s">
        <v>124</v>
      </c>
      <c r="D20" s="287"/>
      <c r="E20" s="288"/>
      <c r="F20" s="84"/>
      <c r="G20" s="84"/>
      <c r="H20" s="77"/>
      <c r="I20" s="46"/>
      <c r="J20" s="78">
        <v>762.662</v>
      </c>
      <c r="K20" s="46"/>
      <c r="L20" s="46"/>
    </row>
    <row r="21" spans="1:12" s="12" customFormat="1" ht="21.75" customHeight="1">
      <c r="A21" s="38"/>
      <c r="B21" s="60">
        <v>12</v>
      </c>
      <c r="C21" s="286" t="s">
        <v>58</v>
      </c>
      <c r="D21" s="287"/>
      <c r="E21" s="288"/>
      <c r="F21" s="84"/>
      <c r="G21" s="84"/>
      <c r="H21" s="77"/>
      <c r="I21" s="46"/>
      <c r="J21" s="78"/>
      <c r="K21" s="46"/>
      <c r="L21" s="46"/>
    </row>
    <row r="22" spans="1:12" s="12" customFormat="1" ht="22.5" customHeight="1">
      <c r="A22" s="38"/>
      <c r="B22" s="60"/>
      <c r="C22" s="87">
        <v>121</v>
      </c>
      <c r="D22" s="281" t="s">
        <v>59</v>
      </c>
      <c r="E22" s="282"/>
      <c r="F22" s="84"/>
      <c r="G22" s="84"/>
      <c r="H22" s="77"/>
      <c r="I22" s="46"/>
      <c r="J22" s="78" t="s">
        <v>126</v>
      </c>
      <c r="K22" s="46"/>
      <c r="L22" s="46"/>
    </row>
    <row r="23" spans="1:12" s="12" customFormat="1" ht="24.75" customHeight="1">
      <c r="A23" s="38"/>
      <c r="B23" s="60"/>
      <c r="C23" s="83">
        <v>122</v>
      </c>
      <c r="D23" s="281" t="s">
        <v>125</v>
      </c>
      <c r="E23" s="282"/>
      <c r="F23" s="84">
        <v>0</v>
      </c>
      <c r="G23" s="84">
        <v>0</v>
      </c>
      <c r="H23" s="77"/>
      <c r="I23" s="46"/>
      <c r="J23" s="78">
        <v>767.667</v>
      </c>
      <c r="K23" s="46"/>
      <c r="L23" s="46"/>
    </row>
    <row r="24" spans="1:12" s="12" customFormat="1" ht="24.75" customHeight="1">
      <c r="A24" s="38"/>
      <c r="B24" s="60"/>
      <c r="C24" s="83">
        <v>123</v>
      </c>
      <c r="D24" s="281" t="s">
        <v>60</v>
      </c>
      <c r="E24" s="282"/>
      <c r="F24" s="84"/>
      <c r="G24" s="84"/>
      <c r="H24" s="77"/>
      <c r="I24" s="46"/>
      <c r="J24" s="78">
        <v>769.669</v>
      </c>
      <c r="K24" s="46"/>
      <c r="L24" s="46"/>
    </row>
    <row r="25" spans="1:12" s="12" customFormat="1" ht="24.75" customHeight="1">
      <c r="A25" s="38"/>
      <c r="B25" s="60"/>
      <c r="C25" s="83">
        <v>124</v>
      </c>
      <c r="D25" s="281" t="s">
        <v>61</v>
      </c>
      <c r="E25" s="282"/>
      <c r="F25" s="84">
        <v>0</v>
      </c>
      <c r="G25" s="84">
        <v>0</v>
      </c>
      <c r="H25" s="77"/>
      <c r="I25" s="46"/>
      <c r="J25" s="78">
        <v>768.668</v>
      </c>
      <c r="K25" s="77" t="s">
        <v>134</v>
      </c>
      <c r="L25" s="46"/>
    </row>
    <row r="26" spans="1:12" s="12" customFormat="1" ht="21.75" customHeight="1">
      <c r="A26" s="38"/>
      <c r="B26" s="60">
        <v>13</v>
      </c>
      <c r="C26" s="283" t="s">
        <v>62</v>
      </c>
      <c r="D26" s="284"/>
      <c r="E26" s="285"/>
      <c r="F26" s="84">
        <v>0</v>
      </c>
      <c r="G26" s="84">
        <v>0</v>
      </c>
      <c r="H26" s="77"/>
      <c r="I26" s="46"/>
      <c r="J26" s="78"/>
      <c r="K26" s="46"/>
      <c r="L26" s="46"/>
    </row>
    <row r="27" spans="1:12" s="12" customFormat="1" ht="18.75" customHeight="1">
      <c r="A27" s="38"/>
      <c r="B27" s="60">
        <v>14</v>
      </c>
      <c r="C27" s="283" t="s">
        <v>128</v>
      </c>
      <c r="D27" s="284"/>
      <c r="E27" s="285"/>
      <c r="F27" s="84">
        <f>F18+F26</f>
        <v>1992791</v>
      </c>
      <c r="G27" s="84">
        <f>G18+G26</f>
        <v>1202931.1999999955</v>
      </c>
      <c r="H27" s="77"/>
      <c r="I27" s="46"/>
      <c r="J27" s="78"/>
      <c r="K27" s="46"/>
      <c r="L27" s="46"/>
    </row>
    <row r="28" spans="1:12" s="12" customFormat="1" ht="19.5" customHeight="1">
      <c r="A28" s="38"/>
      <c r="B28" s="60">
        <v>15</v>
      </c>
      <c r="C28" s="286" t="s">
        <v>63</v>
      </c>
      <c r="D28" s="287"/>
      <c r="E28" s="288"/>
      <c r="F28" s="84">
        <f>F27*15%</f>
        <v>298918.64999999997</v>
      </c>
      <c r="G28" s="84">
        <f>G27*15%</f>
        <v>180439.67999999932</v>
      </c>
      <c r="H28" s="77"/>
      <c r="I28" s="46"/>
      <c r="J28" s="78">
        <v>69</v>
      </c>
      <c r="K28" s="46"/>
      <c r="L28" s="46"/>
    </row>
    <row r="29" spans="1:12" s="12" customFormat="1" ht="22.5" customHeight="1">
      <c r="A29" s="38"/>
      <c r="B29" s="60">
        <v>16</v>
      </c>
      <c r="C29" s="283" t="s">
        <v>129</v>
      </c>
      <c r="D29" s="284"/>
      <c r="E29" s="285"/>
      <c r="F29" s="84">
        <f>F27-F28</f>
        <v>1693872.35</v>
      </c>
      <c r="G29" s="84">
        <f>G27-G28</f>
        <v>1022491.5199999962</v>
      </c>
      <c r="H29" s="77"/>
      <c r="I29" s="46"/>
      <c r="J29" s="78"/>
      <c r="K29" s="46"/>
      <c r="L29" s="46"/>
    </row>
    <row r="30" spans="1:12" s="12" customFormat="1" ht="17.25" customHeight="1">
      <c r="A30" s="38"/>
      <c r="B30" s="60">
        <v>17</v>
      </c>
      <c r="C30" s="286" t="s">
        <v>127</v>
      </c>
      <c r="D30" s="287"/>
      <c r="E30" s="288"/>
      <c r="F30" s="84"/>
      <c r="G30" s="84"/>
      <c r="H30" s="77"/>
      <c r="I30" s="46"/>
      <c r="J30" s="78"/>
      <c r="K30" s="46"/>
      <c r="L30" s="46"/>
    </row>
    <row r="31" spans="1:12" s="12" customFormat="1" ht="15.75" customHeight="1">
      <c r="A31" s="38"/>
      <c r="B31" s="88"/>
      <c r="C31" s="88"/>
      <c r="D31" s="88"/>
      <c r="E31" s="89"/>
      <c r="F31" s="90"/>
      <c r="G31" s="90"/>
      <c r="H31" s="77"/>
      <c r="I31" s="46"/>
      <c r="J31" s="91"/>
      <c r="K31" s="46"/>
      <c r="L31" s="46"/>
    </row>
    <row r="32" spans="2:12" s="12" customFormat="1" ht="15.75" customHeight="1">
      <c r="B32" s="69"/>
      <c r="C32" s="69"/>
      <c r="D32" s="69"/>
      <c r="E32" s="70"/>
      <c r="F32" s="71"/>
      <c r="G32" s="71"/>
      <c r="H32" s="46"/>
      <c r="I32" s="46"/>
      <c r="J32" s="91"/>
      <c r="K32" s="46"/>
      <c r="L32" s="46"/>
    </row>
    <row r="33" spans="2:12" s="12" customFormat="1" ht="15.75" customHeight="1">
      <c r="B33" s="69"/>
      <c r="C33" s="69"/>
      <c r="D33" s="69"/>
      <c r="E33" s="70"/>
      <c r="F33" s="71"/>
      <c r="G33" s="71">
        <v>0</v>
      </c>
      <c r="H33" s="46"/>
      <c r="I33" s="46"/>
      <c r="J33" s="78">
        <v>48465</v>
      </c>
      <c r="K33" s="46"/>
      <c r="L33" s="46"/>
    </row>
    <row r="34" spans="2:12" s="12" customFormat="1" ht="15.75" customHeight="1">
      <c r="B34" s="69"/>
      <c r="C34" s="46"/>
      <c r="D34" s="46"/>
      <c r="E34" s="70" t="s">
        <v>128</v>
      </c>
      <c r="F34" s="71"/>
      <c r="G34" s="70"/>
      <c r="H34" s="46"/>
      <c r="I34" s="46"/>
      <c r="J34" s="78">
        <v>48465</v>
      </c>
      <c r="K34" s="46"/>
      <c r="L34" s="46"/>
    </row>
    <row r="35" spans="2:12" s="12" customFormat="1" ht="15.75" customHeight="1">
      <c r="B35" s="69"/>
      <c r="C35" s="69"/>
      <c r="D35" s="46"/>
      <c r="E35" s="92" t="s">
        <v>135</v>
      </c>
      <c r="F35" s="71"/>
      <c r="G35" s="71"/>
      <c r="H35" s="46"/>
      <c r="I35" s="46"/>
      <c r="J35" s="78">
        <v>53214</v>
      </c>
      <c r="K35" s="46"/>
      <c r="L35" s="46"/>
    </row>
    <row r="36" spans="2:12" s="12" customFormat="1" ht="15.75" customHeight="1">
      <c r="B36" s="69"/>
      <c r="C36" s="69"/>
      <c r="D36" s="69"/>
      <c r="E36" s="70" t="s">
        <v>136</v>
      </c>
      <c r="F36" s="71"/>
      <c r="G36" s="71"/>
      <c r="H36" s="46"/>
      <c r="I36" s="46"/>
      <c r="J36" s="78">
        <v>40000</v>
      </c>
      <c r="K36" s="46"/>
      <c r="L36" s="46"/>
    </row>
    <row r="37" spans="2:12" s="12" customFormat="1" ht="15.75" customHeight="1">
      <c r="B37" s="69"/>
      <c r="C37" s="69"/>
      <c r="D37" s="69"/>
      <c r="E37" s="70" t="s">
        <v>377</v>
      </c>
      <c r="F37" s="71"/>
      <c r="G37" s="71"/>
      <c r="H37" s="46"/>
      <c r="I37" s="46"/>
      <c r="J37" s="78">
        <f>SUM(J33:J36)</f>
        <v>190144</v>
      </c>
      <c r="K37" s="46"/>
      <c r="L37" s="46"/>
    </row>
    <row r="38" spans="2:12" s="12" customFormat="1" ht="15.75" customHeight="1">
      <c r="B38" s="69"/>
      <c r="C38" s="69"/>
      <c r="D38" s="69"/>
      <c r="E38" s="70" t="s">
        <v>129</v>
      </c>
      <c r="F38" s="71"/>
      <c r="G38" s="71"/>
      <c r="H38" s="46"/>
      <c r="I38" s="46"/>
      <c r="J38" s="78"/>
      <c r="K38" s="46"/>
      <c r="L38" s="46"/>
    </row>
    <row r="39" spans="2:12" s="12" customFormat="1" ht="15.75" customHeight="1">
      <c r="B39" s="69"/>
      <c r="C39" s="69"/>
      <c r="D39" s="69"/>
      <c r="E39" s="70"/>
      <c r="F39" s="71"/>
      <c r="G39" s="71"/>
      <c r="H39" s="46"/>
      <c r="I39" s="46"/>
      <c r="J39" s="78"/>
      <c r="K39" s="46"/>
      <c r="L39" s="46"/>
    </row>
    <row r="40" spans="2:10" s="12" customFormat="1" ht="15.75" customHeight="1">
      <c r="B40" s="30"/>
      <c r="C40" s="30"/>
      <c r="D40" s="30"/>
      <c r="E40" s="30"/>
      <c r="F40" s="31"/>
      <c r="G40" s="31"/>
      <c r="J40" s="28"/>
    </row>
    <row r="41" spans="2:7" ht="12.75">
      <c r="B41" s="32"/>
      <c r="C41" s="32"/>
      <c r="D41" s="32"/>
      <c r="E41" s="7"/>
      <c r="F41" s="33"/>
      <c r="G41" s="33"/>
    </row>
  </sheetData>
  <sheetProtection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.15" right="0.73" top="0" bottom="0" header="0.51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2" width="3.7109375" style="9" customWidth="1"/>
    <col min="3" max="3" width="3.57421875" style="9" customWidth="1"/>
    <col min="4" max="4" width="51.28125" style="5" customWidth="1"/>
    <col min="5" max="5" width="14.28125" style="10" customWidth="1"/>
    <col min="6" max="6" width="14.57421875" style="10" customWidth="1"/>
    <col min="7" max="16384" width="9.140625" style="5" customWidth="1"/>
  </cols>
  <sheetData>
    <row r="1" spans="1:6" s="34" customFormat="1" ht="15.75">
      <c r="A1" s="46" t="s">
        <v>172</v>
      </c>
      <c r="B1" s="47"/>
      <c r="C1" s="48"/>
      <c r="D1" s="262" t="s">
        <v>368</v>
      </c>
      <c r="E1" s="46"/>
      <c r="F1" s="50" t="s">
        <v>155</v>
      </c>
    </row>
    <row r="2" spans="1:6" s="34" customFormat="1" ht="7.5" customHeight="1">
      <c r="A2" s="47"/>
      <c r="B2" s="47"/>
      <c r="C2" s="48"/>
      <c r="D2" s="49"/>
      <c r="E2" s="93"/>
      <c r="F2" s="94"/>
    </row>
    <row r="3" spans="1:6" s="34" customFormat="1" ht="8.25" customHeight="1">
      <c r="A3" s="47"/>
      <c r="B3" s="47"/>
      <c r="C3" s="48"/>
      <c r="D3" s="49"/>
      <c r="E3" s="50"/>
      <c r="F3" s="79"/>
    </row>
    <row r="4" spans="1:6" s="34" customFormat="1" ht="18" customHeight="1">
      <c r="A4" s="298" t="s">
        <v>381</v>
      </c>
      <c r="B4" s="298"/>
      <c r="C4" s="298"/>
      <c r="D4" s="298"/>
      <c r="E4" s="298"/>
      <c r="F4" s="298"/>
    </row>
    <row r="5" spans="1:6" ht="6.75" customHeight="1">
      <c r="A5" s="44"/>
      <c r="B5" s="44"/>
      <c r="C5" s="44"/>
      <c r="D5" s="43"/>
      <c r="E5" s="45"/>
      <c r="F5" s="45"/>
    </row>
    <row r="6" spans="1:6" s="34" customFormat="1" ht="15.75" customHeight="1">
      <c r="A6" s="272" t="s">
        <v>2</v>
      </c>
      <c r="B6" s="290" t="s">
        <v>173</v>
      </c>
      <c r="C6" s="291"/>
      <c r="D6" s="292"/>
      <c r="E6" s="52" t="s">
        <v>132</v>
      </c>
      <c r="F6" s="52" t="s">
        <v>132</v>
      </c>
    </row>
    <row r="7" spans="1:6" s="34" customFormat="1" ht="15.75" customHeight="1">
      <c r="A7" s="273"/>
      <c r="B7" s="293"/>
      <c r="C7" s="294"/>
      <c r="D7" s="295"/>
      <c r="E7" s="54" t="s">
        <v>133</v>
      </c>
      <c r="F7" s="55" t="s">
        <v>137</v>
      </c>
    </row>
    <row r="8" spans="1:6" s="34" customFormat="1" ht="24.75" customHeight="1">
      <c r="A8" s="60">
        <v>1</v>
      </c>
      <c r="B8" s="95" t="s">
        <v>151</v>
      </c>
      <c r="C8" s="59"/>
      <c r="D8" s="59"/>
      <c r="E8" s="59"/>
      <c r="F8" s="59"/>
    </row>
    <row r="9" spans="1:6" s="34" customFormat="1" ht="19.5" customHeight="1">
      <c r="A9" s="60">
        <v>2</v>
      </c>
      <c r="B9" s="95"/>
      <c r="C9" s="59"/>
      <c r="D9" s="59" t="s">
        <v>174</v>
      </c>
      <c r="E9" s="59">
        <f>Rezultati!F8</f>
        <v>42193505</v>
      </c>
      <c r="F9" s="59">
        <v>16762120</v>
      </c>
    </row>
    <row r="10" spans="1:6" s="34" customFormat="1" ht="19.5" customHeight="1">
      <c r="A10" s="60">
        <v>3</v>
      </c>
      <c r="B10" s="96"/>
      <c r="C10" s="59"/>
      <c r="D10" s="59" t="s">
        <v>175</v>
      </c>
      <c r="E10" s="59">
        <f>Rezultati!F17</f>
        <v>40200714</v>
      </c>
      <c r="F10" s="59">
        <f>15311358+588544</f>
        <v>15899902</v>
      </c>
    </row>
    <row r="11" spans="1:6" s="34" customFormat="1" ht="19.5" customHeight="1">
      <c r="A11" s="60">
        <v>4</v>
      </c>
      <c r="B11" s="95"/>
      <c r="C11" s="59"/>
      <c r="D11" s="59" t="s">
        <v>176</v>
      </c>
      <c r="E11" s="59"/>
      <c r="F11" s="59"/>
    </row>
    <row r="12" spans="1:6" s="34" customFormat="1" ht="19.5" customHeight="1">
      <c r="A12" s="60">
        <v>5</v>
      </c>
      <c r="B12" s="95"/>
      <c r="C12" s="59"/>
      <c r="D12" s="59" t="s">
        <v>177</v>
      </c>
      <c r="E12" s="59"/>
      <c r="F12" s="59"/>
    </row>
    <row r="13" spans="1:6" s="34" customFormat="1" ht="19.5" customHeight="1">
      <c r="A13" s="60">
        <v>6</v>
      </c>
      <c r="B13" s="95"/>
      <c r="C13" s="59"/>
      <c r="D13" s="59" t="s">
        <v>178</v>
      </c>
      <c r="E13" s="59">
        <v>318291</v>
      </c>
      <c r="F13" s="59">
        <v>75324</v>
      </c>
    </row>
    <row r="14" spans="1:6" s="34" customFormat="1" ht="19.5" customHeight="1">
      <c r="A14" s="60">
        <v>7</v>
      </c>
      <c r="B14" s="95"/>
      <c r="C14" s="59"/>
      <c r="D14" s="59" t="s">
        <v>179</v>
      </c>
      <c r="E14" s="59"/>
      <c r="F14" s="59"/>
    </row>
    <row r="15" spans="1:6" s="34" customFormat="1" ht="19.5" customHeight="1">
      <c r="A15" s="53">
        <v>8</v>
      </c>
      <c r="B15" s="95"/>
      <c r="C15" s="97"/>
      <c r="D15" s="97"/>
      <c r="E15" s="97"/>
      <c r="F15" s="97"/>
    </row>
    <row r="16" spans="1:6" s="34" customFormat="1" ht="19.5" customHeight="1">
      <c r="A16" s="60">
        <v>9</v>
      </c>
      <c r="B16" s="95"/>
      <c r="C16" s="59"/>
      <c r="D16" s="59"/>
      <c r="E16" s="59"/>
      <c r="F16" s="59"/>
    </row>
    <row r="17" spans="1:6" s="34" customFormat="1" ht="24.75" customHeight="1">
      <c r="A17" s="60"/>
      <c r="B17" s="98" t="s">
        <v>80</v>
      </c>
      <c r="C17" s="59"/>
      <c r="D17" s="59"/>
      <c r="E17" s="59"/>
      <c r="F17" s="59"/>
    </row>
    <row r="18" spans="1:6" s="34" customFormat="1" ht="19.5" customHeight="1">
      <c r="A18" s="60">
        <v>10</v>
      </c>
      <c r="B18" s="95"/>
      <c r="C18" s="59"/>
      <c r="D18" s="59" t="s">
        <v>180</v>
      </c>
      <c r="E18" s="59"/>
      <c r="F18" s="59"/>
    </row>
    <row r="19" spans="1:6" s="34" customFormat="1" ht="19.5" customHeight="1">
      <c r="A19" s="60">
        <v>11</v>
      </c>
      <c r="B19" s="95"/>
      <c r="C19" s="59"/>
      <c r="D19" s="59" t="s">
        <v>181</v>
      </c>
      <c r="E19" s="59"/>
      <c r="F19" s="59"/>
    </row>
    <row r="20" spans="1:6" s="34" customFormat="1" ht="19.5" customHeight="1">
      <c r="A20" s="60">
        <v>12</v>
      </c>
      <c r="B20" s="86"/>
      <c r="C20" s="59"/>
      <c r="D20" s="59" t="s">
        <v>182</v>
      </c>
      <c r="E20" s="59"/>
      <c r="F20" s="59"/>
    </row>
    <row r="21" spans="1:6" s="34" customFormat="1" ht="19.5" customHeight="1">
      <c r="A21" s="60">
        <v>13</v>
      </c>
      <c r="B21" s="66"/>
      <c r="C21" s="59"/>
      <c r="D21" s="59" t="s">
        <v>183</v>
      </c>
      <c r="E21" s="59"/>
      <c r="F21" s="59"/>
    </row>
    <row r="22" spans="1:6" s="34" customFormat="1" ht="19.5" customHeight="1">
      <c r="A22" s="60">
        <v>14</v>
      </c>
      <c r="B22" s="66"/>
      <c r="C22" s="59"/>
      <c r="D22" s="59" t="s">
        <v>184</v>
      </c>
      <c r="E22" s="59"/>
      <c r="F22" s="59"/>
    </row>
    <row r="23" spans="1:6" s="34" customFormat="1" ht="19.5" customHeight="1">
      <c r="A23" s="60">
        <v>15</v>
      </c>
      <c r="B23" s="66"/>
      <c r="C23" s="59"/>
      <c r="D23" s="59" t="s">
        <v>185</v>
      </c>
      <c r="E23" s="59"/>
      <c r="F23" s="59"/>
    </row>
    <row r="24" spans="1:6" s="34" customFormat="1" ht="24.75" customHeight="1">
      <c r="A24" s="60"/>
      <c r="B24" s="95" t="s">
        <v>81</v>
      </c>
      <c r="C24" s="59"/>
      <c r="D24" s="59"/>
      <c r="E24" s="59"/>
      <c r="F24" s="59"/>
    </row>
    <row r="25" spans="1:6" s="34" customFormat="1" ht="19.5" customHeight="1">
      <c r="A25" s="60">
        <v>16</v>
      </c>
      <c r="B25" s="66"/>
      <c r="C25" s="59"/>
      <c r="D25" s="59" t="s">
        <v>186</v>
      </c>
      <c r="E25" s="59"/>
      <c r="F25" s="59"/>
    </row>
    <row r="26" spans="1:6" s="34" customFormat="1" ht="19.5" customHeight="1">
      <c r="A26" s="60">
        <v>17</v>
      </c>
      <c r="B26" s="66"/>
      <c r="C26" s="59"/>
      <c r="D26" s="59" t="s">
        <v>187</v>
      </c>
      <c r="E26" s="59"/>
      <c r="F26" s="59"/>
    </row>
    <row r="27" spans="1:6" s="34" customFormat="1" ht="19.5" customHeight="1">
      <c r="A27" s="60">
        <v>18</v>
      </c>
      <c r="B27" s="66"/>
      <c r="C27" s="59"/>
      <c r="D27" s="59" t="s">
        <v>188</v>
      </c>
      <c r="E27" s="59"/>
      <c r="F27" s="59"/>
    </row>
    <row r="28" spans="1:6" s="34" customFormat="1" ht="19.5" customHeight="1">
      <c r="A28" s="60">
        <v>19</v>
      </c>
      <c r="B28" s="66"/>
      <c r="C28" s="59"/>
      <c r="D28" s="59" t="s">
        <v>189</v>
      </c>
      <c r="E28" s="59"/>
      <c r="F28" s="59"/>
    </row>
    <row r="29" spans="1:6" s="34" customFormat="1" ht="19.5" customHeight="1">
      <c r="A29" s="60">
        <v>20</v>
      </c>
      <c r="B29" s="66"/>
      <c r="C29" s="59"/>
      <c r="D29" s="59" t="s">
        <v>190</v>
      </c>
      <c r="E29" s="59"/>
      <c r="F29" s="59"/>
    </row>
    <row r="30" spans="1:6" ht="25.5" customHeight="1">
      <c r="A30" s="99">
        <v>21</v>
      </c>
      <c r="B30" s="98" t="s">
        <v>82</v>
      </c>
      <c r="C30" s="100"/>
      <c r="D30" s="100"/>
      <c r="E30" s="100">
        <f>E32-E31</f>
        <v>-4700296</v>
      </c>
      <c r="F30" s="100">
        <f>F32-F31</f>
        <v>6125120</v>
      </c>
    </row>
    <row r="31" spans="1:8" ht="25.5" customHeight="1">
      <c r="A31" s="99">
        <v>22</v>
      </c>
      <c r="B31" s="98" t="s">
        <v>83</v>
      </c>
      <c r="C31" s="100"/>
      <c r="D31" s="101"/>
      <c r="E31" s="100">
        <v>6227186</v>
      </c>
      <c r="F31" s="100">
        <v>102066</v>
      </c>
      <c r="H31" s="10"/>
    </row>
    <row r="32" spans="1:6" ht="25.5" customHeight="1">
      <c r="A32" s="99">
        <v>23</v>
      </c>
      <c r="B32" s="98" t="s">
        <v>84</v>
      </c>
      <c r="C32" s="100"/>
      <c r="D32" s="100"/>
      <c r="E32" s="100">
        <v>1526890</v>
      </c>
      <c r="F32" s="100">
        <f>Aktivet!H8</f>
        <v>6227186</v>
      </c>
    </row>
    <row r="33" spans="1:6" ht="15">
      <c r="A33" s="44"/>
      <c r="B33" s="44"/>
      <c r="C33" s="44"/>
      <c r="D33" s="43"/>
      <c r="E33" s="45"/>
      <c r="F33" s="45"/>
    </row>
    <row r="34" spans="5:6" ht="12.75">
      <c r="E34" s="42"/>
      <c r="F34" s="36"/>
    </row>
  </sheetData>
  <sheetProtection/>
  <mergeCells count="3">
    <mergeCell ref="A4:F4"/>
    <mergeCell ref="B6:D7"/>
    <mergeCell ref="A6:A7"/>
  </mergeCells>
  <printOptions horizontalCentered="1" verticalCentered="1"/>
  <pageMargins left="0" right="0" top="0" bottom="0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9" sqref="H19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8.140625" style="0" customWidth="1"/>
    <col min="4" max="4" width="14.57421875" style="0" customWidth="1"/>
    <col min="5" max="5" width="14.00390625" style="0" bestFit="1" customWidth="1"/>
    <col min="6" max="6" width="18.7109375" style="0" customWidth="1"/>
    <col min="7" max="7" width="20.140625" style="0" customWidth="1"/>
    <col min="8" max="8" width="12.140625" style="0" customWidth="1"/>
    <col min="9" max="9" width="2.7109375" style="0" customWidth="1"/>
  </cols>
  <sheetData>
    <row r="1" spans="1:8" ht="15">
      <c r="A1" s="43"/>
      <c r="B1" s="43"/>
      <c r="C1" s="43"/>
      <c r="D1" s="43"/>
      <c r="E1" s="43"/>
      <c r="F1" s="43"/>
      <c r="G1" s="43"/>
      <c r="H1" s="43"/>
    </row>
    <row r="2" spans="1:8" ht="15.75">
      <c r="A2" s="46" t="s">
        <v>369</v>
      </c>
      <c r="B2" s="47"/>
      <c r="C2" s="48"/>
      <c r="D2" s="262"/>
      <c r="E2" s="43"/>
      <c r="F2" s="43"/>
      <c r="G2" s="46"/>
      <c r="H2" s="50" t="s">
        <v>155</v>
      </c>
    </row>
    <row r="3" spans="1:8" ht="25.5" customHeight="1">
      <c r="A3" s="299" t="s">
        <v>382</v>
      </c>
      <c r="B3" s="299"/>
      <c r="C3" s="299"/>
      <c r="D3" s="299"/>
      <c r="E3" s="299"/>
      <c r="F3" s="299"/>
      <c r="G3" s="299"/>
      <c r="H3" s="299"/>
    </row>
    <row r="4" spans="1:8" ht="14.25" customHeight="1">
      <c r="A4" s="43"/>
      <c r="B4" s="43"/>
      <c r="C4" s="43"/>
      <c r="D4" s="43"/>
      <c r="E4" s="43"/>
      <c r="F4" s="43"/>
      <c r="G4" s="43"/>
      <c r="H4" s="43"/>
    </row>
    <row r="5" spans="1:8" ht="15" customHeight="1">
      <c r="A5" s="43"/>
      <c r="B5" s="102" t="s">
        <v>70</v>
      </c>
      <c r="C5" s="43"/>
      <c r="D5" s="43"/>
      <c r="E5" s="43"/>
      <c r="F5" s="43"/>
      <c r="G5" s="103"/>
      <c r="H5" s="43"/>
    </row>
    <row r="6" spans="1:8" ht="18" customHeight="1" thickBot="1">
      <c r="A6" s="43"/>
      <c r="B6" s="43"/>
      <c r="C6" s="43"/>
      <c r="D6" s="43"/>
      <c r="E6" s="43"/>
      <c r="F6" s="43"/>
      <c r="G6" s="43"/>
      <c r="H6" s="43"/>
    </row>
    <row r="7" spans="1:8" s="2" customFormat="1" ht="24.75" customHeight="1" thickTop="1">
      <c r="A7" s="300"/>
      <c r="B7" s="301"/>
      <c r="C7" s="104" t="s">
        <v>42</v>
      </c>
      <c r="D7" s="104" t="s">
        <v>43</v>
      </c>
      <c r="E7" s="105" t="s">
        <v>72</v>
      </c>
      <c r="F7" s="105" t="s">
        <v>71</v>
      </c>
      <c r="G7" s="104" t="s">
        <v>73</v>
      </c>
      <c r="H7" s="106" t="s">
        <v>66</v>
      </c>
    </row>
    <row r="8" spans="1:8" s="3" customFormat="1" ht="30" customHeight="1">
      <c r="A8" s="107" t="s">
        <v>3</v>
      </c>
      <c r="B8" s="108" t="s">
        <v>359</v>
      </c>
      <c r="C8" s="109">
        <v>100000</v>
      </c>
      <c r="D8" s="109"/>
      <c r="E8" s="109"/>
      <c r="F8" s="109"/>
      <c r="G8" s="109">
        <v>0</v>
      </c>
      <c r="H8" s="110">
        <f>G8+C8</f>
        <v>100000</v>
      </c>
    </row>
    <row r="9" spans="1:8" s="3" customFormat="1" ht="19.5" customHeight="1">
      <c r="A9" s="111" t="s">
        <v>148</v>
      </c>
      <c r="B9" s="112" t="s">
        <v>67</v>
      </c>
      <c r="C9" s="109"/>
      <c r="D9" s="109"/>
      <c r="E9" s="109"/>
      <c r="F9" s="109"/>
      <c r="G9" s="109"/>
      <c r="H9" s="110"/>
    </row>
    <row r="10" spans="1:8" s="3" customFormat="1" ht="19.5" customHeight="1">
      <c r="A10" s="107" t="s">
        <v>149</v>
      </c>
      <c r="B10" s="108" t="s">
        <v>65</v>
      </c>
      <c r="C10" s="109"/>
      <c r="D10" s="109"/>
      <c r="E10" s="109"/>
      <c r="F10" s="109"/>
      <c r="G10" s="109"/>
      <c r="H10" s="110"/>
    </row>
    <row r="11" spans="1:8" s="3" customFormat="1" ht="19.5" customHeight="1">
      <c r="A11" s="113">
        <v>1</v>
      </c>
      <c r="B11" s="114" t="s">
        <v>69</v>
      </c>
      <c r="C11" s="115"/>
      <c r="D11" s="115"/>
      <c r="E11" s="115"/>
      <c r="F11" s="115">
        <v>25000</v>
      </c>
      <c r="G11" s="115">
        <v>1022492</v>
      </c>
      <c r="H11" s="110"/>
    </row>
    <row r="12" spans="1:8" s="3" customFormat="1" ht="19.5" customHeight="1">
      <c r="A12" s="113">
        <v>2</v>
      </c>
      <c r="B12" s="114" t="s">
        <v>68</v>
      </c>
      <c r="C12" s="115"/>
      <c r="D12" s="115"/>
      <c r="E12" s="115"/>
      <c r="F12" s="115"/>
      <c r="G12" s="115"/>
      <c r="H12" s="110"/>
    </row>
    <row r="13" spans="1:8" s="3" customFormat="1" ht="19.5" customHeight="1">
      <c r="A13" s="113">
        <v>3</v>
      </c>
      <c r="B13" s="114" t="s">
        <v>74</v>
      </c>
      <c r="C13" s="115"/>
      <c r="D13" s="115"/>
      <c r="E13" s="115"/>
      <c r="F13" s="115"/>
      <c r="G13" s="115"/>
      <c r="H13" s="110"/>
    </row>
    <row r="14" spans="1:8" s="3" customFormat="1" ht="19.5" customHeight="1">
      <c r="A14" s="113">
        <v>4</v>
      </c>
      <c r="B14" s="114" t="s">
        <v>75</v>
      </c>
      <c r="C14" s="115"/>
      <c r="D14" s="115"/>
      <c r="E14" s="115"/>
      <c r="F14" s="115"/>
      <c r="G14" s="115"/>
      <c r="H14" s="110"/>
    </row>
    <row r="15" spans="1:8" s="3" customFormat="1" ht="30" customHeight="1">
      <c r="A15" s="107" t="s">
        <v>4</v>
      </c>
      <c r="B15" s="108" t="s">
        <v>375</v>
      </c>
      <c r="C15" s="115">
        <v>122492</v>
      </c>
      <c r="D15" s="115"/>
      <c r="E15" s="115"/>
      <c r="F15" s="115"/>
      <c r="G15" s="115">
        <v>0</v>
      </c>
      <c r="H15" s="116">
        <f>C15+G15</f>
        <v>122492</v>
      </c>
    </row>
    <row r="16" spans="1:8" s="3" customFormat="1" ht="19.5" customHeight="1">
      <c r="A16" s="111">
        <v>1</v>
      </c>
      <c r="B16" s="114" t="s">
        <v>69</v>
      </c>
      <c r="C16" s="115"/>
      <c r="D16" s="115"/>
      <c r="E16" s="115"/>
      <c r="F16" s="115">
        <v>25000</v>
      </c>
      <c r="G16" s="115">
        <f>Rezultati!F29</f>
        <v>1693872.35</v>
      </c>
      <c r="H16" s="116"/>
    </row>
    <row r="17" spans="1:8" s="3" customFormat="1" ht="19.5" customHeight="1">
      <c r="A17" s="111">
        <v>2</v>
      </c>
      <c r="B17" s="114" t="s">
        <v>68</v>
      </c>
      <c r="C17" s="115"/>
      <c r="D17" s="115"/>
      <c r="E17" s="115"/>
      <c r="F17" s="115"/>
      <c r="G17" s="115"/>
      <c r="H17" s="116"/>
    </row>
    <row r="18" spans="1:8" s="3" customFormat="1" ht="19.5" customHeight="1">
      <c r="A18" s="111">
        <v>3</v>
      </c>
      <c r="B18" s="114" t="s">
        <v>76</v>
      </c>
      <c r="C18" s="115"/>
      <c r="D18" s="115"/>
      <c r="E18" s="115"/>
      <c r="F18" s="115"/>
      <c r="G18" s="115"/>
      <c r="H18" s="116"/>
    </row>
    <row r="19" spans="1:8" s="3" customFormat="1" ht="19.5" customHeight="1">
      <c r="A19" s="111">
        <v>4</v>
      </c>
      <c r="B19" s="114" t="s">
        <v>150</v>
      </c>
      <c r="C19" s="115"/>
      <c r="D19" s="115"/>
      <c r="E19" s="115"/>
      <c r="F19" s="115"/>
      <c r="G19" s="115"/>
      <c r="H19" s="116"/>
    </row>
    <row r="20" spans="1:8" s="3" customFormat="1" ht="30" customHeight="1" thickBot="1">
      <c r="A20" s="117" t="s">
        <v>38</v>
      </c>
      <c r="B20" s="118" t="s">
        <v>375</v>
      </c>
      <c r="C20" s="119">
        <v>100000</v>
      </c>
      <c r="D20" s="119"/>
      <c r="E20" s="119"/>
      <c r="F20" s="119"/>
      <c r="G20" s="119">
        <f>SUM(G15:G19)</f>
        <v>1693872.35</v>
      </c>
      <c r="H20" s="120">
        <f>C20+G20</f>
        <v>1793872.35</v>
      </c>
    </row>
    <row r="21" spans="1:8" ht="13.5" customHeight="1" thickTop="1">
      <c r="A21" s="43"/>
      <c r="B21" s="43"/>
      <c r="C21" s="43"/>
      <c r="D21" s="43"/>
      <c r="E21" s="43"/>
      <c r="F21" s="43"/>
      <c r="G21" s="43"/>
      <c r="H21" s="43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">
    <mergeCell ref="A3:H3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28125" style="6" customWidth="1"/>
    <col min="2" max="2" width="35.28125" style="6" customWidth="1"/>
    <col min="3" max="3" width="20.28125" style="6" customWidth="1"/>
    <col min="4" max="4" width="12.421875" style="6" customWidth="1"/>
    <col min="5" max="5" width="11.7109375" style="6" customWidth="1"/>
    <col min="6" max="6" width="11.57421875" style="6" customWidth="1"/>
    <col min="7" max="7" width="12.57421875" style="6" customWidth="1"/>
    <col min="8" max="8" width="9.421875" style="6" customWidth="1"/>
    <col min="9" max="9" width="9.7109375" style="6" customWidth="1"/>
    <col min="10" max="10" width="10.421875" style="6" customWidth="1"/>
    <col min="11" max="16384" width="9.140625" style="6" customWidth="1"/>
  </cols>
  <sheetData>
    <row r="2" spans="1:10" ht="15.75">
      <c r="A2" s="121" t="s">
        <v>369</v>
      </c>
      <c r="B2" s="47"/>
      <c r="C2" s="121"/>
      <c r="D2" s="121"/>
      <c r="E2" s="121"/>
      <c r="F2" s="121"/>
      <c r="G2" s="121"/>
      <c r="H2" s="121"/>
      <c r="I2" s="121"/>
      <c r="J2" s="121"/>
    </row>
    <row r="3" spans="1:10" ht="15.75">
      <c r="A3" s="121" t="s">
        <v>385</v>
      </c>
      <c r="B3" s="121"/>
      <c r="C3" s="122"/>
      <c r="D3" s="121"/>
      <c r="E3" s="121"/>
      <c r="F3" s="121"/>
      <c r="G3" s="121"/>
      <c r="H3" s="121"/>
      <c r="I3" s="121"/>
      <c r="J3" s="121"/>
    </row>
    <row r="4" spans="1:10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3.5" customHeight="1">
      <c r="A5" s="302" t="s">
        <v>2</v>
      </c>
      <c r="B5" s="302" t="s">
        <v>156</v>
      </c>
      <c r="C5" s="123"/>
      <c r="D5" s="123"/>
      <c r="E5" s="123"/>
      <c r="F5" s="123"/>
      <c r="G5" s="123"/>
      <c r="H5" s="124" t="s">
        <v>157</v>
      </c>
      <c r="I5" s="124" t="s">
        <v>157</v>
      </c>
      <c r="J5" s="123" t="s">
        <v>158</v>
      </c>
    </row>
    <row r="6" spans="1:10" ht="13.5" customHeight="1">
      <c r="A6" s="303"/>
      <c r="B6" s="303"/>
      <c r="C6" s="125"/>
      <c r="D6" s="125"/>
      <c r="E6" s="125"/>
      <c r="F6" s="125"/>
      <c r="G6" s="125"/>
      <c r="H6" s="126" t="s">
        <v>383</v>
      </c>
      <c r="I6" s="127" t="s">
        <v>376</v>
      </c>
      <c r="J6" s="125" t="s">
        <v>159</v>
      </c>
    </row>
    <row r="7" spans="1:10" ht="12.75">
      <c r="A7" s="128">
        <v>1</v>
      </c>
      <c r="B7" s="129" t="s">
        <v>29</v>
      </c>
      <c r="C7" s="129"/>
      <c r="D7" s="130"/>
      <c r="E7" s="130"/>
      <c r="F7" s="130"/>
      <c r="G7" s="130"/>
      <c r="H7" s="131">
        <f>Aktivet!G8</f>
        <v>1250000</v>
      </c>
      <c r="I7" s="131">
        <f>Aktivet!H8</f>
        <v>6227186</v>
      </c>
      <c r="J7" s="131">
        <f>H7-I7</f>
        <v>-4977186</v>
      </c>
    </row>
    <row r="8" spans="1:10" ht="12.75">
      <c r="A8" s="128">
        <v>2</v>
      </c>
      <c r="B8" s="129" t="s">
        <v>30</v>
      </c>
      <c r="C8" s="129"/>
      <c r="D8" s="130"/>
      <c r="E8" s="130"/>
      <c r="F8" s="130"/>
      <c r="G8" s="130"/>
      <c r="H8" s="131">
        <f>Aktivet!G9</f>
        <v>0</v>
      </c>
      <c r="I8" s="131">
        <f>Aktivet!H9</f>
        <v>0</v>
      </c>
      <c r="J8" s="131">
        <f>H8-I8</f>
        <v>0</v>
      </c>
    </row>
    <row r="9" spans="1:10" s="35" customFormat="1" ht="27" customHeight="1">
      <c r="A9" s="132"/>
      <c r="B9" s="133" t="s">
        <v>160</v>
      </c>
      <c r="C9" s="133"/>
      <c r="D9" s="134"/>
      <c r="E9" s="134"/>
      <c r="F9" s="134"/>
      <c r="G9" s="134"/>
      <c r="H9" s="109">
        <f>SUM(H7:H8)</f>
        <v>1250000</v>
      </c>
      <c r="I9" s="109">
        <f>SUM(I7:I8)</f>
        <v>6227186</v>
      </c>
      <c r="J9" s="109">
        <f>SUM(J7:J8)</f>
        <v>-4977186</v>
      </c>
    </row>
    <row r="10" spans="1:10" ht="12.75">
      <c r="A10" s="121"/>
      <c r="B10" s="121"/>
      <c r="C10" s="121"/>
      <c r="D10" s="135"/>
      <c r="E10" s="135"/>
      <c r="F10" s="135"/>
      <c r="G10" s="135"/>
      <c r="H10" s="135"/>
      <c r="I10" s="135"/>
      <c r="J10" s="135"/>
    </row>
    <row r="11" spans="1:10" s="35" customFormat="1" ht="13.5" customHeight="1">
      <c r="A11" s="136" t="s">
        <v>2</v>
      </c>
      <c r="B11" s="302" t="s">
        <v>156</v>
      </c>
      <c r="C11" s="302" t="s">
        <v>161</v>
      </c>
      <c r="D11" s="137" t="s">
        <v>157</v>
      </c>
      <c r="E11" s="137" t="s">
        <v>157</v>
      </c>
      <c r="F11" s="137" t="s">
        <v>162</v>
      </c>
      <c r="G11" s="137" t="s">
        <v>162</v>
      </c>
      <c r="H11" s="137" t="s">
        <v>163</v>
      </c>
      <c r="I11" s="137" t="s">
        <v>164</v>
      </c>
      <c r="J11" s="137" t="s">
        <v>158</v>
      </c>
    </row>
    <row r="12" spans="1:10" s="35" customFormat="1" ht="13.5" customHeight="1">
      <c r="A12" s="138"/>
      <c r="B12" s="303"/>
      <c r="C12" s="303"/>
      <c r="D12" s="265" t="s">
        <v>384</v>
      </c>
      <c r="E12" s="127" t="s">
        <v>376</v>
      </c>
      <c r="F12" s="139"/>
      <c r="G12" s="139"/>
      <c r="H12" s="140"/>
      <c r="I12" s="140"/>
      <c r="J12" s="140" t="s">
        <v>159</v>
      </c>
    </row>
    <row r="13" spans="1:10" s="35" customFormat="1" ht="13.5" customHeight="1">
      <c r="A13" s="128">
        <v>1</v>
      </c>
      <c r="B13" s="61" t="s">
        <v>140</v>
      </c>
      <c r="C13" s="141" t="s">
        <v>165</v>
      </c>
      <c r="D13" s="142">
        <f>Aktivet!G11</f>
        <v>0</v>
      </c>
      <c r="E13" s="142">
        <f>Aktivet!H11</f>
        <v>0</v>
      </c>
      <c r="F13" s="131">
        <f>D13-E13</f>
        <v>0</v>
      </c>
      <c r="G13" s="131">
        <f>E13-D13</f>
        <v>0</v>
      </c>
      <c r="H13" s="140"/>
      <c r="I13" s="140"/>
      <c r="J13" s="131">
        <f>H13-I13</f>
        <v>0</v>
      </c>
    </row>
    <row r="14" spans="1:10" s="35" customFormat="1" ht="13.5" customHeight="1">
      <c r="A14" s="128">
        <v>2</v>
      </c>
      <c r="B14" s="61" t="s">
        <v>11</v>
      </c>
      <c r="C14" s="141" t="s">
        <v>165</v>
      </c>
      <c r="D14" s="142">
        <f>Aktivet!G19</f>
        <v>1770482.3333333333</v>
      </c>
      <c r="E14" s="142">
        <f>Aktivet!H19</f>
        <v>633275</v>
      </c>
      <c r="F14" s="131">
        <f>D14-E14</f>
        <v>1137207.3333333333</v>
      </c>
      <c r="G14" s="131">
        <f>E14-D14</f>
        <v>-1137207.3333333333</v>
      </c>
      <c r="H14" s="140"/>
      <c r="I14" s="140"/>
      <c r="J14" s="131">
        <f>H14-I14</f>
        <v>0</v>
      </c>
    </row>
    <row r="15" spans="1:10" ht="12.75">
      <c r="A15" s="128">
        <v>3</v>
      </c>
      <c r="B15" s="61" t="s">
        <v>19</v>
      </c>
      <c r="C15" s="141" t="s">
        <v>165</v>
      </c>
      <c r="D15" s="143">
        <f>Aktivet!G32</f>
        <v>635562.99</v>
      </c>
      <c r="E15" s="143">
        <f>Aktivet!H32</f>
        <v>2859945</v>
      </c>
      <c r="F15" s="131">
        <f aca="true" t="shared" si="0" ref="F15:F20">D15-E15</f>
        <v>-2224382.01</v>
      </c>
      <c r="G15" s="131">
        <f aca="true" t="shared" si="1" ref="G15:G20">E15-D15</f>
        <v>2224382.01</v>
      </c>
      <c r="H15" s="131"/>
      <c r="I15" s="131"/>
      <c r="J15" s="131">
        <f aca="true" t="shared" si="2" ref="J15:J20">H15-I15</f>
        <v>0</v>
      </c>
    </row>
    <row r="16" spans="1:10" ht="12.75">
      <c r="A16" s="128">
        <v>4</v>
      </c>
      <c r="B16" s="144" t="s">
        <v>166</v>
      </c>
      <c r="C16" s="141" t="s">
        <v>167</v>
      </c>
      <c r="D16" s="143">
        <f>Rezultati!F15</f>
        <v>57782</v>
      </c>
      <c r="E16" s="143">
        <f>Rezultati!G15</f>
        <v>133400</v>
      </c>
      <c r="F16" s="131">
        <f t="shared" si="0"/>
        <v>-75618</v>
      </c>
      <c r="G16" s="131">
        <f t="shared" si="1"/>
        <v>75618</v>
      </c>
      <c r="H16" s="131"/>
      <c r="I16" s="131"/>
      <c r="J16" s="131">
        <f t="shared" si="2"/>
        <v>0</v>
      </c>
    </row>
    <row r="17" spans="1:10" ht="12.75">
      <c r="A17" s="128">
        <v>5</v>
      </c>
      <c r="B17" s="61" t="s">
        <v>20</v>
      </c>
      <c r="C17" s="141" t="s">
        <v>165</v>
      </c>
      <c r="D17" s="143">
        <f>Aktivet!G39</f>
        <v>0</v>
      </c>
      <c r="E17" s="143">
        <f>Aktivet!H39</f>
        <v>0</v>
      </c>
      <c r="F17" s="131">
        <f t="shared" si="0"/>
        <v>0</v>
      </c>
      <c r="G17" s="131">
        <f t="shared" si="1"/>
        <v>0</v>
      </c>
      <c r="H17" s="131"/>
      <c r="I17" s="131"/>
      <c r="J17" s="131">
        <f t="shared" si="2"/>
        <v>0</v>
      </c>
    </row>
    <row r="18" spans="1:10" ht="12.75">
      <c r="A18" s="128">
        <v>6</v>
      </c>
      <c r="B18" s="61" t="s">
        <v>21</v>
      </c>
      <c r="C18" s="141" t="s">
        <v>165</v>
      </c>
      <c r="D18" s="143">
        <f>Aktivet!G40</f>
        <v>0</v>
      </c>
      <c r="E18" s="143">
        <f>Aktivet!H40</f>
        <v>0</v>
      </c>
      <c r="F18" s="131">
        <f t="shared" si="0"/>
        <v>0</v>
      </c>
      <c r="G18" s="131">
        <f t="shared" si="1"/>
        <v>0</v>
      </c>
      <c r="H18" s="131"/>
      <c r="I18" s="131"/>
      <c r="J18" s="131">
        <f t="shared" si="2"/>
        <v>0</v>
      </c>
    </row>
    <row r="19" spans="1:10" ht="12.75">
      <c r="A19" s="128">
        <v>7</v>
      </c>
      <c r="B19" s="61" t="s">
        <v>22</v>
      </c>
      <c r="C19" s="141" t="s">
        <v>165</v>
      </c>
      <c r="D19" s="143">
        <f>Aktivet!G41</f>
        <v>0</v>
      </c>
      <c r="E19" s="143">
        <f>Aktivet!H41</f>
        <v>0</v>
      </c>
      <c r="F19" s="131">
        <f t="shared" si="0"/>
        <v>0</v>
      </c>
      <c r="G19" s="131">
        <f t="shared" si="1"/>
        <v>0</v>
      </c>
      <c r="H19" s="131"/>
      <c r="I19" s="131"/>
      <c r="J19" s="131">
        <f t="shared" si="2"/>
        <v>0</v>
      </c>
    </row>
    <row r="20" spans="1:10" ht="12.75">
      <c r="A20" s="128">
        <v>8</v>
      </c>
      <c r="B20" s="61" t="s">
        <v>23</v>
      </c>
      <c r="C20" s="141" t="s">
        <v>167</v>
      </c>
      <c r="D20" s="143">
        <f>Aktivet!G42</f>
        <v>0</v>
      </c>
      <c r="E20" s="143">
        <f>Aktivet!H42</f>
        <v>0</v>
      </c>
      <c r="F20" s="131">
        <f t="shared" si="0"/>
        <v>0</v>
      </c>
      <c r="G20" s="131">
        <f t="shared" si="1"/>
        <v>0</v>
      </c>
      <c r="H20" s="131"/>
      <c r="I20" s="131"/>
      <c r="J20" s="131">
        <f t="shared" si="2"/>
        <v>0</v>
      </c>
    </row>
    <row r="21" spans="1:10" ht="12.75">
      <c r="A21" s="128"/>
      <c r="B21" s="61"/>
      <c r="C21" s="141"/>
      <c r="D21" s="143"/>
      <c r="E21" s="143"/>
      <c r="F21" s="131">
        <f>D21-E21</f>
        <v>0</v>
      </c>
      <c r="G21" s="131">
        <f>E21-D21</f>
        <v>0</v>
      </c>
      <c r="H21" s="131"/>
      <c r="I21" s="131"/>
      <c r="J21" s="131">
        <f>H21-I21</f>
        <v>0</v>
      </c>
    </row>
    <row r="22" spans="1:10" ht="12.75">
      <c r="A22" s="128">
        <v>9</v>
      </c>
      <c r="B22" s="61" t="s">
        <v>170</v>
      </c>
      <c r="C22" s="141" t="s">
        <v>167</v>
      </c>
      <c r="D22" s="143">
        <f>Pasivet!G6</f>
        <v>1839682</v>
      </c>
      <c r="E22" s="143">
        <f>Pasivet!H6</f>
        <v>3730757</v>
      </c>
      <c r="F22" s="131">
        <f>D22-E22</f>
        <v>-1891075</v>
      </c>
      <c r="G22" s="131">
        <f>E22-D22</f>
        <v>1891075</v>
      </c>
      <c r="H22" s="131"/>
      <c r="I22" s="131"/>
      <c r="J22" s="131">
        <f>H22-I22</f>
        <v>0</v>
      </c>
    </row>
    <row r="23" spans="1:10" ht="12.75">
      <c r="A23" s="128">
        <v>10</v>
      </c>
      <c r="B23" s="61" t="s">
        <v>169</v>
      </c>
      <c r="C23" s="141" t="s">
        <v>167</v>
      </c>
      <c r="D23" s="143">
        <f>Pasivet!G24</f>
        <v>0</v>
      </c>
      <c r="E23" s="143">
        <f>Pasivet!H24</f>
        <v>0</v>
      </c>
      <c r="F23" s="131">
        <f>D23-E23</f>
        <v>0</v>
      </c>
      <c r="G23" s="131">
        <f>E23-D23</f>
        <v>0</v>
      </c>
      <c r="H23" s="131"/>
      <c r="I23" s="131"/>
      <c r="J23" s="131">
        <f>H23-I23</f>
        <v>0</v>
      </c>
    </row>
    <row r="24" spans="1:10" ht="12.75">
      <c r="A24" s="128">
        <v>11</v>
      </c>
      <c r="B24" s="61" t="s">
        <v>171</v>
      </c>
      <c r="C24" s="141" t="s">
        <v>167</v>
      </c>
      <c r="D24" s="143">
        <f>Pasivet!G32</f>
        <v>1816363.35</v>
      </c>
      <c r="E24" s="143">
        <f>Pasivet!H32</f>
        <v>1147493</v>
      </c>
      <c r="F24" s="131">
        <f>D24-E24</f>
        <v>668870.3500000001</v>
      </c>
      <c r="G24" s="131">
        <f>E24-D24</f>
        <v>-668870.3500000001</v>
      </c>
      <c r="H24" s="131"/>
      <c r="I24" s="131"/>
      <c r="J24" s="131">
        <f>H24-I24</f>
        <v>0</v>
      </c>
    </row>
    <row r="25" spans="1:10" s="35" customFormat="1" ht="27" customHeight="1">
      <c r="A25" s="132"/>
      <c r="B25" s="132" t="s">
        <v>168</v>
      </c>
      <c r="C25" s="132"/>
      <c r="D25" s="145">
        <f>SUM(D13:D24)</f>
        <v>6119872.673333334</v>
      </c>
      <c r="E25" s="145">
        <f aca="true" t="shared" si="3" ref="E25:J25">SUM(E13:E24)</f>
        <v>8504870</v>
      </c>
      <c r="F25" s="145">
        <f t="shared" si="3"/>
        <v>-2384997.3266666667</v>
      </c>
      <c r="G25" s="145">
        <f t="shared" si="3"/>
        <v>2384997.3266666667</v>
      </c>
      <c r="H25" s="145">
        <f t="shared" si="3"/>
        <v>0</v>
      </c>
      <c r="I25" s="145">
        <f t="shared" si="3"/>
        <v>0</v>
      </c>
      <c r="J25" s="145">
        <f t="shared" si="3"/>
        <v>0</v>
      </c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46">
        <f>+J25-J9</f>
        <v>4977186</v>
      </c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4">
      <selection activeCell="H75" sqref="H75"/>
    </sheetView>
  </sheetViews>
  <sheetFormatPr defaultColWidth="9.140625" defaultRowHeight="12.75"/>
  <cols>
    <col min="5" max="5" width="15.7109375" style="0" customWidth="1"/>
    <col min="7" max="7" width="12.00390625" style="0" customWidth="1"/>
  </cols>
  <sheetData>
    <row r="1" spans="1:9" ht="15">
      <c r="A1" s="147"/>
      <c r="B1" s="148"/>
      <c r="C1" s="148"/>
      <c r="D1" s="148"/>
      <c r="E1" s="148"/>
      <c r="F1" s="148"/>
      <c r="G1" s="148"/>
      <c r="H1" s="148"/>
      <c r="I1" s="149"/>
    </row>
    <row r="2" spans="1:9" ht="15">
      <c r="A2" s="150"/>
      <c r="B2" s="151" t="s">
        <v>152</v>
      </c>
      <c r="C2" s="151"/>
      <c r="D2" s="151"/>
      <c r="E2" s="151"/>
      <c r="F2" s="156" t="s">
        <v>368</v>
      </c>
      <c r="G2" s="156"/>
      <c r="H2" s="151"/>
      <c r="I2" s="152"/>
    </row>
    <row r="3" spans="1:9" ht="15">
      <c r="A3" s="150"/>
      <c r="B3" s="151" t="s">
        <v>86</v>
      </c>
      <c r="C3" s="151"/>
      <c r="D3" s="151"/>
      <c r="E3" s="151"/>
      <c r="F3" s="156" t="s">
        <v>374</v>
      </c>
      <c r="G3" s="156"/>
      <c r="H3" s="151"/>
      <c r="I3" s="152"/>
    </row>
    <row r="4" spans="1:9" ht="15">
      <c r="A4" s="150"/>
      <c r="B4" s="151" t="s">
        <v>6</v>
      </c>
      <c r="C4" s="151"/>
      <c r="D4" s="151"/>
      <c r="E4" s="151"/>
      <c r="F4" s="156" t="s">
        <v>194</v>
      </c>
      <c r="G4" s="156"/>
      <c r="H4" s="156" t="s">
        <v>195</v>
      </c>
      <c r="I4" s="152"/>
    </row>
    <row r="5" spans="1:9" ht="15">
      <c r="A5" s="150"/>
      <c r="B5" s="151"/>
      <c r="C5" s="151"/>
      <c r="D5" s="151"/>
      <c r="E5" s="151"/>
      <c r="F5" s="151"/>
      <c r="G5" s="151"/>
      <c r="H5" s="151"/>
      <c r="I5" s="152"/>
    </row>
    <row r="6" spans="1:9" ht="15">
      <c r="A6" s="150"/>
      <c r="B6" s="151" t="s">
        <v>0</v>
      </c>
      <c r="C6" s="151"/>
      <c r="D6" s="151"/>
      <c r="E6" s="151"/>
      <c r="F6" s="151"/>
      <c r="G6" s="157"/>
      <c r="H6" s="151"/>
      <c r="I6" s="152"/>
    </row>
    <row r="7" spans="1:9" ht="15">
      <c r="A7" s="150"/>
      <c r="B7" s="151" t="s">
        <v>1</v>
      </c>
      <c r="C7" s="151"/>
      <c r="D7" s="151"/>
      <c r="E7" s="151"/>
      <c r="F7" s="151"/>
      <c r="G7" s="156"/>
      <c r="H7" s="151"/>
      <c r="I7" s="152"/>
    </row>
    <row r="8" spans="1:9" ht="15">
      <c r="A8" s="150"/>
      <c r="B8" s="151"/>
      <c r="C8" s="151"/>
      <c r="D8" s="151"/>
      <c r="E8" s="151"/>
      <c r="F8" s="151"/>
      <c r="G8" s="151"/>
      <c r="H8" s="151"/>
      <c r="I8" s="152"/>
    </row>
    <row r="9" spans="1:9" ht="15">
      <c r="A9" s="150"/>
      <c r="B9" s="151" t="s">
        <v>32</v>
      </c>
      <c r="C9" s="151"/>
      <c r="D9" s="151"/>
      <c r="E9" s="151"/>
      <c r="F9" s="156" t="s">
        <v>386</v>
      </c>
      <c r="G9" s="156"/>
      <c r="H9" s="151"/>
      <c r="I9" s="152"/>
    </row>
    <row r="10" spans="1:9" ht="15">
      <c r="A10" s="150"/>
      <c r="B10" s="151"/>
      <c r="C10" s="151"/>
      <c r="D10" s="151"/>
      <c r="E10" s="151"/>
      <c r="F10" s="151"/>
      <c r="G10" s="151"/>
      <c r="H10" s="151"/>
      <c r="I10" s="152"/>
    </row>
    <row r="11" spans="1:9" ht="15">
      <c r="A11" s="150"/>
      <c r="B11" s="151"/>
      <c r="C11" s="151"/>
      <c r="D11" s="151"/>
      <c r="E11" s="151"/>
      <c r="F11" s="151"/>
      <c r="G11" s="151"/>
      <c r="H11" s="151"/>
      <c r="I11" s="152"/>
    </row>
    <row r="12" spans="1:9" ht="15">
      <c r="A12" s="150"/>
      <c r="B12" s="151"/>
      <c r="C12" s="151"/>
      <c r="D12" s="151"/>
      <c r="E12" s="151"/>
      <c r="F12" s="151"/>
      <c r="G12" s="151"/>
      <c r="H12" s="151"/>
      <c r="I12" s="152"/>
    </row>
    <row r="13" spans="1:9" ht="15">
      <c r="A13" s="150"/>
      <c r="B13" s="151"/>
      <c r="C13" s="151"/>
      <c r="D13" s="151"/>
      <c r="E13" s="151"/>
      <c r="F13" s="151"/>
      <c r="G13" s="151"/>
      <c r="H13" s="151"/>
      <c r="I13" s="152"/>
    </row>
    <row r="14" spans="1:9" ht="15">
      <c r="A14" s="150"/>
      <c r="B14" s="151"/>
      <c r="C14" s="151"/>
      <c r="D14" s="151"/>
      <c r="E14" s="151"/>
      <c r="F14" s="151"/>
      <c r="G14" s="151"/>
      <c r="H14" s="151"/>
      <c r="I14" s="152"/>
    </row>
    <row r="15" spans="1:9" ht="15">
      <c r="A15" s="150"/>
      <c r="B15" s="151"/>
      <c r="C15" s="151"/>
      <c r="D15" s="151"/>
      <c r="E15" s="151"/>
      <c r="F15" s="151"/>
      <c r="G15" s="151"/>
      <c r="H15" s="151"/>
      <c r="I15" s="152"/>
    </row>
    <row r="16" spans="1:9" ht="15">
      <c r="A16" s="150"/>
      <c r="B16" s="151"/>
      <c r="C16" s="151"/>
      <c r="D16" s="151"/>
      <c r="E16" s="151"/>
      <c r="F16" s="151"/>
      <c r="G16" s="151"/>
      <c r="H16" s="151"/>
      <c r="I16" s="152"/>
    </row>
    <row r="17" spans="1:9" ht="15">
      <c r="A17" s="150"/>
      <c r="B17" s="151"/>
      <c r="C17" s="151"/>
      <c r="D17" s="151"/>
      <c r="E17" s="151"/>
      <c r="F17" s="151"/>
      <c r="G17" s="151"/>
      <c r="H17" s="151"/>
      <c r="I17" s="152"/>
    </row>
    <row r="18" spans="1:9" ht="15">
      <c r="A18" s="150"/>
      <c r="B18" s="151"/>
      <c r="C18" s="151"/>
      <c r="D18" s="151"/>
      <c r="E18" s="151"/>
      <c r="F18" s="151"/>
      <c r="G18" s="151"/>
      <c r="H18" s="151"/>
      <c r="I18" s="152"/>
    </row>
    <row r="19" spans="1:9" ht="15">
      <c r="A19" s="150"/>
      <c r="B19" s="151"/>
      <c r="C19" s="151"/>
      <c r="D19" s="151"/>
      <c r="E19" s="151"/>
      <c r="F19" s="151"/>
      <c r="G19" s="151"/>
      <c r="H19" s="151"/>
      <c r="I19" s="152"/>
    </row>
    <row r="20" spans="1:9" ht="15">
      <c r="A20" s="150" t="s">
        <v>7</v>
      </c>
      <c r="B20" s="151"/>
      <c r="C20" s="151"/>
      <c r="D20" s="151"/>
      <c r="E20" s="151"/>
      <c r="F20" s="151"/>
      <c r="G20" s="151"/>
      <c r="H20" s="151"/>
      <c r="I20" s="152"/>
    </row>
    <row r="21" spans="1:9" ht="15">
      <c r="A21" s="150"/>
      <c r="B21" s="151" t="s">
        <v>78</v>
      </c>
      <c r="C21" s="151"/>
      <c r="D21" s="151"/>
      <c r="E21" s="151"/>
      <c r="F21" s="151"/>
      <c r="G21" s="151"/>
      <c r="H21" s="151"/>
      <c r="I21" s="152"/>
    </row>
    <row r="22" spans="1:9" ht="15">
      <c r="A22" s="150"/>
      <c r="B22" s="151" t="s">
        <v>79</v>
      </c>
      <c r="C22" s="151"/>
      <c r="D22" s="151"/>
      <c r="E22" s="151"/>
      <c r="F22" s="151"/>
      <c r="G22" s="151"/>
      <c r="H22" s="151"/>
      <c r="I22" s="152"/>
    </row>
    <row r="23" spans="1:9" ht="15">
      <c r="A23" s="150"/>
      <c r="B23" s="151"/>
      <c r="C23" s="151"/>
      <c r="D23" s="151"/>
      <c r="E23" s="151"/>
      <c r="F23" s="151"/>
      <c r="G23" s="151"/>
      <c r="H23" s="151"/>
      <c r="I23" s="152"/>
    </row>
    <row r="24" spans="1:9" ht="15">
      <c r="A24" s="150"/>
      <c r="B24" s="151"/>
      <c r="C24" s="151"/>
      <c r="D24" s="151"/>
      <c r="E24" s="151"/>
      <c r="F24" s="151"/>
      <c r="G24" s="151"/>
      <c r="H24" s="151"/>
      <c r="I24" s="152"/>
    </row>
    <row r="25" spans="1:9" ht="17.25">
      <c r="A25" s="150"/>
      <c r="B25" s="151"/>
      <c r="C25" s="151"/>
      <c r="D25" s="151"/>
      <c r="E25" s="267" t="s">
        <v>389</v>
      </c>
      <c r="F25" s="151"/>
      <c r="G25" s="151"/>
      <c r="H25" s="151"/>
      <c r="I25" s="152"/>
    </row>
    <row r="26" spans="1:9" ht="15">
      <c r="A26" s="150"/>
      <c r="B26" s="151"/>
      <c r="C26" s="151"/>
      <c r="D26" s="151"/>
      <c r="E26" s="151"/>
      <c r="F26" s="151"/>
      <c r="G26" s="151"/>
      <c r="H26" s="151"/>
      <c r="I26" s="152"/>
    </row>
    <row r="27" spans="1:9" ht="15">
      <c r="A27" s="150"/>
      <c r="B27" s="151"/>
      <c r="C27" s="151"/>
      <c r="D27" s="151"/>
      <c r="E27" s="151"/>
      <c r="F27" s="151"/>
      <c r="G27" s="151"/>
      <c r="H27" s="151"/>
      <c r="I27" s="152"/>
    </row>
    <row r="28" spans="1:9" ht="1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ht="15">
      <c r="A30" s="150"/>
      <c r="B30" s="151"/>
      <c r="C30" s="151"/>
      <c r="D30" s="151"/>
      <c r="E30" s="151"/>
      <c r="F30" s="151"/>
      <c r="G30" s="151"/>
      <c r="H30" s="151"/>
      <c r="I30" s="152"/>
    </row>
    <row r="31" spans="1:9" ht="15">
      <c r="A31" s="150"/>
      <c r="B31" s="151"/>
      <c r="C31" s="151"/>
      <c r="D31" s="151"/>
      <c r="E31" s="151"/>
      <c r="F31" s="151"/>
      <c r="G31" s="151"/>
      <c r="H31" s="151"/>
      <c r="I31" s="152"/>
    </row>
    <row r="32" spans="1:9" ht="15">
      <c r="A32" s="150"/>
      <c r="B32" s="151"/>
      <c r="C32" s="151"/>
      <c r="D32" s="151"/>
      <c r="E32" s="151"/>
      <c r="F32" s="151"/>
      <c r="G32" s="151"/>
      <c r="H32" s="151"/>
      <c r="I32" s="152"/>
    </row>
    <row r="33" spans="1:9" ht="1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ht="1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ht="15">
      <c r="A35" s="150"/>
      <c r="B35" s="151"/>
      <c r="C35" s="151"/>
      <c r="D35" s="151"/>
      <c r="E35" s="151"/>
      <c r="F35" s="151"/>
      <c r="G35" s="151"/>
      <c r="H35" s="151"/>
      <c r="I35" s="152"/>
    </row>
    <row r="36" spans="1:9" ht="15">
      <c r="A36" s="150"/>
      <c r="B36" s="151"/>
      <c r="C36" s="151"/>
      <c r="D36" s="151"/>
      <c r="E36" s="151"/>
      <c r="F36" s="151"/>
      <c r="G36" s="151"/>
      <c r="H36" s="151"/>
      <c r="I36" s="152"/>
    </row>
    <row r="37" spans="1:9" ht="15">
      <c r="A37" s="150"/>
      <c r="B37" s="151" t="s">
        <v>92</v>
      </c>
      <c r="C37" s="151"/>
      <c r="D37" s="151"/>
      <c r="E37" s="151"/>
      <c r="F37" s="151"/>
      <c r="G37" s="151" t="s">
        <v>153</v>
      </c>
      <c r="H37" s="151"/>
      <c r="I37" s="152"/>
    </row>
    <row r="38" spans="1:9" ht="15">
      <c r="A38" s="150"/>
      <c r="B38" s="151" t="s">
        <v>93</v>
      </c>
      <c r="C38" s="151"/>
      <c r="D38" s="151"/>
      <c r="E38" s="151"/>
      <c r="F38" s="151"/>
      <c r="G38" s="151" t="s">
        <v>154</v>
      </c>
      <c r="H38" s="151"/>
      <c r="I38" s="152"/>
    </row>
    <row r="39" spans="1:9" ht="15">
      <c r="A39" s="150"/>
      <c r="B39" s="151" t="s">
        <v>87</v>
      </c>
      <c r="C39" s="151"/>
      <c r="D39" s="151"/>
      <c r="E39" s="151"/>
      <c r="F39" s="151"/>
      <c r="G39" s="151" t="s">
        <v>94</v>
      </c>
      <c r="H39" s="151"/>
      <c r="I39" s="152"/>
    </row>
    <row r="40" spans="1:9" ht="15">
      <c r="A40" s="150"/>
      <c r="B40" s="151" t="s">
        <v>88</v>
      </c>
      <c r="C40" s="151"/>
      <c r="D40" s="151"/>
      <c r="E40" s="151"/>
      <c r="F40" s="151"/>
      <c r="G40" s="151" t="s">
        <v>94</v>
      </c>
      <c r="H40" s="151"/>
      <c r="I40" s="152"/>
    </row>
    <row r="41" spans="1:9" ht="15">
      <c r="A41" s="150"/>
      <c r="B41" s="151"/>
      <c r="C41" s="151"/>
      <c r="D41" s="151"/>
      <c r="E41" s="151"/>
      <c r="F41" s="151"/>
      <c r="G41" s="151"/>
      <c r="H41" s="151"/>
      <c r="I41" s="152"/>
    </row>
    <row r="42" spans="1:9" ht="15">
      <c r="A42" s="150"/>
      <c r="B42" s="151" t="s">
        <v>363</v>
      </c>
      <c r="C42" s="151"/>
      <c r="D42" s="151"/>
      <c r="E42" s="151"/>
      <c r="F42" s="151" t="s">
        <v>89</v>
      </c>
      <c r="G42" s="151" t="s">
        <v>387</v>
      </c>
      <c r="H42" s="151"/>
      <c r="I42" s="152"/>
    </row>
    <row r="43" spans="1:9" ht="15">
      <c r="A43" s="150"/>
      <c r="B43" s="151"/>
      <c r="C43" s="151"/>
      <c r="D43" s="151"/>
      <c r="E43" s="151"/>
      <c r="F43" s="151" t="s">
        <v>90</v>
      </c>
      <c r="G43" s="151" t="s">
        <v>388</v>
      </c>
      <c r="H43" s="151"/>
      <c r="I43" s="152"/>
    </row>
    <row r="44" spans="1:9" ht="15">
      <c r="A44" s="150"/>
      <c r="B44" s="151"/>
      <c r="C44" s="151"/>
      <c r="D44" s="151"/>
      <c r="E44" s="151"/>
      <c r="F44" s="151"/>
      <c r="G44" s="151"/>
      <c r="H44" s="151"/>
      <c r="I44" s="152"/>
    </row>
    <row r="45" spans="1:9" ht="15">
      <c r="A45" s="153"/>
      <c r="B45" s="154" t="s">
        <v>91</v>
      </c>
      <c r="C45" s="154"/>
      <c r="D45" s="154"/>
      <c r="E45" s="154"/>
      <c r="F45" s="154"/>
      <c r="G45" s="266" t="s">
        <v>390</v>
      </c>
      <c r="H45" s="154"/>
      <c r="I45" s="155"/>
    </row>
    <row r="46" spans="1:9" ht="15">
      <c r="A46" s="43"/>
      <c r="B46" s="43"/>
      <c r="C46" s="43"/>
      <c r="D46" s="43"/>
      <c r="E46" s="43"/>
      <c r="F46" s="43"/>
      <c r="G46" s="43"/>
      <c r="H46" s="43"/>
      <c r="I46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11.57421875" style="43" customWidth="1"/>
    <col min="2" max="2" width="20.140625" style="43" customWidth="1"/>
    <col min="3" max="7" width="14.57421875" style="43" customWidth="1"/>
    <col min="8" max="8" width="9.421875" style="0" customWidth="1"/>
  </cols>
  <sheetData>
    <row r="2" spans="1:7" ht="15">
      <c r="A2" s="147"/>
      <c r="B2" s="148"/>
      <c r="C2" s="148"/>
      <c r="D2" s="148"/>
      <c r="E2" s="148"/>
      <c r="F2" s="148"/>
      <c r="G2" s="149"/>
    </row>
    <row r="3" spans="1:7" ht="15">
      <c r="A3" s="150"/>
      <c r="B3" s="151"/>
      <c r="C3" s="151"/>
      <c r="D3" s="151"/>
      <c r="E3" s="151"/>
      <c r="F3" s="151"/>
      <c r="G3" s="152"/>
    </row>
    <row r="4" spans="1:7" s="1" customFormat="1" ht="33" customHeight="1">
      <c r="A4" s="304" t="s">
        <v>77</v>
      </c>
      <c r="B4" s="305"/>
      <c r="C4" s="305"/>
      <c r="D4" s="305"/>
      <c r="E4" s="305"/>
      <c r="F4" s="305"/>
      <c r="G4" s="306"/>
    </row>
    <row r="5" spans="1:7" ht="15">
      <c r="A5" s="150" t="s">
        <v>191</v>
      </c>
      <c r="B5" s="151"/>
      <c r="C5" s="151"/>
      <c r="D5" s="151"/>
      <c r="E5" s="151"/>
      <c r="F5" s="151"/>
      <c r="G5" s="152"/>
    </row>
    <row r="6" spans="1:7" ht="16.5">
      <c r="A6" s="150" t="s">
        <v>192</v>
      </c>
      <c r="B6" s="151"/>
      <c r="C6" s="158"/>
      <c r="D6" s="151"/>
      <c r="E6" s="151"/>
      <c r="F6" s="151"/>
      <c r="G6" s="152"/>
    </row>
    <row r="7" spans="1:7" ht="15">
      <c r="A7" s="150" t="s">
        <v>203</v>
      </c>
      <c r="B7" s="151"/>
      <c r="C7" s="151"/>
      <c r="D7" s="151"/>
      <c r="E7" s="151"/>
      <c r="F7" s="151"/>
      <c r="G7" s="152"/>
    </row>
    <row r="8" spans="1:7" ht="15">
      <c r="A8" s="150"/>
      <c r="B8" s="151"/>
      <c r="C8" s="151"/>
      <c r="D8" s="151"/>
      <c r="E8" s="151"/>
      <c r="F8" s="151"/>
      <c r="G8" s="152"/>
    </row>
    <row r="9" spans="1:7" ht="15">
      <c r="A9" s="150"/>
      <c r="B9" s="151"/>
      <c r="C9" s="151"/>
      <c r="D9" s="151"/>
      <c r="E9" s="151"/>
      <c r="F9" s="151"/>
      <c r="G9" s="152"/>
    </row>
    <row r="10" spans="1:7" ht="15">
      <c r="A10" s="150"/>
      <c r="B10" s="151"/>
      <c r="C10" s="151"/>
      <c r="D10" s="151"/>
      <c r="E10" s="151"/>
      <c r="F10" s="151"/>
      <c r="G10" s="152"/>
    </row>
    <row r="11" spans="1:7" ht="15">
      <c r="A11" s="150"/>
      <c r="B11" s="151"/>
      <c r="C11" s="151"/>
      <c r="D11" s="151"/>
      <c r="E11" s="151"/>
      <c r="F11" s="151"/>
      <c r="G11" s="152"/>
    </row>
    <row r="12" spans="1:7" ht="15">
      <c r="A12" s="159"/>
      <c r="B12" s="151"/>
      <c r="C12" s="151"/>
      <c r="D12" s="151"/>
      <c r="E12" s="151"/>
      <c r="F12" s="151"/>
      <c r="G12" s="152"/>
    </row>
    <row r="13" spans="1:7" ht="15">
      <c r="A13" s="150"/>
      <c r="B13" s="160"/>
      <c r="C13" s="151"/>
      <c r="D13" s="151"/>
      <c r="E13" s="151"/>
      <c r="F13" s="151"/>
      <c r="G13" s="152"/>
    </row>
    <row r="14" spans="1:7" ht="15">
      <c r="A14" s="150"/>
      <c r="B14" s="160"/>
      <c r="C14" s="151"/>
      <c r="D14" s="151"/>
      <c r="E14" s="151"/>
      <c r="F14" s="151"/>
      <c r="G14" s="152"/>
    </row>
    <row r="15" spans="1:7" ht="15">
      <c r="A15" s="159"/>
      <c r="B15" s="129" t="s">
        <v>351</v>
      </c>
      <c r="C15" s="129"/>
      <c r="D15" s="151"/>
      <c r="E15" s="151"/>
      <c r="F15" s="151"/>
      <c r="G15" s="152"/>
    </row>
    <row r="16" spans="1:7" ht="15">
      <c r="A16" s="150"/>
      <c r="B16" s="129" t="s">
        <v>352</v>
      </c>
      <c r="C16" s="145">
        <f>Rezultati!F11</f>
        <v>39420864</v>
      </c>
      <c r="D16" s="151"/>
      <c r="E16" s="161" t="s">
        <v>197</v>
      </c>
      <c r="F16" s="161" t="s">
        <v>198</v>
      </c>
      <c r="G16" s="162">
        <f>Rezultati!F8</f>
        <v>42193505</v>
      </c>
    </row>
    <row r="17" spans="1:7" ht="15">
      <c r="A17" s="150"/>
      <c r="B17" s="129" t="s">
        <v>353</v>
      </c>
      <c r="C17" s="131">
        <f>Rezultati!F13</f>
        <v>340250</v>
      </c>
      <c r="D17" s="151"/>
      <c r="E17" s="161" t="s">
        <v>199</v>
      </c>
      <c r="F17" s="161" t="s">
        <v>198</v>
      </c>
      <c r="G17" s="162">
        <f>C22</f>
        <v>40200714</v>
      </c>
    </row>
    <row r="18" spans="1:7" ht="15">
      <c r="A18" s="150"/>
      <c r="B18" s="163" t="s">
        <v>354</v>
      </c>
      <c r="C18" s="145">
        <f>Rezultati!F14</f>
        <v>246818</v>
      </c>
      <c r="D18" s="151"/>
      <c r="E18" s="164" t="s">
        <v>200</v>
      </c>
      <c r="F18" s="161" t="s">
        <v>198</v>
      </c>
      <c r="G18" s="162">
        <f>G16-G17</f>
        <v>1992791</v>
      </c>
    </row>
    <row r="19" spans="1:7" ht="15">
      <c r="A19" s="150"/>
      <c r="B19" s="163" t="s">
        <v>360</v>
      </c>
      <c r="C19" s="165">
        <f>Rezultati!F15</f>
        <v>57782</v>
      </c>
      <c r="D19" s="151"/>
      <c r="E19" s="164" t="s">
        <v>201</v>
      </c>
      <c r="F19" s="166" t="s">
        <v>198</v>
      </c>
      <c r="G19" s="174">
        <f>G18*15%</f>
        <v>298918.64999999997</v>
      </c>
    </row>
    <row r="20" spans="1:7" ht="15">
      <c r="A20" s="150"/>
      <c r="B20" s="163" t="s">
        <v>391</v>
      </c>
      <c r="C20" s="131">
        <v>130000</v>
      </c>
      <c r="D20" s="151"/>
      <c r="E20" s="164" t="s">
        <v>202</v>
      </c>
      <c r="F20" s="166" t="s">
        <v>198</v>
      </c>
      <c r="G20" s="162">
        <v>318291</v>
      </c>
    </row>
    <row r="21" spans="1:7" ht="15">
      <c r="A21" s="150"/>
      <c r="B21" s="167" t="s">
        <v>361</v>
      </c>
      <c r="C21" s="167">
        <v>5000</v>
      </c>
      <c r="D21" s="151"/>
      <c r="E21" s="164" t="s">
        <v>373</v>
      </c>
      <c r="F21" s="166" t="s">
        <v>198</v>
      </c>
      <c r="G21" s="162">
        <f>G19-G20</f>
        <v>-19372.350000000035</v>
      </c>
    </row>
    <row r="22" spans="1:7" ht="15">
      <c r="A22" s="150"/>
      <c r="B22" s="167" t="s">
        <v>362</v>
      </c>
      <c r="C22" s="100">
        <f>SUM(C16:C21)</f>
        <v>40200714</v>
      </c>
      <c r="D22" s="151"/>
      <c r="E22" s="164"/>
      <c r="F22" s="161"/>
      <c r="G22" s="162"/>
    </row>
    <row r="23" spans="1:7" ht="15">
      <c r="A23" s="150"/>
      <c r="B23" s="151"/>
      <c r="C23" s="151"/>
      <c r="D23" s="168"/>
      <c r="E23" s="151"/>
      <c r="F23" s="151"/>
      <c r="G23" s="152"/>
    </row>
    <row r="24" spans="1:7" ht="15">
      <c r="A24" s="150"/>
      <c r="B24" s="151"/>
      <c r="C24" s="151"/>
      <c r="D24" s="168"/>
      <c r="E24" s="151"/>
      <c r="F24" s="151"/>
      <c r="G24" s="175"/>
    </row>
    <row r="25" spans="1:7" ht="15">
      <c r="A25" s="150"/>
      <c r="B25" s="151"/>
      <c r="C25" s="151"/>
      <c r="D25" s="168"/>
      <c r="E25" s="151"/>
      <c r="F25" s="151"/>
      <c r="G25" s="152"/>
    </row>
    <row r="26" spans="1:7" ht="15">
      <c r="A26" s="150"/>
      <c r="B26" s="151"/>
      <c r="C26" s="151"/>
      <c r="D26" s="168"/>
      <c r="E26" s="151"/>
      <c r="F26" s="151"/>
      <c r="G26" s="152"/>
    </row>
    <row r="27" spans="1:7" ht="15">
      <c r="A27" s="150"/>
      <c r="B27" s="151"/>
      <c r="C27" s="151"/>
      <c r="D27" s="168"/>
      <c r="E27" s="151"/>
      <c r="F27" s="151"/>
      <c r="G27" s="152"/>
    </row>
    <row r="28" spans="1:7" ht="15">
      <c r="A28" s="150"/>
      <c r="B28" s="151"/>
      <c r="C28" s="151"/>
      <c r="D28" s="168"/>
      <c r="E28" s="151"/>
      <c r="F28" s="151"/>
      <c r="G28" s="152"/>
    </row>
    <row r="29" spans="1:7" ht="15">
      <c r="A29" s="150"/>
      <c r="B29" s="151"/>
      <c r="C29" s="151"/>
      <c r="D29" s="168"/>
      <c r="E29" s="151"/>
      <c r="F29" s="151"/>
      <c r="G29" s="152"/>
    </row>
    <row r="30" spans="1:7" ht="15">
      <c r="A30" s="150"/>
      <c r="B30" s="151"/>
      <c r="C30" s="151"/>
      <c r="D30" s="168"/>
      <c r="E30" s="151"/>
      <c r="F30" s="151"/>
      <c r="G30" s="152"/>
    </row>
    <row r="31" spans="1:7" ht="15">
      <c r="A31" s="150"/>
      <c r="B31" s="151"/>
      <c r="C31" s="151"/>
      <c r="D31" s="168"/>
      <c r="E31" s="151"/>
      <c r="F31" s="151"/>
      <c r="G31" s="152"/>
    </row>
    <row r="32" spans="1:7" ht="15">
      <c r="A32" s="150"/>
      <c r="B32" s="151"/>
      <c r="C32" s="151"/>
      <c r="D32" s="168"/>
      <c r="E32" s="151"/>
      <c r="F32" s="151"/>
      <c r="G32" s="152"/>
    </row>
    <row r="33" spans="1:7" ht="15">
      <c r="A33" s="150"/>
      <c r="B33" s="151"/>
      <c r="C33" s="151"/>
      <c r="D33" s="168"/>
      <c r="E33" s="151"/>
      <c r="F33" s="151"/>
      <c r="G33" s="152"/>
    </row>
    <row r="34" spans="1:7" ht="15">
      <c r="A34" s="150"/>
      <c r="B34" s="156"/>
      <c r="C34" s="156"/>
      <c r="D34" s="169"/>
      <c r="E34" s="151"/>
      <c r="F34" s="151"/>
      <c r="G34" s="152"/>
    </row>
    <row r="35" spans="1:7" ht="16.5">
      <c r="A35" s="150"/>
      <c r="B35" s="151"/>
      <c r="C35" s="151"/>
      <c r="D35" s="170"/>
      <c r="E35" s="170"/>
      <c r="F35" s="170"/>
      <c r="G35" s="152"/>
    </row>
    <row r="36" spans="1:7" ht="16.5">
      <c r="A36" s="150"/>
      <c r="B36" s="171"/>
      <c r="C36" s="151"/>
      <c r="D36" s="172" t="s">
        <v>196</v>
      </c>
      <c r="E36" s="172" t="s">
        <v>370</v>
      </c>
      <c r="F36" s="172"/>
      <c r="G36" s="152"/>
    </row>
    <row r="37" spans="1:7" ht="15">
      <c r="A37" s="150"/>
      <c r="B37" s="160"/>
      <c r="C37" s="151"/>
      <c r="D37" s="151"/>
      <c r="E37" s="154"/>
      <c r="F37" s="154"/>
      <c r="G37" s="152"/>
    </row>
    <row r="38" spans="1:7" ht="15">
      <c r="A38" s="150"/>
      <c r="B38" s="160"/>
      <c r="C38" s="151"/>
      <c r="D38" s="160"/>
      <c r="E38" s="151"/>
      <c r="F38" s="151"/>
      <c r="G38" s="152"/>
    </row>
    <row r="39" spans="1:7" ht="15">
      <c r="A39" s="150"/>
      <c r="B39" s="160"/>
      <c r="C39" s="151"/>
      <c r="D39" s="160"/>
      <c r="E39" s="151"/>
      <c r="F39" s="151"/>
      <c r="G39" s="152"/>
    </row>
    <row r="40" spans="1:7" ht="15">
      <c r="A40" s="150"/>
      <c r="B40" s="160"/>
      <c r="C40" s="160"/>
      <c r="D40" s="160"/>
      <c r="E40" s="160"/>
      <c r="F40" s="151"/>
      <c r="G40" s="152"/>
    </row>
    <row r="41" spans="1:7" ht="15">
      <c r="A41" s="150"/>
      <c r="B41" s="160"/>
      <c r="C41" s="160"/>
      <c r="D41" s="160"/>
      <c r="E41" s="151"/>
      <c r="F41" s="151"/>
      <c r="G41" s="152"/>
    </row>
    <row r="42" spans="1:7" s="4" customFormat="1" ht="15">
      <c r="A42" s="150"/>
      <c r="B42" s="160"/>
      <c r="C42" s="173"/>
      <c r="D42" s="160"/>
      <c r="E42" s="151"/>
      <c r="F42" s="151"/>
      <c r="G42" s="152"/>
    </row>
    <row r="43" spans="1:7" s="4" customFormat="1" ht="16.5">
      <c r="A43" s="150"/>
      <c r="B43" s="151"/>
      <c r="C43" s="151"/>
      <c r="D43" s="160"/>
      <c r="E43" s="170"/>
      <c r="F43" s="170"/>
      <c r="G43" s="176"/>
    </row>
    <row r="44" spans="1:7" s="4" customFormat="1" ht="15">
      <c r="A44" s="150"/>
      <c r="B44" s="160"/>
      <c r="C44" s="151"/>
      <c r="D44" s="160"/>
      <c r="E44" s="151"/>
      <c r="F44" s="151"/>
      <c r="G44" s="152"/>
    </row>
    <row r="45" spans="1:7" s="4" customFormat="1" ht="15">
      <c r="A45" s="150"/>
      <c r="B45" s="156"/>
      <c r="C45" s="156"/>
      <c r="D45" s="156"/>
      <c r="E45" s="151"/>
      <c r="F45" s="151"/>
      <c r="G45" s="152"/>
    </row>
    <row r="46" spans="1:7" ht="16.5">
      <c r="A46" s="150"/>
      <c r="B46" s="156"/>
      <c r="C46" s="156"/>
      <c r="D46" s="156"/>
      <c r="E46" s="172"/>
      <c r="F46" s="172"/>
      <c r="G46" s="177"/>
    </row>
    <row r="47" spans="1:7" ht="15">
      <c r="A47" s="150"/>
      <c r="B47" s="151"/>
      <c r="C47" s="151"/>
      <c r="D47" s="151"/>
      <c r="E47" s="151"/>
      <c r="F47" s="151"/>
      <c r="G47" s="152"/>
    </row>
    <row r="48" spans="1:7" ht="15">
      <c r="A48" s="150"/>
      <c r="B48" s="151"/>
      <c r="C48" s="151"/>
      <c r="D48" s="151"/>
      <c r="E48" s="151"/>
      <c r="F48" s="151"/>
      <c r="G48" s="152"/>
    </row>
    <row r="49" spans="1:7" ht="15">
      <c r="A49" s="153"/>
      <c r="B49" s="154"/>
      <c r="C49" s="154"/>
      <c r="D49" s="154"/>
      <c r="E49" s="154"/>
      <c r="F49" s="154"/>
      <c r="G49" s="155"/>
    </row>
  </sheetData>
  <sheetProtection/>
  <mergeCells count="1">
    <mergeCell ref="A4:G4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4">
      <selection activeCell="K27" sqref="K27"/>
    </sheetView>
  </sheetViews>
  <sheetFormatPr defaultColWidth="9.140625" defaultRowHeight="12.75"/>
  <cols>
    <col min="1" max="1" width="7.140625" style="0" customWidth="1"/>
    <col min="2" max="2" width="31.57421875" style="0" customWidth="1"/>
    <col min="4" max="4" width="10.7109375" style="0" bestFit="1" customWidth="1"/>
    <col min="5" max="5" width="10.28125" style="0" bestFit="1" customWidth="1"/>
    <col min="6" max="6" width="9.28125" style="0" bestFit="1" customWidth="1"/>
    <col min="7" max="7" width="12.00390625" style="0" customWidth="1"/>
  </cols>
  <sheetData>
    <row r="1" spans="1:7" ht="15.75">
      <c r="A1" s="121" t="s">
        <v>369</v>
      </c>
      <c r="B1" s="47"/>
      <c r="C1" s="43"/>
      <c r="D1" s="43"/>
      <c r="E1" s="43"/>
      <c r="F1" s="43"/>
      <c r="G1" s="43"/>
    </row>
    <row r="2" spans="1:7" ht="15">
      <c r="A2" s="43"/>
      <c r="B2" s="178"/>
      <c r="C2" s="43"/>
      <c r="D2" s="43"/>
      <c r="E2" s="43"/>
      <c r="F2" s="43"/>
      <c r="G2" s="43"/>
    </row>
    <row r="3" spans="1:7" ht="15">
      <c r="A3" s="43"/>
      <c r="B3" s="178"/>
      <c r="C3" s="43"/>
      <c r="D3" s="43"/>
      <c r="E3" s="43"/>
      <c r="F3" s="43"/>
      <c r="G3" s="43"/>
    </row>
    <row r="4" spans="1:7" ht="16.5">
      <c r="A4" s="43"/>
      <c r="B4" s="307" t="s">
        <v>393</v>
      </c>
      <c r="C4" s="307"/>
      <c r="D4" s="307"/>
      <c r="E4" s="307"/>
      <c r="F4" s="307"/>
      <c r="G4" s="307"/>
    </row>
    <row r="5" spans="1:7" ht="15">
      <c r="A5" s="43"/>
      <c r="B5" s="43"/>
      <c r="C5" s="43"/>
      <c r="D5" s="43"/>
      <c r="E5" s="43"/>
      <c r="F5" s="43"/>
      <c r="G5" s="43"/>
    </row>
    <row r="6" spans="1:7" ht="15">
      <c r="A6" s="272" t="s">
        <v>2</v>
      </c>
      <c r="B6" s="308" t="s">
        <v>156</v>
      </c>
      <c r="C6" s="272" t="s">
        <v>204</v>
      </c>
      <c r="D6" s="179" t="s">
        <v>205</v>
      </c>
      <c r="E6" s="272" t="s">
        <v>206</v>
      </c>
      <c r="F6" s="272" t="s">
        <v>207</v>
      </c>
      <c r="G6" s="179" t="s">
        <v>205</v>
      </c>
    </row>
    <row r="7" spans="1:7" ht="15">
      <c r="A7" s="273"/>
      <c r="B7" s="309"/>
      <c r="C7" s="273"/>
      <c r="D7" s="180">
        <v>42370</v>
      </c>
      <c r="E7" s="273"/>
      <c r="F7" s="273"/>
      <c r="G7" s="180" t="s">
        <v>392</v>
      </c>
    </row>
    <row r="8" spans="1:7" ht="15">
      <c r="A8" s="99">
        <v>1</v>
      </c>
      <c r="B8" s="73" t="s">
        <v>24</v>
      </c>
      <c r="C8" s="99"/>
      <c r="D8" s="181"/>
      <c r="E8" s="181"/>
      <c r="F8" s="181"/>
      <c r="G8" s="181">
        <f aca="true" t="shared" si="0" ref="G8:G13">D8+E8-F8</f>
        <v>0</v>
      </c>
    </row>
    <row r="9" spans="1:7" ht="15">
      <c r="A9" s="99">
        <v>2</v>
      </c>
      <c r="B9" s="73" t="s">
        <v>208</v>
      </c>
      <c r="C9" s="99"/>
      <c r="D9" s="181"/>
      <c r="E9" s="181"/>
      <c r="F9" s="181"/>
      <c r="G9" s="181">
        <f t="shared" si="0"/>
        <v>0</v>
      </c>
    </row>
    <row r="10" spans="1:7" ht="15">
      <c r="A10" s="99">
        <v>3</v>
      </c>
      <c r="B10" s="161" t="s">
        <v>209</v>
      </c>
      <c r="C10" s="99"/>
      <c r="D10" s="181">
        <v>2901845</v>
      </c>
      <c r="E10" s="181">
        <v>0</v>
      </c>
      <c r="F10" s="181">
        <f>'[2]afgj inventar'!$I$16</f>
        <v>34907.009999999995</v>
      </c>
      <c r="G10" s="181">
        <f t="shared" si="0"/>
        <v>2866937.99</v>
      </c>
    </row>
    <row r="11" spans="1:7" ht="15">
      <c r="A11" s="99">
        <v>4</v>
      </c>
      <c r="B11" s="161" t="s">
        <v>210</v>
      </c>
      <c r="C11" s="99"/>
      <c r="D11" s="181" t="s">
        <v>211</v>
      </c>
      <c r="E11" s="181"/>
      <c r="F11" s="181"/>
      <c r="G11" s="181">
        <v>0</v>
      </c>
    </row>
    <row r="12" spans="1:7" ht="15">
      <c r="A12" s="99">
        <v>5</v>
      </c>
      <c r="B12" s="161" t="s">
        <v>212</v>
      </c>
      <c r="C12" s="99"/>
      <c r="D12" s="181">
        <f>'[2]afgj inventar'!$D$11</f>
        <v>91500</v>
      </c>
      <c r="E12" s="167">
        <v>0</v>
      </c>
      <c r="F12" s="181">
        <f>'[2]afgj inventar'!$I$11</f>
        <v>22875</v>
      </c>
      <c r="G12" s="181">
        <f t="shared" si="0"/>
        <v>68625</v>
      </c>
    </row>
    <row r="13" spans="1:7" ht="15.75" thickBot="1">
      <c r="A13" s="99">
        <v>1</v>
      </c>
      <c r="B13" s="161" t="s">
        <v>213</v>
      </c>
      <c r="C13" s="99"/>
      <c r="D13" s="181"/>
      <c r="E13" s="181"/>
      <c r="F13" s="181"/>
      <c r="G13" s="181">
        <f t="shared" si="0"/>
        <v>0</v>
      </c>
    </row>
    <row r="14" spans="1:7" ht="15.75" thickBot="1">
      <c r="A14" s="184"/>
      <c r="B14" s="185" t="s">
        <v>214</v>
      </c>
      <c r="C14" s="186"/>
      <c r="D14" s="187">
        <f>SUM(D8:D13)</f>
        <v>2993345</v>
      </c>
      <c r="E14" s="187">
        <f>SUM(E8:E13)</f>
        <v>0</v>
      </c>
      <c r="F14" s="187">
        <f>SUM(F8:F13)</f>
        <v>57782.009999999995</v>
      </c>
      <c r="G14" s="187">
        <f>SUM(G8:G13)</f>
        <v>2935562.99</v>
      </c>
    </row>
    <row r="15" spans="1:7" ht="15">
      <c r="A15" s="43"/>
      <c r="B15" s="43"/>
      <c r="C15" s="43"/>
      <c r="D15" s="43"/>
      <c r="E15" s="43"/>
      <c r="F15" s="43"/>
      <c r="G15" s="43"/>
    </row>
    <row r="16" spans="1:7" ht="16.5">
      <c r="A16" s="43"/>
      <c r="B16" s="307" t="s">
        <v>394</v>
      </c>
      <c r="C16" s="307"/>
      <c r="D16" s="307"/>
      <c r="E16" s="307"/>
      <c r="F16" s="307"/>
      <c r="G16" s="307"/>
    </row>
    <row r="17" spans="1:7" ht="15">
      <c r="A17" s="43"/>
      <c r="B17" s="43"/>
      <c r="C17" s="43"/>
      <c r="D17" s="43"/>
      <c r="E17" s="43"/>
      <c r="F17" s="43"/>
      <c r="G17" s="43"/>
    </row>
    <row r="18" spans="1:7" ht="15">
      <c r="A18" s="272" t="s">
        <v>2</v>
      </c>
      <c r="B18" s="308" t="s">
        <v>156</v>
      </c>
      <c r="C18" s="272" t="s">
        <v>204</v>
      </c>
      <c r="D18" s="179" t="s">
        <v>205</v>
      </c>
      <c r="E18" s="272" t="s">
        <v>206</v>
      </c>
      <c r="F18" s="272" t="s">
        <v>207</v>
      </c>
      <c r="G18" s="179" t="s">
        <v>205</v>
      </c>
    </row>
    <row r="19" spans="1:7" ht="15">
      <c r="A19" s="273"/>
      <c r="B19" s="309"/>
      <c r="C19" s="273"/>
      <c r="D19" s="180">
        <v>42370</v>
      </c>
      <c r="E19" s="273"/>
      <c r="F19" s="273"/>
      <c r="G19" s="180" t="s">
        <v>392</v>
      </c>
    </row>
    <row r="20" spans="1:7" ht="15">
      <c r="A20" s="99">
        <v>1</v>
      </c>
      <c r="B20" s="73" t="s">
        <v>24</v>
      </c>
      <c r="C20" s="99"/>
      <c r="D20" s="181">
        <v>0</v>
      </c>
      <c r="E20" s="181">
        <v>0</v>
      </c>
      <c r="F20" s="181"/>
      <c r="G20" s="181">
        <f>D20+E20</f>
        <v>0</v>
      </c>
    </row>
    <row r="21" spans="1:7" ht="15">
      <c r="A21" s="99">
        <v>2</v>
      </c>
      <c r="B21" s="73" t="s">
        <v>208</v>
      </c>
      <c r="C21" s="99"/>
      <c r="D21" s="181"/>
      <c r="E21" s="181"/>
      <c r="F21" s="181"/>
      <c r="G21" s="181">
        <f>D21+E21</f>
        <v>0</v>
      </c>
    </row>
    <row r="22" spans="1:7" ht="15">
      <c r="A22" s="99">
        <v>3</v>
      </c>
      <c r="B22" s="161" t="s">
        <v>215</v>
      </c>
      <c r="C22" s="99"/>
      <c r="D22" s="181">
        <v>168307</v>
      </c>
      <c r="E22" s="189">
        <f>F10</f>
        <v>34907.009999999995</v>
      </c>
      <c r="F22" s="181"/>
      <c r="G22" s="181">
        <f>D22+E22</f>
        <v>203214.01</v>
      </c>
    </row>
    <row r="23" spans="1:7" ht="15">
      <c r="A23" s="99">
        <v>4</v>
      </c>
      <c r="B23" s="161" t="s">
        <v>210</v>
      </c>
      <c r="C23" s="99"/>
      <c r="D23" s="181"/>
      <c r="E23" s="181"/>
      <c r="F23" s="181"/>
      <c r="G23" s="181">
        <v>0</v>
      </c>
    </row>
    <row r="24" spans="1:7" ht="15">
      <c r="A24" s="99">
        <v>5</v>
      </c>
      <c r="B24" s="161" t="s">
        <v>212</v>
      </c>
      <c r="C24" s="99"/>
      <c r="D24" s="181">
        <v>0</v>
      </c>
      <c r="E24" s="189">
        <f>F12</f>
        <v>22875</v>
      </c>
      <c r="F24" s="181"/>
      <c r="G24" s="181">
        <f>D24+E24</f>
        <v>22875</v>
      </c>
    </row>
    <row r="25" spans="1:7" ht="15.75" thickBot="1">
      <c r="A25" s="99">
        <v>1</v>
      </c>
      <c r="B25" s="161" t="s">
        <v>213</v>
      </c>
      <c r="C25" s="99"/>
      <c r="D25" s="181"/>
      <c r="E25" s="181"/>
      <c r="F25" s="181"/>
      <c r="G25" s="181"/>
    </row>
    <row r="26" spans="1:7" ht="15.75" thickBot="1">
      <c r="A26" s="184"/>
      <c r="B26" s="185" t="s">
        <v>214</v>
      </c>
      <c r="C26" s="186"/>
      <c r="D26" s="187">
        <f>SUM(D20:D25)</f>
        <v>168307</v>
      </c>
      <c r="E26" s="187">
        <f>SUM(E20:E25)</f>
        <v>57782.009999999995</v>
      </c>
      <c r="F26" s="187">
        <f>SUM(F20:F25)</f>
        <v>0</v>
      </c>
      <c r="G26" s="188">
        <v>0</v>
      </c>
    </row>
    <row r="27" spans="1:7" ht="15">
      <c r="A27" s="43"/>
      <c r="B27" s="43"/>
      <c r="C27" s="43"/>
      <c r="D27" s="43"/>
      <c r="E27" s="43"/>
      <c r="F27" s="43"/>
      <c r="G27" s="190"/>
    </row>
    <row r="28" spans="1:7" ht="16.5">
      <c r="A28" s="43"/>
      <c r="B28" s="307" t="s">
        <v>395</v>
      </c>
      <c r="C28" s="307"/>
      <c r="D28" s="307"/>
      <c r="E28" s="307"/>
      <c r="F28" s="307"/>
      <c r="G28" s="307"/>
    </row>
    <row r="29" spans="1:7" ht="15">
      <c r="A29" s="43"/>
      <c r="B29" s="43"/>
      <c r="C29" s="43"/>
      <c r="D29" s="43"/>
      <c r="E29" s="43"/>
      <c r="F29" s="43"/>
      <c r="G29" s="43"/>
    </row>
    <row r="30" spans="1:7" ht="15">
      <c r="A30" s="272" t="s">
        <v>2</v>
      </c>
      <c r="B30" s="308" t="s">
        <v>156</v>
      </c>
      <c r="C30" s="272" t="s">
        <v>204</v>
      </c>
      <c r="D30" s="179" t="s">
        <v>205</v>
      </c>
      <c r="E30" s="272" t="s">
        <v>206</v>
      </c>
      <c r="F30" s="272" t="s">
        <v>207</v>
      </c>
      <c r="G30" s="179" t="s">
        <v>205</v>
      </c>
    </row>
    <row r="31" spans="1:7" ht="15">
      <c r="A31" s="273"/>
      <c r="B31" s="309"/>
      <c r="C31" s="273"/>
      <c r="D31" s="180">
        <v>42370</v>
      </c>
      <c r="E31" s="273"/>
      <c r="F31" s="273"/>
      <c r="G31" s="180" t="s">
        <v>392</v>
      </c>
    </row>
    <row r="32" spans="1:7" ht="15">
      <c r="A32" s="99">
        <v>1</v>
      </c>
      <c r="B32" s="73" t="s">
        <v>24</v>
      </c>
      <c r="C32" s="99"/>
      <c r="D32" s="181">
        <v>0</v>
      </c>
      <c r="E32" s="181"/>
      <c r="F32" s="181">
        <v>0</v>
      </c>
      <c r="G32" s="181">
        <f aca="true" t="shared" si="1" ref="G32:G37">D32+E32-F32</f>
        <v>0</v>
      </c>
    </row>
    <row r="33" spans="1:7" ht="15">
      <c r="A33" s="99">
        <v>2</v>
      </c>
      <c r="B33" s="161" t="s">
        <v>208</v>
      </c>
      <c r="C33" s="99"/>
      <c r="D33" s="181"/>
      <c r="E33" s="181"/>
      <c r="F33" s="181"/>
      <c r="G33" s="181">
        <f t="shared" si="1"/>
        <v>0</v>
      </c>
    </row>
    <row r="34" spans="1:7" ht="15">
      <c r="A34" s="99">
        <v>3</v>
      </c>
      <c r="B34" s="161" t="s">
        <v>215</v>
      </c>
      <c r="C34" s="99"/>
      <c r="D34" s="181">
        <f>D10</f>
        <v>2901845</v>
      </c>
      <c r="E34" s="190">
        <v>0</v>
      </c>
      <c r="F34" s="181">
        <f>F10</f>
        <v>34907.009999999995</v>
      </c>
      <c r="G34" s="181">
        <f t="shared" si="1"/>
        <v>2866937.99</v>
      </c>
    </row>
    <row r="35" spans="1:7" ht="15">
      <c r="A35" s="99">
        <v>4</v>
      </c>
      <c r="B35" s="161" t="s">
        <v>210</v>
      </c>
      <c r="C35" s="99"/>
      <c r="D35" s="181">
        <v>0</v>
      </c>
      <c r="E35" s="181"/>
      <c r="F35" s="181"/>
      <c r="G35" s="181">
        <v>0</v>
      </c>
    </row>
    <row r="36" spans="1:7" ht="15">
      <c r="A36" s="99">
        <v>5</v>
      </c>
      <c r="B36" s="161" t="s">
        <v>212</v>
      </c>
      <c r="C36" s="99"/>
      <c r="D36" s="181">
        <f>D12</f>
        <v>91500</v>
      </c>
      <c r="E36" s="181"/>
      <c r="F36" s="181">
        <f>F12</f>
        <v>22875</v>
      </c>
      <c r="G36" s="181">
        <f t="shared" si="1"/>
        <v>68625</v>
      </c>
    </row>
    <row r="37" spans="1:7" ht="15.75" thickBot="1">
      <c r="A37" s="99">
        <v>1</v>
      </c>
      <c r="B37" s="161" t="s">
        <v>213</v>
      </c>
      <c r="C37" s="99"/>
      <c r="D37" s="181"/>
      <c r="E37" s="181"/>
      <c r="F37" s="181"/>
      <c r="G37" s="181">
        <f t="shared" si="1"/>
        <v>0</v>
      </c>
    </row>
    <row r="38" spans="1:7" ht="15.75" thickBot="1">
      <c r="A38" s="184"/>
      <c r="B38" s="185" t="s">
        <v>214</v>
      </c>
      <c r="C38" s="186"/>
      <c r="D38" s="187">
        <f>SUM(D32:D37)</f>
        <v>2993345</v>
      </c>
      <c r="E38" s="187">
        <f>SUM(E32:E37)</f>
        <v>0</v>
      </c>
      <c r="F38" s="187">
        <f>SUM(F32:F37)</f>
        <v>57782.009999999995</v>
      </c>
      <c r="G38" s="188">
        <f>SUM(G32:G37)</f>
        <v>2935562.99</v>
      </c>
    </row>
    <row r="39" spans="1:7" ht="15">
      <c r="A39" s="151"/>
      <c r="B39" s="151"/>
      <c r="C39" s="151"/>
      <c r="D39" s="151"/>
      <c r="E39" s="151"/>
      <c r="F39" s="168"/>
      <c r="G39" s="191"/>
    </row>
    <row r="40" spans="1:7" ht="16.5">
      <c r="A40" s="43"/>
      <c r="B40" s="43"/>
      <c r="C40" s="43"/>
      <c r="D40" s="43"/>
      <c r="E40" s="310" t="s">
        <v>216</v>
      </c>
      <c r="F40" s="310"/>
      <c r="G40" s="310"/>
    </row>
    <row r="41" spans="1:7" ht="15">
      <c r="A41" s="43"/>
      <c r="B41" s="43"/>
      <c r="C41" s="43"/>
      <c r="D41" s="43"/>
      <c r="E41" s="311" t="s">
        <v>371</v>
      </c>
      <c r="F41" s="311"/>
      <c r="G41" s="311"/>
    </row>
  </sheetData>
  <sheetProtection/>
  <mergeCells count="20">
    <mergeCell ref="E40:G40"/>
    <mergeCell ref="E41:G41"/>
    <mergeCell ref="B28:G28"/>
    <mergeCell ref="A30:A31"/>
    <mergeCell ref="B30:B31"/>
    <mergeCell ref="C30:C31"/>
    <mergeCell ref="E30:E31"/>
    <mergeCell ref="F30:F31"/>
    <mergeCell ref="B16:G16"/>
    <mergeCell ref="A18:A19"/>
    <mergeCell ref="B18:B19"/>
    <mergeCell ref="C18:C19"/>
    <mergeCell ref="E18:E19"/>
    <mergeCell ref="F18:F19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2017-03-30T11:16:58Z</cp:lastPrinted>
  <dcterms:created xsi:type="dcterms:W3CDTF">2002-02-16T18:16:52Z</dcterms:created>
  <dcterms:modified xsi:type="dcterms:W3CDTF">2017-07-16T12:01:40Z</dcterms:modified>
  <cp:category/>
  <cp:version/>
  <cp:contentType/>
  <cp:contentStatus/>
</cp:coreProperties>
</file>