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kopertina" sheetId="1" r:id="rId1"/>
    <sheet name="bilanci" sheetId="2" r:id="rId2"/>
    <sheet name="ceshi" sheetId="3" r:id="rId3"/>
    <sheet name="kapitali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<sst xmlns="http://schemas.openxmlformats.org/spreadsheetml/2006/main" count="351" uniqueCount="242">
  <si>
    <t>BILANCI  I FINANCIARE  I USHTRIMIT  2008</t>
  </si>
  <si>
    <t>REF/SKK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</si>
  <si>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</si>
  <si>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</si>
  <si>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</si>
  <si>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</si>
  <si>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</si>
  <si>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</si>
  <si>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</si>
  <si>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</si>
  <si>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</si>
  <si>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</si>
  <si>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</si>
  <si>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</si>
  <si>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</si>
  <si>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</si>
  <si>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</si>
  <si>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</si>
  <si>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</si>
  <si>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</si>
  <si>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</si>
  <si>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</si>
  <si>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</si>
  <si>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</si>
  <si>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</si>
  <si>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</si>
  <si>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</si>
  <si>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</si>
  <si>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</si>
  <si>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</si>
  <si>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</si>
  <si>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</si>
  <si>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(v)</t>
  </si>
  <si>
    <t>TOTALI I INVENTAREVE</t>
  </si>
  <si>
    <t>AKTIVET BILOGJIKE AFATSHKURTER</t>
  </si>
  <si>
    <t>SKK13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</si>
  <si>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</si>
  <si>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</si>
  <si>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</si>
  <si>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</si>
  <si>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</si>
  <si>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</si>
  <si>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</si>
  <si>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</si>
  <si>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</si>
  <si>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</si>
  <si>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</si>
  <si>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</si>
  <si>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</si>
  <si>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</si>
  <si>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</si>
  <si>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</si>
  <si>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</si>
  <si>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</si>
  <si>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</si>
  <si>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</si>
  <si>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</si>
  <si>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</si>
  <si>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</si>
  <si>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B</t>
  </si>
  <si>
    <t xml:space="preserve">DETYRIMET </t>
  </si>
  <si>
    <t xml:space="preserve">DETYRIMET AFATSHKURTER </t>
  </si>
  <si>
    <t>Huamarrjet</t>
  </si>
  <si>
    <t>(I)</t>
  </si>
  <si>
    <t>(II)</t>
  </si>
  <si>
    <t>Te pagueshme ndaj furnitoreve AQT</t>
  </si>
  <si>
    <t>(III)</t>
  </si>
  <si>
    <t>Te pagueshme ndaj furnitorit</t>
  </si>
  <si>
    <t>Te pagueshme ndaj personelit</t>
  </si>
  <si>
    <t>Te pagueshme ndaj sigurimeve shoqerore</t>
  </si>
  <si>
    <t>(VI)</t>
  </si>
  <si>
    <t>Detyrime Tatimore  TVSH</t>
  </si>
  <si>
    <t>(VII)</t>
  </si>
  <si>
    <t>Detyrime Tatimore  TATIM FITIMI</t>
  </si>
  <si>
    <t>(VIII)</t>
  </si>
  <si>
    <t>Detyrime Tatimore  TATIM MBI TE ARDHURAT</t>
  </si>
  <si>
    <t>(X)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</si>
  <si>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</si>
  <si>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</si>
  <si>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</si>
  <si>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</si>
  <si>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</si>
  <si>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</si>
  <si>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</si>
  <si>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</si>
  <si>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</si>
  <si>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</si>
  <si>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</si>
  <si>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</si>
  <si>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</si>
  <si>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</si>
  <si>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</si>
  <si>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</si>
  <si>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</si>
  <si>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</si>
  <si>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</si>
  <si>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</si>
  <si>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</si>
  <si>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</si>
  <si>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</si>
  <si>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</si>
  <si>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</si>
  <si>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</si>
  <si>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</si>
  <si>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</si>
  <si>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</si>
  <si>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</si>
  <si>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</si>
  <si>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</si>
  <si>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(Pasaqyra nr 2)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</si>
  <si>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</si>
  <si>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</si>
  <si>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</si>
  <si>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</si>
  <si>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</si>
  <si>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</si>
  <si>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 pallati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</si>
  <si>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</si>
  <si>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</si>
  <si>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</si>
  <si>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</si>
  <si>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</si>
  <si>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</si>
  <si>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</si>
  <si>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</si>
  <si>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</si>
  <si>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</si>
  <si>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</si>
  <si>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</si>
  <si>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</si>
  <si>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</si>
  <si>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</si>
  <si>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</si>
  <si>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</si>
  <si>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</si>
  <si>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</si>
  <si>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</si>
  <si>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</si>
  <si>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</si>
  <si>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</si>
  <si>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</si>
  <si>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</si>
  <si>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</si>
  <si>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</si>
  <si>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</si>
  <si>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</si>
  <si>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</si>
  <si>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</si>
  <si>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</si>
  <si>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</si>
  <si>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</si>
  <si>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</si>
  <si>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</si>
  <si>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</si>
  <si>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</si>
  <si>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</si>
  <si>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</si>
  <si>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</si>
  <si>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</si>
  <si>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</si>
  <si>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Ttaim fitimi Fiskal       10%</t>
  </si>
  <si>
    <t xml:space="preserve">FITIMI HUMBJE NETO E VITIT FINANCIARE/(16-21) </t>
  </si>
  <si>
    <t>(Pasqyra nr 3)</t>
  </si>
  <si>
    <t>PASQYRA E FLUKSIT TE PARAVE</t>
  </si>
  <si>
    <t>shenim</t>
  </si>
  <si>
    <t>viti</t>
  </si>
  <si>
    <t>Fluksi I Parase nga veprimtaria e shfrytezimit</t>
  </si>
  <si>
    <t>Arketime nga shitja e mallrave dhe kryerje e sherbimeve</t>
  </si>
  <si>
    <t>Hua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</si>
  <si>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</si>
  <si>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</si>
  <si>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</si>
  <si>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</si>
  <si>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</si>
  <si>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</si>
  <si>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Interesi I paguar</t>
  </si>
  <si>
    <t>Tatime dhe taksa te tjera</t>
  </si>
  <si>
    <t>Ortaku derheqje te fitimit</t>
  </si>
  <si>
    <t>Paraja neto nga veprimtarite e shfrytezimit</t>
  </si>
  <si>
    <t>Fluksi I Parase nga veprimtaria investuese</t>
  </si>
  <si>
    <t>Blerjet  e aktiveve afatgjata materiale dhe  jo materiale</t>
  </si>
  <si>
    <t>Blerje e njesive te kontrolluara dhe pjesemarrjeve</t>
  </si>
  <si>
    <t>Shitjet e aktiveve afatgjata materiale  dhe jo materiale</t>
  </si>
  <si>
    <t>Shitjet e njesive te kontrolluara dhe pjesemarrjeve</t>
  </si>
  <si>
    <t>Interesi I arketuar</t>
  </si>
  <si>
    <t>Dividentet e arketuar</t>
  </si>
  <si>
    <t>Paraja neto nga veprimtarite e investuese</t>
  </si>
  <si>
    <t>Fluksi I Parase nga veprimtarite financiare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</si>
  <si>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</si>
  <si>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</si>
  <si>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</si>
  <si>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</si>
  <si>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</si>
  <si>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</si>
  <si>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</si>
  <si>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</si>
  <si>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</si>
  <si>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</si>
  <si>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</si>
  <si>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</si>
  <si>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</si>
  <si>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</si>
  <si>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</si>
  <si>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</si>
  <si>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Pozicioni me 31/12/2006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</si>
  <si>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</si>
  <si>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</si>
  <si>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</si>
  <si>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</si>
  <si>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</si>
  <si>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</si>
  <si>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Pozicioni me 01/01/2007</t>
  </si>
  <si>
    <t>Fitim neto per periudhen kontabel 2007</t>
  </si>
  <si>
    <t>Aksione te thesarit te blera</t>
  </si>
  <si>
    <t>Pozicioni 31/12/2008</t>
  </si>
  <si>
    <t>Fitim neto per periudhen kontabel 2008</t>
  </si>
  <si>
    <t xml:space="preserve">PASQYRAT   FINANCIARE  </t>
  </si>
  <si>
    <t>( VITI  USHTRIMOR  2008)</t>
  </si>
  <si>
    <t>ADMINISTRATORI</t>
  </si>
  <si>
    <t>(Pasqyra nr 1)</t>
  </si>
  <si>
    <t>Aktivet materiale afatshkurter per shitje</t>
  </si>
  <si>
    <t>Derivatet</t>
  </si>
  <si>
    <t>Hua afat shkurter</t>
  </si>
  <si>
    <t>761-661</t>
  </si>
  <si>
    <t>METODA  DIREKTE</t>
  </si>
  <si>
    <t>Interesa</t>
  </si>
  <si>
    <t>Huat e marra nga  palet e tjera (pervec institucioneve financiare)</t>
  </si>
  <si>
    <t>Arketimet  e huave ( pervec instuicioneve financiare)</t>
  </si>
  <si>
    <t>Arketimin e huave te dhena</t>
  </si>
  <si>
    <t>Kthimi I huave te marra</t>
  </si>
  <si>
    <t>Kapitali Aksioner I papaguar</t>
  </si>
  <si>
    <t>PASIVET</t>
  </si>
  <si>
    <t>Gjoba</t>
  </si>
  <si>
    <t>KURBIN</t>
  </si>
  <si>
    <t>Te ndryshme</t>
  </si>
  <si>
    <t>SHOQERIA  " FILIPI " SH.P.K</t>
  </si>
  <si>
    <t>NIPT  J 77506304 K</t>
  </si>
  <si>
    <t>OBJEKTI:  "Grumbullim perpunim bime medicinale"</t>
  </si>
  <si>
    <t>( FILIP  GJOKA )</t>
  </si>
  <si>
    <t>Inventari</t>
  </si>
  <si>
    <t>shuma te arketuara me porosi</t>
  </si>
  <si>
    <t xml:space="preserve">Shitje mallra (Eksporte)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</si>
</sst>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4"/>
      <color indexed="12"/>
      <name val="Arial"/>
      <family val="0"/>
    </font>
    <font>
      <i/>
      <sz val="10"/>
      <color indexed="12"/>
      <name val="Arial"/>
      <family val="0"/>
    </font>
    <font>
      <b/>
      <i/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20"/>
      <name val="Arial"/>
      <family val="2"/>
    </font>
    <font>
      <b/>
      <i/>
      <sz val="20"/>
      <color indexed="12"/>
      <name val="Arial"/>
      <family val="2"/>
    </font>
    <font>
      <b/>
      <i/>
      <sz val="22"/>
      <color indexed="12"/>
      <name val="Arial"/>
      <family val="2"/>
    </font>
    <font>
      <i/>
      <sz val="22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6" xfId="42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42" applyNumberFormat="1" applyFont="1" applyFill="1" applyBorder="1" applyAlignment="1">
      <alignment horizontal="center" textRotation="90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23" xfId="42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64" fontId="1" fillId="33" borderId="25" xfId="42" applyNumberFormat="1" applyFont="1" applyFill="1" applyBorder="1" applyAlignment="1">
      <alignment/>
    </xf>
    <xf numFmtId="164" fontId="1" fillId="33" borderId="26" xfId="42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164" fontId="1" fillId="33" borderId="28" xfId="42" applyNumberFormat="1" applyFont="1" applyFill="1" applyBorder="1" applyAlignment="1">
      <alignment/>
    </xf>
    <xf numFmtId="164" fontId="1" fillId="33" borderId="29" xfId="42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164" fontId="2" fillId="34" borderId="16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6" xfId="42" applyNumberFormat="1" applyFont="1" applyFill="1" applyBorder="1" applyAlignment="1">
      <alignment/>
    </xf>
    <xf numFmtId="164" fontId="1" fillId="0" borderId="15" xfId="42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64" fontId="1" fillId="0" borderId="30" xfId="42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28" xfId="42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164" fontId="1" fillId="34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64" fontId="1" fillId="0" borderId="22" xfId="42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64" fontId="1" fillId="0" borderId="25" xfId="42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164" fontId="1" fillId="0" borderId="28" xfId="42" applyNumberFormat="1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4" fontId="2" fillId="34" borderId="16" xfId="42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2" fillId="0" borderId="25" xfId="42" applyNumberFormat="1" applyFont="1" applyFill="1" applyBorder="1" applyAlignment="1">
      <alignment/>
    </xf>
    <xf numFmtId="164" fontId="1" fillId="0" borderId="26" xfId="42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164" fontId="2" fillId="34" borderId="14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1" fillId="0" borderId="14" xfId="42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2" fillId="0" borderId="37" xfId="42" applyNumberFormat="1" applyFont="1" applyFill="1" applyBorder="1" applyAlignment="1">
      <alignment/>
    </xf>
    <xf numFmtId="164" fontId="2" fillId="0" borderId="39" xfId="42" applyNumberFormat="1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164" fontId="2" fillId="34" borderId="39" xfId="42" applyNumberFormat="1" applyFont="1" applyFill="1" applyBorder="1" applyAlignment="1">
      <alignment/>
    </xf>
    <xf numFmtId="164" fontId="1" fillId="0" borderId="32" xfId="42" applyNumberFormat="1" applyFont="1" applyFill="1" applyBorder="1" applyAlignment="1">
      <alignment/>
    </xf>
    <xf numFmtId="164" fontId="1" fillId="0" borderId="22" xfId="42" applyNumberFormat="1" applyFont="1" applyBorder="1" applyAlignment="1">
      <alignment/>
    </xf>
    <xf numFmtId="164" fontId="1" fillId="0" borderId="24" xfId="42" applyNumberFormat="1" applyFont="1" applyFill="1" applyBorder="1" applyAlignment="1">
      <alignment/>
    </xf>
    <xf numFmtId="164" fontId="1" fillId="0" borderId="25" xfId="42" applyNumberFormat="1" applyFont="1" applyBorder="1" applyAlignment="1">
      <alignment/>
    </xf>
    <xf numFmtId="0" fontId="1" fillId="34" borderId="38" xfId="0" applyFont="1" applyFill="1" applyBorder="1" applyAlignment="1">
      <alignment/>
    </xf>
    <xf numFmtId="164" fontId="1" fillId="34" borderId="38" xfId="42" applyNumberFormat="1" applyFont="1" applyFill="1" applyBorder="1" applyAlignment="1">
      <alignment/>
    </xf>
    <xf numFmtId="164" fontId="1" fillId="34" borderId="39" xfId="42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4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34" xfId="42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9" xfId="0" applyFont="1" applyFill="1" applyBorder="1" applyAlignment="1">
      <alignment horizontal="center" textRotation="90"/>
    </xf>
    <xf numFmtId="164" fontId="2" fillId="0" borderId="37" xfId="42" applyNumberFormat="1" applyFont="1" applyFill="1" applyBorder="1" applyAlignment="1">
      <alignment horizontal="center" textRotation="90"/>
    </xf>
    <xf numFmtId="0" fontId="2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17" xfId="42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164" fontId="0" fillId="0" borderId="25" xfId="42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164" fontId="0" fillId="34" borderId="16" xfId="42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37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1" xfId="0" applyFont="1" applyFill="1" applyBorder="1" applyAlignment="1">
      <alignment/>
    </xf>
    <xf numFmtId="164" fontId="1" fillId="0" borderId="31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64" fontId="1" fillId="0" borderId="34" xfId="42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164" fontId="1" fillId="0" borderId="33" xfId="42" applyNumberFormat="1" applyFont="1" applyBorder="1" applyAlignment="1">
      <alignment/>
    </xf>
    <xf numFmtId="164" fontId="2" fillId="34" borderId="11" xfId="42" applyNumberFormat="1" applyFont="1" applyFill="1" applyBorder="1" applyAlignment="1">
      <alignment/>
    </xf>
    <xf numFmtId="164" fontId="2" fillId="34" borderId="14" xfId="0" applyNumberFormat="1" applyFont="1" applyFill="1" applyBorder="1" applyAlignment="1">
      <alignment/>
    </xf>
    <xf numFmtId="164" fontId="1" fillId="0" borderId="40" xfId="42" applyNumberFormat="1" applyFont="1" applyBorder="1" applyAlignment="1">
      <alignment/>
    </xf>
    <xf numFmtId="164" fontId="1" fillId="0" borderId="34" xfId="42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164" fontId="2" fillId="0" borderId="18" xfId="42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164" fontId="2" fillId="34" borderId="37" xfId="42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0" xfId="0" applyFont="1" applyBorder="1" applyAlignment="1">
      <alignment/>
    </xf>
    <xf numFmtId="164" fontId="1" fillId="0" borderId="31" xfId="42" applyNumberFormat="1" applyFont="1" applyBorder="1" applyAlignment="1">
      <alignment/>
    </xf>
    <xf numFmtId="164" fontId="1" fillId="0" borderId="30" xfId="42" applyNumberFormat="1" applyFont="1" applyBorder="1" applyAlignment="1">
      <alignment/>
    </xf>
    <xf numFmtId="164" fontId="2" fillId="34" borderId="18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7" xfId="42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4" fillId="0" borderId="35" xfId="0" applyFont="1" applyFill="1" applyBorder="1" applyAlignment="1">
      <alignment/>
    </xf>
    <xf numFmtId="164" fontId="2" fillId="0" borderId="22" xfId="42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5" xfId="42" applyNumberFormat="1" applyFont="1" applyBorder="1" applyAlignment="1">
      <alignment/>
    </xf>
    <xf numFmtId="0" fontId="2" fillId="34" borderId="39" xfId="0" applyFont="1" applyFill="1" applyBorder="1" applyAlignment="1">
      <alignment/>
    </xf>
    <xf numFmtId="164" fontId="1" fillId="0" borderId="14" xfId="42" applyNumberFormat="1" applyFont="1" applyBorder="1" applyAlignment="1">
      <alignment/>
    </xf>
    <xf numFmtId="164" fontId="2" fillId="0" borderId="20" xfId="42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39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42" applyNumberFormat="1" applyFont="1" applyFill="1" applyBorder="1" applyAlignment="1">
      <alignment/>
    </xf>
    <xf numFmtId="164" fontId="1" fillId="0" borderId="14" xfId="42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164" fontId="1" fillId="0" borderId="17" xfId="42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164" fontId="1" fillId="0" borderId="17" xfId="42" applyNumberFormat="1" applyFont="1" applyBorder="1" applyAlignment="1">
      <alignment horizontal="right"/>
    </xf>
    <xf numFmtId="0" fontId="0" fillId="0" borderId="38" xfId="0" applyBorder="1" applyAlignment="1">
      <alignment/>
    </xf>
    <xf numFmtId="164" fontId="1" fillId="0" borderId="38" xfId="42" applyNumberFormat="1" applyFont="1" applyFill="1" applyBorder="1" applyAlignment="1">
      <alignment/>
    </xf>
    <xf numFmtId="164" fontId="1" fillId="0" borderId="39" xfId="42" applyNumberFormat="1" applyFont="1" applyBorder="1" applyAlignment="1">
      <alignment horizontal="right"/>
    </xf>
    <xf numFmtId="0" fontId="7" fillId="34" borderId="19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164" fontId="1" fillId="34" borderId="37" xfId="42" applyNumberFormat="1" applyFont="1" applyFill="1" applyBorder="1" applyAlignment="1">
      <alignment/>
    </xf>
    <xf numFmtId="164" fontId="1" fillId="34" borderId="16" xfId="42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3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164" fontId="1" fillId="34" borderId="14" xfId="42" applyNumberFormat="1" applyFont="1" applyFill="1" applyBorder="1" applyAlignment="1">
      <alignment/>
    </xf>
    <xf numFmtId="0" fontId="2" fillId="34" borderId="37" xfId="0" applyFont="1" applyFill="1" applyBorder="1" applyAlignment="1">
      <alignment/>
    </xf>
    <xf numFmtId="164" fontId="1" fillId="34" borderId="39" xfId="42" applyNumberFormat="1" applyFont="1" applyFill="1" applyBorder="1" applyAlignment="1">
      <alignment/>
    </xf>
    <xf numFmtId="0" fontId="2" fillId="34" borderId="38" xfId="0" applyFont="1" applyFill="1" applyBorder="1" applyAlignment="1">
      <alignment/>
    </xf>
    <xf numFmtId="164" fontId="1" fillId="34" borderId="18" xfId="42" applyNumberFormat="1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64" fontId="2" fillId="0" borderId="17" xfId="42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64" fontId="2" fillId="0" borderId="37" xfId="42" applyNumberFormat="1" applyFont="1" applyFill="1" applyBorder="1" applyAlignment="1">
      <alignment/>
    </xf>
    <xf numFmtId="164" fontId="2" fillId="0" borderId="39" xfId="42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64" fontId="1" fillId="0" borderId="37" xfId="42" applyNumberFormat="1" applyFont="1" applyFill="1" applyBorder="1" applyAlignment="1">
      <alignment/>
    </xf>
    <xf numFmtId="164" fontId="1" fillId="0" borderId="4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0" xfId="42" applyNumberFormat="1" applyFont="1" applyFill="1" applyAlignment="1">
      <alignment horizontal="right"/>
    </xf>
    <xf numFmtId="0" fontId="1" fillId="0" borderId="10" xfId="0" applyFont="1" applyBorder="1" applyAlignment="1">
      <alignment/>
    </xf>
    <xf numFmtId="0" fontId="7" fillId="35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35" borderId="3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7" borderId="14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38" borderId="18" xfId="0" applyFont="1" applyFill="1" applyBorder="1" applyAlignment="1">
      <alignment/>
    </xf>
    <xf numFmtId="164" fontId="2" fillId="0" borderId="30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34" xfId="42" applyNumberFormat="1" applyFont="1" applyBorder="1" applyAlignment="1">
      <alignment/>
    </xf>
    <xf numFmtId="0" fontId="8" fillId="0" borderId="18" xfId="0" applyFont="1" applyBorder="1" applyAlignment="1">
      <alignment/>
    </xf>
    <xf numFmtId="164" fontId="2" fillId="0" borderId="28" xfId="42" applyNumberFormat="1" applyFont="1" applyBorder="1" applyAlignment="1">
      <alignment/>
    </xf>
    <xf numFmtId="164" fontId="2" fillId="0" borderId="33" xfId="42" applyNumberFormat="1" applyFont="1" applyBorder="1" applyAlignment="1">
      <alignment/>
    </xf>
    <xf numFmtId="0" fontId="7" fillId="0" borderId="18" xfId="0" applyFont="1" applyBorder="1" applyAlignment="1">
      <alignment/>
    </xf>
    <xf numFmtId="164" fontId="2" fillId="0" borderId="16" xfId="42" applyNumberFormat="1" applyFont="1" applyBorder="1" applyAlignment="1">
      <alignment/>
    </xf>
    <xf numFmtId="164" fontId="2" fillId="0" borderId="40" xfId="42" applyNumberFormat="1" applyFont="1" applyBorder="1" applyAlignment="1">
      <alignment/>
    </xf>
    <xf numFmtId="0" fontId="8" fillId="0" borderId="3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5" xfId="42" applyNumberFormat="1" applyFont="1" applyBorder="1" applyAlignment="1">
      <alignment/>
    </xf>
    <xf numFmtId="164" fontId="2" fillId="0" borderId="13" xfId="42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9" xfId="0" applyFont="1" applyBorder="1" applyAlignment="1">
      <alignment/>
    </xf>
    <xf numFmtId="164" fontId="1" fillId="0" borderId="13" xfId="42" applyNumberFormat="1" applyFont="1" applyBorder="1" applyAlignment="1">
      <alignment/>
    </xf>
    <xf numFmtId="0" fontId="1" fillId="0" borderId="38" xfId="0" applyFont="1" applyBorder="1" applyAlignment="1">
      <alignment/>
    </xf>
    <xf numFmtId="164" fontId="1" fillId="0" borderId="42" xfId="42" applyNumberFormat="1" applyFont="1" applyBorder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164" fontId="2" fillId="34" borderId="15" xfId="42" applyNumberFormat="1" applyFont="1" applyFill="1" applyBorder="1" applyAlignment="1">
      <alignment/>
    </xf>
    <xf numFmtId="164" fontId="1" fillId="0" borderId="35" xfId="42" applyNumberFormat="1" applyFont="1" applyFill="1" applyBorder="1" applyAlignment="1">
      <alignment/>
    </xf>
    <xf numFmtId="164" fontId="2" fillId="34" borderId="19" xfId="42" applyNumberFormat="1" applyFont="1" applyFill="1" applyBorder="1" applyAlignment="1">
      <alignment/>
    </xf>
    <xf numFmtId="164" fontId="2" fillId="34" borderId="17" xfId="42" applyNumberFormat="1" applyFont="1" applyFill="1" applyBorder="1" applyAlignment="1">
      <alignment/>
    </xf>
    <xf numFmtId="164" fontId="0" fillId="0" borderId="43" xfId="42" applyNumberFormat="1" applyFont="1" applyBorder="1" applyAlignment="1">
      <alignment/>
    </xf>
    <xf numFmtId="0" fontId="0" fillId="0" borderId="35" xfId="0" applyFont="1" applyBorder="1" applyAlignment="1">
      <alignment/>
    </xf>
    <xf numFmtId="164" fontId="18" fillId="34" borderId="18" xfId="42" applyNumberFormat="1" applyFont="1" applyFill="1" applyBorder="1" applyAlignment="1">
      <alignment/>
    </xf>
    <xf numFmtId="164" fontId="18" fillId="34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1" fillId="0" borderId="26" xfId="42" applyNumberFormat="1" applyFont="1" applyBorder="1" applyAlignment="1">
      <alignment/>
    </xf>
    <xf numFmtId="164" fontId="1" fillId="0" borderId="44" xfId="42" applyNumberFormat="1" applyFont="1" applyFill="1" applyBorder="1" applyAlignment="1">
      <alignment/>
    </xf>
    <xf numFmtId="164" fontId="2" fillId="34" borderId="42" xfId="42" applyNumberFormat="1" applyFont="1" applyFill="1" applyBorder="1" applyAlignment="1">
      <alignment/>
    </xf>
    <xf numFmtId="164" fontId="2" fillId="34" borderId="30" xfId="42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34" borderId="39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164" fontId="2" fillId="0" borderId="0" xfId="42" applyNumberFormat="1" applyFont="1" applyBorder="1" applyAlignment="1">
      <alignment/>
    </xf>
    <xf numFmtId="0" fontId="2" fillId="0" borderId="13" xfId="0" applyFont="1" applyBorder="1" applyAlignment="1">
      <alignment/>
    </xf>
    <xf numFmtId="164" fontId="1" fillId="0" borderId="18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8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37" xfId="42" applyNumberFormat="1" applyFont="1" applyBorder="1" applyAlignment="1">
      <alignment/>
    </xf>
    <xf numFmtId="0" fontId="2" fillId="0" borderId="39" xfId="0" applyFont="1" applyBorder="1" applyAlignment="1">
      <alignment/>
    </xf>
    <xf numFmtId="164" fontId="2" fillId="34" borderId="18" xfId="42" applyNumberFormat="1" applyFont="1" applyFill="1" applyBorder="1" applyAlignment="1">
      <alignment/>
    </xf>
    <xf numFmtId="164" fontId="2" fillId="0" borderId="22" xfId="42" applyNumberFormat="1" applyFont="1" applyBorder="1" applyAlignment="1">
      <alignment/>
    </xf>
    <xf numFmtId="164" fontId="0" fillId="0" borderId="33" xfId="42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42" applyNumberFormat="1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43" xfId="0" applyFont="1" applyBorder="1" applyAlignment="1">
      <alignment/>
    </xf>
    <xf numFmtId="0" fontId="18" fillId="34" borderId="18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2" fillId="0" borderId="38" xfId="0" applyFont="1" applyFill="1" applyBorder="1" applyAlignment="1">
      <alignment horizontal="center" textRotation="88"/>
    </xf>
    <xf numFmtId="0" fontId="4" fillId="0" borderId="14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34" borderId="19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5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39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4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39" xfId="0" applyFont="1" applyBorder="1" applyAlignment="1">
      <alignment/>
    </xf>
    <xf numFmtId="0" fontId="2" fillId="34" borderId="39" xfId="0" applyFont="1" applyFill="1" applyBorder="1" applyAlignment="1">
      <alignment horizontal="center"/>
    </xf>
    <xf numFmtId="0" fontId="0" fillId="34" borderId="39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0" fontId="18" fillId="34" borderId="14" xfId="0" applyFont="1" applyFill="1" applyBorder="1" applyAlignment="1">
      <alignment/>
    </xf>
    <xf numFmtId="0" fontId="1" fillId="0" borderId="48" xfId="0" applyFont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40" xfId="0" applyFont="1" applyBorder="1" applyAlignment="1">
      <alignment/>
    </xf>
    <xf numFmtId="0" fontId="4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4" fillId="0" borderId="52" xfId="0" applyFont="1" applyBorder="1" applyAlignment="1">
      <alignment/>
    </xf>
    <xf numFmtId="0" fontId="2" fillId="34" borderId="38" xfId="0" applyFont="1" applyFill="1" applyBorder="1" applyAlignment="1">
      <alignment horizontal="center"/>
    </xf>
    <xf numFmtId="0" fontId="18" fillId="34" borderId="39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9" fontId="2" fillId="0" borderId="16" xfId="0" applyNumberFormat="1" applyFont="1" applyBorder="1" applyAlignment="1">
      <alignment/>
    </xf>
    <xf numFmtId="0" fontId="2" fillId="33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" fillId="0" borderId="27" xfId="42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4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8" xfId="0" applyFont="1" applyBorder="1" applyAlignment="1">
      <alignment/>
    </xf>
    <xf numFmtId="164" fontId="2" fillId="0" borderId="2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164" fontId="2" fillId="34" borderId="13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164" fontId="19" fillId="0" borderId="35" xfId="42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2" fillId="0" borderId="14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39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anca%202\My%20Documents\IEKA\TEST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SIPAS%20STAND%20%202009\AUDITIMET%20SIPAS%20STAND%20%202009\AUDITIMI%20%20FILIPI%20%20J77506304K%20%202008%20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2007%20%20mbas%20Flash\AUDITIMET%20%202007%20%20mbas%20Flash\AUDITIMI%20%20FILIPI%20%20%20%20%20%20%20%20%20%20%20%20%20%20%20%20%20%20%20%20%20%20%20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INANC~1\LOCALS~1\Temp\PASQYRAT%20FINANCIARE%20Spas%20Stantarte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Sheet3"/>
      <sheetName val="cash flow"/>
      <sheetName val="cesh"/>
      <sheetName val="Sheet2"/>
      <sheetName val="Sheet1"/>
      <sheetName val="ndert"/>
      <sheetName val="fordek"/>
      <sheetName val="kap STAN"/>
      <sheetName val="RAP"/>
      <sheetName val="indirk"/>
      <sheetName val="ANALIZA"/>
    </sheetNames>
    <sheetDataSet>
      <sheetData sheetId="1">
        <row r="2">
          <cell r="B2" t="str">
            <v>Shoqeria "FILIPI"shpk</v>
          </cell>
        </row>
        <row r="3">
          <cell r="B3" t="str">
            <v>KURBIN</v>
          </cell>
        </row>
        <row r="4">
          <cell r="A4" t="str">
            <v>NIPT</v>
          </cell>
          <cell r="B4" t="str">
            <v> J77506304K</v>
          </cell>
        </row>
        <row r="22">
          <cell r="D22">
            <v>148382192</v>
          </cell>
        </row>
        <row r="27">
          <cell r="F27">
            <v>41393136.892</v>
          </cell>
          <cell r="G27">
            <v>88284000</v>
          </cell>
          <cell r="J27">
            <v>3803091</v>
          </cell>
          <cell r="K27">
            <v>6794710.1576</v>
          </cell>
        </row>
        <row r="38">
          <cell r="B38">
            <v>1346625.4</v>
          </cell>
        </row>
        <row r="47">
          <cell r="G47">
            <v>13942466</v>
          </cell>
        </row>
      </sheetData>
      <sheetData sheetId="2">
        <row r="39">
          <cell r="E39">
            <v>149416</v>
          </cell>
        </row>
        <row r="40">
          <cell r="J40">
            <v>59878</v>
          </cell>
        </row>
        <row r="44">
          <cell r="D44">
            <v>2308380</v>
          </cell>
        </row>
        <row r="45">
          <cell r="D45">
            <v>500918.64</v>
          </cell>
        </row>
        <row r="55">
          <cell r="J55">
            <v>12200</v>
          </cell>
        </row>
      </sheetData>
      <sheetData sheetId="3">
        <row r="17">
          <cell r="F17">
            <v>2500000</v>
          </cell>
        </row>
        <row r="18">
          <cell r="F18">
            <v>60496343</v>
          </cell>
          <cell r="G18">
            <v>8927500</v>
          </cell>
          <cell r="I18">
            <v>9427500</v>
          </cell>
        </row>
        <row r="19">
          <cell r="C19">
            <v>81071075</v>
          </cell>
          <cell r="F19">
            <v>81071075</v>
          </cell>
          <cell r="G19">
            <v>19292280</v>
          </cell>
          <cell r="I19">
            <v>20292280</v>
          </cell>
        </row>
        <row r="20">
          <cell r="C20">
            <v>11428925</v>
          </cell>
          <cell r="F20">
            <v>11428925</v>
          </cell>
          <cell r="G20">
            <v>6214665</v>
          </cell>
          <cell r="I20">
            <v>6414665</v>
          </cell>
        </row>
        <row r="21">
          <cell r="C21">
            <v>1831633</v>
          </cell>
          <cell r="F21">
            <v>1842349</v>
          </cell>
          <cell r="G21">
            <v>585800</v>
          </cell>
          <cell r="I21">
            <v>585800</v>
          </cell>
        </row>
        <row r="22">
          <cell r="J22">
            <v>0</v>
          </cell>
        </row>
        <row r="23">
          <cell r="H23">
            <v>1700000</v>
          </cell>
        </row>
      </sheetData>
      <sheetData sheetId="4">
        <row r="12">
          <cell r="C12">
            <v>1853921</v>
          </cell>
          <cell r="H12">
            <v>0</v>
          </cell>
        </row>
        <row r="13">
          <cell r="J13">
            <v>139597759.09199998</v>
          </cell>
        </row>
        <row r="14">
          <cell r="C14">
            <v>134439726</v>
          </cell>
        </row>
        <row r="15">
          <cell r="H15">
            <v>2668379.96</v>
          </cell>
        </row>
        <row r="16">
          <cell r="C16">
            <v>3998306</v>
          </cell>
          <cell r="H16">
            <v>976047.6799999999</v>
          </cell>
        </row>
        <row r="17">
          <cell r="H17">
            <v>148438</v>
          </cell>
        </row>
        <row r="18">
          <cell r="C18">
            <v>10646320</v>
          </cell>
          <cell r="H18">
            <v>690124</v>
          </cell>
        </row>
        <row r="22">
          <cell r="H22">
            <v>10716</v>
          </cell>
        </row>
        <row r="23">
          <cell r="C23">
            <v>52098</v>
          </cell>
          <cell r="H23">
            <v>0</v>
          </cell>
        </row>
        <row r="27">
          <cell r="H27">
            <v>6794710.1576</v>
          </cell>
        </row>
      </sheetData>
      <sheetData sheetId="5">
        <row r="29">
          <cell r="I29">
            <v>224994.63103999954</v>
          </cell>
        </row>
        <row r="41">
          <cell r="I41">
            <v>3803091</v>
          </cell>
        </row>
        <row r="42">
          <cell r="I42">
            <v>3764000</v>
          </cell>
        </row>
        <row r="52">
          <cell r="I52">
            <v>-484139.32064000436</v>
          </cell>
        </row>
      </sheetData>
      <sheetData sheetId="6">
        <row r="11">
          <cell r="E11">
            <v>52098</v>
          </cell>
        </row>
        <row r="24">
          <cell r="E24">
            <v>47245100</v>
          </cell>
          <cell r="F24">
            <v>49145200</v>
          </cell>
        </row>
        <row r="100">
          <cell r="F100">
            <v>122900000</v>
          </cell>
        </row>
        <row r="104">
          <cell r="E104">
            <v>797731</v>
          </cell>
          <cell r="F104">
            <v>16638</v>
          </cell>
        </row>
        <row r="107">
          <cell r="F107">
            <v>167320</v>
          </cell>
        </row>
        <row r="108">
          <cell r="E108">
            <v>-484139.32064000436</v>
          </cell>
          <cell r="F108">
            <v>3672494.324240005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VSH"/>
      <sheetName val="pagat"/>
      <sheetName val="Amort"/>
      <sheetName val="F;H"/>
      <sheetName val="tatim fitim"/>
      <sheetName val="bil stan"/>
      <sheetName val="Dek"/>
      <sheetName val="bilanci"/>
      <sheetName val="cash flow"/>
      <sheetName val="cesh"/>
      <sheetName val="AQT"/>
      <sheetName val="fordek"/>
      <sheetName val="kap STAN"/>
      <sheetName val="kapita"/>
      <sheetName val="Sheet2"/>
      <sheetName val="indirk"/>
      <sheetName val="ANALIZA"/>
    </sheetNames>
    <sheetDataSet>
      <sheetData sheetId="8">
        <row r="34">
          <cell r="B34">
            <v>3700000</v>
          </cell>
        </row>
        <row r="35">
          <cell r="B35">
            <v>-2305000</v>
          </cell>
        </row>
        <row r="38">
          <cell r="B38">
            <v>0</v>
          </cell>
        </row>
        <row r="71">
          <cell r="B71">
            <v>16638</v>
          </cell>
        </row>
        <row r="75">
          <cell r="B75">
            <v>3672494.324240005</v>
          </cell>
        </row>
        <row r="87">
          <cell r="B87">
            <v>24798336</v>
          </cell>
        </row>
        <row r="98">
          <cell r="B98">
            <v>3367573</v>
          </cell>
        </row>
        <row r="101">
          <cell r="B101">
            <v>12746</v>
          </cell>
        </row>
        <row r="124">
          <cell r="B124">
            <v>79122109</v>
          </cell>
        </row>
        <row r="130">
          <cell r="B130">
            <v>22509780.0063</v>
          </cell>
        </row>
        <row r="132">
          <cell r="B132">
            <v>2591000</v>
          </cell>
        </row>
        <row r="179">
          <cell r="B179">
            <v>116363229</v>
          </cell>
        </row>
      </sheetData>
      <sheetData sheetId="9">
        <row r="49">
          <cell r="H49">
            <v>636092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I35" sqref="I35"/>
    </sheetView>
  </sheetViews>
  <sheetFormatPr defaultColWidth="9.140625" defaultRowHeight="12.75"/>
  <sheetData>
    <row r="1" spans="1:11" ht="12.75">
      <c r="A1" s="311"/>
      <c r="B1" s="312"/>
      <c r="C1" s="312"/>
      <c r="D1" s="312"/>
      <c r="E1" s="312"/>
      <c r="F1" s="312"/>
      <c r="G1" s="312"/>
      <c r="H1" s="312"/>
      <c r="I1" s="312"/>
      <c r="J1" s="313"/>
      <c r="K1" s="466"/>
    </row>
    <row r="2" spans="1:11" ht="12.75">
      <c r="A2" s="314"/>
      <c r="B2" s="315"/>
      <c r="C2" s="315"/>
      <c r="D2" s="315"/>
      <c r="E2" s="315"/>
      <c r="F2" s="315"/>
      <c r="G2" s="315"/>
      <c r="H2" s="315"/>
      <c r="I2" s="315"/>
      <c r="J2" s="316"/>
      <c r="K2" s="462"/>
    </row>
    <row r="3" spans="1:11" ht="25.5">
      <c r="A3" s="314"/>
      <c r="B3" s="315"/>
      <c r="C3" s="317"/>
      <c r="D3" s="317"/>
      <c r="E3" s="317"/>
      <c r="F3" s="317"/>
      <c r="G3" s="317"/>
      <c r="H3" s="315"/>
      <c r="I3" s="315"/>
      <c r="J3" s="316"/>
      <c r="K3" s="462"/>
    </row>
    <row r="4" spans="1:11" ht="25.5">
      <c r="A4" s="314"/>
      <c r="B4" s="318" t="s">
        <v>235</v>
      </c>
      <c r="C4" s="318"/>
      <c r="D4" s="318"/>
      <c r="E4" s="318"/>
      <c r="F4" s="318"/>
      <c r="G4" s="319"/>
      <c r="H4" s="319"/>
      <c r="I4" s="319"/>
      <c r="J4" s="316"/>
      <c r="K4" s="462"/>
    </row>
    <row r="5" spans="1:11" ht="25.5">
      <c r="A5" s="314"/>
      <c r="B5" s="318"/>
      <c r="C5" s="318"/>
      <c r="D5" s="318"/>
      <c r="E5" s="318"/>
      <c r="F5" s="318"/>
      <c r="G5" s="319"/>
      <c r="H5" s="319"/>
      <c r="I5" s="319"/>
      <c r="J5" s="316"/>
      <c r="K5" s="462"/>
    </row>
    <row r="6" spans="1:11" ht="25.5">
      <c r="A6" s="314"/>
      <c r="B6" s="318"/>
      <c r="C6" s="318" t="s">
        <v>233</v>
      </c>
      <c r="D6" s="318"/>
      <c r="E6" s="318"/>
      <c r="F6" s="320"/>
      <c r="G6" s="319"/>
      <c r="H6" s="319"/>
      <c r="I6" s="319"/>
      <c r="J6" s="316"/>
      <c r="K6" s="462"/>
    </row>
    <row r="7" spans="1:11" ht="25.5">
      <c r="A7" s="314"/>
      <c r="B7" s="318"/>
      <c r="C7" s="318"/>
      <c r="D7" s="318"/>
      <c r="E7" s="318"/>
      <c r="F7" s="318" t="s">
        <v>236</v>
      </c>
      <c r="G7" s="319"/>
      <c r="H7" s="319"/>
      <c r="I7" s="319"/>
      <c r="J7" s="316"/>
      <c r="K7" s="462"/>
    </row>
    <row r="8" spans="1:11" ht="25.5">
      <c r="A8" s="314"/>
      <c r="B8" s="318"/>
      <c r="C8" s="318"/>
      <c r="D8" s="318"/>
      <c r="E8" s="318"/>
      <c r="F8" s="318"/>
      <c r="G8" s="319"/>
      <c r="H8" s="319"/>
      <c r="I8" s="319"/>
      <c r="J8" s="316"/>
      <c r="K8" s="462"/>
    </row>
    <row r="9" spans="1:11" ht="25.5">
      <c r="A9" s="314"/>
      <c r="B9" s="320"/>
      <c r="C9" s="318"/>
      <c r="D9" s="318"/>
      <c r="E9" s="318"/>
      <c r="F9" s="318"/>
      <c r="G9" s="319"/>
      <c r="H9" s="319"/>
      <c r="I9" s="319"/>
      <c r="J9" s="316"/>
      <c r="K9" s="462"/>
    </row>
    <row r="10" spans="1:11" ht="25.5">
      <c r="A10" s="314"/>
      <c r="B10" s="324" t="s">
        <v>237</v>
      </c>
      <c r="C10" s="318"/>
      <c r="D10" s="318"/>
      <c r="E10" s="318"/>
      <c r="F10" s="318"/>
      <c r="G10" s="319"/>
      <c r="H10" s="319"/>
      <c r="I10" s="319"/>
      <c r="J10" s="316"/>
      <c r="K10" s="462"/>
    </row>
    <row r="11" spans="1:11" ht="25.5">
      <c r="A11" s="314"/>
      <c r="B11" s="318"/>
      <c r="C11" s="318"/>
      <c r="D11" s="315"/>
      <c r="E11" s="315"/>
      <c r="F11" s="315"/>
      <c r="G11" s="315"/>
      <c r="H11" s="315"/>
      <c r="I11" s="319"/>
      <c r="J11" s="316"/>
      <c r="K11" s="462"/>
    </row>
    <row r="12" spans="1:11" ht="25.5">
      <c r="A12" s="314"/>
      <c r="B12" s="318"/>
      <c r="C12" s="318"/>
      <c r="D12" s="315"/>
      <c r="E12" s="315"/>
      <c r="F12" s="315"/>
      <c r="G12" s="315"/>
      <c r="H12" s="315"/>
      <c r="I12" s="319"/>
      <c r="J12" s="316"/>
      <c r="K12" s="462"/>
    </row>
    <row r="13" spans="1:11" ht="27.75">
      <c r="A13" s="314"/>
      <c r="B13" s="318"/>
      <c r="C13" s="315"/>
      <c r="D13" s="321"/>
      <c r="E13" s="321"/>
      <c r="F13" s="321"/>
      <c r="G13" s="321"/>
      <c r="H13" s="322"/>
      <c r="I13" s="319"/>
      <c r="J13" s="316"/>
      <c r="K13" s="462"/>
    </row>
    <row r="14" spans="1:11" ht="27.75">
      <c r="A14" s="314"/>
      <c r="B14" s="315"/>
      <c r="C14" s="315"/>
      <c r="D14" s="320"/>
      <c r="E14" s="322"/>
      <c r="F14" s="321"/>
      <c r="G14" s="321"/>
      <c r="H14" s="322"/>
      <c r="I14" s="315"/>
      <c r="J14" s="316"/>
      <c r="K14" s="462"/>
    </row>
    <row r="15" spans="1:11" ht="27.75">
      <c r="A15" s="314"/>
      <c r="B15" s="315"/>
      <c r="C15" s="321" t="s">
        <v>216</v>
      </c>
      <c r="D15" s="321"/>
      <c r="E15" s="322"/>
      <c r="F15" s="321"/>
      <c r="G15" s="321"/>
      <c r="H15" s="322"/>
      <c r="I15" s="315"/>
      <c r="J15" s="316"/>
      <c r="K15" s="462"/>
    </row>
    <row r="16" spans="1:11" ht="27.75">
      <c r="A16" s="314"/>
      <c r="B16" s="315"/>
      <c r="C16" s="320"/>
      <c r="D16" s="321"/>
      <c r="E16" s="323"/>
      <c r="F16" s="323"/>
      <c r="G16" s="323"/>
      <c r="H16" s="323"/>
      <c r="I16" s="315"/>
      <c r="J16" s="316"/>
      <c r="K16" s="462"/>
    </row>
    <row r="17" spans="1:11" ht="25.5">
      <c r="A17" s="314"/>
      <c r="B17" s="315"/>
      <c r="C17" s="315"/>
      <c r="D17" s="324" t="s">
        <v>217</v>
      </c>
      <c r="E17" s="315"/>
      <c r="F17" s="315"/>
      <c r="G17" s="317"/>
      <c r="H17" s="317"/>
      <c r="I17" s="315"/>
      <c r="J17" s="316"/>
      <c r="K17" s="462"/>
    </row>
    <row r="18" spans="1:11" ht="25.5">
      <c r="A18" s="314"/>
      <c r="B18" s="315"/>
      <c r="C18" s="315"/>
      <c r="D18" s="315"/>
      <c r="E18" s="320"/>
      <c r="F18" s="318"/>
      <c r="G18" s="319"/>
      <c r="H18" s="319"/>
      <c r="I18" s="315"/>
      <c r="J18" s="316"/>
      <c r="K18" s="462"/>
    </row>
    <row r="19" spans="1:11" ht="25.5">
      <c r="A19" s="314"/>
      <c r="B19" s="315"/>
      <c r="C19" s="315"/>
      <c r="D19" s="315"/>
      <c r="E19" s="315"/>
      <c r="F19" s="315"/>
      <c r="G19" s="317"/>
      <c r="H19" s="317"/>
      <c r="I19" s="315"/>
      <c r="J19" s="316"/>
      <c r="K19" s="462"/>
    </row>
    <row r="20" spans="1:11" ht="12.75">
      <c r="A20" s="314"/>
      <c r="B20" s="315"/>
      <c r="C20" s="315"/>
      <c r="D20" s="315"/>
      <c r="E20" s="315"/>
      <c r="F20" s="315"/>
      <c r="G20" s="315"/>
      <c r="H20" s="315"/>
      <c r="I20" s="315"/>
      <c r="J20" s="316"/>
      <c r="K20" s="462"/>
    </row>
    <row r="21" spans="1:11" ht="23.25">
      <c r="A21" s="314"/>
      <c r="B21" s="325"/>
      <c r="C21" s="325"/>
      <c r="D21" s="315"/>
      <c r="E21" s="315"/>
      <c r="F21" s="315"/>
      <c r="G21" s="315"/>
      <c r="H21" s="315"/>
      <c r="I21" s="315"/>
      <c r="J21" s="316"/>
      <c r="K21" s="462"/>
    </row>
    <row r="22" spans="1:11" ht="12.75">
      <c r="A22" s="314"/>
      <c r="B22" s="315"/>
      <c r="C22" s="315"/>
      <c r="D22" s="315"/>
      <c r="E22" s="320"/>
      <c r="F22" s="315"/>
      <c r="G22" s="315"/>
      <c r="H22" s="315"/>
      <c r="I22" s="315"/>
      <c r="J22" s="316"/>
      <c r="K22" s="462"/>
    </row>
    <row r="23" spans="1:11" ht="25.5">
      <c r="A23" s="314"/>
      <c r="B23" s="315"/>
      <c r="C23" s="315"/>
      <c r="D23" s="315"/>
      <c r="E23" s="318" t="s">
        <v>218</v>
      </c>
      <c r="F23" s="315"/>
      <c r="G23" s="315"/>
      <c r="H23" s="315"/>
      <c r="I23" s="315"/>
      <c r="J23" s="316"/>
      <c r="K23" s="462"/>
    </row>
    <row r="24" spans="1:11" ht="12.75">
      <c r="A24" s="314"/>
      <c r="B24" s="315"/>
      <c r="C24" s="315"/>
      <c r="D24" s="315"/>
      <c r="E24" s="315"/>
      <c r="F24" s="315"/>
      <c r="G24" s="315"/>
      <c r="H24" s="315"/>
      <c r="I24" s="315"/>
      <c r="J24" s="316"/>
      <c r="K24" s="462"/>
    </row>
    <row r="25" spans="1:11" ht="25.5">
      <c r="A25" s="314"/>
      <c r="B25" s="315"/>
      <c r="C25" s="315"/>
      <c r="D25" s="315"/>
      <c r="E25" s="318" t="s">
        <v>238</v>
      </c>
      <c r="F25" s="323"/>
      <c r="G25" s="315"/>
      <c r="H25" s="315"/>
      <c r="I25" s="315"/>
      <c r="J25" s="316"/>
      <c r="K25" s="462"/>
    </row>
    <row r="26" spans="1:11" ht="12.75">
      <c r="A26" s="314"/>
      <c r="B26" s="315"/>
      <c r="C26" s="315"/>
      <c r="D26" s="315"/>
      <c r="E26" s="315"/>
      <c r="F26" s="315"/>
      <c r="G26" s="315"/>
      <c r="H26" s="315"/>
      <c r="I26" s="315"/>
      <c r="J26" s="316"/>
      <c r="K26" s="462"/>
    </row>
    <row r="27" spans="1:11" ht="12.75">
      <c r="A27" s="314"/>
      <c r="B27" s="315"/>
      <c r="C27" s="315"/>
      <c r="D27" s="315"/>
      <c r="E27" s="315"/>
      <c r="F27" s="315"/>
      <c r="G27" s="315"/>
      <c r="H27" s="315"/>
      <c r="I27" s="315"/>
      <c r="J27" s="316"/>
      <c r="K27" s="462"/>
    </row>
    <row r="28" spans="1:11" ht="12.75">
      <c r="A28" s="314"/>
      <c r="B28" s="315"/>
      <c r="C28" s="315"/>
      <c r="D28" s="315"/>
      <c r="E28" s="315"/>
      <c r="F28" s="315"/>
      <c r="G28" s="315"/>
      <c r="H28" s="315"/>
      <c r="I28" s="315"/>
      <c r="J28" s="316"/>
      <c r="K28" s="462"/>
    </row>
    <row r="29" spans="1:11" ht="12.75">
      <c r="A29" s="314"/>
      <c r="B29" s="315"/>
      <c r="C29" s="315"/>
      <c r="D29" s="315"/>
      <c r="E29" s="315"/>
      <c r="F29" s="315"/>
      <c r="G29" s="315"/>
      <c r="H29" s="315"/>
      <c r="I29" s="315"/>
      <c r="J29" s="316"/>
      <c r="K29" s="462"/>
    </row>
    <row r="30" spans="1:11" ht="12.75">
      <c r="A30" s="314"/>
      <c r="B30" s="315"/>
      <c r="C30" s="315"/>
      <c r="D30" s="315"/>
      <c r="E30" s="315"/>
      <c r="F30" s="315"/>
      <c r="G30" s="315"/>
      <c r="H30" s="315"/>
      <c r="I30" s="315"/>
      <c r="J30" s="316"/>
      <c r="K30" s="462"/>
    </row>
    <row r="31" spans="1:11" ht="12.75">
      <c r="A31" s="314"/>
      <c r="B31" s="315"/>
      <c r="C31" s="315"/>
      <c r="D31" s="315"/>
      <c r="E31" s="315"/>
      <c r="F31" s="315"/>
      <c r="G31" s="315"/>
      <c r="H31" s="315"/>
      <c r="I31" s="315"/>
      <c r="J31" s="316"/>
      <c r="K31" s="462"/>
    </row>
    <row r="32" spans="1:11" ht="13.5" thickBot="1">
      <c r="A32" s="326"/>
      <c r="B32" s="327"/>
      <c r="C32" s="327"/>
      <c r="D32" s="327"/>
      <c r="E32" s="327"/>
      <c r="F32" s="327"/>
      <c r="G32" s="327"/>
      <c r="H32" s="327"/>
      <c r="I32" s="327"/>
      <c r="J32" s="328"/>
      <c r="K32" s="462"/>
    </row>
    <row r="33" spans="1:11" ht="13.5" thickBot="1">
      <c r="A33" s="463"/>
      <c r="B33" s="464"/>
      <c r="C33" s="464"/>
      <c r="D33" s="464"/>
      <c r="E33" s="464"/>
      <c r="F33" s="464"/>
      <c r="G33" s="464"/>
      <c r="H33" s="464"/>
      <c r="I33" s="464"/>
      <c r="J33" s="465"/>
      <c r="K33" s="462"/>
    </row>
    <row r="34" spans="1:11" ht="12.75">
      <c r="A34" s="461"/>
      <c r="B34" s="310"/>
      <c r="C34" s="310"/>
      <c r="D34" s="310"/>
      <c r="E34" s="310"/>
      <c r="F34" s="310"/>
      <c r="G34" s="310"/>
      <c r="H34" s="310"/>
      <c r="I34" s="310"/>
      <c r="J34" s="310"/>
      <c r="K34" s="462"/>
    </row>
    <row r="35" spans="1:11" ht="12.75">
      <c r="A35" s="461"/>
      <c r="B35" s="310"/>
      <c r="C35" s="310"/>
      <c r="D35" s="310"/>
      <c r="E35" s="310"/>
      <c r="F35" s="310"/>
      <c r="G35" s="310"/>
      <c r="H35" s="310"/>
      <c r="I35" s="310"/>
      <c r="J35" s="310"/>
      <c r="K35" s="462"/>
    </row>
    <row r="36" spans="1:11" ht="12.75">
      <c r="A36" s="461"/>
      <c r="B36" s="310"/>
      <c r="C36" s="310"/>
      <c r="D36" s="310"/>
      <c r="E36" s="310"/>
      <c r="F36" s="310"/>
      <c r="G36" s="310"/>
      <c r="H36" s="310"/>
      <c r="I36" s="310"/>
      <c r="J36" s="310"/>
      <c r="K36" s="462"/>
    </row>
    <row r="37" spans="1:11" ht="13.5" thickBot="1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5"/>
    </row>
    <row r="38" spans="1:11" ht="12.75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</row>
  </sheetData>
  <sheetProtection/>
  <printOptions/>
  <pageMargins left="0.29" right="0.25" top="0.51" bottom="0.51" header="0.19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A1" sqref="A1:F189"/>
    </sheetView>
  </sheetViews>
  <sheetFormatPr defaultColWidth="9.140625" defaultRowHeight="12.75"/>
  <cols>
    <col min="1" max="1" width="6.140625" style="0" customWidth="1"/>
    <col min="2" max="2" width="47.57421875" style="0" customWidth="1"/>
    <col min="3" max="3" width="6.28125" style="0" customWidth="1"/>
    <col min="4" max="4" width="3.8515625" style="0" customWidth="1"/>
    <col min="5" max="5" width="16.7109375" style="0" customWidth="1"/>
    <col min="6" max="6" width="19.57421875" style="0" customWidth="1"/>
  </cols>
  <sheetData>
    <row r="1" spans="1:6" ht="12.75">
      <c r="A1" s="1"/>
      <c r="B1" s="2" t="str">
        <f>'[2]TVSH'!B2</f>
        <v>Shoqeria "FILIPI"shpk</v>
      </c>
      <c r="C1" s="3"/>
      <c r="D1" s="3"/>
      <c r="E1" s="3"/>
      <c r="F1" s="17" t="s">
        <v>219</v>
      </c>
    </row>
    <row r="2" spans="1:6" ht="13.5" thickBot="1">
      <c r="A2" s="4"/>
      <c r="B2" s="5" t="str">
        <f>'[2]TVSH'!B3</f>
        <v>KURBIN</v>
      </c>
      <c r="C2" s="131" t="str">
        <f>'[2]TVSH'!A4</f>
        <v>NIPT</v>
      </c>
      <c r="D2" s="131" t="str">
        <f>'[2]TVSH'!B4</f>
        <v> J77506304K</v>
      </c>
      <c r="E2" s="360"/>
      <c r="F2" s="7"/>
    </row>
    <row r="3" spans="1:6" ht="13.5" customHeight="1" thickBot="1">
      <c r="A3" s="8"/>
      <c r="B3" s="9" t="s">
        <v>0</v>
      </c>
      <c r="C3" s="483" t="s">
        <v>1</v>
      </c>
      <c r="D3" s="485"/>
      <c r="E3" s="10">
        <v>2008</v>
      </c>
      <c r="F3" s="11">
        <v>2007</v>
      </c>
    </row>
    <row r="4" spans="1:6" ht="13.5" thickBot="1">
      <c r="A4" s="16" t="s">
        <v>2</v>
      </c>
      <c r="B4" s="361" t="s">
        <v>3</v>
      </c>
      <c r="C4" s="484"/>
      <c r="D4" s="486"/>
      <c r="E4" s="12"/>
      <c r="F4" s="8"/>
    </row>
    <row r="5" spans="1:6" ht="13.5" thickBot="1">
      <c r="A5" s="49" t="s">
        <v>4</v>
      </c>
      <c r="B5" s="13" t="s">
        <v>5</v>
      </c>
      <c r="C5" s="14"/>
      <c r="D5" s="14"/>
      <c r="E5" s="15"/>
      <c r="F5" s="15"/>
    </row>
    <row r="6" spans="1:6" ht="13.5" thickBot="1">
      <c r="A6" s="16">
        <v>1</v>
      </c>
      <c r="B6" s="17" t="s">
        <v>6</v>
      </c>
      <c r="C6" s="16" t="s">
        <v>7</v>
      </c>
      <c r="D6" s="2"/>
      <c r="E6" s="18"/>
      <c r="F6" s="19"/>
    </row>
    <row r="7" spans="1:6" ht="12.75">
      <c r="A7" s="20" t="s">
        <v>8</v>
      </c>
      <c r="B7" s="362" t="s">
        <v>9</v>
      </c>
      <c r="C7" s="21"/>
      <c r="D7" s="21"/>
      <c r="E7" s="22">
        <f>'[2]F;H'!C23</f>
        <v>52098</v>
      </c>
      <c r="F7" s="23">
        <v>5791</v>
      </c>
    </row>
    <row r="8" spans="1:6" ht="12.75">
      <c r="A8" s="24" t="s">
        <v>10</v>
      </c>
      <c r="B8" s="363" t="s">
        <v>11</v>
      </c>
      <c r="C8" s="25"/>
      <c r="D8" s="25"/>
      <c r="E8" s="26"/>
      <c r="F8" s="27">
        <v>1848130</v>
      </c>
    </row>
    <row r="9" spans="1:6" ht="12.75">
      <c r="A9" s="24" t="s">
        <v>12</v>
      </c>
      <c r="B9" s="363" t="s">
        <v>13</v>
      </c>
      <c r="C9" s="25"/>
      <c r="D9" s="25"/>
      <c r="E9" s="26"/>
      <c r="F9" s="27"/>
    </row>
    <row r="10" spans="1:6" ht="13.5" thickBot="1">
      <c r="A10" s="28" t="s">
        <v>14</v>
      </c>
      <c r="B10" s="364" t="s">
        <v>15</v>
      </c>
      <c r="C10" s="29"/>
      <c r="D10" s="29"/>
      <c r="E10" s="30"/>
      <c r="F10" s="31"/>
    </row>
    <row r="11" spans="1:6" ht="13.5" thickBot="1">
      <c r="A11" s="32"/>
      <c r="B11" s="33" t="s">
        <v>16</v>
      </c>
      <c r="C11" s="34"/>
      <c r="D11" s="34"/>
      <c r="E11" s="66">
        <f>SUM(E7:E10)</f>
        <v>52098</v>
      </c>
      <c r="F11" s="329">
        <f>SUM(F7:F10)</f>
        <v>1853921</v>
      </c>
    </row>
    <row r="12" spans="1:6" ht="13.5" thickBot="1">
      <c r="A12" s="14">
        <v>2</v>
      </c>
      <c r="B12" s="14" t="s">
        <v>17</v>
      </c>
      <c r="C12" s="36"/>
      <c r="D12" s="36"/>
      <c r="E12" s="37"/>
      <c r="F12" s="38"/>
    </row>
    <row r="13" spans="1:6" ht="12.75">
      <c r="A13" s="39" t="s">
        <v>8</v>
      </c>
      <c r="B13" s="40" t="s">
        <v>18</v>
      </c>
      <c r="C13" s="41"/>
      <c r="D13" s="41"/>
      <c r="E13" s="42"/>
      <c r="F13" s="42"/>
    </row>
    <row r="14" spans="1:6" ht="13.5" thickBot="1">
      <c r="A14" s="43" t="s">
        <v>10</v>
      </c>
      <c r="B14" s="44" t="s">
        <v>19</v>
      </c>
      <c r="C14" s="45"/>
      <c r="D14" s="45"/>
      <c r="E14" s="46"/>
      <c r="F14" s="46"/>
    </row>
    <row r="15" spans="1:6" ht="13.5" thickBot="1">
      <c r="A15" s="64"/>
      <c r="B15" s="365" t="s">
        <v>20</v>
      </c>
      <c r="C15" s="32"/>
      <c r="D15" s="64"/>
      <c r="E15" s="66"/>
      <c r="F15" s="48"/>
    </row>
    <row r="16" spans="1:6" ht="13.5" thickBot="1">
      <c r="A16" s="49">
        <v>3</v>
      </c>
      <c r="B16" s="13" t="s">
        <v>21</v>
      </c>
      <c r="C16" s="16" t="s">
        <v>7</v>
      </c>
      <c r="D16" s="13"/>
      <c r="E16" s="15"/>
      <c r="F16" s="15"/>
    </row>
    <row r="17" spans="1:6" ht="12.75">
      <c r="A17" s="50" t="s">
        <v>8</v>
      </c>
      <c r="B17" s="40" t="s">
        <v>22</v>
      </c>
      <c r="C17" s="51"/>
      <c r="D17" s="52"/>
      <c r="E17" s="42">
        <f>'[2]TVSH'!G47</f>
        <v>13942466</v>
      </c>
      <c r="F17" s="53">
        <f>'[3]bilanci'!$B$38</f>
        <v>0</v>
      </c>
    </row>
    <row r="18" spans="1:6" ht="12.75">
      <c r="A18" s="43" t="s">
        <v>10</v>
      </c>
      <c r="B18" s="54" t="s">
        <v>23</v>
      </c>
      <c r="C18" s="55"/>
      <c r="D18" s="56"/>
      <c r="E18" s="57">
        <f>'[2]F;H'!H25</f>
        <v>0</v>
      </c>
      <c r="F18" s="57"/>
    </row>
    <row r="19" spans="1:6" ht="12.75">
      <c r="A19" s="366" t="s">
        <v>12</v>
      </c>
      <c r="B19" s="54" t="s">
        <v>230</v>
      </c>
      <c r="C19" s="55"/>
      <c r="D19" s="56"/>
      <c r="E19" s="57"/>
      <c r="F19" s="57"/>
    </row>
    <row r="20" spans="1:6" ht="12.75">
      <c r="A20" s="366" t="s">
        <v>14</v>
      </c>
      <c r="B20" s="54" t="s">
        <v>24</v>
      </c>
      <c r="C20" s="55"/>
      <c r="D20" s="56"/>
      <c r="E20" s="57"/>
      <c r="F20" s="57"/>
    </row>
    <row r="21" spans="1:6" ht="13.5" thickBot="1">
      <c r="A21" s="58" t="s">
        <v>25</v>
      </c>
      <c r="B21" s="44" t="s">
        <v>26</v>
      </c>
      <c r="C21" s="59"/>
      <c r="D21" s="60"/>
      <c r="E21" s="61">
        <f>'[2]TVSH'!B38</f>
        <v>1346625.4</v>
      </c>
      <c r="F21" s="61">
        <v>2594973</v>
      </c>
    </row>
    <row r="22" spans="1:6" ht="13.5" thickBot="1">
      <c r="A22" s="34"/>
      <c r="B22" s="365" t="s">
        <v>27</v>
      </c>
      <c r="C22" s="367"/>
      <c r="D22" s="34"/>
      <c r="E22" s="66">
        <f>SUM(E17:E21)</f>
        <v>15289091.4</v>
      </c>
      <c r="F22" s="66">
        <f>SUM(F17:F21)</f>
        <v>2594973</v>
      </c>
    </row>
    <row r="23" spans="1:6" ht="13.5" thickBot="1">
      <c r="A23" s="97">
        <v>4</v>
      </c>
      <c r="B23" s="65" t="s">
        <v>28</v>
      </c>
      <c r="C23" s="32" t="s">
        <v>29</v>
      </c>
      <c r="D23" s="32"/>
      <c r="E23" s="66"/>
      <c r="F23" s="66">
        <f>F24+F26+F27</f>
        <v>52845200</v>
      </c>
    </row>
    <row r="24" spans="1:6" ht="12.75">
      <c r="A24" s="50" t="s">
        <v>8</v>
      </c>
      <c r="B24" s="40" t="s">
        <v>30</v>
      </c>
      <c r="C24" s="41"/>
      <c r="D24" s="41"/>
      <c r="E24" s="42">
        <v>47245100</v>
      </c>
      <c r="F24" s="42">
        <v>49145200</v>
      </c>
    </row>
    <row r="25" spans="1:6" ht="12.75">
      <c r="A25" s="74" t="s">
        <v>10</v>
      </c>
      <c r="B25" s="54" t="s">
        <v>31</v>
      </c>
      <c r="C25" s="67"/>
      <c r="D25" s="67"/>
      <c r="E25" s="57"/>
      <c r="F25" s="57"/>
    </row>
    <row r="26" spans="1:6" ht="12.75">
      <c r="A26" s="74" t="s">
        <v>12</v>
      </c>
      <c r="B26" s="54" t="s">
        <v>129</v>
      </c>
      <c r="C26" s="67"/>
      <c r="D26" s="67"/>
      <c r="E26" s="57"/>
      <c r="F26" s="57"/>
    </row>
    <row r="27" spans="1:6" ht="12.75">
      <c r="A27" s="74" t="s">
        <v>14</v>
      </c>
      <c r="B27" s="54" t="s">
        <v>239</v>
      </c>
      <c r="C27" s="67"/>
      <c r="D27" s="67"/>
      <c r="E27" s="57">
        <f>F27</f>
        <v>3700000</v>
      </c>
      <c r="F27" s="57">
        <f>'[3]bilanci'!$B$34</f>
        <v>3700000</v>
      </c>
    </row>
    <row r="28" spans="1:6" ht="13.5" thickBot="1">
      <c r="A28" s="43" t="s">
        <v>32</v>
      </c>
      <c r="B28" s="44" t="str">
        <f>'[1]Bilanci'!$B$24</f>
        <v>Parapagesa per funizimet</v>
      </c>
      <c r="C28" s="45"/>
      <c r="D28" s="45"/>
      <c r="E28" s="46">
        <f>-E27</f>
        <v>-3700000</v>
      </c>
      <c r="F28" s="307">
        <f>'[3]bilanci'!$B$35</f>
        <v>-2305000</v>
      </c>
    </row>
    <row r="29" spans="1:6" ht="13.5" thickBot="1">
      <c r="A29" s="34"/>
      <c r="B29" s="365" t="s">
        <v>33</v>
      </c>
      <c r="C29" s="367"/>
      <c r="D29" s="367"/>
      <c r="E29" s="66">
        <f>SUM(E24:E28)</f>
        <v>47245100</v>
      </c>
      <c r="F29" s="66">
        <f>SUM(F24:F28)</f>
        <v>50540200</v>
      </c>
    </row>
    <row r="30" spans="1:6" ht="13.5" thickBot="1">
      <c r="A30" s="64">
        <v>5</v>
      </c>
      <c r="B30" s="65" t="s">
        <v>34</v>
      </c>
      <c r="C30" s="32" t="s">
        <v>35</v>
      </c>
      <c r="D30" s="32"/>
      <c r="E30" s="66"/>
      <c r="F30" s="48"/>
    </row>
    <row r="31" spans="1:6" ht="13.5" thickBot="1">
      <c r="A31" s="64">
        <v>6</v>
      </c>
      <c r="B31" s="65" t="str">
        <f>'[1]Bilanci'!$B$27</f>
        <v>Parapagime dhe shpenzime te shtyra</v>
      </c>
      <c r="C31" s="69"/>
      <c r="D31" s="32"/>
      <c r="E31" s="66"/>
      <c r="F31" s="48"/>
    </row>
    <row r="32" spans="1:6" ht="13.5" thickBot="1">
      <c r="A32" s="49">
        <v>7</v>
      </c>
      <c r="B32" s="13" t="s">
        <v>220</v>
      </c>
      <c r="C32" s="70" t="s">
        <v>36</v>
      </c>
      <c r="D32" s="14"/>
      <c r="E32" s="15"/>
      <c r="F32" s="80"/>
    </row>
    <row r="33" spans="1:6" ht="12.75">
      <c r="A33" s="50" t="s">
        <v>8</v>
      </c>
      <c r="B33" s="40" t="s">
        <v>37</v>
      </c>
      <c r="C33" s="71"/>
      <c r="D33" s="71"/>
      <c r="E33" s="90"/>
      <c r="F33" s="53"/>
    </row>
    <row r="34" spans="1:6" ht="12.75">
      <c r="A34" s="43" t="s">
        <v>10</v>
      </c>
      <c r="B34" s="54" t="s">
        <v>38</v>
      </c>
      <c r="C34" s="24"/>
      <c r="D34" s="24"/>
      <c r="E34" s="472"/>
      <c r="F34" s="459"/>
    </row>
    <row r="35" spans="1:6" ht="12.75">
      <c r="A35" s="43" t="s">
        <v>12</v>
      </c>
      <c r="B35" s="54" t="s">
        <v>39</v>
      </c>
      <c r="C35" s="24"/>
      <c r="D35" s="24"/>
      <c r="E35" s="472"/>
      <c r="F35" s="459"/>
    </row>
    <row r="36" spans="1:6" ht="12.75">
      <c r="A36" s="58" t="s">
        <v>40</v>
      </c>
      <c r="B36" s="54" t="s">
        <v>41</v>
      </c>
      <c r="C36" s="24"/>
      <c r="D36" s="24"/>
      <c r="E36" s="472"/>
      <c r="F36" s="459"/>
    </row>
    <row r="37" spans="1:6" ht="12.75">
      <c r="A37" s="74" t="s">
        <v>25</v>
      </c>
      <c r="B37" s="54" t="s">
        <v>42</v>
      </c>
      <c r="C37" s="24"/>
      <c r="D37" s="24"/>
      <c r="E37" s="472"/>
      <c r="F37" s="57"/>
    </row>
    <row r="38" spans="1:6" ht="13.5" thickBot="1">
      <c r="A38" s="75" t="s">
        <v>43</v>
      </c>
      <c r="B38" s="44" t="s">
        <v>44</v>
      </c>
      <c r="C38" s="28"/>
      <c r="D38" s="28"/>
      <c r="E38" s="473"/>
      <c r="F38" s="330"/>
    </row>
    <row r="39" spans="1:6" ht="13.5" thickBot="1">
      <c r="A39" s="76" t="s">
        <v>4</v>
      </c>
      <c r="B39" s="77" t="s">
        <v>45</v>
      </c>
      <c r="C39" s="69"/>
      <c r="D39" s="69"/>
      <c r="E39" s="78">
        <f>E29+E22+E11</f>
        <v>62586289.4</v>
      </c>
      <c r="F39" s="474">
        <f>F29+F22+F11</f>
        <v>54989094</v>
      </c>
    </row>
    <row r="40" spans="1:6" ht="12.75">
      <c r="A40" s="16"/>
      <c r="B40" s="368"/>
      <c r="C40" s="70"/>
      <c r="D40" s="16"/>
      <c r="E40" s="79"/>
      <c r="F40" s="80"/>
    </row>
    <row r="41" spans="1:6" ht="13.5" thickBot="1">
      <c r="A41" s="83" t="s">
        <v>46</v>
      </c>
      <c r="B41" s="81" t="s">
        <v>47</v>
      </c>
      <c r="C41" s="82"/>
      <c r="D41" s="83"/>
      <c r="E41" s="84"/>
      <c r="F41" s="85"/>
    </row>
    <row r="42" spans="1:6" ht="13.5" thickBot="1">
      <c r="A42" s="76">
        <v>2</v>
      </c>
      <c r="B42" s="87" t="s">
        <v>48</v>
      </c>
      <c r="C42" s="88" t="s">
        <v>36</v>
      </c>
      <c r="D42" s="88"/>
      <c r="E42" s="89"/>
      <c r="F42" s="66"/>
    </row>
    <row r="43" spans="1:6" ht="12.75">
      <c r="A43" s="50" t="s">
        <v>8</v>
      </c>
      <c r="B43" s="40" t="s">
        <v>37</v>
      </c>
      <c r="C43" s="41"/>
      <c r="D43" s="41"/>
      <c r="E43" s="90">
        <f>'[2]Amort'!F17</f>
        <v>2500000</v>
      </c>
      <c r="F43" s="91">
        <f>'[2]Amort'!F17</f>
        <v>2500000</v>
      </c>
    </row>
    <row r="44" spans="1:6" ht="12.75">
      <c r="A44" s="74" t="s">
        <v>10</v>
      </c>
      <c r="B44" s="54" t="s">
        <v>38</v>
      </c>
      <c r="C44" s="67"/>
      <c r="D44" s="67"/>
      <c r="E44" s="92">
        <f>'[2]Amort'!F18-'[2]Amort'!I18</f>
        <v>51068843</v>
      </c>
      <c r="F44" s="57">
        <f>'[2]Amort'!F18-'[2]Amort'!G18</f>
        <v>51568843</v>
      </c>
    </row>
    <row r="45" spans="1:6" ht="12.75">
      <c r="A45" s="74" t="s">
        <v>12</v>
      </c>
      <c r="B45" s="54" t="s">
        <v>39</v>
      </c>
      <c r="C45" s="67"/>
      <c r="D45" s="67"/>
      <c r="E45" s="92">
        <f>'[2]Amort'!F19-'[2]Amort'!I19</f>
        <v>60778795</v>
      </c>
      <c r="F45" s="57">
        <f>'[2]Amort'!C19-'[2]Amort'!G19</f>
        <v>61778795</v>
      </c>
    </row>
    <row r="46" spans="1:6" ht="12.75">
      <c r="A46" s="74" t="s">
        <v>40</v>
      </c>
      <c r="B46" s="54" t="s">
        <v>41</v>
      </c>
      <c r="C46" s="67"/>
      <c r="D46" s="67"/>
      <c r="E46" s="92">
        <f>'[2]Amort'!F20-'[2]Amort'!I20</f>
        <v>5014260</v>
      </c>
      <c r="F46" s="57">
        <f>'[2]Amort'!C20-'[2]Amort'!G20</f>
        <v>5214260</v>
      </c>
    </row>
    <row r="47" spans="1:6" ht="12.75">
      <c r="A47" s="74" t="s">
        <v>25</v>
      </c>
      <c r="B47" s="54" t="s">
        <v>42</v>
      </c>
      <c r="C47" s="67"/>
      <c r="D47" s="67"/>
      <c r="E47" s="92">
        <f>'[2]Amort'!F21-'[2]Amort'!I21</f>
        <v>1256549</v>
      </c>
      <c r="F47" s="57">
        <f>'[2]Amort'!C21-'[2]Amort'!G21</f>
        <v>1245833</v>
      </c>
    </row>
    <row r="48" spans="1:6" ht="13.5" thickBot="1">
      <c r="A48" s="75" t="s">
        <v>43</v>
      </c>
      <c r="B48" s="44" t="s">
        <v>44</v>
      </c>
      <c r="C48" s="45"/>
      <c r="D48" s="45"/>
      <c r="E48" s="457">
        <f>'[2]Amort'!J22</f>
        <v>0</v>
      </c>
      <c r="F48" s="476"/>
    </row>
    <row r="49" spans="1:6" ht="13.5" thickBot="1">
      <c r="A49" s="86"/>
      <c r="B49" s="365" t="s">
        <v>49</v>
      </c>
      <c r="C49" s="32"/>
      <c r="D49" s="32"/>
      <c r="E49" s="331">
        <f>SUM(E43:E48)</f>
        <v>120618447</v>
      </c>
      <c r="F49" s="66">
        <f>SUM(F43:F48)</f>
        <v>122307731</v>
      </c>
    </row>
    <row r="50" spans="1:6" ht="13.5" thickBot="1">
      <c r="A50" s="76">
        <v>3</v>
      </c>
      <c r="B50" s="87" t="s">
        <v>50</v>
      </c>
      <c r="C50" s="88" t="s">
        <v>35</v>
      </c>
      <c r="D50" s="94"/>
      <c r="E50" s="95"/>
      <c r="F50" s="96"/>
    </row>
    <row r="51" spans="1:6" ht="13.5" thickBot="1">
      <c r="A51" s="97">
        <v>4</v>
      </c>
      <c r="B51" s="98" t="s">
        <v>51</v>
      </c>
      <c r="C51" s="69"/>
      <c r="D51" s="69"/>
      <c r="E51" s="78">
        <f>E53</f>
        <v>0</v>
      </c>
      <c r="F51" s="332">
        <f>F52+F53+F54</f>
        <v>0</v>
      </c>
    </row>
    <row r="52" spans="1:6" ht="12.75">
      <c r="A52" s="20" t="s">
        <v>8</v>
      </c>
      <c r="B52" s="369" t="s">
        <v>52</v>
      </c>
      <c r="C52" s="100"/>
      <c r="D52" s="50"/>
      <c r="E52" s="101"/>
      <c r="F52" s="53"/>
    </row>
    <row r="53" spans="1:6" ht="12.75">
      <c r="A53" s="24" t="s">
        <v>10</v>
      </c>
      <c r="B53" s="370" t="s">
        <v>53</v>
      </c>
      <c r="C53" s="103"/>
      <c r="D53" s="74"/>
      <c r="E53" s="104">
        <f>F53</f>
        <v>0</v>
      </c>
      <c r="F53" s="57"/>
    </row>
    <row r="54" spans="1:6" ht="13.5" thickBot="1">
      <c r="A54" s="371" t="s">
        <v>12</v>
      </c>
      <c r="B54" s="372" t="s">
        <v>54</v>
      </c>
      <c r="C54" s="373"/>
      <c r="D54" s="334"/>
      <c r="E54" s="333"/>
      <c r="F54" s="334"/>
    </row>
    <row r="55" spans="1:6" ht="13.5" thickBot="1">
      <c r="A55" s="64"/>
      <c r="B55" s="365" t="s">
        <v>55</v>
      </c>
      <c r="C55" s="374"/>
      <c r="D55" s="375"/>
      <c r="E55" s="335"/>
      <c r="F55" s="336"/>
    </row>
    <row r="56" spans="1:6" ht="13.5" thickBot="1">
      <c r="A56" s="86" t="str">
        <f>A41</f>
        <v>II</v>
      </c>
      <c r="B56" s="87" t="s">
        <v>56</v>
      </c>
      <c r="C56" s="88"/>
      <c r="D56" s="88"/>
      <c r="E56" s="89">
        <f>E49+E55</f>
        <v>120618447</v>
      </c>
      <c r="F56" s="89">
        <f>F49</f>
        <v>122307731</v>
      </c>
    </row>
    <row r="57" spans="1:6" ht="13.5" thickBot="1">
      <c r="A57" s="64" t="s">
        <v>57</v>
      </c>
      <c r="B57" s="105" t="s">
        <v>58</v>
      </c>
      <c r="C57" s="64"/>
      <c r="D57" s="65"/>
      <c r="E57" s="66">
        <f>E56+E39</f>
        <v>183204736.4</v>
      </c>
      <c r="F57" s="66">
        <f>F56+F39</f>
        <v>177296825</v>
      </c>
    </row>
    <row r="58" spans="1:6" ht="13.5" thickBot="1">
      <c r="A58" s="49"/>
      <c r="B58" s="361"/>
      <c r="C58" s="49"/>
      <c r="D58" s="13"/>
      <c r="E58" s="15"/>
      <c r="F58" s="15"/>
    </row>
    <row r="59" spans="1:6" ht="13.5" thickBot="1">
      <c r="A59" s="376"/>
      <c r="B59" s="361" t="s">
        <v>231</v>
      </c>
      <c r="C59" s="11" t="s">
        <v>1</v>
      </c>
      <c r="D59" s="377"/>
      <c r="E59" s="10">
        <v>2008</v>
      </c>
      <c r="F59" s="337">
        <f>F3</f>
        <v>2007</v>
      </c>
    </row>
    <row r="60" spans="1:6" ht="13.5" thickBot="1">
      <c r="A60" s="109"/>
      <c r="B60" s="110"/>
      <c r="C60" s="378"/>
      <c r="D60" s="111"/>
      <c r="E60" s="112"/>
      <c r="F60" s="83"/>
    </row>
    <row r="61" spans="1:6" ht="13.5" thickBot="1">
      <c r="A61" s="83" t="s">
        <v>59</v>
      </c>
      <c r="B61" s="81" t="s">
        <v>60</v>
      </c>
      <c r="C61" s="109"/>
      <c r="D61" s="111"/>
      <c r="E61" s="112"/>
      <c r="F61" s="109"/>
    </row>
    <row r="62" spans="1:6" ht="13.5" thickBot="1">
      <c r="A62" s="16" t="s">
        <v>4</v>
      </c>
      <c r="B62" s="13" t="s">
        <v>61</v>
      </c>
      <c r="C62" s="83" t="s">
        <v>7</v>
      </c>
      <c r="D62" s="81"/>
      <c r="E62" s="15"/>
      <c r="F62" s="85"/>
    </row>
    <row r="63" spans="1:6" ht="13.5" thickBot="1">
      <c r="A63" s="97">
        <v>1</v>
      </c>
      <c r="B63" s="477" t="s">
        <v>221</v>
      </c>
      <c r="C63" s="114"/>
      <c r="D63" s="115"/>
      <c r="E63" s="116"/>
      <c r="F63" s="116"/>
    </row>
    <row r="64" spans="1:6" ht="13.5" thickBot="1">
      <c r="A64" s="64">
        <v>2</v>
      </c>
      <c r="B64" s="64" t="s">
        <v>62</v>
      </c>
      <c r="C64" s="97"/>
      <c r="D64" s="98"/>
      <c r="E64" s="78"/>
      <c r="F64" s="78"/>
    </row>
    <row r="65" spans="1:6" ht="12.75">
      <c r="A65" s="118" t="s">
        <v>63</v>
      </c>
      <c r="B65" s="379" t="s">
        <v>222</v>
      </c>
      <c r="C65" s="380"/>
      <c r="D65" s="381"/>
      <c r="E65" s="478">
        <f>F65+'[2]F;H'!C18</f>
        <v>35444656</v>
      </c>
      <c r="F65" s="475">
        <f>'[3]bilanci'!$B$87</f>
        <v>24798336</v>
      </c>
    </row>
    <row r="66" spans="1:6" ht="12.75">
      <c r="A66" s="119" t="s">
        <v>64</v>
      </c>
      <c r="B66" s="370" t="str">
        <f>B83</f>
        <v>shuma te arketuara me porosi</v>
      </c>
      <c r="C66" s="382"/>
      <c r="D66" s="383"/>
      <c r="E66" s="93"/>
      <c r="F66" s="338"/>
    </row>
    <row r="67" spans="1:6" ht="12.75">
      <c r="A67" s="119" t="s">
        <v>66</v>
      </c>
      <c r="B67" s="370" t="s">
        <v>65</v>
      </c>
      <c r="C67" s="382"/>
      <c r="D67" s="383"/>
      <c r="E67" s="93"/>
      <c r="F67" s="338"/>
    </row>
    <row r="68" spans="1:6" ht="12.75">
      <c r="A68" s="119" t="s">
        <v>14</v>
      </c>
      <c r="B68" s="370" t="s">
        <v>67</v>
      </c>
      <c r="C68" s="382"/>
      <c r="D68" s="383"/>
      <c r="E68" s="93"/>
      <c r="F68" s="338">
        <f>'[3]bilanci'!$B$98</f>
        <v>3367573</v>
      </c>
    </row>
    <row r="69" spans="1:6" ht="12.75">
      <c r="A69" s="119" t="s">
        <v>25</v>
      </c>
      <c r="B69" s="370" t="s">
        <v>68</v>
      </c>
      <c r="C69" s="55"/>
      <c r="D69" s="56"/>
      <c r="E69" s="57">
        <f>'[2]pagat'!E39</f>
        <v>149416</v>
      </c>
      <c r="F69" s="73">
        <v>914827</v>
      </c>
    </row>
    <row r="70" spans="1:6" ht="12.75">
      <c r="A70" s="119" t="s">
        <v>70</v>
      </c>
      <c r="B70" s="370" t="s">
        <v>69</v>
      </c>
      <c r="C70" s="55"/>
      <c r="D70" s="56"/>
      <c r="E70" s="57">
        <f>'[2]pagat'!J40</f>
        <v>59878</v>
      </c>
      <c r="F70" s="73">
        <v>277488</v>
      </c>
    </row>
    <row r="71" spans="1:6" ht="12.75">
      <c r="A71" s="119" t="s">
        <v>72</v>
      </c>
      <c r="B71" s="370" t="s">
        <v>71</v>
      </c>
      <c r="C71" s="55"/>
      <c r="D71" s="56"/>
      <c r="E71" s="57"/>
      <c r="F71" s="73"/>
    </row>
    <row r="72" spans="1:6" ht="12.75">
      <c r="A72" s="119" t="s">
        <v>74</v>
      </c>
      <c r="B72" s="370" t="s">
        <v>73</v>
      </c>
      <c r="C72" s="55"/>
      <c r="D72" s="56"/>
      <c r="E72" s="57">
        <f>'[2]tatim fitim'!I29</f>
        <v>224994.63103999954</v>
      </c>
      <c r="F72" s="73">
        <v>128124</v>
      </c>
    </row>
    <row r="73" spans="1:6" ht="12.75">
      <c r="A73" s="120" t="s">
        <v>76</v>
      </c>
      <c r="B73" s="370" t="s">
        <v>75</v>
      </c>
      <c r="C73" s="55"/>
      <c r="D73" s="56"/>
      <c r="E73" s="57">
        <f>'[2]pagat'!J55</f>
        <v>12200</v>
      </c>
      <c r="F73" s="73">
        <f>'[3]bilanci'!$B$101</f>
        <v>12746</v>
      </c>
    </row>
    <row r="74" spans="1:6" ht="13.5" thickBot="1">
      <c r="A74" s="120" t="s">
        <v>76</v>
      </c>
      <c r="B74" s="372" t="s">
        <v>77</v>
      </c>
      <c r="C74" s="384"/>
      <c r="D74" s="385"/>
      <c r="E74" s="330"/>
      <c r="F74" s="339"/>
    </row>
    <row r="75" spans="1:6" ht="13.5" thickBot="1">
      <c r="A75" s="123"/>
      <c r="B75" s="386" t="s">
        <v>78</v>
      </c>
      <c r="C75" s="387"/>
      <c r="D75" s="388"/>
      <c r="E75" s="89">
        <f>SUM(E65:E74)</f>
        <v>35891144.63104</v>
      </c>
      <c r="F75" s="340">
        <f>SUM(F67:F74)</f>
        <v>4700758</v>
      </c>
    </row>
    <row r="76" spans="1:6" ht="13.5" thickBot="1">
      <c r="A76" s="367">
        <v>3</v>
      </c>
      <c r="B76" s="33" t="s">
        <v>79</v>
      </c>
      <c r="C76" s="34"/>
      <c r="D76" s="124"/>
      <c r="E76" s="66">
        <f>F76</f>
        <v>0</v>
      </c>
      <c r="F76" s="329"/>
    </row>
    <row r="77" spans="1:6" ht="13.5" thickBot="1">
      <c r="A77" s="64">
        <v>4</v>
      </c>
      <c r="B77" s="65" t="s">
        <v>80</v>
      </c>
      <c r="C77" s="64" t="s">
        <v>81</v>
      </c>
      <c r="D77" s="124"/>
      <c r="E77" s="66"/>
      <c r="F77" s="64"/>
    </row>
    <row r="78" spans="1:6" ht="13.5" thickBot="1">
      <c r="A78" s="76">
        <v>5</v>
      </c>
      <c r="B78" s="126" t="s">
        <v>82</v>
      </c>
      <c r="C78" s="127" t="s">
        <v>83</v>
      </c>
      <c r="D78" s="128"/>
      <c r="E78" s="341"/>
      <c r="F78" s="127"/>
    </row>
    <row r="79" spans="1:6" ht="13.5" thickBot="1">
      <c r="A79" s="34" t="s">
        <v>4</v>
      </c>
      <c r="B79" s="65" t="s">
        <v>84</v>
      </c>
      <c r="C79" s="34"/>
      <c r="D79" s="124"/>
      <c r="E79" s="66">
        <f>E75+E76+E77+E78</f>
        <v>35891144.63104</v>
      </c>
      <c r="F79" s="342">
        <f>F75+F76+F77+F78+F65</f>
        <v>29499094</v>
      </c>
    </row>
    <row r="80" spans="1:6" ht="13.5" thickBot="1">
      <c r="A80" s="16" t="s">
        <v>46</v>
      </c>
      <c r="B80" s="13" t="s">
        <v>85</v>
      </c>
      <c r="C80" s="36"/>
      <c r="D80" s="129"/>
      <c r="E80" s="80"/>
      <c r="F80" s="80"/>
    </row>
    <row r="81" spans="1:6" ht="13.5" thickBot="1">
      <c r="A81" s="130">
        <v>1</v>
      </c>
      <c r="B81" s="131" t="s">
        <v>86</v>
      </c>
      <c r="C81" s="58" t="s">
        <v>7</v>
      </c>
      <c r="D81" s="3"/>
      <c r="E81" s="19"/>
      <c r="F81" s="80"/>
    </row>
    <row r="82" spans="1:6" ht="13.5" thickBot="1">
      <c r="A82" s="132">
        <v>2</v>
      </c>
      <c r="B82" s="14" t="s">
        <v>62</v>
      </c>
      <c r="C82" s="49"/>
      <c r="D82" s="129"/>
      <c r="E82" s="37">
        <f>E83+E84+E85+E86+E87+E88+E89+E90+E91</f>
        <v>0</v>
      </c>
      <c r="F82" s="37"/>
    </row>
    <row r="83" spans="1:6" ht="12.75">
      <c r="A83" s="118" t="s">
        <v>63</v>
      </c>
      <c r="B83" s="389" t="s">
        <v>240</v>
      </c>
      <c r="C83" s="39" t="s">
        <v>7</v>
      </c>
      <c r="D83" s="52"/>
      <c r="E83" s="42"/>
      <c r="F83" s="42"/>
    </row>
    <row r="84" spans="1:6" ht="12.75">
      <c r="A84" s="119" t="s">
        <v>64</v>
      </c>
      <c r="B84" s="390" t="str">
        <f>B67</f>
        <v>Te pagueshme ndaj furnitoreve AQT</v>
      </c>
      <c r="C84" s="74" t="s">
        <v>7</v>
      </c>
      <c r="D84" s="56"/>
      <c r="E84" s="57"/>
      <c r="F84" s="57"/>
    </row>
    <row r="85" spans="1:6" ht="12.75">
      <c r="A85" s="119" t="s">
        <v>64</v>
      </c>
      <c r="B85" s="390" t="s">
        <v>67</v>
      </c>
      <c r="C85" s="74" t="str">
        <f>C84</f>
        <v>SKK3</v>
      </c>
      <c r="D85" s="56"/>
      <c r="E85" s="57"/>
      <c r="F85" s="57"/>
    </row>
    <row r="86" spans="1:6" ht="12.75">
      <c r="A86" s="119" t="s">
        <v>14</v>
      </c>
      <c r="B86" s="390" t="s">
        <v>68</v>
      </c>
      <c r="C86" s="74" t="s">
        <v>7</v>
      </c>
      <c r="D86" s="56"/>
      <c r="E86" s="57"/>
      <c r="F86" s="57"/>
    </row>
    <row r="87" spans="1:6" ht="12.75">
      <c r="A87" s="119" t="s">
        <v>25</v>
      </c>
      <c r="B87" s="390" t="s">
        <v>69</v>
      </c>
      <c r="C87" s="74" t="str">
        <f>C86</f>
        <v>SKK3</v>
      </c>
      <c r="D87" s="56"/>
      <c r="E87" s="57"/>
      <c r="F87" s="133"/>
    </row>
    <row r="88" spans="1:6" ht="12.75">
      <c r="A88" s="119" t="s">
        <v>72</v>
      </c>
      <c r="B88" s="390" t="s">
        <v>71</v>
      </c>
      <c r="C88" s="74" t="s">
        <v>7</v>
      </c>
      <c r="D88" s="56"/>
      <c r="E88" s="57"/>
      <c r="F88" s="133"/>
    </row>
    <row r="89" spans="1:6" ht="12.75">
      <c r="A89" s="119" t="s">
        <v>74</v>
      </c>
      <c r="B89" s="390" t="s">
        <v>73</v>
      </c>
      <c r="C89" s="74"/>
      <c r="D89" s="56"/>
      <c r="E89" s="57"/>
      <c r="F89" s="133"/>
    </row>
    <row r="90" spans="1:6" ht="12.75">
      <c r="A90" s="119" t="s">
        <v>87</v>
      </c>
      <c r="B90" s="390" t="s">
        <v>75</v>
      </c>
      <c r="C90" s="74"/>
      <c r="D90" s="56"/>
      <c r="E90" s="57"/>
      <c r="F90" s="133"/>
    </row>
    <row r="91" spans="1:6" ht="13.5" thickBot="1">
      <c r="A91" s="120" t="s">
        <v>76</v>
      </c>
      <c r="B91" s="391" t="s">
        <v>77</v>
      </c>
      <c r="C91" s="75"/>
      <c r="D91" s="122"/>
      <c r="E91" s="46">
        <f>F91</f>
        <v>0</v>
      </c>
      <c r="F91" s="61"/>
    </row>
    <row r="92" spans="1:6" ht="13.5" thickBot="1">
      <c r="A92" s="392"/>
      <c r="B92" s="64" t="s">
        <v>88</v>
      </c>
      <c r="C92" s="393"/>
      <c r="D92" s="124"/>
      <c r="E92" s="66">
        <f>E81</f>
        <v>0</v>
      </c>
      <c r="F92" s="48"/>
    </row>
    <row r="93" spans="1:6" ht="13.5" thickBot="1">
      <c r="A93" s="394">
        <v>3</v>
      </c>
      <c r="B93" s="395" t="s">
        <v>79</v>
      </c>
      <c r="C93" s="134" t="s">
        <v>7</v>
      </c>
      <c r="D93" s="124"/>
      <c r="E93" s="48"/>
      <c r="F93" s="135"/>
    </row>
    <row r="94" spans="1:6" ht="13.5" thickBot="1">
      <c r="A94" s="396">
        <v>4</v>
      </c>
      <c r="B94" s="365" t="s">
        <v>89</v>
      </c>
      <c r="C94" s="64" t="s">
        <v>90</v>
      </c>
      <c r="D94" s="124"/>
      <c r="E94" s="48"/>
      <c r="F94" s="135"/>
    </row>
    <row r="95" spans="1:6" ht="13.5" thickBot="1">
      <c r="A95" s="396">
        <v>5</v>
      </c>
      <c r="B95" s="365" t="s">
        <v>80</v>
      </c>
      <c r="C95" s="64" t="s">
        <v>81</v>
      </c>
      <c r="D95" s="124"/>
      <c r="E95" s="48"/>
      <c r="F95" s="135"/>
    </row>
    <row r="96" spans="1:6" ht="13.5" thickBot="1">
      <c r="A96" s="397"/>
      <c r="B96" s="65" t="s">
        <v>91</v>
      </c>
      <c r="C96" s="64"/>
      <c r="D96" s="124"/>
      <c r="E96" s="66">
        <f>E81+E82+E93+E94+E95</f>
        <v>0</v>
      </c>
      <c r="F96" s="89">
        <f>F81+F82</f>
        <v>0</v>
      </c>
    </row>
    <row r="97" spans="1:6" ht="13.5" thickBot="1">
      <c r="A97" s="86" t="s">
        <v>46</v>
      </c>
      <c r="B97" s="398" t="s">
        <v>92</v>
      </c>
      <c r="C97" s="34"/>
      <c r="D97" s="124"/>
      <c r="E97" s="66">
        <f>E96+E79</f>
        <v>35891144.63104</v>
      </c>
      <c r="F97" s="343">
        <f>F96+F79</f>
        <v>29499094</v>
      </c>
    </row>
    <row r="98" spans="1:6" ht="13.5" thickBot="1">
      <c r="A98" s="97" t="s">
        <v>93</v>
      </c>
      <c r="B98" s="65" t="s">
        <v>94</v>
      </c>
      <c r="C98" s="34"/>
      <c r="D98" s="124"/>
      <c r="E98" s="48"/>
      <c r="F98" s="66"/>
    </row>
    <row r="99" spans="1:6" ht="12.75">
      <c r="A99" s="50">
        <v>1</v>
      </c>
      <c r="B99" s="163" t="s">
        <v>95</v>
      </c>
      <c r="C99" s="39"/>
      <c r="D99" s="52"/>
      <c r="E99" s="42"/>
      <c r="F99" s="42"/>
    </row>
    <row r="100" spans="1:6" ht="12.75">
      <c r="A100" s="74">
        <v>2</v>
      </c>
      <c r="B100" s="136" t="s">
        <v>96</v>
      </c>
      <c r="C100" s="55" t="s">
        <v>7</v>
      </c>
      <c r="D100" s="56"/>
      <c r="E100" s="57">
        <v>147000000</v>
      </c>
      <c r="F100" s="57">
        <v>122900000</v>
      </c>
    </row>
    <row r="101" spans="1:6" ht="12.75">
      <c r="A101" s="74">
        <v>3</v>
      </c>
      <c r="B101" s="136" t="s">
        <v>97</v>
      </c>
      <c r="C101" s="55"/>
      <c r="D101" s="56"/>
      <c r="E101" s="57"/>
      <c r="F101" s="57"/>
    </row>
    <row r="102" spans="1:6" ht="12.75">
      <c r="A102" s="74">
        <v>4</v>
      </c>
      <c r="B102" s="136" t="s">
        <v>98</v>
      </c>
      <c r="C102" s="55"/>
      <c r="D102" s="56"/>
      <c r="E102" s="57"/>
      <c r="F102" s="57"/>
    </row>
    <row r="103" spans="1:6" ht="12.75">
      <c r="A103" s="74">
        <v>5</v>
      </c>
      <c r="B103" s="136" t="s">
        <v>99</v>
      </c>
      <c r="C103" s="55"/>
      <c r="D103" s="56"/>
      <c r="E103" s="57"/>
      <c r="F103" s="72"/>
    </row>
    <row r="104" spans="1:6" ht="12.75">
      <c r="A104" s="74">
        <v>6</v>
      </c>
      <c r="B104" s="136" t="s">
        <v>100</v>
      </c>
      <c r="C104" s="55"/>
      <c r="D104" s="56"/>
      <c r="E104" s="57">
        <v>797731</v>
      </c>
      <c r="F104" s="57">
        <f>'[3]bilanci'!$B$71</f>
        <v>16638</v>
      </c>
    </row>
    <row r="105" spans="1:6" ht="12.75">
      <c r="A105" s="74">
        <v>7</v>
      </c>
      <c r="B105" s="136" t="s">
        <v>101</v>
      </c>
      <c r="C105" s="55"/>
      <c r="D105" s="56"/>
      <c r="E105" s="57"/>
      <c r="F105" s="57"/>
    </row>
    <row r="106" spans="1:6" ht="12.75">
      <c r="A106" s="74">
        <v>8</v>
      </c>
      <c r="B106" s="136" t="s">
        <v>102</v>
      </c>
      <c r="C106" s="55"/>
      <c r="D106" s="56"/>
      <c r="E106" s="57"/>
      <c r="F106" s="57"/>
    </row>
    <row r="107" spans="1:6" ht="12.75">
      <c r="A107" s="74">
        <v>9</v>
      </c>
      <c r="B107" s="136" t="s">
        <v>103</v>
      </c>
      <c r="C107" s="55"/>
      <c r="D107" s="56"/>
      <c r="E107" s="57"/>
      <c r="F107" s="57">
        <v>167320</v>
      </c>
    </row>
    <row r="108" spans="1:6" ht="12.75">
      <c r="A108" s="74">
        <v>10</v>
      </c>
      <c r="B108" s="136" t="s">
        <v>104</v>
      </c>
      <c r="C108" s="74"/>
      <c r="D108" s="56"/>
      <c r="E108" s="57">
        <f>'[2]tatim fitim'!I52</f>
        <v>-484139.32064000436</v>
      </c>
      <c r="F108" s="57">
        <f>'[3]bilanci'!$B$75</f>
        <v>3672494.324240005</v>
      </c>
    </row>
    <row r="109" spans="1:6" ht="13.5" thickBot="1">
      <c r="A109" s="384">
        <v>11</v>
      </c>
      <c r="B109" s="137" t="s">
        <v>105</v>
      </c>
      <c r="C109" s="121"/>
      <c r="D109" s="122"/>
      <c r="E109" s="46"/>
      <c r="F109" s="46">
        <v>21041279</v>
      </c>
    </row>
    <row r="110" spans="1:6" ht="13.5" thickBot="1">
      <c r="A110" s="399" t="s">
        <v>106</v>
      </c>
      <c r="B110" s="98" t="s">
        <v>107</v>
      </c>
      <c r="C110" s="138"/>
      <c r="D110" s="139"/>
      <c r="E110" s="78">
        <f>SUM(E100:E109)</f>
        <v>147313591.67936</v>
      </c>
      <c r="F110" s="154">
        <f>F100+F101+F102+F103+F104+F105+F106+F107+F108+F109</f>
        <v>147797731.32424</v>
      </c>
    </row>
    <row r="111" spans="1:6" ht="13.5" thickBot="1">
      <c r="A111" s="34"/>
      <c r="B111" s="400" t="s">
        <v>108</v>
      </c>
      <c r="C111" s="34"/>
      <c r="D111" s="124"/>
      <c r="E111" s="66">
        <f>E110+E75</f>
        <v>183204736.3104</v>
      </c>
      <c r="F111" s="342">
        <f>F97+F110+F83</f>
        <v>177296825.32424</v>
      </c>
    </row>
    <row r="112" spans="1:6" ht="12.75">
      <c r="A112" s="106"/>
      <c r="B112" s="107"/>
      <c r="C112" s="107"/>
      <c r="D112" s="107"/>
      <c r="E112" s="107"/>
      <c r="F112" s="108"/>
    </row>
    <row r="113" spans="1:6" ht="13.5" thickBot="1">
      <c r="A113" s="234"/>
      <c r="B113" s="344"/>
      <c r="C113" s="344"/>
      <c r="D113" s="344"/>
      <c r="E113" s="344"/>
      <c r="F113" s="345"/>
    </row>
    <row r="114" spans="1:6" ht="12.75">
      <c r="A114" s="268"/>
      <c r="B114" s="401" t="str">
        <f>B1</f>
        <v>Shoqeria "FILIPI"shpk</v>
      </c>
      <c r="C114" s="140"/>
      <c r="D114" s="140"/>
      <c r="E114" s="141"/>
      <c r="F114" s="142"/>
    </row>
    <row r="115" spans="1:6" ht="13.5" thickBot="1">
      <c r="A115" s="273"/>
      <c r="B115" s="402" t="str">
        <f>B2</f>
        <v>KURBIN</v>
      </c>
      <c r="C115" s="403" t="str">
        <f>C2</f>
        <v>NIPT</v>
      </c>
      <c r="D115" s="403"/>
      <c r="E115" s="346"/>
      <c r="F115" s="347" t="s">
        <v>109</v>
      </c>
    </row>
    <row r="116" spans="1:6" ht="18.75" thickBot="1">
      <c r="A116" s="404"/>
      <c r="B116" s="405" t="s">
        <v>110</v>
      </c>
      <c r="C116" s="159"/>
      <c r="D116" s="159"/>
      <c r="E116" s="348"/>
      <c r="F116" s="349"/>
    </row>
    <row r="117" spans="1:6" ht="13.5" thickBot="1">
      <c r="A117" s="406" t="s">
        <v>2</v>
      </c>
      <c r="B117" s="406" t="s">
        <v>111</v>
      </c>
      <c r="C117" s="146" t="s">
        <v>112</v>
      </c>
      <c r="D117" s="407"/>
      <c r="E117" s="186">
        <v>2008</v>
      </c>
      <c r="F117" s="350">
        <v>2007</v>
      </c>
    </row>
    <row r="118" spans="1:6" ht="13.5" thickBot="1">
      <c r="A118" s="408">
        <v>1</v>
      </c>
      <c r="B118" s="409" t="s">
        <v>113</v>
      </c>
      <c r="C118" s="34"/>
      <c r="D118" s="410"/>
      <c r="E118" s="329">
        <f>E119+E120+E121+E122</f>
        <v>148382192</v>
      </c>
      <c r="F118" s="66">
        <f>F119+F120+F122+F154</f>
        <v>116363229</v>
      </c>
    </row>
    <row r="119" spans="1:6" ht="12.75">
      <c r="A119" s="411" t="s">
        <v>8</v>
      </c>
      <c r="B119" s="412" t="s">
        <v>114</v>
      </c>
      <c r="C119" s="147"/>
      <c r="D119" s="413"/>
      <c r="E119" s="148">
        <f>'[2]TVSH'!D22</f>
        <v>148382192</v>
      </c>
      <c r="F119" s="42">
        <f>'[3]bilanci'!$B$179</f>
        <v>116363229</v>
      </c>
    </row>
    <row r="120" spans="1:6" ht="12.75">
      <c r="A120" s="181" t="s">
        <v>10</v>
      </c>
      <c r="B120" s="414" t="s">
        <v>115</v>
      </c>
      <c r="C120" s="149"/>
      <c r="D120" s="415"/>
      <c r="E120" s="150">
        <f>'[2]TVSH'!B24</f>
        <v>0</v>
      </c>
      <c r="F120" s="57"/>
    </row>
    <row r="121" spans="1:6" ht="12.75">
      <c r="A121" s="181" t="s">
        <v>12</v>
      </c>
      <c r="B121" s="414" t="s">
        <v>116</v>
      </c>
      <c r="C121" s="151"/>
      <c r="D121" s="59"/>
      <c r="E121" s="152"/>
      <c r="F121" s="61"/>
    </row>
    <row r="122" spans="1:6" ht="13.5" thickBot="1">
      <c r="A122" s="182" t="s">
        <v>40</v>
      </c>
      <c r="B122" s="458" t="s">
        <v>241</v>
      </c>
      <c r="C122" s="151"/>
      <c r="D122" s="59"/>
      <c r="E122" s="152"/>
      <c r="F122" s="61"/>
    </row>
    <row r="123" spans="1:6" ht="13.5" thickBot="1">
      <c r="A123" s="417">
        <v>2</v>
      </c>
      <c r="B123" s="32" t="s">
        <v>117</v>
      </c>
      <c r="C123" s="64"/>
      <c r="D123" s="410"/>
      <c r="E123" s="66">
        <f>E124+E125+E126+E127+E128+E130</f>
        <v>0</v>
      </c>
      <c r="F123" s="154">
        <f>F124+F125+F127+F128</f>
        <v>0</v>
      </c>
    </row>
    <row r="124" spans="1:6" ht="12.75">
      <c r="A124" s="418" t="s">
        <v>8</v>
      </c>
      <c r="B124" s="163" t="s">
        <v>118</v>
      </c>
      <c r="C124" s="419"/>
      <c r="D124" s="420"/>
      <c r="E124" s="155"/>
      <c r="F124" s="91"/>
    </row>
    <row r="125" spans="1:6" ht="12.75">
      <c r="A125" s="418" t="s">
        <v>10</v>
      </c>
      <c r="B125" s="136" t="s">
        <v>119</v>
      </c>
      <c r="C125" s="55"/>
      <c r="D125" s="382"/>
      <c r="E125" s="156"/>
      <c r="F125" s="93"/>
    </row>
    <row r="126" spans="1:6" ht="12.75">
      <c r="A126" s="418" t="s">
        <v>12</v>
      </c>
      <c r="B126" s="136" t="s">
        <v>120</v>
      </c>
      <c r="C126" s="55"/>
      <c r="D126" s="382"/>
      <c r="E126" s="156"/>
      <c r="F126" s="93">
        <f>-'[2]Paq zhdog'!D206</f>
        <v>0</v>
      </c>
    </row>
    <row r="127" spans="1:6" ht="12.75">
      <c r="A127" s="418" t="s">
        <v>32</v>
      </c>
      <c r="B127" s="136" t="s">
        <v>121</v>
      </c>
      <c r="C127" s="55"/>
      <c r="D127" s="382"/>
      <c r="E127" s="156"/>
      <c r="F127" s="93"/>
    </row>
    <row r="128" spans="1:6" ht="13.5" thickBot="1">
      <c r="A128" s="421" t="s">
        <v>40</v>
      </c>
      <c r="B128" s="137" t="s">
        <v>122</v>
      </c>
      <c r="C128" s="158"/>
      <c r="D128" s="59"/>
      <c r="E128" s="152"/>
      <c r="F128" s="158"/>
    </row>
    <row r="129" spans="1:6" ht="13.5" thickBot="1">
      <c r="A129" s="422">
        <v>3</v>
      </c>
      <c r="B129" s="13" t="s">
        <v>123</v>
      </c>
      <c r="C129" s="416"/>
      <c r="D129" s="423"/>
      <c r="E129" s="351">
        <f>E118+E123</f>
        <v>148382192</v>
      </c>
      <c r="F129" s="352">
        <f>F118+F123</f>
        <v>116363229</v>
      </c>
    </row>
    <row r="130" spans="1:6" ht="13.5" thickBot="1">
      <c r="A130" s="354" t="s">
        <v>59</v>
      </c>
      <c r="B130" s="403" t="s">
        <v>124</v>
      </c>
      <c r="C130" s="354"/>
      <c r="D130" s="424"/>
      <c r="E130" s="353"/>
      <c r="F130" s="354"/>
    </row>
    <row r="131" spans="1:6" ht="13.5" thickBot="1">
      <c r="A131" s="425">
        <v>1</v>
      </c>
      <c r="B131" s="64" t="s">
        <v>125</v>
      </c>
      <c r="C131" s="86"/>
      <c r="D131" s="426"/>
      <c r="E131" s="162">
        <f>E132+E133</f>
        <v>0</v>
      </c>
      <c r="F131" s="89">
        <f>F132</f>
        <v>0</v>
      </c>
    </row>
    <row r="132" spans="1:6" ht="12.75">
      <c r="A132" s="419" t="s">
        <v>8</v>
      </c>
      <c r="B132" s="40" t="s">
        <v>126</v>
      </c>
      <c r="C132" s="164"/>
      <c r="D132" s="420"/>
      <c r="E132" s="165">
        <f>E26-F26</f>
        <v>0</v>
      </c>
      <c r="F132" s="166"/>
    </row>
    <row r="133" spans="1:6" ht="13.5" thickBot="1">
      <c r="A133" s="121" t="s">
        <v>10</v>
      </c>
      <c r="B133" s="44" t="s">
        <v>31</v>
      </c>
      <c r="C133" s="158"/>
      <c r="D133" s="59"/>
      <c r="E133" s="152"/>
      <c r="F133" s="61"/>
    </row>
    <row r="134" spans="1:6" ht="13.5" thickBot="1">
      <c r="A134" s="64">
        <v>2</v>
      </c>
      <c r="B134" s="64" t="s">
        <v>127</v>
      </c>
      <c r="C134" s="34"/>
      <c r="D134" s="410"/>
      <c r="E134" s="355">
        <f>E135+E136</f>
        <v>-90184100</v>
      </c>
      <c r="F134" s="66">
        <f>F135+F136+F137</f>
        <v>-79210659</v>
      </c>
    </row>
    <row r="135" spans="1:6" ht="12.75">
      <c r="A135" s="169" t="s">
        <v>8</v>
      </c>
      <c r="B135" s="168" t="s">
        <v>128</v>
      </c>
      <c r="C135" s="169"/>
      <c r="D135" s="420"/>
      <c r="E135" s="155">
        <f>-('[2]TVSH'!G27+'[2]bil stan'!F24-'[2]bil stan'!E24)</f>
        <v>-90184100</v>
      </c>
      <c r="F135" s="91">
        <f>-'[3]bilanci'!$B$124</f>
        <v>-79122109</v>
      </c>
    </row>
    <row r="136" spans="1:6" ht="12.75">
      <c r="A136" s="158" t="s">
        <v>10</v>
      </c>
      <c r="B136" s="170" t="s">
        <v>129</v>
      </c>
      <c r="C136" s="382"/>
      <c r="D136" s="382"/>
      <c r="E136" s="156"/>
      <c r="F136" s="93">
        <v>-88550</v>
      </c>
    </row>
    <row r="137" spans="1:6" ht="13.5" thickBot="1">
      <c r="A137" s="182" t="s">
        <v>12</v>
      </c>
      <c r="B137" s="171" t="s">
        <v>130</v>
      </c>
      <c r="C137" s="172"/>
      <c r="D137" s="59"/>
      <c r="E137" s="173"/>
      <c r="F137" s="174"/>
    </row>
    <row r="138" spans="1:6" ht="13.5" thickBot="1">
      <c r="A138" s="427">
        <v>3</v>
      </c>
      <c r="B138" s="64" t="s">
        <v>131</v>
      </c>
      <c r="C138" s="64"/>
      <c r="D138" s="375"/>
      <c r="E138" s="355">
        <f>-('[2]TVSH'!F27+'[2]TVSH'!J27)</f>
        <v>-45196227.892</v>
      </c>
      <c r="F138" s="48">
        <f>-'[3]bilanci'!$B$130</f>
        <v>-22509780.0063</v>
      </c>
    </row>
    <row r="139" spans="1:6" ht="13.5" thickBot="1">
      <c r="A139" s="428">
        <v>4</v>
      </c>
      <c r="B139" s="69" t="s">
        <v>132</v>
      </c>
      <c r="C139" s="64"/>
      <c r="D139" s="375"/>
      <c r="E139" s="355">
        <f>E140+E141</f>
        <v>-2809298.64</v>
      </c>
      <c r="F139" s="66">
        <f>F140+F141+F142</f>
        <v>-3178118</v>
      </c>
    </row>
    <row r="140" spans="1:6" ht="12.75">
      <c r="A140" s="429" t="s">
        <v>8</v>
      </c>
      <c r="B140" s="175" t="s">
        <v>133</v>
      </c>
      <c r="C140" s="176"/>
      <c r="D140" s="420"/>
      <c r="E140" s="165">
        <f>-'[2]pagat'!D44</f>
        <v>-2308380</v>
      </c>
      <c r="F140" s="166">
        <f>-'[3]bilanci'!$B$132</f>
        <v>-2591000</v>
      </c>
    </row>
    <row r="141" spans="1:6" ht="12.75">
      <c r="A141" s="430" t="s">
        <v>10</v>
      </c>
      <c r="B141" s="177" t="s">
        <v>134</v>
      </c>
      <c r="C141" s="178"/>
      <c r="D141" s="382"/>
      <c r="E141" s="156">
        <f>-'[2]pagat'!D45</f>
        <v>-500918.64</v>
      </c>
      <c r="F141" s="93">
        <v>-587118</v>
      </c>
    </row>
    <row r="142" spans="1:6" ht="13.5" thickBot="1">
      <c r="A142" s="431" t="s">
        <v>12</v>
      </c>
      <c r="B142" s="179" t="s">
        <v>135</v>
      </c>
      <c r="C142" s="151"/>
      <c r="D142" s="59"/>
      <c r="E142" s="152"/>
      <c r="F142" s="61"/>
    </row>
    <row r="143" spans="1:6" ht="13.5" thickBot="1">
      <c r="A143" s="427">
        <v>5</v>
      </c>
      <c r="B143" s="87" t="s">
        <v>136</v>
      </c>
      <c r="C143" s="64"/>
      <c r="D143" s="432"/>
      <c r="E143" s="153">
        <f>E144+E145+E147</f>
        <v>-3095000</v>
      </c>
      <c r="F143" s="78">
        <f>F144+F145</f>
        <v>-1950000</v>
      </c>
    </row>
    <row r="144" spans="1:6" ht="12.75">
      <c r="A144" s="433" t="s">
        <v>8</v>
      </c>
      <c r="B144" s="434" t="s">
        <v>137</v>
      </c>
      <c r="C144" s="169"/>
      <c r="D144" s="435"/>
      <c r="E144" s="91">
        <v>-1395000</v>
      </c>
      <c r="F144" s="356">
        <v>-250000</v>
      </c>
    </row>
    <row r="145" spans="1:6" ht="12.75">
      <c r="A145" s="418" t="s">
        <v>10</v>
      </c>
      <c r="B145" s="436" t="s">
        <v>138</v>
      </c>
      <c r="C145" s="181"/>
      <c r="D145" s="383"/>
      <c r="E145" s="93">
        <f>-'[2]Amort'!H23</f>
        <v>-1700000</v>
      </c>
      <c r="F145" s="93">
        <v>-1700000</v>
      </c>
    </row>
    <row r="146" spans="1:6" ht="13.5" thickBot="1">
      <c r="A146" s="437" t="s">
        <v>12</v>
      </c>
      <c r="B146" s="438" t="s">
        <v>139</v>
      </c>
      <c r="C146" s="158"/>
      <c r="D146" s="60"/>
      <c r="E146" s="61"/>
      <c r="F146" s="61"/>
    </row>
    <row r="147" spans="1:6" ht="13.5" thickBot="1">
      <c r="A147" s="437" t="s">
        <v>14</v>
      </c>
      <c r="B147" s="438" t="s">
        <v>140</v>
      </c>
      <c r="C147" s="182"/>
      <c r="D147" s="373"/>
      <c r="E147" s="183"/>
      <c r="F147" s="183"/>
    </row>
    <row r="148" spans="1:6" ht="13.5" thickBot="1">
      <c r="A148" s="439">
        <v>6</v>
      </c>
      <c r="B148" s="88" t="s">
        <v>141</v>
      </c>
      <c r="C148" s="86"/>
      <c r="D148" s="440"/>
      <c r="E148" s="340">
        <f>E143+E139+E138+E134</f>
        <v>-141284626.532</v>
      </c>
      <c r="F148" s="332">
        <f>F143+F139+F138+F134</f>
        <v>-106848557.0063</v>
      </c>
    </row>
    <row r="149" spans="1:6" ht="13.5" thickBot="1">
      <c r="A149" s="417">
        <v>7</v>
      </c>
      <c r="B149" s="113" t="s">
        <v>142</v>
      </c>
      <c r="C149" s="97"/>
      <c r="D149" s="441"/>
      <c r="E149" s="153">
        <f>E129+E148</f>
        <v>7097565.467999995</v>
      </c>
      <c r="F149" s="78">
        <f>F129+F148</f>
        <v>9514671.993699998</v>
      </c>
    </row>
    <row r="150" spans="1:6" ht="13.5" thickBot="1">
      <c r="A150" s="442"/>
      <c r="B150" s="443" t="s">
        <v>143</v>
      </c>
      <c r="C150" s="146"/>
      <c r="D150" s="368"/>
      <c r="E150" s="185"/>
      <c r="F150" s="186"/>
    </row>
    <row r="151" spans="1:6" ht="12.75">
      <c r="A151" s="444">
        <v>8</v>
      </c>
      <c r="B151" s="99" t="s">
        <v>144</v>
      </c>
      <c r="C151" s="187" t="s">
        <v>223</v>
      </c>
      <c r="D151" s="445"/>
      <c r="E151" s="155"/>
      <c r="F151" s="169"/>
    </row>
    <row r="152" spans="1:6" ht="12.75">
      <c r="A152" s="24">
        <v>9</v>
      </c>
      <c r="B152" s="102" t="s">
        <v>145</v>
      </c>
      <c r="C152" s="56"/>
      <c r="D152" s="382"/>
      <c r="E152" s="156"/>
      <c r="F152" s="93"/>
    </row>
    <row r="153" spans="1:6" ht="12.75">
      <c r="A153" s="24">
        <v>10</v>
      </c>
      <c r="B153" s="102" t="s">
        <v>146</v>
      </c>
      <c r="C153" s="56"/>
      <c r="D153" s="382"/>
      <c r="E153" s="156"/>
      <c r="F153" s="181"/>
    </row>
    <row r="154" spans="1:6" ht="12.75">
      <c r="A154" s="24"/>
      <c r="B154" s="102" t="s">
        <v>147</v>
      </c>
      <c r="C154" s="56"/>
      <c r="D154" s="382"/>
      <c r="E154" s="156"/>
      <c r="F154" s="181"/>
    </row>
    <row r="155" spans="1:6" ht="12.75">
      <c r="A155" s="446">
        <v>11</v>
      </c>
      <c r="B155" s="102" t="s">
        <v>148</v>
      </c>
      <c r="C155" s="188"/>
      <c r="D155" s="382"/>
      <c r="E155" s="156">
        <f>-'[2]TVSH'!K27</f>
        <v>-6794710.1576</v>
      </c>
      <c r="F155" s="93">
        <v>-4483880</v>
      </c>
    </row>
    <row r="156" spans="1:6" ht="12.75">
      <c r="A156" s="446">
        <v>12</v>
      </c>
      <c r="B156" s="102" t="s">
        <v>149</v>
      </c>
      <c r="C156" s="188"/>
      <c r="D156" s="382"/>
      <c r="E156" s="150"/>
      <c r="F156" s="57">
        <v>11925</v>
      </c>
    </row>
    <row r="157" spans="1:6" ht="12.75">
      <c r="A157" s="446">
        <v>13</v>
      </c>
      <c r="B157" s="102" t="s">
        <v>150</v>
      </c>
      <c r="C157" s="188"/>
      <c r="D157" s="382"/>
      <c r="E157" s="150"/>
      <c r="F157" s="57">
        <v>-452100</v>
      </c>
    </row>
    <row r="158" spans="1:6" ht="13.5" thickBot="1">
      <c r="A158" s="447">
        <v>14</v>
      </c>
      <c r="B158" s="157" t="s">
        <v>151</v>
      </c>
      <c r="C158" s="60"/>
      <c r="D158" s="59"/>
      <c r="E158" s="357"/>
      <c r="F158" s="59"/>
    </row>
    <row r="159" spans="1:6" ht="13.5" thickBot="1">
      <c r="A159" s="398">
        <v>15</v>
      </c>
      <c r="B159" s="64" t="s">
        <v>152</v>
      </c>
      <c r="C159" s="65"/>
      <c r="D159" s="375"/>
      <c r="E159" s="355">
        <f>SUM(E154:E158)</f>
        <v>-6794710.1576</v>
      </c>
      <c r="F159" s="342">
        <f>SUM(F155:F158)</f>
        <v>-4924055</v>
      </c>
    </row>
    <row r="160" spans="1:6" ht="13.5" thickBot="1">
      <c r="A160" s="398" t="s">
        <v>93</v>
      </c>
      <c r="B160" s="161" t="s">
        <v>153</v>
      </c>
      <c r="C160" s="65"/>
      <c r="D160" s="375"/>
      <c r="E160" s="355"/>
      <c r="F160" s="342"/>
    </row>
    <row r="161" spans="1:6" ht="13.5" thickBot="1">
      <c r="A161" s="448">
        <v>16</v>
      </c>
      <c r="B161" s="189" t="s">
        <v>154</v>
      </c>
      <c r="C161" s="449"/>
      <c r="D161" s="450"/>
      <c r="E161" s="358">
        <f>E149+E159</f>
        <v>302855.3103999952</v>
      </c>
      <c r="F161" s="85">
        <f>F149+F159</f>
        <v>4590616.993699998</v>
      </c>
    </row>
    <row r="162" spans="1:6" ht="13.5" thickBot="1">
      <c r="A162" s="451">
        <v>17</v>
      </c>
      <c r="B162" s="190" t="s">
        <v>155</v>
      </c>
      <c r="C162" s="146"/>
      <c r="D162" s="423"/>
      <c r="E162" s="348">
        <f>E161*10%</f>
        <v>30285.53103999952</v>
      </c>
      <c r="F162" s="359">
        <f>F161*20%</f>
        <v>918123.3987399996</v>
      </c>
    </row>
    <row r="163" spans="1:6" ht="13.5" thickBot="1">
      <c r="A163" s="452">
        <v>18</v>
      </c>
      <c r="B163" s="190" t="s">
        <v>156</v>
      </c>
      <c r="C163" s="453" t="s">
        <v>157</v>
      </c>
      <c r="D163" s="420"/>
      <c r="E163" s="348">
        <f>E161-E162</f>
        <v>272569.7793599957</v>
      </c>
      <c r="F163" s="359">
        <f>F161-F162</f>
        <v>3672493.594959998</v>
      </c>
    </row>
    <row r="164" spans="1:6" ht="13.5" thickBot="1">
      <c r="A164" s="451">
        <v>19</v>
      </c>
      <c r="B164" s="191" t="s">
        <v>158</v>
      </c>
      <c r="C164" s="422"/>
      <c r="D164" s="423"/>
      <c r="E164" s="348">
        <f>'[2]tatim fitim'!I41+'[2]tatim fitim'!I42</f>
        <v>7567091</v>
      </c>
      <c r="F164" s="359"/>
    </row>
    <row r="165" spans="1:6" ht="13.5" thickBot="1">
      <c r="A165" s="452">
        <v>20</v>
      </c>
      <c r="B165" s="191" t="s">
        <v>159</v>
      </c>
      <c r="C165" s="422"/>
      <c r="D165" s="423"/>
      <c r="E165" s="348">
        <f>E161+E164</f>
        <v>7869946.310399995</v>
      </c>
      <c r="F165" s="359">
        <f>F161+F164</f>
        <v>4590616.993699998</v>
      </c>
    </row>
    <row r="166" spans="1:6" ht="13.5" thickBot="1">
      <c r="A166" s="451">
        <v>21</v>
      </c>
      <c r="B166" s="192" t="s">
        <v>160</v>
      </c>
      <c r="C166" s="454">
        <v>0.1</v>
      </c>
      <c r="D166" s="423"/>
      <c r="E166" s="351">
        <f>E165*10%</f>
        <v>786994.6310399995</v>
      </c>
      <c r="F166" s="359">
        <f>F165*20%</f>
        <v>918123.3987399996</v>
      </c>
    </row>
    <row r="167" spans="1:6" ht="13.5" thickBot="1">
      <c r="A167" s="11">
        <v>22</v>
      </c>
      <c r="B167" s="192" t="s">
        <v>161</v>
      </c>
      <c r="C167" s="422"/>
      <c r="D167" s="423"/>
      <c r="E167" s="351">
        <f>E161-E166</f>
        <v>-484139.32064000436</v>
      </c>
      <c r="F167" s="359">
        <f>F161-F166</f>
        <v>3672493.594959998</v>
      </c>
    </row>
    <row r="168" spans="1:6" ht="12.75">
      <c r="A168" s="469"/>
      <c r="B168" s="403"/>
      <c r="C168" s="403"/>
      <c r="D168" s="468"/>
      <c r="E168" s="193"/>
      <c r="F168" s="307"/>
    </row>
    <row r="169" spans="1:6" ht="13.5" thickBot="1">
      <c r="A169" s="471"/>
      <c r="B169" s="81"/>
      <c r="C169" s="110"/>
      <c r="D169" s="470"/>
      <c r="E169" s="145"/>
      <c r="F169" s="460"/>
    </row>
    <row r="170" spans="1:6" ht="12.75">
      <c r="A170" s="468"/>
      <c r="B170" s="468"/>
      <c r="C170" s="468"/>
      <c r="D170" s="468"/>
      <c r="E170" s="468"/>
      <c r="F170" s="468"/>
    </row>
    <row r="171" spans="1:6" ht="12.75">
      <c r="A171" s="479"/>
      <c r="B171" s="479"/>
      <c r="C171" s="479"/>
      <c r="D171" s="479"/>
      <c r="E171" s="479"/>
      <c r="F171" s="479"/>
    </row>
    <row r="172" spans="1:6" ht="12.75">
      <c r="A172" s="479"/>
      <c r="B172" s="479"/>
      <c r="C172" s="479"/>
      <c r="D172" s="479"/>
      <c r="E172" s="479"/>
      <c r="F172" s="479"/>
    </row>
    <row r="173" spans="1:6" ht="12.75">
      <c r="A173" s="479"/>
      <c r="B173" s="479"/>
      <c r="C173" s="479"/>
      <c r="D173" s="479"/>
      <c r="E173" s="479"/>
      <c r="F173" s="479"/>
    </row>
    <row r="174" spans="1:6" ht="12.75">
      <c r="A174" s="479"/>
      <c r="B174" s="479"/>
      <c r="C174" s="479"/>
      <c r="D174" s="479"/>
      <c r="E174" s="479"/>
      <c r="F174" s="479"/>
    </row>
    <row r="175" spans="1:6" ht="12.75">
      <c r="A175" s="479"/>
      <c r="B175" s="479"/>
      <c r="C175" s="479"/>
      <c r="D175" s="479"/>
      <c r="E175" s="479"/>
      <c r="F175" s="479"/>
    </row>
    <row r="176" spans="1:6" ht="12.75">
      <c r="A176" s="479"/>
      <c r="B176" s="479"/>
      <c r="C176" s="479"/>
      <c r="D176" s="479"/>
      <c r="E176" s="479"/>
      <c r="F176" s="479"/>
    </row>
    <row r="177" spans="1:6" ht="12.75">
      <c r="A177" s="479"/>
      <c r="B177" s="479"/>
      <c r="C177" s="479"/>
      <c r="D177" s="479"/>
      <c r="E177" s="479"/>
      <c r="F177" s="479"/>
    </row>
    <row r="178" spans="1:6" ht="12.75">
      <c r="A178" s="479"/>
      <c r="B178" s="479"/>
      <c r="C178" s="479"/>
      <c r="D178" s="479"/>
      <c r="E178" s="479"/>
      <c r="F178" s="479"/>
    </row>
    <row r="179" spans="1:6" ht="12.75">
      <c r="A179" s="479"/>
      <c r="B179" s="479"/>
      <c r="C179" s="479"/>
      <c r="D179" s="479"/>
      <c r="E179" s="479"/>
      <c r="F179" s="479"/>
    </row>
    <row r="180" spans="1:6" ht="12.75">
      <c r="A180" s="479"/>
      <c r="B180" s="479"/>
      <c r="C180" s="479"/>
      <c r="D180" s="479"/>
      <c r="E180" s="480"/>
      <c r="F180" s="479"/>
    </row>
    <row r="181" spans="1:6" ht="12.75">
      <c r="A181" s="479"/>
      <c r="B181" s="479"/>
      <c r="C181" s="479"/>
      <c r="D181" s="479"/>
      <c r="E181" s="480"/>
      <c r="F181" s="479"/>
    </row>
    <row r="182" spans="1:6" ht="12.75">
      <c r="A182" s="479"/>
      <c r="B182" s="479"/>
      <c r="C182" s="479"/>
      <c r="D182" s="479"/>
      <c r="E182" s="479"/>
      <c r="F182" s="479"/>
    </row>
    <row r="183" spans="1:6" ht="12.75">
      <c r="A183" s="479"/>
      <c r="B183" s="479"/>
      <c r="C183" s="479"/>
      <c r="D183" s="479"/>
      <c r="E183" s="480"/>
      <c r="F183" s="479"/>
    </row>
    <row r="184" spans="1:6" ht="12.75">
      <c r="A184" s="479"/>
      <c r="B184" s="479"/>
      <c r="C184" s="479"/>
      <c r="D184" s="479"/>
      <c r="E184" s="480"/>
      <c r="F184" s="479"/>
    </row>
    <row r="185" spans="1:6" ht="12.75">
      <c r="A185" s="479"/>
      <c r="B185" s="479"/>
      <c r="C185" s="479"/>
      <c r="D185" s="479"/>
      <c r="E185" s="480"/>
      <c r="F185" s="479"/>
    </row>
    <row r="186" spans="1:6" ht="12.75">
      <c r="A186" s="194"/>
      <c r="B186" s="194"/>
      <c r="C186" s="194"/>
      <c r="D186" s="479"/>
      <c r="E186" s="193"/>
      <c r="F186" s="194"/>
    </row>
    <row r="187" spans="1:6" ht="12.75">
      <c r="A187" s="479"/>
      <c r="B187" s="479"/>
      <c r="C187" s="479"/>
      <c r="D187" s="479"/>
      <c r="E187" s="480"/>
      <c r="F187" s="479"/>
    </row>
    <row r="188" spans="1:6" ht="12.75">
      <c r="A188" s="194"/>
      <c r="B188" s="194"/>
      <c r="C188" s="194"/>
      <c r="D188" s="479"/>
      <c r="E188" s="193"/>
      <c r="F188" s="194"/>
    </row>
    <row r="189" spans="1:6" ht="12.75">
      <c r="A189" s="481"/>
      <c r="B189" s="481"/>
      <c r="C189" s="481"/>
      <c r="D189" s="481"/>
      <c r="E189" s="482"/>
      <c r="F189" s="479"/>
    </row>
  </sheetData>
  <sheetProtection/>
  <mergeCells count="2">
    <mergeCell ref="C3:C4"/>
    <mergeCell ref="D3:D4"/>
  </mergeCells>
  <printOptions/>
  <pageMargins left="0.32" right="0.28" top="0.59" bottom="0.25" header="0.34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51"/>
    </sheetView>
  </sheetViews>
  <sheetFormatPr defaultColWidth="9.140625" defaultRowHeight="12.75"/>
  <cols>
    <col min="1" max="1" width="6.00390625" style="0" customWidth="1"/>
    <col min="6" max="6" width="16.7109375" style="0" customWidth="1"/>
    <col min="7" max="7" width="5.421875" style="0" customWidth="1"/>
    <col min="8" max="8" width="16.57421875" style="0" customWidth="1"/>
    <col min="9" max="9" width="19.00390625" style="0" customWidth="1"/>
  </cols>
  <sheetData>
    <row r="1" spans="1:9" ht="15.75">
      <c r="A1" s="195" t="str">
        <f>'[2]TVSH'!B2</f>
        <v>Shoqeria "FILIPI"shpk</v>
      </c>
      <c r="B1" s="196"/>
      <c r="C1" s="196"/>
      <c r="D1" s="196"/>
      <c r="E1" s="197"/>
      <c r="F1" s="198"/>
      <c r="G1" s="198"/>
      <c r="H1" s="198"/>
      <c r="I1" s="455" t="s">
        <v>162</v>
      </c>
    </row>
    <row r="2" spans="1:9" ht="18">
      <c r="A2" s="199"/>
      <c r="B2" s="200"/>
      <c r="C2" s="200" t="str">
        <f>'[2]TVSH'!B3</f>
        <v>KURBIN</v>
      </c>
      <c r="D2" s="200"/>
      <c r="E2" s="201"/>
      <c r="F2" s="202" t="s">
        <v>163</v>
      </c>
      <c r="G2" s="202"/>
      <c r="H2" s="202"/>
      <c r="I2" s="203"/>
    </row>
    <row r="3" spans="1:9" ht="13.5" thickBot="1">
      <c r="A3" s="204"/>
      <c r="B3" s="205"/>
      <c r="C3" s="205"/>
      <c r="D3" s="205"/>
      <c r="E3" s="205"/>
      <c r="F3" s="205"/>
      <c r="G3" s="205"/>
      <c r="H3" s="205"/>
      <c r="I3" s="206"/>
    </row>
    <row r="4" spans="1:9" ht="20.25" customHeight="1">
      <c r="A4" s="207"/>
      <c r="B4" s="208"/>
      <c r="C4" s="208"/>
      <c r="D4" s="209" t="s">
        <v>224</v>
      </c>
      <c r="E4" s="210"/>
      <c r="F4" s="211"/>
      <c r="G4" s="487" t="s">
        <v>164</v>
      </c>
      <c r="H4" s="489">
        <v>2008</v>
      </c>
      <c r="I4" s="212" t="s">
        <v>165</v>
      </c>
    </row>
    <row r="5" spans="1:9" ht="16.5" thickBot="1">
      <c r="A5" s="213"/>
      <c r="B5" s="214"/>
      <c r="C5" s="214"/>
      <c r="D5" s="214"/>
      <c r="E5" s="214"/>
      <c r="F5" s="214"/>
      <c r="G5" s="488"/>
      <c r="H5" s="490"/>
      <c r="I5" s="215">
        <v>2007</v>
      </c>
    </row>
    <row r="6" spans="1:9" ht="15.75">
      <c r="A6" s="117" t="s">
        <v>2</v>
      </c>
      <c r="B6" s="216" t="s">
        <v>166</v>
      </c>
      <c r="C6" s="217"/>
      <c r="D6" s="217"/>
      <c r="E6" s="217"/>
      <c r="F6" s="218"/>
      <c r="G6" s="219"/>
      <c r="H6" s="220"/>
      <c r="I6" s="219"/>
    </row>
    <row r="7" spans="1:9" ht="13.5" thickBot="1">
      <c r="A7" s="184"/>
      <c r="B7" s="221"/>
      <c r="C7" s="222"/>
      <c r="D7" s="222"/>
      <c r="E7" s="222"/>
      <c r="F7" s="222"/>
      <c r="G7" s="68"/>
      <c r="H7" s="223"/>
      <c r="I7" s="224"/>
    </row>
    <row r="8" spans="1:9" ht="15.75">
      <c r="A8" s="225">
        <v>1</v>
      </c>
      <c r="B8" s="456" t="s">
        <v>167</v>
      </c>
      <c r="C8" s="456"/>
      <c r="D8" s="456"/>
      <c r="E8" s="456"/>
      <c r="F8" s="456"/>
      <c r="G8" s="226"/>
      <c r="H8" s="227">
        <f>'[2]F;H'!C14</f>
        <v>134439726</v>
      </c>
      <c r="I8" s="228">
        <v>184155579</v>
      </c>
    </row>
    <row r="9" spans="1:9" ht="15.75">
      <c r="A9" s="225">
        <v>2</v>
      </c>
      <c r="B9" s="456" t="s">
        <v>168</v>
      </c>
      <c r="C9" s="456"/>
      <c r="D9" s="456"/>
      <c r="E9" s="456"/>
      <c r="F9" s="456"/>
      <c r="G9" s="229"/>
      <c r="H9" s="230"/>
      <c r="I9" s="231">
        <v>0</v>
      </c>
    </row>
    <row r="10" spans="1:9" ht="15.75">
      <c r="A10" s="225">
        <v>3</v>
      </c>
      <c r="B10" s="456" t="s">
        <v>234</v>
      </c>
      <c r="C10" s="456"/>
      <c r="D10" s="456"/>
      <c r="E10" s="456"/>
      <c r="F10" s="456"/>
      <c r="G10" s="229"/>
      <c r="H10" s="230">
        <f>'[2]F;H'!C16</f>
        <v>3998306</v>
      </c>
      <c r="I10" s="231"/>
    </row>
    <row r="11" spans="1:9" ht="15.75">
      <c r="A11" s="225">
        <v>4</v>
      </c>
      <c r="B11" s="456" t="s">
        <v>225</v>
      </c>
      <c r="C11" s="456"/>
      <c r="D11" s="456"/>
      <c r="E11" s="456"/>
      <c r="F11" s="456"/>
      <c r="G11" s="229"/>
      <c r="H11" s="230"/>
      <c r="I11" s="231"/>
    </row>
    <row r="12" spans="1:9" ht="15.75">
      <c r="A12" s="225">
        <v>1</v>
      </c>
      <c r="B12" s="456" t="s">
        <v>169</v>
      </c>
      <c r="C12" s="456"/>
      <c r="D12" s="456"/>
      <c r="E12" s="456"/>
      <c r="F12" s="456"/>
      <c r="G12" s="229"/>
      <c r="H12" s="230">
        <f>-'[2]F;H'!J13</f>
        <v>-139597759.09199998</v>
      </c>
      <c r="I12" s="231">
        <v>-148137249.8063</v>
      </c>
    </row>
    <row r="13" spans="1:9" ht="15.75">
      <c r="A13" s="225">
        <v>2</v>
      </c>
      <c r="B13" s="456" t="s">
        <v>170</v>
      </c>
      <c r="C13" s="456"/>
      <c r="D13" s="456"/>
      <c r="E13" s="456"/>
      <c r="F13" s="456"/>
      <c r="G13" s="229"/>
      <c r="H13" s="230">
        <f>-'[2]F;H'!H15</f>
        <v>-2668379.96</v>
      </c>
      <c r="I13" s="231">
        <v>-1499991.5</v>
      </c>
    </row>
    <row r="14" spans="1:9" ht="15.75">
      <c r="A14" s="225">
        <v>3</v>
      </c>
      <c r="B14" s="456" t="s">
        <v>171</v>
      </c>
      <c r="C14" s="456"/>
      <c r="D14" s="456"/>
      <c r="E14" s="456"/>
      <c r="F14" s="456"/>
      <c r="G14" s="229"/>
      <c r="H14" s="230">
        <f>-'[2]F;H'!H16</f>
        <v>-976047.6799999999</v>
      </c>
      <c r="I14" s="231">
        <v>-616458</v>
      </c>
    </row>
    <row r="15" spans="1:9" ht="15.75">
      <c r="A15" s="225">
        <v>4</v>
      </c>
      <c r="B15" s="456" t="s">
        <v>172</v>
      </c>
      <c r="C15" s="456"/>
      <c r="D15" s="456"/>
      <c r="E15" s="456"/>
      <c r="F15" s="456"/>
      <c r="G15" s="229"/>
      <c r="H15" s="230">
        <f>-'[2]F;H'!H17</f>
        <v>-148438</v>
      </c>
      <c r="I15" s="231">
        <v>-87495</v>
      </c>
    </row>
    <row r="16" spans="1:9" ht="15.75">
      <c r="A16" s="225">
        <v>5</v>
      </c>
      <c r="B16" s="456" t="s">
        <v>173</v>
      </c>
      <c r="C16" s="456"/>
      <c r="D16" s="456"/>
      <c r="E16" s="456"/>
      <c r="F16" s="456"/>
      <c r="G16" s="229"/>
      <c r="H16" s="230">
        <f>-'[2]F;H'!H18</f>
        <v>-690124</v>
      </c>
      <c r="I16" s="231">
        <v>-960080</v>
      </c>
    </row>
    <row r="17" spans="1:9" ht="15.75">
      <c r="A17" s="225">
        <v>6</v>
      </c>
      <c r="B17" s="456" t="s">
        <v>26</v>
      </c>
      <c r="C17" s="456" t="s">
        <v>174</v>
      </c>
      <c r="D17" s="456"/>
      <c r="E17" s="456"/>
      <c r="F17" s="456"/>
      <c r="G17" s="229"/>
      <c r="H17" s="230">
        <f>-'[2]F;H'!H12</f>
        <v>0</v>
      </c>
      <c r="I17" s="231">
        <v>0</v>
      </c>
    </row>
    <row r="18" spans="1:9" ht="15.75">
      <c r="A18" s="225">
        <v>7</v>
      </c>
      <c r="B18" s="456" t="s">
        <v>175</v>
      </c>
      <c r="C18" s="456"/>
      <c r="D18" s="456"/>
      <c r="E18" s="456"/>
      <c r="F18" s="456"/>
      <c r="G18" s="229"/>
      <c r="H18" s="230">
        <f>-'[2]F;H'!H27</f>
        <v>-6794710.1576</v>
      </c>
      <c r="I18" s="231">
        <v>-4935980</v>
      </c>
    </row>
    <row r="19" spans="1:9" ht="15.75">
      <c r="A19" s="225">
        <v>8</v>
      </c>
      <c r="B19" s="456" t="s">
        <v>176</v>
      </c>
      <c r="C19" s="456"/>
      <c r="D19" s="456"/>
      <c r="E19" s="456"/>
      <c r="F19" s="456"/>
      <c r="G19" s="229"/>
      <c r="H19" s="230">
        <f>-'[2]F;H'!H23</f>
        <v>0</v>
      </c>
      <c r="I19" s="231">
        <v>0</v>
      </c>
    </row>
    <row r="20" spans="1:9" ht="15.75">
      <c r="A20" s="225">
        <v>10</v>
      </c>
      <c r="B20" s="456" t="s">
        <v>177</v>
      </c>
      <c r="C20" s="320"/>
      <c r="D20" s="320"/>
      <c r="E20" s="320"/>
      <c r="F20" s="320"/>
      <c r="G20" s="106"/>
      <c r="H20" s="232"/>
      <c r="I20" s="233"/>
    </row>
    <row r="21" spans="1:9" ht="16.5" thickBot="1">
      <c r="A21" s="225">
        <v>11</v>
      </c>
      <c r="B21" s="456" t="s">
        <v>232</v>
      </c>
      <c r="C21" s="320"/>
      <c r="D21" s="320"/>
      <c r="E21" s="320"/>
      <c r="F21" s="320"/>
      <c r="G21" s="234"/>
      <c r="H21" s="235"/>
      <c r="I21" s="236"/>
    </row>
    <row r="22" spans="1:9" ht="16.5" thickBot="1">
      <c r="A22" s="47"/>
      <c r="B22" s="237" t="s">
        <v>178</v>
      </c>
      <c r="C22" s="238"/>
      <c r="D22" s="238"/>
      <c r="E22" s="238"/>
      <c r="F22" s="239"/>
      <c r="G22" s="240"/>
      <c r="H22" s="241">
        <f>SUM(H8:H21)</f>
        <v>-12437426.889599977</v>
      </c>
      <c r="I22" s="242">
        <f>SUM(I8:I21)</f>
        <v>27918324.693699986</v>
      </c>
    </row>
    <row r="23" spans="1:9" ht="16.5" thickBot="1">
      <c r="A23" s="243"/>
      <c r="B23" s="244"/>
      <c r="C23" s="244"/>
      <c r="D23" s="244"/>
      <c r="E23" s="244"/>
      <c r="F23" s="245"/>
      <c r="G23" s="213"/>
      <c r="H23" s="246"/>
      <c r="I23" s="247"/>
    </row>
    <row r="24" spans="1:9" ht="15.75">
      <c r="A24" s="117" t="s">
        <v>59</v>
      </c>
      <c r="B24" s="217" t="s">
        <v>179</v>
      </c>
      <c r="C24" s="217"/>
      <c r="D24" s="217"/>
      <c r="E24" s="217"/>
      <c r="F24" s="218"/>
      <c r="G24" s="219"/>
      <c r="H24" s="248"/>
      <c r="I24" s="249"/>
    </row>
    <row r="25" spans="1:9" ht="13.5" thickBot="1">
      <c r="A25" s="184"/>
      <c r="B25" s="250"/>
      <c r="C25" s="250"/>
      <c r="D25" s="250"/>
      <c r="E25" s="250"/>
      <c r="F25" s="222"/>
      <c r="G25" s="240"/>
      <c r="H25" s="241"/>
      <c r="I25" s="251"/>
    </row>
    <row r="26" spans="1:9" ht="12.75">
      <c r="A26" s="243">
        <v>1</v>
      </c>
      <c r="B26" s="456" t="s">
        <v>180</v>
      </c>
      <c r="C26" s="456"/>
      <c r="D26" s="456"/>
      <c r="E26" s="456"/>
      <c r="F26" s="456"/>
      <c r="G26" s="213"/>
      <c r="H26" s="246">
        <f>-'[2]F;H'!H22</f>
        <v>-10716</v>
      </c>
      <c r="I26" s="228">
        <v>-243063</v>
      </c>
    </row>
    <row r="27" spans="1:9" ht="12.75">
      <c r="A27" s="243">
        <v>2</v>
      </c>
      <c r="B27" s="456" t="s">
        <v>181</v>
      </c>
      <c r="C27" s="456"/>
      <c r="D27" s="456"/>
      <c r="E27" s="456"/>
      <c r="F27" s="456"/>
      <c r="G27" s="213"/>
      <c r="H27" s="246"/>
      <c r="I27" s="231"/>
    </row>
    <row r="28" spans="1:9" ht="12.75">
      <c r="A28" s="243">
        <v>3</v>
      </c>
      <c r="B28" s="456" t="s">
        <v>226</v>
      </c>
      <c r="C28" s="456"/>
      <c r="D28" s="456"/>
      <c r="E28" s="456"/>
      <c r="F28" s="456"/>
      <c r="G28" s="213"/>
      <c r="H28" s="246">
        <f>'[2]F;H'!C18</f>
        <v>10646320</v>
      </c>
      <c r="I28" s="231">
        <v>-26469358</v>
      </c>
    </row>
    <row r="29" spans="1:9" ht="12.75">
      <c r="A29" s="243">
        <v>4</v>
      </c>
      <c r="B29" s="456" t="s">
        <v>182</v>
      </c>
      <c r="C29" s="456"/>
      <c r="D29" s="456"/>
      <c r="E29" s="456"/>
      <c r="F29" s="456"/>
      <c r="G29" s="213"/>
      <c r="H29" s="246"/>
      <c r="I29" s="231"/>
    </row>
    <row r="30" spans="1:9" ht="12.75">
      <c r="A30" s="243">
        <v>5</v>
      </c>
      <c r="B30" s="456" t="s">
        <v>183</v>
      </c>
      <c r="C30" s="456"/>
      <c r="D30" s="456"/>
      <c r="E30" s="456"/>
      <c r="F30" s="456"/>
      <c r="G30" s="213"/>
      <c r="H30" s="246"/>
      <c r="I30" s="231"/>
    </row>
    <row r="31" spans="1:9" ht="12.75">
      <c r="A31" s="243">
        <v>6</v>
      </c>
      <c r="B31" s="456" t="s">
        <v>227</v>
      </c>
      <c r="C31" s="456"/>
      <c r="D31" s="456"/>
      <c r="E31" s="456"/>
      <c r="F31" s="456"/>
      <c r="G31" s="213"/>
      <c r="H31" s="246"/>
      <c r="I31" s="231"/>
    </row>
    <row r="32" spans="1:9" ht="12.75">
      <c r="A32" s="243">
        <v>7</v>
      </c>
      <c r="B32" s="456" t="s">
        <v>184</v>
      </c>
      <c r="C32" s="456"/>
      <c r="D32" s="456"/>
      <c r="E32" s="456"/>
      <c r="F32" s="456"/>
      <c r="G32" s="213"/>
      <c r="H32" s="246"/>
      <c r="I32" s="231">
        <v>11925</v>
      </c>
    </row>
    <row r="33" spans="1:9" ht="12.75">
      <c r="A33" s="243">
        <v>8</v>
      </c>
      <c r="B33" s="456" t="s">
        <v>185</v>
      </c>
      <c r="C33" s="456"/>
      <c r="D33" s="456"/>
      <c r="E33" s="456"/>
      <c r="F33" s="456"/>
      <c r="G33" s="213"/>
      <c r="H33" s="246"/>
      <c r="I33" s="231"/>
    </row>
    <row r="34" spans="1:9" ht="13.5" thickBot="1">
      <c r="A34" s="243">
        <v>9</v>
      </c>
      <c r="B34" s="214"/>
      <c r="C34" s="214"/>
      <c r="D34" s="214"/>
      <c r="E34" s="214"/>
      <c r="F34" s="214"/>
      <c r="G34" s="213"/>
      <c r="H34" s="246"/>
      <c r="I34" s="231"/>
    </row>
    <row r="35" spans="1:9" ht="16.5" thickBot="1">
      <c r="A35" s="47"/>
      <c r="B35" s="237" t="s">
        <v>186</v>
      </c>
      <c r="C35" s="238"/>
      <c r="D35" s="238"/>
      <c r="E35" s="238"/>
      <c r="F35" s="239"/>
      <c r="G35" s="62"/>
      <c r="H35" s="167">
        <f>SUM(H26:H34)</f>
        <v>10635604</v>
      </c>
      <c r="I35" s="242">
        <f>SUM(I26:I34)</f>
        <v>-26700496</v>
      </c>
    </row>
    <row r="36" spans="1:9" ht="16.5" thickBot="1">
      <c r="A36" s="243"/>
      <c r="B36" s="244"/>
      <c r="C36" s="244"/>
      <c r="D36" s="244"/>
      <c r="E36" s="244"/>
      <c r="F36" s="245"/>
      <c r="G36" s="213"/>
      <c r="H36" s="246"/>
      <c r="I36" s="231"/>
    </row>
    <row r="37" spans="1:9" ht="15.75">
      <c r="A37" s="117" t="s">
        <v>93</v>
      </c>
      <c r="B37" s="216" t="s">
        <v>187</v>
      </c>
      <c r="C37" s="217"/>
      <c r="D37" s="217"/>
      <c r="E37" s="217"/>
      <c r="F37" s="218"/>
      <c r="G37" s="219"/>
      <c r="H37" s="248"/>
      <c r="I37" s="249"/>
    </row>
    <row r="38" spans="1:9" ht="13.5" thickBot="1">
      <c r="A38" s="184"/>
      <c r="B38" s="252"/>
      <c r="C38" s="250"/>
      <c r="D38" s="250"/>
      <c r="E38" s="250"/>
      <c r="F38" s="222"/>
      <c r="G38" s="240"/>
      <c r="H38" s="241"/>
      <c r="I38" s="251"/>
    </row>
    <row r="39" spans="1:9" ht="12.75">
      <c r="A39" s="243">
        <v>1</v>
      </c>
      <c r="B39" s="456" t="s">
        <v>228</v>
      </c>
      <c r="C39" s="456"/>
      <c r="D39" s="456"/>
      <c r="E39" s="189"/>
      <c r="F39" s="214"/>
      <c r="G39" s="213"/>
      <c r="H39" s="246"/>
      <c r="I39" s="231"/>
    </row>
    <row r="40" spans="1:9" ht="12.75">
      <c r="A40" s="243">
        <v>2</v>
      </c>
      <c r="B40" s="456" t="s">
        <v>229</v>
      </c>
      <c r="C40" s="189"/>
      <c r="D40" s="189"/>
      <c r="E40" s="189"/>
      <c r="F40" s="214"/>
      <c r="G40" s="213"/>
      <c r="H40" s="246">
        <f>-'[2]F;H'!H26</f>
        <v>0</v>
      </c>
      <c r="I40" s="231"/>
    </row>
    <row r="41" spans="1:9" ht="12.75">
      <c r="A41" s="243">
        <v>3</v>
      </c>
      <c r="B41" s="456" t="s">
        <v>188</v>
      </c>
      <c r="C41" s="189"/>
      <c r="D41" s="189"/>
      <c r="E41" s="189"/>
      <c r="F41" s="214"/>
      <c r="G41" s="213"/>
      <c r="H41" s="246"/>
      <c r="I41" s="231"/>
    </row>
    <row r="42" spans="1:9" ht="12.75">
      <c r="A42" s="243">
        <v>4</v>
      </c>
      <c r="B42" s="456" t="s">
        <v>189</v>
      </c>
      <c r="C42" s="189"/>
      <c r="D42" s="189"/>
      <c r="E42" s="189"/>
      <c r="F42" s="214"/>
      <c r="G42" s="213"/>
      <c r="H42" s="246"/>
      <c r="I42" s="231"/>
    </row>
    <row r="43" spans="1:9" ht="12.75">
      <c r="A43" s="243">
        <v>5</v>
      </c>
      <c r="B43" s="456" t="s">
        <v>190</v>
      </c>
      <c r="C43" s="189"/>
      <c r="D43" s="189"/>
      <c r="E43" s="189"/>
      <c r="F43" s="214"/>
      <c r="G43" s="213"/>
      <c r="H43" s="246"/>
      <c r="I43" s="231"/>
    </row>
    <row r="44" spans="1:9" ht="12.75">
      <c r="A44" s="243">
        <v>6</v>
      </c>
      <c r="B44" s="456" t="s">
        <v>191</v>
      </c>
      <c r="C44" s="189"/>
      <c r="D44" s="189"/>
      <c r="E44" s="189"/>
      <c r="F44" s="214"/>
      <c r="G44" s="213"/>
      <c r="H44" s="246"/>
      <c r="I44" s="231"/>
    </row>
    <row r="45" spans="1:9" ht="13.5" thickBot="1">
      <c r="A45" s="243">
        <v>7</v>
      </c>
      <c r="B45" s="456" t="s">
        <v>192</v>
      </c>
      <c r="C45" s="189"/>
      <c r="D45" s="189"/>
      <c r="E45" s="189"/>
      <c r="F45" s="214"/>
      <c r="G45" s="213"/>
      <c r="H45" s="246"/>
      <c r="I45" s="231"/>
    </row>
    <row r="46" spans="1:9" ht="16.5" thickBot="1">
      <c r="A46" s="47"/>
      <c r="B46" s="237" t="s">
        <v>193</v>
      </c>
      <c r="C46" s="238"/>
      <c r="D46" s="238"/>
      <c r="E46" s="238"/>
      <c r="F46" s="239"/>
      <c r="G46" s="62"/>
      <c r="H46" s="253">
        <f>SUM(H39:H45)</f>
        <v>0</v>
      </c>
      <c r="I46" s="242"/>
    </row>
    <row r="47" spans="1:9" ht="16.5" thickBot="1">
      <c r="A47" s="243"/>
      <c r="B47" s="244"/>
      <c r="C47" s="244"/>
      <c r="D47" s="244"/>
      <c r="E47" s="244"/>
      <c r="F47" s="245"/>
      <c r="G47" s="213"/>
      <c r="H47" s="246"/>
      <c r="I47" s="231"/>
    </row>
    <row r="48" spans="1:9" ht="16.5" thickBot="1">
      <c r="A48" s="47"/>
      <c r="B48" s="63"/>
      <c r="C48" s="125"/>
      <c r="D48" s="254" t="s">
        <v>194</v>
      </c>
      <c r="E48" s="254"/>
      <c r="F48" s="255"/>
      <c r="G48" s="62"/>
      <c r="H48" s="253">
        <f>H46+H35+H22</f>
        <v>-1801822.889599977</v>
      </c>
      <c r="I48" s="35">
        <v>1217828.8</v>
      </c>
    </row>
    <row r="49" spans="1:9" ht="15.75">
      <c r="A49" s="243"/>
      <c r="B49" s="244" t="s">
        <v>195</v>
      </c>
      <c r="C49" s="244"/>
      <c r="D49" s="244"/>
      <c r="E49" s="244"/>
      <c r="F49" s="244"/>
      <c r="G49" s="243"/>
      <c r="H49" s="6">
        <f>H51-H50</f>
        <v>-1801823</v>
      </c>
      <c r="I49" s="256">
        <f>I51-I50</f>
        <v>1217829</v>
      </c>
    </row>
    <row r="50" spans="1:9" ht="15.75">
      <c r="A50" s="243"/>
      <c r="B50" s="244" t="s">
        <v>196</v>
      </c>
      <c r="C50" s="244"/>
      <c r="D50" s="244"/>
      <c r="E50" s="244"/>
      <c r="F50" s="244"/>
      <c r="G50" s="243"/>
      <c r="H50" s="6">
        <f>'[2]F;H'!C12</f>
        <v>1853921</v>
      </c>
      <c r="I50" s="256">
        <f>'[3]cash flow'!$H$49</f>
        <v>636092</v>
      </c>
    </row>
    <row r="51" spans="1:9" ht="16.5" thickBot="1">
      <c r="A51" s="257"/>
      <c r="B51" s="258" t="s">
        <v>197</v>
      </c>
      <c r="C51" s="258"/>
      <c r="D51" s="258"/>
      <c r="E51" s="258"/>
      <c r="F51" s="258"/>
      <c r="G51" s="257"/>
      <c r="H51" s="259">
        <f>'[2]bil stan'!E11</f>
        <v>52098</v>
      </c>
      <c r="I51" s="260">
        <f>H50</f>
        <v>1853921</v>
      </c>
    </row>
    <row r="52" spans="1:9" ht="13.5" thickBot="1">
      <c r="A52" s="261"/>
      <c r="B52" s="262"/>
      <c r="C52" s="262"/>
      <c r="D52" s="262"/>
      <c r="E52" s="262"/>
      <c r="F52" s="262"/>
      <c r="G52" s="262"/>
      <c r="H52" s="263"/>
      <c r="I52" s="264"/>
    </row>
    <row r="53" spans="1:9" ht="12.75">
      <c r="A53" s="265"/>
      <c r="B53" s="265"/>
      <c r="C53" s="265"/>
      <c r="D53" s="265"/>
      <c r="E53" s="265"/>
      <c r="F53" s="265"/>
      <c r="G53" s="265"/>
      <c r="H53" s="266"/>
      <c r="I53" s="267"/>
    </row>
    <row r="54" spans="1:9" ht="12.75">
      <c r="A54" s="265"/>
      <c r="B54" s="265"/>
      <c r="C54" s="265"/>
      <c r="D54" s="265"/>
      <c r="E54" s="265"/>
      <c r="F54" s="265"/>
      <c r="G54" s="265"/>
      <c r="H54" s="266"/>
      <c r="I54" s="266"/>
    </row>
  </sheetData>
  <sheetProtection/>
  <mergeCells count="2">
    <mergeCell ref="G4:G5"/>
    <mergeCell ref="H4:H5"/>
  </mergeCells>
  <printOptions/>
  <pageMargins left="0.32" right="0.22" top="0.27" bottom="0.33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46.28125" style="0" customWidth="1"/>
    <col min="3" max="3" width="15.7109375" style="0" customWidth="1"/>
    <col min="4" max="4" width="14.28125" style="0" customWidth="1"/>
    <col min="6" max="6" width="12.57421875" style="0" customWidth="1"/>
    <col min="7" max="7" width="14.8515625" style="0" customWidth="1"/>
    <col min="8" max="8" width="14.00390625" style="0" customWidth="1"/>
  </cols>
  <sheetData>
    <row r="1" spans="1:8" ht="18">
      <c r="A1" s="268"/>
      <c r="B1" s="269" t="str">
        <f>'[2]TVSH'!B2</f>
        <v>Shoqeria "FILIPI"shpk</v>
      </c>
      <c r="C1" s="270" t="s">
        <v>198</v>
      </c>
      <c r="D1" s="270"/>
      <c r="E1" s="270"/>
      <c r="F1" s="271"/>
      <c r="G1" s="140">
        <v>2008</v>
      </c>
      <c r="H1" s="272" t="s">
        <v>199</v>
      </c>
    </row>
    <row r="2" spans="1:8" ht="16.5" thickBot="1">
      <c r="A2" s="273"/>
      <c r="B2" s="274" t="str">
        <f>'[2]TVSH'!B3</f>
        <v>KURBIN</v>
      </c>
      <c r="C2" s="194"/>
      <c r="D2" s="194"/>
      <c r="E2" s="194"/>
      <c r="F2" s="194"/>
      <c r="G2" s="275"/>
      <c r="H2" s="143"/>
    </row>
    <row r="3" spans="1:8" ht="15.75">
      <c r="A3" s="169"/>
      <c r="B3" s="140"/>
      <c r="C3" s="276" t="str">
        <f>'[4]kapit'!C10</f>
        <v>Kapitali</v>
      </c>
      <c r="D3" s="277" t="str">
        <f>'[4]kapit'!D10</f>
        <v>Primi I</v>
      </c>
      <c r="E3" s="278" t="s">
        <v>200</v>
      </c>
      <c r="F3" s="276" t="s">
        <v>201</v>
      </c>
      <c r="G3" s="277" t="str">
        <f>'[4]kapit'!G10</f>
        <v>Fitimi  </v>
      </c>
      <c r="H3" s="276" t="str">
        <f>'[4]kapit'!H10</f>
        <v>Totali</v>
      </c>
    </row>
    <row r="4" spans="1:8" ht="16.5" thickBot="1">
      <c r="A4" s="181"/>
      <c r="B4" s="194"/>
      <c r="C4" s="279" t="str">
        <f>'[4]kapit'!C11</f>
        <v>aksionere</v>
      </c>
      <c r="D4" s="280" t="str">
        <f>'[4]kapit'!D11</f>
        <v>aksionit</v>
      </c>
      <c r="E4" s="281" t="s">
        <v>202</v>
      </c>
      <c r="F4" s="279" t="s">
        <v>203</v>
      </c>
      <c r="G4" s="280" t="str">
        <f>'[4]kapit'!G11</f>
        <v>pashperndare</v>
      </c>
      <c r="H4" s="279"/>
    </row>
    <row r="5" spans="1:8" ht="13.5" thickBot="1">
      <c r="A5" s="282"/>
      <c r="B5" s="194"/>
      <c r="C5" s="283">
        <v>1</v>
      </c>
      <c r="D5" s="283">
        <v>2</v>
      </c>
      <c r="E5" s="284">
        <v>3</v>
      </c>
      <c r="F5" s="283">
        <v>4</v>
      </c>
      <c r="G5" s="284">
        <v>5</v>
      </c>
      <c r="H5" s="283">
        <v>6</v>
      </c>
    </row>
    <row r="6" spans="1:8" ht="16.5" thickBot="1">
      <c r="A6" s="282" t="s">
        <v>2</v>
      </c>
      <c r="B6" s="285" t="s">
        <v>204</v>
      </c>
      <c r="C6" s="286">
        <f>'[2]bil stan'!F100</f>
        <v>122900000</v>
      </c>
      <c r="D6" s="286" t="s">
        <v>205</v>
      </c>
      <c r="E6" s="287" t="s">
        <v>206</v>
      </c>
      <c r="F6" s="286">
        <f>'[2]bil stan'!F104</f>
        <v>16638</v>
      </c>
      <c r="G6" s="287">
        <f>'[2]bil stan'!F107</f>
        <v>167320</v>
      </c>
      <c r="H6" s="286">
        <f>C6+F6+G6</f>
        <v>123083958</v>
      </c>
    </row>
    <row r="7" spans="1:8" ht="15.75" thickBot="1">
      <c r="A7" s="282"/>
      <c r="B7" s="288"/>
      <c r="C7" s="289"/>
      <c r="D7" s="289"/>
      <c r="E7" s="290"/>
      <c r="F7" s="289"/>
      <c r="G7" s="290"/>
      <c r="H7" s="289"/>
    </row>
    <row r="8" spans="1:8" ht="15.75" thickBot="1">
      <c r="A8" s="282">
        <v>1</v>
      </c>
      <c r="B8" s="291" t="str">
        <f>'[4]kapit'!B15</f>
        <v>Efekti I ndryshimeve ne politikat kontable</v>
      </c>
      <c r="C8" s="289"/>
      <c r="D8" s="289"/>
      <c r="E8" s="290"/>
      <c r="F8" s="289"/>
      <c r="G8" s="290"/>
      <c r="H8" s="289">
        <f>F8+G8</f>
        <v>0</v>
      </c>
    </row>
    <row r="9" spans="1:8" ht="15.75" thickBot="1">
      <c r="A9" s="282"/>
      <c r="B9" s="288"/>
      <c r="C9" s="292"/>
      <c r="D9" s="292"/>
      <c r="E9" s="293"/>
      <c r="F9" s="292"/>
      <c r="G9" s="293"/>
      <c r="H9" s="292"/>
    </row>
    <row r="10" spans="1:8" ht="16.5" thickBot="1">
      <c r="A10" s="282"/>
      <c r="B10" s="294" t="str">
        <f>'[4]kapit'!B17</f>
        <v>Pozicioni I rregulluar</v>
      </c>
      <c r="C10" s="295">
        <f>C6</f>
        <v>122900000</v>
      </c>
      <c r="D10" s="295" t="s">
        <v>205</v>
      </c>
      <c r="E10" s="160" t="str">
        <f>E6</f>
        <v>(x)</v>
      </c>
      <c r="F10" s="295">
        <f>F6+F8</f>
        <v>16638</v>
      </c>
      <c r="G10" s="160">
        <f>G8+G6</f>
        <v>167320</v>
      </c>
      <c r="H10" s="295">
        <f>H6</f>
        <v>123083958</v>
      </c>
    </row>
    <row r="11" spans="1:8" ht="15.75" thickBot="1">
      <c r="A11" s="282"/>
      <c r="B11" s="288"/>
      <c r="C11" s="286"/>
      <c r="D11" s="286"/>
      <c r="E11" s="287"/>
      <c r="F11" s="286"/>
      <c r="G11" s="287"/>
      <c r="H11" s="286"/>
    </row>
    <row r="12" spans="1:8" ht="15.75" thickBot="1">
      <c r="A12" s="282">
        <v>1</v>
      </c>
      <c r="B12" s="291" t="s">
        <v>207</v>
      </c>
      <c r="C12" s="289"/>
      <c r="D12" s="289"/>
      <c r="E12" s="290"/>
      <c r="F12" s="289"/>
      <c r="G12" s="290"/>
      <c r="H12" s="289">
        <f>G12</f>
        <v>0</v>
      </c>
    </row>
    <row r="13" spans="1:8" ht="15.75" thickBot="1">
      <c r="A13" s="282"/>
      <c r="B13" s="288"/>
      <c r="C13" s="289"/>
      <c r="D13" s="289"/>
      <c r="E13" s="290"/>
      <c r="F13" s="289"/>
      <c r="G13" s="290"/>
      <c r="H13" s="289"/>
    </row>
    <row r="14" spans="1:8" ht="15.75" thickBot="1">
      <c r="A14" s="282">
        <v>2</v>
      </c>
      <c r="B14" s="291" t="s">
        <v>208</v>
      </c>
      <c r="C14" s="289"/>
      <c r="D14" s="289"/>
      <c r="E14" s="290"/>
      <c r="F14" s="289"/>
      <c r="G14" s="290"/>
      <c r="H14" s="289">
        <f>G14</f>
        <v>0</v>
      </c>
    </row>
    <row r="15" spans="1:8" ht="15.75" thickBot="1">
      <c r="A15" s="282"/>
      <c r="B15" s="288"/>
      <c r="C15" s="289"/>
      <c r="D15" s="289"/>
      <c r="E15" s="290"/>
      <c r="F15" s="289"/>
      <c r="G15" s="290"/>
      <c r="H15" s="289"/>
    </row>
    <row r="16" spans="1:8" ht="15.75" thickBot="1">
      <c r="A16" s="282">
        <v>3</v>
      </c>
      <c r="B16" s="291" t="s">
        <v>209</v>
      </c>
      <c r="C16" s="289"/>
      <c r="D16" s="289"/>
      <c r="E16" s="290"/>
      <c r="F16" s="289"/>
      <c r="G16" s="290"/>
      <c r="H16" s="289">
        <f>F16+G16</f>
        <v>0</v>
      </c>
    </row>
    <row r="17" spans="1:8" ht="15.75" thickBot="1">
      <c r="A17" s="282"/>
      <c r="B17" s="288"/>
      <c r="C17" s="289"/>
      <c r="D17" s="289"/>
      <c r="E17" s="290"/>
      <c r="F17" s="289"/>
      <c r="G17" s="290"/>
      <c r="H17" s="289"/>
    </row>
    <row r="18" spans="1:8" ht="15.75" thickBot="1">
      <c r="A18" s="282">
        <v>4</v>
      </c>
      <c r="B18" s="291" t="s">
        <v>210</v>
      </c>
      <c r="C18" s="289" t="s">
        <v>205</v>
      </c>
      <c r="D18" s="289" t="s">
        <v>205</v>
      </c>
      <c r="E18" s="290"/>
      <c r="F18" s="289"/>
      <c r="G18" s="290"/>
      <c r="H18" s="289" t="s">
        <v>205</v>
      </c>
    </row>
    <row r="19" spans="1:8" ht="15.75" thickBot="1">
      <c r="A19" s="282"/>
      <c r="B19" s="288"/>
      <c r="C19" s="292"/>
      <c r="D19" s="292"/>
      <c r="E19" s="293"/>
      <c r="F19" s="292"/>
      <c r="G19" s="293"/>
      <c r="H19" s="292"/>
    </row>
    <row r="20" spans="1:8" ht="16.5" thickBot="1">
      <c r="A20" s="282" t="s">
        <v>59</v>
      </c>
      <c r="B20" s="285" t="s">
        <v>211</v>
      </c>
      <c r="C20" s="295">
        <f>C10</f>
        <v>122900000</v>
      </c>
      <c r="D20" s="295" t="str">
        <f>D18</f>
        <v>x</v>
      </c>
      <c r="E20" s="160" t="str">
        <f>E10</f>
        <v>(x)</v>
      </c>
      <c r="F20" s="295">
        <f>'[2]bil stan'!F104</f>
        <v>16638</v>
      </c>
      <c r="G20" s="160">
        <f>'[2]bil stan'!F107</f>
        <v>167320</v>
      </c>
      <c r="H20" s="295">
        <f>C20+F20</f>
        <v>122916638</v>
      </c>
    </row>
    <row r="21" spans="1:8" ht="15">
      <c r="A21" s="282"/>
      <c r="B21" s="288"/>
      <c r="C21" s="180"/>
      <c r="D21" s="296"/>
      <c r="E21" s="180"/>
      <c r="F21" s="296"/>
      <c r="G21" s="180"/>
      <c r="H21" s="180"/>
    </row>
    <row r="22" spans="1:8" ht="15">
      <c r="A22" s="282">
        <v>1</v>
      </c>
      <c r="B22" s="297" t="s">
        <v>212</v>
      </c>
      <c r="C22" s="289"/>
      <c r="D22" s="290"/>
      <c r="E22" s="289"/>
      <c r="F22" s="290"/>
      <c r="G22" s="289">
        <f>'[2]bil stan'!F108</f>
        <v>3672494.324240005</v>
      </c>
      <c r="H22" s="289">
        <f>G22</f>
        <v>3672494.324240005</v>
      </c>
    </row>
    <row r="23" spans="1:8" ht="15.75" thickBot="1">
      <c r="A23" s="282"/>
      <c r="B23" s="288"/>
      <c r="C23" s="289"/>
      <c r="D23" s="290"/>
      <c r="E23" s="289"/>
      <c r="F23" s="290"/>
      <c r="G23" s="289"/>
      <c r="H23" s="289"/>
    </row>
    <row r="24" spans="1:8" ht="15.75" thickBot="1">
      <c r="A24" s="282">
        <v>2</v>
      </c>
      <c r="B24" s="291" t="str">
        <f>B14</f>
        <v>Dividentet te paguara</v>
      </c>
      <c r="C24" s="289"/>
      <c r="D24" s="290"/>
      <c r="E24" s="289"/>
      <c r="F24" s="290"/>
      <c r="G24" s="289"/>
      <c r="H24" s="289">
        <f>G24</f>
        <v>0</v>
      </c>
    </row>
    <row r="25" spans="1:8" ht="15.75" thickBot="1">
      <c r="A25" s="298"/>
      <c r="B25" s="288"/>
      <c r="C25" s="292"/>
      <c r="D25" s="293"/>
      <c r="E25" s="292"/>
      <c r="F25" s="293"/>
      <c r="G25" s="292"/>
      <c r="H25" s="292"/>
    </row>
    <row r="26" spans="1:8" ht="15.75" thickBot="1">
      <c r="A26" s="283">
        <v>3</v>
      </c>
      <c r="B26" s="291" t="s">
        <v>209</v>
      </c>
      <c r="C26" s="289">
        <v>24100000</v>
      </c>
      <c r="D26" s="290"/>
      <c r="E26" s="289"/>
      <c r="F26" s="290">
        <f>'[2]bil stan'!E104-'[2]bil stan'!F104</f>
        <v>781093</v>
      </c>
      <c r="G26" s="289">
        <f>-(G20+G22)</f>
        <v>-3839814.324240005</v>
      </c>
      <c r="H26" s="289"/>
    </row>
    <row r="27" spans="1:8" ht="15.75" thickBot="1">
      <c r="A27" s="299"/>
      <c r="B27" s="288"/>
      <c r="C27" s="289"/>
      <c r="D27" s="290"/>
      <c r="E27" s="289"/>
      <c r="F27" s="290"/>
      <c r="G27" s="289"/>
      <c r="H27" s="289"/>
    </row>
    <row r="28" spans="1:8" ht="15.75" thickBot="1">
      <c r="A28" s="300">
        <v>4</v>
      </c>
      <c r="B28" s="291" t="str">
        <f>B18</f>
        <v>Emetimi I kapitalit aksionar</v>
      </c>
      <c r="C28" s="289"/>
      <c r="D28" s="290" t="s">
        <v>205</v>
      </c>
      <c r="E28" s="289"/>
      <c r="F28" s="290"/>
      <c r="G28" s="289"/>
      <c r="H28" s="289" t="s">
        <v>205</v>
      </c>
    </row>
    <row r="29" spans="1:8" ht="15.75" thickBot="1">
      <c r="A29" s="282"/>
      <c r="B29" s="288"/>
      <c r="C29" s="289"/>
      <c r="D29" s="290"/>
      <c r="E29" s="289"/>
      <c r="F29" s="290"/>
      <c r="G29" s="289"/>
      <c r="H29" s="289"/>
    </row>
    <row r="30" spans="1:8" ht="15.75" thickBot="1">
      <c r="A30" s="282">
        <v>5</v>
      </c>
      <c r="B30" s="291" t="s">
        <v>213</v>
      </c>
      <c r="C30" s="289"/>
      <c r="D30" s="290"/>
      <c r="E30" s="289" t="str">
        <f>E20</f>
        <v>(x)</v>
      </c>
      <c r="F30" s="290"/>
      <c r="G30" s="289"/>
      <c r="H30" s="301" t="str">
        <f>E30</f>
        <v>(x)</v>
      </c>
    </row>
    <row r="31" spans="1:8" ht="15.75" thickBot="1">
      <c r="A31" s="298"/>
      <c r="B31" s="288"/>
      <c r="C31" s="292"/>
      <c r="D31" s="293"/>
      <c r="E31" s="292"/>
      <c r="F31" s="293"/>
      <c r="G31" s="292"/>
      <c r="H31" s="302"/>
    </row>
    <row r="32" spans="1:8" ht="16.5" thickBot="1">
      <c r="A32" s="283" t="s">
        <v>93</v>
      </c>
      <c r="B32" s="285" t="s">
        <v>214</v>
      </c>
      <c r="C32" s="295">
        <f>C20+C26</f>
        <v>147000000</v>
      </c>
      <c r="D32" s="295" t="str">
        <f>D28</f>
        <v>x</v>
      </c>
      <c r="E32" s="160" t="str">
        <f>E30</f>
        <v>(x)</v>
      </c>
      <c r="F32" s="295">
        <f>F20+F26</f>
        <v>797731</v>
      </c>
      <c r="G32" s="160">
        <f>SUM(G20:G31)</f>
        <v>0</v>
      </c>
      <c r="H32" s="295">
        <f>SUM(C32:G32)</f>
        <v>147797731</v>
      </c>
    </row>
    <row r="33" spans="1:8" ht="15.75">
      <c r="A33" s="303"/>
      <c r="B33" s="304"/>
      <c r="C33" s="180"/>
      <c r="D33" s="287"/>
      <c r="E33" s="180"/>
      <c r="F33" s="180"/>
      <c r="G33" s="287"/>
      <c r="H33" s="180"/>
    </row>
    <row r="34" spans="1:8" ht="15">
      <c r="A34" s="282">
        <v>1</v>
      </c>
      <c r="B34" s="297" t="s">
        <v>215</v>
      </c>
      <c r="C34" s="93"/>
      <c r="D34" s="156"/>
      <c r="E34" s="93"/>
      <c r="F34" s="93"/>
      <c r="G34" s="290">
        <f>'[2]bil stan'!E108</f>
        <v>-484139.32064000436</v>
      </c>
      <c r="H34" s="289">
        <f>SUM(G34)</f>
        <v>-484139.32064000436</v>
      </c>
    </row>
    <row r="35" spans="1:8" ht="13.5" thickBot="1">
      <c r="A35" s="305"/>
      <c r="B35" s="188"/>
      <c r="C35" s="61"/>
      <c r="D35" s="152"/>
      <c r="E35" s="61"/>
      <c r="F35" s="61"/>
      <c r="G35" s="152"/>
      <c r="H35" s="61"/>
    </row>
    <row r="36" spans="1:8" ht="16.5" thickBot="1">
      <c r="A36" s="306"/>
      <c r="B36" s="285" t="s">
        <v>214</v>
      </c>
      <c r="C36" s="295">
        <f>C32</f>
        <v>147000000</v>
      </c>
      <c r="D36" s="160" t="str">
        <f>D32</f>
        <v>x</v>
      </c>
      <c r="E36" s="295">
        <f>E34</f>
        <v>0</v>
      </c>
      <c r="F36" s="295">
        <f>F32</f>
        <v>797731</v>
      </c>
      <c r="G36" s="160">
        <f>G32+G34</f>
        <v>-484139.32064000436</v>
      </c>
      <c r="H36" s="295">
        <f>SUM(C36:G36)</f>
        <v>147313591.67936</v>
      </c>
    </row>
    <row r="37" spans="1:8" ht="12.75">
      <c r="A37" s="273"/>
      <c r="B37" s="194"/>
      <c r="C37" s="193"/>
      <c r="D37" s="193"/>
      <c r="E37" s="193"/>
      <c r="F37" s="193"/>
      <c r="G37" s="193">
        <f>'[2]Paq zhdog'!D272</f>
        <v>0</v>
      </c>
      <c r="H37" s="307"/>
    </row>
    <row r="38" spans="1:9" ht="13.5" thickBot="1">
      <c r="A38" s="308"/>
      <c r="B38" s="144"/>
      <c r="C38" s="145"/>
      <c r="D38" s="145"/>
      <c r="E38" s="145"/>
      <c r="F38" s="145"/>
      <c r="G38" s="145">
        <f>'[2]Paq zhdog'!D273</f>
        <v>0</v>
      </c>
      <c r="H38" s="309"/>
      <c r="I38" s="107"/>
    </row>
  </sheetData>
  <sheetProtection/>
  <printOptions/>
  <pageMargins left="0.17" right="0.17" top="0.29" bottom="0.28" header="0.18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</cp:lastModifiedBy>
  <cp:lastPrinted>2009-05-06T08:29:37Z</cp:lastPrinted>
  <dcterms:created xsi:type="dcterms:W3CDTF">2009-05-06T07:21:08Z</dcterms:created>
  <dcterms:modified xsi:type="dcterms:W3CDTF">2013-02-20T15:19:39Z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