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7965" activeTab="0"/>
  </bookViews>
  <sheets>
    <sheet name="JORA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 që nuk është
njohur akoma në të
ardhurat</t>
        </r>
      </text>
    </comment>
    <comment ref="C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C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Inventari, sipas
përkufizimit të SKK 4, i
klasifikuar sipas
grupeve kryesore</t>
        </r>
      </text>
    </comment>
    <comment ref="C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Ndërtesa, struktura,
rrugë dhe investime në
objekte me qira</t>
        </r>
      </text>
    </comment>
    <comment ref="C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Pajisje prodhimi, mjete
transporti dhe makineri
e pajisje të tjera</t>
        </r>
      </text>
    </comment>
    <comment ref="C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Mobiliet dhe pajisjet e
zyrave</t>
        </r>
      </text>
    </comment>
    <comment ref="C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<sst xmlns="http://schemas.openxmlformats.org/spreadsheetml/2006/main" count="393" uniqueCount="296">
  <si>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</si>
  <si>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</si>
  <si>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</si>
  <si>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</si>
  <si>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</si>
  <si>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</si>
  <si>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</si>
  <si>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</si>
  <si>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</si>
  <si>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</si>
  <si>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</si>
  <si>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</si>
  <si>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</si>
  <si>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</si>
  <si>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</si>
  <si>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</si>
  <si>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</si>
  <si>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</si>
  <si>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</si>
  <si>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</si>
  <si>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</si>
  <si>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</si>
  <si>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</si>
  <si>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</si>
  <si>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</si>
  <si>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</si>
  <si>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</si>
  <si>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</si>
  <si>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</si>
  <si>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</si>
  <si>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</si>
  <si>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</si>
  <si>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Rregullime për:</t>
  </si>
  <si>
    <t>Amortizimin</t>
  </si>
  <si>
    <t>Humbje nga këmbimet valutore</t>
  </si>
  <si>
    <t>Shpenzime për interesa</t>
  </si>
  <si>
    <t>Rritje/rënie në tepricën inventarit</t>
  </si>
  <si>
    <t>PASQYRA  E NDRYSHIMEVE NE KAPITAL</t>
  </si>
  <si>
    <t xml:space="preserve">Rezerva ligjore statusore </t>
  </si>
  <si>
    <t>Efekti ndryshimeve ne politikat kontabël</t>
  </si>
  <si>
    <t>Pozicioni I rregulluar</t>
  </si>
  <si>
    <t>Dividentët e paguar</t>
  </si>
  <si>
    <t>Fitimi neto për periudhën kontabël</t>
  </si>
  <si>
    <t>Emetim i kapitalit aksionar</t>
  </si>
  <si>
    <t>Aksione te thesarit te riblera</t>
  </si>
  <si>
    <t>Në një pasqyre të pakonsoliduar</t>
  </si>
  <si>
    <t>Rritje e rezervës së kapitalit</t>
  </si>
  <si>
    <t>Emetimi I aksioneve</t>
  </si>
  <si>
    <t>Shenime</t>
  </si>
  <si>
    <t>Viti raportues</t>
  </si>
  <si>
    <t>Viti paraardhes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</si>
  <si>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</si>
  <si>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</si>
  <si>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</si>
  <si>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</si>
  <si>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</si>
  <si>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</si>
  <si>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</si>
  <si>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</si>
  <si>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</si>
  <si>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</si>
  <si>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</si>
  <si>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</si>
  <si>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</si>
  <si>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</si>
  <si>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</si>
  <si>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</si>
  <si>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</si>
  <si>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</si>
  <si>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</si>
  <si>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</si>
  <si>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</si>
  <si>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</si>
  <si>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</si>
  <si>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</si>
  <si>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</si>
  <si>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</si>
  <si>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</si>
  <si>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</si>
  <si>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</si>
  <si>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</si>
  <si>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</si>
  <si>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</si>
  <si>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</si>
  <si>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</si>
  <si>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</si>
  <si>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</si>
  <si>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</si>
  <si>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</si>
  <si>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</si>
  <si>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</si>
  <si>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</si>
  <si>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</si>
  <si>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</si>
  <si>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</si>
  <si>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</si>
  <si>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</si>
  <si>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</si>
  <si>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</si>
  <si>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</si>
  <si>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</si>
  <si>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</si>
  <si>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</si>
  <si>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</si>
  <si>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</si>
  <si>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</si>
  <si>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</si>
  <si>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</si>
  <si>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</si>
  <si>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</si>
  <si>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</si>
  <si>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</si>
  <si>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</si>
  <si>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</si>
  <si>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</si>
  <si>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</si>
  <si>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</si>
  <si>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</si>
  <si>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</si>
  <si>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</si>
  <si>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</si>
  <si>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</si>
  <si>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</si>
  <si>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</si>
  <si>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</si>
  <si>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</si>
  <si>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</si>
  <si>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</si>
  <si>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</si>
  <si>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</si>
  <si>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</si>
  <si>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</si>
  <si>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</si>
  <si>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</si>
  <si>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</si>
  <si>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</si>
  <si>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</si>
  <si>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</si>
  <si>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</si>
  <si>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</si>
  <si>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</si>
  <si>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</si>
  <si>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</si>
  <si>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</si>
  <si>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</si>
  <si>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</si>
  <si>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</si>
  <si>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</si>
  <si>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</si>
  <si>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</si>
  <si>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</si>
  <si>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</si>
  <si>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</si>
  <si>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</si>
  <si>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</si>
  <si>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</si>
  <si>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</si>
  <si>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</si>
  <si>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</si>
  <si>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</si>
  <si>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</si>
  <si>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</si>
  <si>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</si>
  <si>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</si>
  <si>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</si>
  <si>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</si>
  <si>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</si>
  <si>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</si>
  <si>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</si>
  <si>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</si>
  <si>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</si>
  <si>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</si>
  <si>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</si>
  <si>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</si>
  <si>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 xml:space="preserve">Pasqyra e fluksit monetar – Metoda idirekte 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</si>
  <si>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</si>
  <si>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</si>
  <si>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</si>
  <si>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</si>
  <si>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</si>
  <si>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Të ardhura nga emetimi i kapitalit aksioner</t>
  </si>
  <si>
    <t>Dividendët e paguar</t>
  </si>
  <si>
    <t>Gjendjet dhe levizjet</t>
  </si>
  <si>
    <t>Ndertesa</t>
  </si>
  <si>
    <t>C</t>
  </si>
  <si>
    <t>Shuma</t>
  </si>
  <si>
    <t>PERCAKTIMI I REZULTATIT TATIMOR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</si>
  <si>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</si>
  <si>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</si>
  <si>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</si>
  <si>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</si>
  <si>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</si>
  <si>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</si>
  <si>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</si>
  <si>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</si>
  <si>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PJESA E HUMBJES SE MBARTUR(-)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</si>
  <si>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</si>
  <si>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</si>
  <si>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</si>
  <si>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</si>
  <si>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</si>
  <si>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</si>
  <si>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</si>
  <si>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</si>
  <si>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</si>
  <si>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</si>
  <si>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</si>
  <si>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Totali i Kapitalit (III)</t>
  </si>
  <si>
    <t>Fitimi pashpërndarë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</si>
  <si>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</si>
  <si>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</si>
  <si>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</si>
  <si>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</si>
  <si>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</si>
  <si>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</si>
  <si>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</si>
  <si>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</si>
  <si>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</si>
  <si>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</si>
  <si>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</si>
  <si>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</si>
  <si>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</si>
  <si>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</si>
  <si>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</si>
  <si>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</si>
  <si>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</si>
  <si>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AKTIVI</t>
  </si>
  <si>
    <t>Bilanci -forma e shkurter</t>
  </si>
  <si>
    <t>Kapitali i rregjistruar(aksionar)</t>
  </si>
  <si>
    <t>Kontrolli kuadrimit aktiv-pasiv</t>
  </si>
  <si>
    <t>(iii) Detyrimet tatimore+sig.shoqerore</t>
  </si>
  <si>
    <t>Njësia ekonomike mund të zgjedhë që informacionet për nëzërat e bilancit, t’i</t>
  </si>
  <si>
    <t>PASIVI</t>
  </si>
  <si>
    <t>Të ardhura të tjera nga veprimtaritë e shfrytëzimit(Puna e kryer nga njesia ekonomike raportuese për qëllimet e veta dhe e kapitalizuar</t>
  </si>
  <si>
    <t>Materialet e konsumuara,mallrat dhe sherbimet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</si>
  <si>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</si>
  <si>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</si>
  <si>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</si>
  <si>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</si>
  <si>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</si>
  <si>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</si>
  <si>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Te tjera(interesa bankare mbi 1:4)</t>
  </si>
  <si>
    <t>IV</t>
  </si>
  <si>
    <t>V</t>
  </si>
  <si>
    <t>VI</t>
  </si>
  <si>
    <t>FITIMI (HUMBJA) TATIMORE(I+II-III)</t>
  </si>
  <si>
    <t>FITIMI NETO I USHTRIMIT(I-V)</t>
  </si>
  <si>
    <t>Kontrolli kuadrimit Bilanc forme e gjate-farme e shkurter</t>
  </si>
  <si>
    <t>Afat gjate(mbi 12 muaj)</t>
  </si>
  <si>
    <t>Afat shkurter(nen 12 muaj)</t>
  </si>
  <si>
    <t>Spjegime dhe komente per zera te ndryshem te bilancit</t>
  </si>
  <si>
    <t>Numri mesatar i punonjesve dhe pagat sipas  kategorite kryesore jane si me poshte :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</si>
  <si>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</si>
  <si>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</si>
  <si>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</si>
  <si>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</si>
  <si>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</si>
  <si>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</si>
  <si>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</si>
  <si>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</si>
  <si>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>Hua nga ortaku</t>
  </si>
  <si>
    <t>Diferenca</t>
  </si>
  <si>
    <t>Të ardhura nga investimet(Shpen.r tu shperndare)</t>
  </si>
  <si>
    <t>Pagesat e vitit</t>
  </si>
  <si>
    <t>Sistemime</t>
  </si>
  <si>
    <t>Ndryshim filim fund</t>
  </si>
  <si>
    <t>Tatim mfitimi I paguar</t>
  </si>
  <si>
    <t xml:space="preserve">Dividente </t>
  </si>
  <si>
    <t>Levizjet ne kapitalet e veta</t>
  </si>
  <si>
    <t>Fitimi para tatimit</t>
  </si>
  <si>
    <t>Pozicioni më 31 Dhjetor 2011</t>
  </si>
  <si>
    <t>Pozicioni më 31 Dhjetor 2012</t>
  </si>
  <si>
    <t>Fitimi neto për periudhën kontabël 2012</t>
  </si>
  <si>
    <t>Viti raportues  deri në 31.12.2012</t>
  </si>
  <si>
    <t>Viti paraardhës   31.12.2011</t>
  </si>
  <si>
    <t>PASQYRAT FINANCIARE TE  USHTRIMIT KONTABEL  2013</t>
  </si>
  <si>
    <t>Shoqeria tregtare: "JORA"  sh.p.k, Tiranë. PF-  2013</t>
  </si>
  <si>
    <t>Viti paraardhës 31.12.2012</t>
  </si>
  <si>
    <t>Viti raportues   deri 31.12.2013</t>
  </si>
  <si>
    <t>Viti paraardhes 2012</t>
  </si>
  <si>
    <t>Viti raportues 2013</t>
  </si>
  <si>
    <t>Gjendje 01.01.2013</t>
  </si>
  <si>
    <t>T.F I llogaritur 2013</t>
  </si>
  <si>
    <t>Gjendja 31.12.2013</t>
  </si>
  <si>
    <t>Pozicioni më 31 Dhjetor 2013</t>
  </si>
  <si>
    <t>Ushtrimi 2012(000 leke)</t>
  </si>
  <si>
    <t>Ushtrimi 2013 (000 leke)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</si>
  <si>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</si>
  <si>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</si>
  <si>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</si>
  <si>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</si>
  <si>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</si>
  <si>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</si>
  <si>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</si>
  <si>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</si>
  <si>
    <t>Viti raportues 31.12.2013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</si>
</sst>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_);\-#,##0"/>
    <numFmt numFmtId="167" formatCode="#,##0.0_);\(#,##0.0\)"/>
    <numFmt numFmtId="168" formatCode="_(* #,##0.0_);_(* \(#,##0.0\);_(* &quot;-&quot;??_);_(@_)"/>
    <numFmt numFmtId="169" formatCode="#,##0.000_);\(#,##0.000\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#,##0.0000_);\(#,##0.0000\)"/>
    <numFmt numFmtId="175" formatCode="#,##0.00000_);\(#,##0.00000\)"/>
    <numFmt numFmtId="176" formatCode="#,##0.000000_);\(#,##0.000000\)"/>
    <numFmt numFmtId="177" formatCode="#,##0.0000000_);\(#,##0.0000000\)"/>
    <numFmt numFmtId="178" formatCode="#,##0.00000000_);\(#,##0.00000000\)"/>
    <numFmt numFmtId="179" formatCode="#,##0.000000000_);\(#,##0.000000000\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_);_(* \(#,##0.000000000\);_(* &quot;-&quot;???????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0000000000_);_(* \(#,##0.0000000000000\);_(* &quot;-&quot;??_);_(@_)"/>
    <numFmt numFmtId="188" formatCode="_(* #,##0.00000000000000_);_(* \(#,##0.00000000000000\);_(* &quot;-&quot;??_);_(@_)"/>
    <numFmt numFmtId="189" formatCode="_(* #,##0.000000000000000_);_(* \(#,##0.000000000000000\);_(* &quot;-&quot;??_);_(@_)"/>
    <numFmt numFmtId="190" formatCode="_(* #,##0.0000000000000000_);_(* \(#,##0.0000000000000000\);_(* &quot;-&quot;??_);_(@_)"/>
    <numFmt numFmtId="191" formatCode="0.000000E+00"/>
    <numFmt numFmtId="192" formatCode="0.0000000E+00"/>
    <numFmt numFmtId="193" formatCode="0.00000000E+00"/>
    <numFmt numFmtId="194" formatCode="0.000000000E+00"/>
    <numFmt numFmtId="195" formatCode="0.0000000000E+00"/>
    <numFmt numFmtId="196" formatCode="0.00000000000E+00"/>
    <numFmt numFmtId="197" formatCode="0.000000000000E+00"/>
    <numFmt numFmtId="198" formatCode="_(* #,##0.0000000000000000_);_(* \(#,##0.0000000000000000\);_(* &quot;-&quot;????????????????_);_(@_)"/>
    <numFmt numFmtId="199" formatCode="#,##0.0"/>
    <numFmt numFmtId="200" formatCode="_(* #,##0.00000000000000000_);_(* \(#,##0.00000000000000000\);_(* &quot;-&quot;??_);_(@_)"/>
    <numFmt numFmtId="201" formatCode="_(* #,##0.000000000000000000_);_(* \(#,##0.000000000000000000\);_(* &quot;-&quot;??_);_(@_)"/>
    <numFmt numFmtId="202" formatCode="#,##0.0000000000_);\(#,##0.0000000000\)"/>
    <numFmt numFmtId="203" formatCode="#,##0.00000000000_);\(#,##0.00000000000\)"/>
    <numFmt numFmtId="204" formatCode="#,##0.000000000000_);\(#,##0.000000000000\)"/>
    <numFmt numFmtId="205" formatCode="_(* #,##0.000_);_(* \(#,##0.000\);_(* &quot;-&quot;???_);_(@_)"/>
    <numFmt numFmtId="206" formatCode="#,##0.0000000000000_);\(#,##0.0000000000000\)"/>
    <numFmt numFmtId="207" formatCode="#,##0.00000000000000_);\(#,##0.00000000000000\)"/>
    <numFmt numFmtId="208" formatCode="#,##0.000000000000000_);\(#,##0.000000000000000\)"/>
    <numFmt numFmtId="209" formatCode="#,##0.0000000000000000_);\(#,##0.0000000000000000\)"/>
    <numFmt numFmtId="210" formatCode="#,##0.00000000000000000_);\(#,##0.00000000000000000\)"/>
    <numFmt numFmtId="211" formatCode="#,##0.000000000000000000_);\(#,##0.0000000000000000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49"/>
      <name val="Arial"/>
      <family val="2"/>
    </font>
    <font>
      <b/>
      <sz val="8"/>
      <color indexed="57"/>
      <name val="Arial"/>
      <family val="2"/>
    </font>
    <font>
      <b/>
      <i/>
      <u val="single"/>
      <sz val="8"/>
      <color indexed="8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8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62"/>
      <name val="Arial"/>
      <family val="2"/>
    </font>
    <font>
      <sz val="8"/>
      <color indexed="62"/>
      <name val="Arial"/>
      <family val="2"/>
    </font>
    <font>
      <b/>
      <i/>
      <u val="single"/>
      <sz val="11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Arial"/>
      <family val="2"/>
    </font>
    <font>
      <b/>
      <sz val="10"/>
      <color indexed="56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0"/>
      <color indexed="62"/>
      <name val="Arial"/>
      <family val="2"/>
    </font>
    <font>
      <sz val="11"/>
      <color indexed="62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double"/>
      <top style="double"/>
      <bottom style="double"/>
    </border>
    <border>
      <left style="double"/>
      <right style="double"/>
      <top style="thin"/>
      <bottom style="double"/>
    </border>
    <border>
      <left/>
      <right style="thin">
        <color indexed="9"/>
      </right>
      <top style="thin"/>
      <bottom style="double"/>
    </border>
    <border>
      <left/>
      <right style="thin">
        <color indexed="49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/>
      <right style="double"/>
      <top style="thin">
        <color indexed="62"/>
      </top>
      <bottom style="double">
        <color indexed="62"/>
      </bottom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thin"/>
      <top style="thin"/>
      <bottom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double"/>
    </border>
    <border>
      <left style="thin">
        <color indexed="49"/>
      </left>
      <right style="thin">
        <color indexed="9"/>
      </right>
      <top style="thin"/>
      <bottom style="double"/>
    </border>
    <border>
      <left style="thin"/>
      <right style="thin"/>
      <top/>
      <bottom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/>
      <top style="thin">
        <color indexed="62"/>
      </top>
      <bottom style="double">
        <color indexed="62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 style="thin"/>
      <top style="hair"/>
      <bottom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/>
      <bottom/>
    </border>
    <border>
      <left style="hair"/>
      <right style="double"/>
      <top/>
      <bottom style="hair"/>
    </border>
    <border>
      <left/>
      <right/>
      <top style="thin">
        <color indexed="62"/>
      </top>
      <bottom/>
    </border>
    <border>
      <left style="thin"/>
      <right>
        <color indexed="63"/>
      </right>
      <top style="thin"/>
      <bottom style="thin"/>
    </border>
    <border>
      <left style="dashed"/>
      <right style="dashed"/>
      <top style="double"/>
      <bottom style="dashed"/>
    </border>
    <border>
      <left style="double"/>
      <right style="dashed"/>
      <top style="double"/>
      <bottom style="dashed"/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32" borderId="1" applyNumberFormat="0" applyAlignment="0" applyProtection="0"/>
    <xf numFmtId="0" fontId="65" fillId="0" borderId="6" applyNumberFormat="0" applyFill="0" applyAlignment="0" applyProtection="0"/>
    <xf numFmtId="0" fontId="66" fillId="33" borderId="0" applyNumberFormat="0" applyBorder="0" applyAlignment="0" applyProtection="0"/>
    <xf numFmtId="0" fontId="1" fillId="34" borderId="7" applyNumberFormat="0" applyFont="0" applyAlignment="0" applyProtection="0"/>
    <xf numFmtId="0" fontId="67" fillId="29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5" fontId="2" fillId="0" borderId="14" xfId="44" applyNumberFormat="1" applyFont="1" applyFill="1" applyBorder="1" applyAlignment="1">
      <alignment horizontal="right"/>
    </xf>
    <xf numFmtId="165" fontId="2" fillId="0" borderId="14" xfId="44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165" fontId="2" fillId="0" borderId="10" xfId="44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10" xfId="52" applyFont="1" applyFill="1" applyBorder="1" applyAlignment="1">
      <alignment/>
    </xf>
    <xf numFmtId="0" fontId="6" fillId="35" borderId="0" xfId="0" applyFont="1" applyFill="1" applyAlignment="1">
      <alignment/>
    </xf>
    <xf numFmtId="0" fontId="4" fillId="36" borderId="19" xfId="0" applyFont="1" applyFill="1" applyBorder="1" applyAlignment="1">
      <alignment horizontal="center" vertical="center" wrapText="1"/>
    </xf>
    <xf numFmtId="165" fontId="2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2" fillId="0" borderId="0" xfId="61" applyNumberFormat="1" applyFont="1" applyFill="1" applyBorder="1" applyAlignment="1">
      <alignment horizontal="center"/>
    </xf>
    <xf numFmtId="165" fontId="2" fillId="0" borderId="0" xfId="44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12" fillId="37" borderId="20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63" fillId="14" borderId="5" xfId="53" applyFill="1" applyAlignment="1">
      <alignment/>
    </xf>
    <xf numFmtId="165" fontId="2" fillId="0" borderId="22" xfId="44" applyNumberFormat="1" applyFont="1" applyFill="1" applyBorder="1" applyAlignment="1">
      <alignment/>
    </xf>
    <xf numFmtId="0" fontId="21" fillId="31" borderId="0" xfId="5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44" applyNumberFormat="1" applyFont="1" applyBorder="1" applyAlignment="1">
      <alignment/>
    </xf>
    <xf numFmtId="37" fontId="12" fillId="0" borderId="23" xfId="44" applyNumberFormat="1" applyFont="1" applyBorder="1" applyAlignment="1">
      <alignment/>
    </xf>
    <xf numFmtId="37" fontId="12" fillId="0" borderId="24" xfId="44" applyNumberFormat="1" applyFont="1" applyBorder="1" applyAlignment="1">
      <alignment/>
    </xf>
    <xf numFmtId="37" fontId="69" fillId="0" borderId="25" xfId="63" applyNumberFormat="1" applyBorder="1" applyAlignment="1">
      <alignment/>
    </xf>
    <xf numFmtId="0" fontId="4" fillId="0" borderId="22" xfId="0" applyFont="1" applyBorder="1" applyAlignment="1">
      <alignment/>
    </xf>
    <xf numFmtId="165" fontId="4" fillId="0" borderId="17" xfId="44" applyNumberFormat="1" applyFont="1" applyBorder="1" applyAlignment="1">
      <alignment horizontal="center"/>
    </xf>
    <xf numFmtId="165" fontId="4" fillId="0" borderId="23" xfId="44" applyNumberFormat="1" applyFont="1" applyBorder="1" applyAlignment="1">
      <alignment horizontal="center"/>
    </xf>
    <xf numFmtId="165" fontId="4" fillId="0" borderId="26" xfId="44" applyNumberFormat="1" applyFont="1" applyBorder="1" applyAlignment="1">
      <alignment horizontal="center"/>
    </xf>
    <xf numFmtId="165" fontId="4" fillId="0" borderId="27" xfId="44" applyNumberFormat="1" applyFont="1" applyBorder="1" applyAlignment="1">
      <alignment horizontal="center"/>
    </xf>
    <xf numFmtId="165" fontId="4" fillId="0" borderId="22" xfId="44" applyNumberFormat="1" applyFont="1" applyBorder="1" applyAlignment="1">
      <alignment horizontal="center"/>
    </xf>
    <xf numFmtId="165" fontId="4" fillId="0" borderId="0" xfId="44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0" fillId="31" borderId="0" xfId="50" applyBorder="1" applyAlignment="1">
      <alignment/>
    </xf>
    <xf numFmtId="165" fontId="60" fillId="31" borderId="0" xfId="50" applyNumberFormat="1" applyBorder="1" applyAlignment="1">
      <alignment horizontal="center"/>
    </xf>
    <xf numFmtId="0" fontId="22" fillId="30" borderId="2" xfId="43" applyFont="1" applyAlignment="1">
      <alignment horizontal="center"/>
    </xf>
    <xf numFmtId="0" fontId="4" fillId="0" borderId="0" xfId="52" applyFont="1" applyFill="1" applyBorder="1" applyAlignment="1">
      <alignment/>
    </xf>
    <xf numFmtId="0" fontId="4" fillId="0" borderId="10" xfId="53" applyFont="1" applyFill="1" applyBorder="1" applyAlignment="1">
      <alignment/>
    </xf>
    <xf numFmtId="49" fontId="23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8" fillId="38" borderId="0" xfId="0" applyFont="1" applyFill="1" applyAlignment="1">
      <alignment/>
    </xf>
    <xf numFmtId="165" fontId="0" fillId="0" borderId="0" xfId="0" applyNumberFormat="1" applyAlignment="1">
      <alignment/>
    </xf>
    <xf numFmtId="165" fontId="12" fillId="39" borderId="10" xfId="44" applyNumberFormat="1" applyFont="1" applyFill="1" applyBorder="1" applyAlignment="1">
      <alignment/>
    </xf>
    <xf numFmtId="0" fontId="4" fillId="39" borderId="10" xfId="53" applyFont="1" applyFill="1" applyBorder="1" applyAlignment="1">
      <alignment/>
    </xf>
    <xf numFmtId="0" fontId="4" fillId="39" borderId="10" xfId="53" applyFont="1" applyFill="1" applyBorder="1" applyAlignment="1">
      <alignment horizontal="left"/>
    </xf>
    <xf numFmtId="165" fontId="12" fillId="39" borderId="10" xfId="63" applyNumberFormat="1" applyFont="1" applyFill="1" applyBorder="1" applyAlignment="1">
      <alignment/>
    </xf>
    <xf numFmtId="0" fontId="4" fillId="0" borderId="28" xfId="53" applyFont="1" applyFill="1" applyBorder="1" applyAlignment="1">
      <alignment/>
    </xf>
    <xf numFmtId="0" fontId="4" fillId="0" borderId="28" xfId="53" applyFont="1" applyFill="1" applyBorder="1" applyAlignment="1">
      <alignment horizontal="left"/>
    </xf>
    <xf numFmtId="165" fontId="12" fillId="0" borderId="0" xfId="63" applyNumberFormat="1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165" fontId="2" fillId="39" borderId="16" xfId="44" applyNumberFormat="1" applyFont="1" applyFill="1" applyBorder="1" applyAlignment="1">
      <alignment/>
    </xf>
    <xf numFmtId="0" fontId="2" fillId="39" borderId="16" xfId="0" applyFont="1" applyFill="1" applyBorder="1" applyAlignment="1">
      <alignment/>
    </xf>
    <xf numFmtId="37" fontId="2" fillId="39" borderId="16" xfId="0" applyNumberFormat="1" applyFont="1" applyFill="1" applyBorder="1" applyAlignment="1">
      <alignment/>
    </xf>
    <xf numFmtId="0" fontId="2" fillId="39" borderId="29" xfId="0" applyFont="1" applyFill="1" applyBorder="1" applyAlignment="1">
      <alignment horizontal="center"/>
    </xf>
    <xf numFmtId="0" fontId="2" fillId="39" borderId="30" xfId="0" applyFont="1" applyFill="1" applyBorder="1" applyAlignment="1">
      <alignment/>
    </xf>
    <xf numFmtId="37" fontId="2" fillId="39" borderId="30" xfId="0" applyNumberFormat="1" applyFont="1" applyFill="1" applyBorder="1" applyAlignment="1">
      <alignment/>
    </xf>
    <xf numFmtId="165" fontId="2" fillId="39" borderId="31" xfId="44" applyNumberFormat="1" applyFont="1" applyFill="1" applyBorder="1" applyAlignment="1">
      <alignment/>
    </xf>
    <xf numFmtId="0" fontId="20" fillId="40" borderId="0" xfId="0" applyFont="1" applyFill="1" applyAlignment="1">
      <alignment/>
    </xf>
    <xf numFmtId="0" fontId="28" fillId="0" borderId="0" xfId="0" applyFont="1" applyFill="1" applyAlignment="1">
      <alignment/>
    </xf>
    <xf numFmtId="0" fontId="24" fillId="0" borderId="0" xfId="0" applyFont="1" applyFill="1" applyAlignment="1">
      <alignment/>
    </xf>
    <xf numFmtId="164" fontId="2" fillId="0" borderId="10" xfId="61" applyNumberFormat="1" applyFont="1" applyFill="1" applyBorder="1" applyAlignment="1">
      <alignment horizontal="center"/>
    </xf>
    <xf numFmtId="37" fontId="2" fillId="0" borderId="22" xfId="0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37" fontId="2" fillId="0" borderId="33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7" fillId="35" borderId="0" xfId="0" applyFont="1" applyFill="1" applyAlignment="1">
      <alignment horizontal="center"/>
    </xf>
    <xf numFmtId="3" fontId="7" fillId="35" borderId="0" xfId="0" applyNumberFormat="1" applyFont="1" applyFill="1" applyAlignment="1">
      <alignment horizontal="center"/>
    </xf>
    <xf numFmtId="3" fontId="7" fillId="35" borderId="3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14" borderId="0" xfId="0" applyFill="1" applyAlignment="1">
      <alignment/>
    </xf>
    <xf numFmtId="0" fontId="31" fillId="40" borderId="0" xfId="0" applyFont="1" applyFill="1" applyAlignment="1">
      <alignment/>
    </xf>
    <xf numFmtId="0" fontId="22" fillId="0" borderId="0" xfId="43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1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41" borderId="0" xfId="0" applyFont="1" applyFill="1" applyAlignment="1">
      <alignment/>
    </xf>
    <xf numFmtId="0" fontId="10" fillId="37" borderId="35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/>
    </xf>
    <xf numFmtId="0" fontId="26" fillId="14" borderId="0" xfId="27" applyFont="1" applyBorder="1" applyAlignment="1">
      <alignment/>
    </xf>
    <xf numFmtId="165" fontId="10" fillId="0" borderId="36" xfId="44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9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165" fontId="10" fillId="39" borderId="10" xfId="44" applyNumberFormat="1" applyFont="1" applyFill="1" applyBorder="1" applyAlignment="1">
      <alignment/>
    </xf>
    <xf numFmtId="0" fontId="12" fillId="7" borderId="10" xfId="20" applyFont="1" applyBorder="1" applyAlignment="1">
      <alignment/>
    </xf>
    <xf numFmtId="165" fontId="12" fillId="7" borderId="10" xfId="20" applyNumberFormat="1" applyFont="1" applyBorder="1" applyAlignment="1">
      <alignment/>
    </xf>
    <xf numFmtId="165" fontId="12" fillId="7" borderId="40" xfId="20" applyNumberFormat="1" applyFont="1" applyBorder="1" applyAlignment="1">
      <alignment/>
    </xf>
    <xf numFmtId="0" fontId="27" fillId="0" borderId="10" xfId="20" applyFont="1" applyFill="1" applyBorder="1" applyAlignment="1">
      <alignment/>
    </xf>
    <xf numFmtId="165" fontId="27" fillId="0" borderId="10" xfId="20" applyNumberFormat="1" applyFont="1" applyFill="1" applyBorder="1" applyAlignment="1">
      <alignment/>
    </xf>
    <xf numFmtId="165" fontId="27" fillId="0" borderId="0" xfId="20" applyNumberFormat="1" applyFont="1" applyFill="1" applyBorder="1" applyAlignment="1">
      <alignment/>
    </xf>
    <xf numFmtId="0" fontId="27" fillId="0" borderId="10" xfId="27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3" fontId="10" fillId="0" borderId="0" xfId="44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35" borderId="0" xfId="0" applyFont="1" applyFill="1" applyAlignment="1">
      <alignment/>
    </xf>
    <xf numFmtId="165" fontId="10" fillId="0" borderId="28" xfId="44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7" borderId="22" xfId="20" applyFont="1" applyBorder="1" applyAlignment="1">
      <alignment/>
    </xf>
    <xf numFmtId="165" fontId="12" fillId="7" borderId="22" xfId="2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14" borderId="0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65" fontId="10" fillId="0" borderId="0" xfId="44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45" xfId="0" applyFont="1" applyBorder="1" applyAlignment="1">
      <alignment/>
    </xf>
    <xf numFmtId="43" fontId="10" fillId="0" borderId="46" xfId="44" applyFont="1" applyBorder="1" applyAlignment="1">
      <alignment/>
    </xf>
    <xf numFmtId="0" fontId="10" fillId="0" borderId="47" xfId="0" applyFont="1" applyBorder="1" applyAlignment="1">
      <alignment/>
    </xf>
    <xf numFmtId="43" fontId="10" fillId="0" borderId="48" xfId="44" applyFont="1" applyBorder="1" applyAlignment="1">
      <alignment/>
    </xf>
    <xf numFmtId="0" fontId="10" fillId="0" borderId="49" xfId="0" applyFont="1" applyBorder="1" applyAlignment="1">
      <alignment/>
    </xf>
    <xf numFmtId="43" fontId="10" fillId="0" borderId="50" xfId="44" applyFont="1" applyBorder="1" applyAlignment="1">
      <alignment/>
    </xf>
    <xf numFmtId="165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37" fontId="10" fillId="0" borderId="23" xfId="44" applyNumberFormat="1" applyFont="1" applyBorder="1" applyAlignment="1">
      <alignment/>
    </xf>
    <xf numFmtId="0" fontId="10" fillId="36" borderId="19" xfId="0" applyFont="1" applyFill="1" applyBorder="1" applyAlignment="1">
      <alignment horizontal="center" vertical="center" wrapText="1"/>
    </xf>
    <xf numFmtId="0" fontId="1" fillId="7" borderId="40" xfId="20" applyBorder="1" applyAlignment="1">
      <alignment horizontal="center" vertical="center" wrapText="1"/>
    </xf>
    <xf numFmtId="0" fontId="10" fillId="42" borderId="0" xfId="0" applyFont="1" applyFill="1" applyAlignment="1">
      <alignment/>
    </xf>
    <xf numFmtId="0" fontId="10" fillId="0" borderId="51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52" xfId="0" applyFont="1" applyBorder="1" applyAlignment="1">
      <alignment/>
    </xf>
    <xf numFmtId="43" fontId="10" fillId="0" borderId="0" xfId="44" applyFont="1" applyFill="1" applyAlignment="1">
      <alignment/>
    </xf>
    <xf numFmtId="165" fontId="12" fillId="43" borderId="53" xfId="44" applyNumberFormat="1" applyFont="1" applyFill="1" applyBorder="1" applyAlignment="1">
      <alignment/>
    </xf>
    <xf numFmtId="165" fontId="5" fillId="39" borderId="54" xfId="44" applyNumberFormat="1" applyFont="1" applyFill="1" applyBorder="1" applyAlignment="1">
      <alignment/>
    </xf>
    <xf numFmtId="165" fontId="5" fillId="39" borderId="55" xfId="44" applyNumberFormat="1" applyFont="1" applyFill="1" applyBorder="1" applyAlignment="1">
      <alignment horizontal="center" vertical="center" wrapText="1"/>
    </xf>
    <xf numFmtId="165" fontId="5" fillId="39" borderId="56" xfId="44" applyNumberFormat="1" applyFont="1" applyFill="1" applyBorder="1" applyAlignment="1">
      <alignment horizontal="center" vertical="center" wrapText="1"/>
    </xf>
    <xf numFmtId="165" fontId="40" fillId="0" borderId="57" xfId="44" applyNumberFormat="1" applyFont="1" applyBorder="1" applyAlignment="1">
      <alignment horizontal="left" vertical="center" indent="1"/>
    </xf>
    <xf numFmtId="165" fontId="40" fillId="0" borderId="55" xfId="44" applyNumberFormat="1" applyFont="1" applyBorder="1" applyAlignment="1">
      <alignment horizontal="center" vertical="center"/>
    </xf>
    <xf numFmtId="165" fontId="40" fillId="0" borderId="55" xfId="44" applyNumberFormat="1" applyFont="1" applyBorder="1" applyAlignment="1">
      <alignment horizontal="right" vertical="center"/>
    </xf>
    <xf numFmtId="165" fontId="5" fillId="0" borderId="55" xfId="44" applyNumberFormat="1" applyFont="1" applyFill="1" applyBorder="1" applyAlignment="1" applyProtection="1">
      <alignment/>
      <protection/>
    </xf>
    <xf numFmtId="165" fontId="40" fillId="0" borderId="55" xfId="44" applyNumberFormat="1" applyFont="1" applyBorder="1" applyAlignment="1">
      <alignment horizontal="center"/>
    </xf>
    <xf numFmtId="165" fontId="5" fillId="0" borderId="56" xfId="44" applyNumberFormat="1" applyFont="1" applyFill="1" applyBorder="1" applyAlignment="1" applyProtection="1">
      <alignment/>
      <protection/>
    </xf>
    <xf numFmtId="165" fontId="40" fillId="0" borderId="57" xfId="44" applyNumberFormat="1" applyFont="1" applyBorder="1" applyAlignment="1">
      <alignment horizontal="left" vertical="center"/>
    </xf>
    <xf numFmtId="165" fontId="5" fillId="0" borderId="57" xfId="44" applyNumberFormat="1" applyFont="1" applyFill="1" applyBorder="1" applyAlignment="1">
      <alignment/>
    </xf>
    <xf numFmtId="165" fontId="40" fillId="0" borderId="55" xfId="44" applyNumberFormat="1" applyFont="1" applyFill="1" applyBorder="1" applyAlignment="1">
      <alignment horizontal="center" vertical="center"/>
    </xf>
    <xf numFmtId="165" fontId="41" fillId="0" borderId="55" xfId="44" applyNumberFormat="1" applyFont="1" applyFill="1" applyBorder="1" applyAlignment="1">
      <alignment horizontal="center"/>
    </xf>
    <xf numFmtId="165" fontId="41" fillId="0" borderId="55" xfId="44" applyNumberFormat="1" applyFont="1" applyFill="1" applyBorder="1" applyAlignment="1">
      <alignment/>
    </xf>
    <xf numFmtId="165" fontId="40" fillId="0" borderId="57" xfId="44" applyNumberFormat="1" applyFont="1" applyBorder="1" applyAlignment="1">
      <alignment/>
    </xf>
    <xf numFmtId="165" fontId="40" fillId="0" borderId="55" xfId="44" applyNumberFormat="1" applyFont="1" applyBorder="1" applyAlignment="1">
      <alignment/>
    </xf>
    <xf numFmtId="165" fontId="41" fillId="39" borderId="58" xfId="44" applyNumberFormat="1" applyFont="1" applyFill="1" applyBorder="1" applyAlignment="1">
      <alignment/>
    </xf>
    <xf numFmtId="197" fontId="10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0" fontId="36" fillId="35" borderId="0" xfId="0" applyFont="1" applyFill="1" applyAlignment="1">
      <alignment horizontal="left"/>
    </xf>
    <xf numFmtId="37" fontId="10" fillId="0" borderId="23" xfId="44" applyNumberFormat="1" applyFont="1" applyFill="1" applyBorder="1" applyAlignment="1">
      <alignment/>
    </xf>
    <xf numFmtId="185" fontId="10" fillId="0" borderId="0" xfId="0" applyNumberFormat="1" applyFont="1" applyAlignment="1">
      <alignment/>
    </xf>
    <xf numFmtId="171" fontId="10" fillId="0" borderId="0" xfId="44" applyNumberFormat="1" applyFont="1" applyAlignment="1">
      <alignment/>
    </xf>
    <xf numFmtId="165" fontId="10" fillId="0" borderId="16" xfId="44" applyNumberFormat="1" applyFont="1" applyFill="1" applyBorder="1" applyAlignment="1">
      <alignment/>
    </xf>
    <xf numFmtId="165" fontId="39" fillId="39" borderId="59" xfId="44" applyNumberFormat="1" applyFont="1" applyFill="1" applyBorder="1" applyAlignment="1">
      <alignment horizontal="center" vertical="center" wrapText="1"/>
    </xf>
    <xf numFmtId="165" fontId="39" fillId="39" borderId="60" xfId="44" applyNumberFormat="1" applyFont="1" applyFill="1" applyBorder="1" applyAlignment="1">
      <alignment horizontal="center" vertical="center" wrapText="1"/>
    </xf>
    <xf numFmtId="165" fontId="39" fillId="39" borderId="61" xfId="44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/>
    </xf>
    <xf numFmtId="165" fontId="10" fillId="2" borderId="10" xfId="44" applyNumberFormat="1" applyFont="1" applyFill="1" applyBorder="1" applyAlignment="1">
      <alignment/>
    </xf>
    <xf numFmtId="165" fontId="10" fillId="0" borderId="0" xfId="44" applyNumberFormat="1" applyFont="1" applyAlignment="1">
      <alignment/>
    </xf>
    <xf numFmtId="0" fontId="10" fillId="44" borderId="0" xfId="0" applyFont="1" applyFill="1" applyAlignment="1">
      <alignment/>
    </xf>
    <xf numFmtId="165" fontId="10" fillId="44" borderId="53" xfId="44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/>
    </xf>
    <xf numFmtId="37" fontId="69" fillId="0" borderId="9" xfId="63" applyNumberFormat="1" applyAlignment="1">
      <alignment/>
    </xf>
    <xf numFmtId="0" fontId="2" fillId="2" borderId="10" xfId="0" applyFont="1" applyFill="1" applyBorder="1" applyAlignment="1">
      <alignment/>
    </xf>
    <xf numFmtId="0" fontId="10" fillId="2" borderId="0" xfId="0" applyFont="1" applyFill="1" applyAlignment="1">
      <alignment/>
    </xf>
    <xf numFmtId="165" fontId="10" fillId="2" borderId="10" xfId="0" applyNumberFormat="1" applyFont="1" applyFill="1" applyBorder="1" applyAlignment="1">
      <alignment/>
    </xf>
    <xf numFmtId="43" fontId="10" fillId="0" borderId="0" xfId="0" applyNumberFormat="1" applyFont="1" applyAlignment="1">
      <alignment/>
    </xf>
    <xf numFmtId="37" fontId="12" fillId="45" borderId="35" xfId="0" applyNumberFormat="1" applyFont="1" applyFill="1" applyBorder="1" applyAlignment="1">
      <alignment horizontal="center" vertical="center" wrapText="1"/>
    </xf>
    <xf numFmtId="37" fontId="12" fillId="45" borderId="20" xfId="0" applyNumberFormat="1" applyFont="1" applyFill="1" applyBorder="1" applyAlignment="1">
      <alignment horizontal="left" vertical="center" wrapText="1"/>
    </xf>
    <xf numFmtId="37" fontId="12" fillId="45" borderId="20" xfId="0" applyNumberFormat="1" applyFont="1" applyFill="1" applyBorder="1" applyAlignment="1">
      <alignment horizontal="center" vertical="center" wrapText="1"/>
    </xf>
    <xf numFmtId="37" fontId="12" fillId="45" borderId="21" xfId="0" applyNumberFormat="1" applyFont="1" applyFill="1" applyBorder="1" applyAlignment="1">
      <alignment horizontal="center" vertical="center" wrapText="1"/>
    </xf>
    <xf numFmtId="37" fontId="12" fillId="0" borderId="62" xfId="0" applyNumberFormat="1" applyFont="1" applyFill="1" applyBorder="1" applyAlignment="1">
      <alignment/>
    </xf>
    <xf numFmtId="37" fontId="10" fillId="0" borderId="62" xfId="0" applyNumberFormat="1" applyFont="1" applyFill="1" applyBorder="1" applyAlignment="1">
      <alignment/>
    </xf>
    <xf numFmtId="37" fontId="12" fillId="0" borderId="10" xfId="0" applyNumberFormat="1" applyFont="1" applyFill="1" applyBorder="1" applyAlignment="1">
      <alignment/>
    </xf>
    <xf numFmtId="37" fontId="10" fillId="0" borderId="10" xfId="0" applyNumberFormat="1" applyFont="1" applyFill="1" applyBorder="1" applyAlignment="1">
      <alignment/>
    </xf>
    <xf numFmtId="37" fontId="10" fillId="0" borderId="10" xfId="44" applyNumberFormat="1" applyFont="1" applyFill="1" applyBorder="1" applyAlignment="1">
      <alignment/>
    </xf>
    <xf numFmtId="37" fontId="10" fillId="0" borderId="10" xfId="0" applyNumberFormat="1" applyFont="1" applyFill="1" applyBorder="1" applyAlignment="1">
      <alignment/>
    </xf>
    <xf numFmtId="37" fontId="12" fillId="39" borderId="10" xfId="0" applyNumberFormat="1" applyFont="1" applyFill="1" applyBorder="1" applyAlignment="1">
      <alignment/>
    </xf>
    <xf numFmtId="37" fontId="12" fillId="39" borderId="10" xfId="0" applyNumberFormat="1" applyFont="1" applyFill="1" applyBorder="1" applyAlignment="1">
      <alignment/>
    </xf>
    <xf numFmtId="37" fontId="12" fillId="39" borderId="10" xfId="44" applyNumberFormat="1" applyFont="1" applyFill="1" applyBorder="1" applyAlignment="1">
      <alignment/>
    </xf>
    <xf numFmtId="37" fontId="10" fillId="39" borderId="10" xfId="0" applyNumberFormat="1" applyFont="1" applyFill="1" applyBorder="1" applyAlignment="1">
      <alignment/>
    </xf>
    <xf numFmtId="37" fontId="30" fillId="39" borderId="10" xfId="0" applyNumberFormat="1" applyFont="1" applyFill="1" applyBorder="1" applyAlignment="1">
      <alignment horizontal="left"/>
    </xf>
    <xf numFmtId="37" fontId="30" fillId="39" borderId="10" xfId="0" applyNumberFormat="1" applyFont="1" applyFill="1" applyBorder="1" applyAlignment="1">
      <alignment/>
    </xf>
    <xf numFmtId="37" fontId="30" fillId="39" borderId="10" xfId="44" applyNumberFormat="1" applyFont="1" applyFill="1" applyBorder="1" applyAlignment="1">
      <alignment/>
    </xf>
    <xf numFmtId="37" fontId="12" fillId="0" borderId="10" xfId="0" applyNumberFormat="1" applyFont="1" applyFill="1" applyBorder="1" applyAlignment="1">
      <alignment horizontal="left"/>
    </xf>
    <xf numFmtId="37" fontId="10" fillId="41" borderId="10" xfId="0" applyNumberFormat="1" applyFont="1" applyFill="1" applyBorder="1" applyAlignment="1">
      <alignment/>
    </xf>
    <xf numFmtId="37" fontId="12" fillId="41" borderId="10" xfId="0" applyNumberFormat="1" applyFont="1" applyFill="1" applyBorder="1" applyAlignment="1">
      <alignment horizontal="left"/>
    </xf>
    <xf numFmtId="37" fontId="10" fillId="41" borderId="10" xfId="44" applyNumberFormat="1" applyFont="1" applyFill="1" applyBorder="1" applyAlignment="1">
      <alignment/>
    </xf>
    <xf numFmtId="37" fontId="30" fillId="41" borderId="22" xfId="0" applyNumberFormat="1" applyFont="1" applyFill="1" applyBorder="1" applyAlignment="1">
      <alignment/>
    </xf>
    <xf numFmtId="37" fontId="30" fillId="41" borderId="22" xfId="44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0" fillId="0" borderId="0" xfId="44" applyNumberFormat="1" applyFont="1" applyFill="1" applyBorder="1" applyAlignment="1">
      <alignment/>
    </xf>
    <xf numFmtId="37" fontId="4" fillId="42" borderId="22" xfId="51" applyNumberFormat="1" applyFont="1" applyFill="1" applyBorder="1" applyAlignment="1">
      <alignment vertical="center" wrapText="1"/>
    </xf>
    <xf numFmtId="37" fontId="12" fillId="45" borderId="20" xfId="44" applyNumberFormat="1" applyFont="1" applyFill="1" applyBorder="1" applyAlignment="1">
      <alignment horizontal="center" vertical="center" wrapText="1"/>
    </xf>
    <xf numFmtId="37" fontId="12" fillId="45" borderId="21" xfId="44" applyNumberFormat="1" applyFont="1" applyFill="1" applyBorder="1" applyAlignment="1">
      <alignment horizontal="center" vertical="center" wrapText="1"/>
    </xf>
    <xf numFmtId="37" fontId="4" fillId="0" borderId="10" xfId="0" applyNumberFormat="1" applyFont="1" applyFill="1" applyBorder="1" applyAlignment="1">
      <alignment/>
    </xf>
    <xf numFmtId="37" fontId="4" fillId="0" borderId="10" xfId="51" applyNumberFormat="1" applyFont="1" applyFill="1" applyBorder="1" applyAlignment="1">
      <alignment/>
    </xf>
    <xf numFmtId="37" fontId="10" fillId="0" borderId="10" xfId="0" applyNumberFormat="1" applyFont="1" applyFill="1" applyBorder="1" applyAlignment="1" quotePrefix="1">
      <alignment/>
    </xf>
    <xf numFmtId="37" fontId="12" fillId="41" borderId="10" xfId="0" applyNumberFormat="1" applyFont="1" applyFill="1" applyBorder="1" applyAlignment="1">
      <alignment/>
    </xf>
    <xf numFmtId="37" fontId="12" fillId="41" borderId="10" xfId="44" applyNumberFormat="1" applyFont="1" applyFill="1" applyBorder="1" applyAlignment="1">
      <alignment/>
    </xf>
    <xf numFmtId="37" fontId="10" fillId="0" borderId="28" xfId="0" applyNumberFormat="1" applyFont="1" applyFill="1" applyBorder="1" applyAlignment="1">
      <alignment/>
    </xf>
    <xf numFmtId="37" fontId="12" fillId="0" borderId="28" xfId="0" applyNumberFormat="1" applyFont="1" applyFill="1" applyBorder="1" applyAlignment="1">
      <alignment/>
    </xf>
    <xf numFmtId="37" fontId="10" fillId="0" borderId="28" xfId="44" applyNumberFormat="1" applyFont="1" applyFill="1" applyBorder="1" applyAlignment="1">
      <alignment/>
    </xf>
    <xf numFmtId="37" fontId="12" fillId="41" borderId="22" xfId="0" applyNumberFormat="1" applyFont="1" applyFill="1" applyBorder="1" applyAlignment="1">
      <alignment/>
    </xf>
    <xf numFmtId="37" fontId="12" fillId="41" borderId="22" xfId="44" applyNumberFormat="1" applyFont="1" applyFill="1" applyBorder="1" applyAlignment="1">
      <alignment/>
    </xf>
    <xf numFmtId="37" fontId="10" fillId="0" borderId="0" xfId="0" applyNumberFormat="1" applyFont="1" applyAlignment="1">
      <alignment/>
    </xf>
    <xf numFmtId="37" fontId="19" fillId="40" borderId="0" xfId="0" applyNumberFormat="1" applyFont="1" applyFill="1" applyAlignment="1">
      <alignment horizontal="right"/>
    </xf>
    <xf numFmtId="37" fontId="10" fillId="40" borderId="0" xfId="0" applyNumberFormat="1" applyFont="1" applyFill="1" applyAlignment="1">
      <alignment/>
    </xf>
    <xf numFmtId="37" fontId="22" fillId="30" borderId="2" xfId="43" applyNumberFormat="1" applyFont="1" applyAlignment="1">
      <alignment horizontal="center"/>
    </xf>
    <xf numFmtId="37" fontId="10" fillId="41" borderId="0" xfId="0" applyNumberFormat="1" applyFont="1" applyFill="1" applyAlignment="1">
      <alignment/>
    </xf>
    <xf numFmtId="37" fontId="29" fillId="0" borderId="4" xfId="52" applyNumberFormat="1" applyFont="1" applyAlignment="1">
      <alignment/>
    </xf>
    <xf numFmtId="37" fontId="29" fillId="0" borderId="0" xfId="53" applyNumberFormat="1" applyFont="1" applyBorder="1" applyAlignment="1">
      <alignment/>
    </xf>
    <xf numFmtId="37" fontId="14" fillId="0" borderId="0" xfId="53" applyNumberFormat="1" applyFont="1" applyBorder="1" applyAlignment="1">
      <alignment/>
    </xf>
    <xf numFmtId="37" fontId="15" fillId="46" borderId="63" xfId="0" applyNumberFormat="1" applyFont="1" applyFill="1" applyBorder="1" applyAlignment="1">
      <alignment/>
    </xf>
    <xf numFmtId="37" fontId="14" fillId="46" borderId="28" xfId="54" applyNumberFormat="1" applyFont="1" applyFill="1" applyBorder="1" applyAlignment="1">
      <alignment horizontal="center" vertical="center" wrapText="1"/>
    </xf>
    <xf numFmtId="37" fontId="12" fillId="37" borderId="20" xfId="0" applyNumberFormat="1" applyFont="1" applyFill="1" applyBorder="1" applyAlignment="1">
      <alignment horizontal="center" vertical="center" wrapText="1"/>
    </xf>
    <xf numFmtId="37" fontId="12" fillId="37" borderId="21" xfId="0" applyNumberFormat="1" applyFont="1" applyFill="1" applyBorder="1" applyAlignment="1">
      <alignment horizontal="center" vertical="center" wrapText="1"/>
    </xf>
    <xf numFmtId="37" fontId="15" fillId="0" borderId="10" xfId="0" applyNumberFormat="1" applyFont="1" applyFill="1" applyBorder="1" applyAlignment="1">
      <alignment/>
    </xf>
    <xf numFmtId="37" fontId="2" fillId="0" borderId="10" xfId="44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 horizontal="left" indent="2"/>
    </xf>
    <xf numFmtId="37" fontId="2" fillId="0" borderId="28" xfId="0" applyNumberFormat="1" applyFont="1" applyFill="1" applyBorder="1" applyAlignment="1">
      <alignment/>
    </xf>
    <xf numFmtId="37" fontId="4" fillId="0" borderId="28" xfId="0" applyNumberFormat="1" applyFont="1" applyFill="1" applyBorder="1" applyAlignment="1">
      <alignment/>
    </xf>
    <xf numFmtId="37" fontId="0" fillId="0" borderId="10" xfId="0" applyNumberFormat="1" applyBorder="1" applyAlignment="1">
      <alignment/>
    </xf>
    <xf numFmtId="37" fontId="2" fillId="0" borderId="10" xfId="0" applyNumberFormat="1" applyFont="1" applyFill="1" applyBorder="1" applyAlignment="1" quotePrefix="1">
      <alignment/>
    </xf>
    <xf numFmtId="37" fontId="4" fillId="0" borderId="22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2" fillId="0" borderId="0" xfId="44" applyNumberFormat="1" applyFont="1" applyFill="1" applyBorder="1" applyAlignment="1">
      <alignment/>
    </xf>
    <xf numFmtId="37" fontId="10" fillId="14" borderId="0" xfId="0" applyNumberFormat="1" applyFont="1" applyFill="1" applyAlignment="1">
      <alignment/>
    </xf>
    <xf numFmtId="37" fontId="10" fillId="0" borderId="0" xfId="0" applyNumberFormat="1" applyFont="1" applyAlignment="1">
      <alignment horizontal="center"/>
    </xf>
    <xf numFmtId="37" fontId="12" fillId="0" borderId="0" xfId="0" applyNumberFormat="1" applyFont="1" applyAlignment="1">
      <alignment/>
    </xf>
    <xf numFmtId="37" fontId="2" fillId="36" borderId="63" xfId="0" applyNumberFormat="1" applyFont="1" applyFill="1" applyBorder="1" applyAlignment="1">
      <alignment vertical="center" wrapText="1"/>
    </xf>
    <xf numFmtId="37" fontId="2" fillId="36" borderId="28" xfId="0" applyNumberFormat="1" applyFont="1" applyFill="1" applyBorder="1" applyAlignment="1">
      <alignment vertical="center" wrapText="1"/>
    </xf>
    <xf numFmtId="37" fontId="2" fillId="36" borderId="28" xfId="54" applyNumberFormat="1" applyFont="1" applyFill="1" applyBorder="1" applyAlignment="1">
      <alignment vertical="center" wrapText="1"/>
    </xf>
    <xf numFmtId="37" fontId="2" fillId="36" borderId="64" xfId="54" applyNumberFormat="1" applyFont="1" applyFill="1" applyBorder="1" applyAlignment="1">
      <alignment vertical="center" wrapText="1"/>
    </xf>
    <xf numFmtId="37" fontId="16" fillId="0" borderId="10" xfId="0" applyNumberFormat="1" applyFont="1" applyFill="1" applyBorder="1" applyAlignment="1">
      <alignment horizontal="center" vertical="center" wrapText="1"/>
    </xf>
    <xf numFmtId="37" fontId="16" fillId="0" borderId="10" xfId="0" applyNumberFormat="1" applyFont="1" applyFill="1" applyBorder="1" applyAlignment="1">
      <alignment vertical="center" wrapText="1"/>
    </xf>
    <xf numFmtId="37" fontId="14" fillId="0" borderId="10" xfId="54" applyNumberFormat="1" applyFont="1" applyFill="1" applyBorder="1" applyAlignment="1">
      <alignment vertical="center" wrapText="1"/>
    </xf>
    <xf numFmtId="37" fontId="4" fillId="0" borderId="10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/>
    </xf>
    <xf numFmtId="37" fontId="4" fillId="0" borderId="10" xfId="53" applyNumberFormat="1" applyFont="1" applyFill="1" applyBorder="1" applyAlignment="1">
      <alignment horizontal="center"/>
    </xf>
    <xf numFmtId="37" fontId="4" fillId="0" borderId="10" xfId="52" applyNumberFormat="1" applyFont="1" applyFill="1" applyBorder="1" applyAlignment="1">
      <alignment/>
    </xf>
    <xf numFmtId="37" fontId="10" fillId="42" borderId="65" xfId="0" applyNumberFormat="1" applyFont="1" applyFill="1" applyBorder="1" applyAlignment="1">
      <alignment/>
    </xf>
    <xf numFmtId="37" fontId="12" fillId="45" borderId="22" xfId="54" applyNumberFormat="1" applyFont="1" applyFill="1" applyBorder="1" applyAlignment="1">
      <alignment vertical="center" wrapText="1"/>
    </xf>
    <xf numFmtId="37" fontId="12" fillId="45" borderId="66" xfId="54" applyNumberFormat="1" applyFont="1" applyFill="1" applyBorder="1" applyAlignment="1">
      <alignment vertical="center" wrapText="1"/>
    </xf>
    <xf numFmtId="37" fontId="10" fillId="0" borderId="41" xfId="0" applyNumberFormat="1" applyFont="1" applyBorder="1" applyAlignment="1">
      <alignment/>
    </xf>
    <xf numFmtId="37" fontId="10" fillId="0" borderId="42" xfId="0" applyNumberFormat="1" applyFont="1" applyBorder="1" applyAlignment="1">
      <alignment/>
    </xf>
    <xf numFmtId="37" fontId="10" fillId="0" borderId="43" xfId="0" applyNumberFormat="1" applyFont="1" applyBorder="1" applyAlignment="1">
      <alignment/>
    </xf>
    <xf numFmtId="37" fontId="10" fillId="0" borderId="44" xfId="0" applyNumberFormat="1" applyFont="1" applyBorder="1" applyAlignment="1">
      <alignment/>
    </xf>
    <xf numFmtId="37" fontId="17" fillId="0" borderId="17" xfId="0" applyNumberFormat="1" applyFont="1" applyBorder="1" applyAlignment="1">
      <alignment/>
    </xf>
    <xf numFmtId="37" fontId="10" fillId="0" borderId="17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7" xfId="0" applyNumberFormat="1" applyFont="1" applyBorder="1" applyAlignment="1">
      <alignment horizontal="left" indent="2"/>
    </xf>
    <xf numFmtId="37" fontId="18" fillId="0" borderId="17" xfId="0" applyNumberFormat="1" applyFont="1" applyBorder="1" applyAlignment="1">
      <alignment horizontal="left" indent="2"/>
    </xf>
    <xf numFmtId="37" fontId="17" fillId="0" borderId="17" xfId="0" applyNumberFormat="1" applyFont="1" applyBorder="1" applyAlignment="1">
      <alignment horizontal="right"/>
    </xf>
    <xf numFmtId="37" fontId="12" fillId="0" borderId="17" xfId="0" applyNumberFormat="1" applyFont="1" applyBorder="1" applyAlignment="1">
      <alignment/>
    </xf>
    <xf numFmtId="37" fontId="10" fillId="0" borderId="67" xfId="0" applyNumberFormat="1" applyFont="1" applyBorder="1" applyAlignment="1">
      <alignment/>
    </xf>
    <xf numFmtId="37" fontId="12" fillId="0" borderId="68" xfId="0" applyNumberFormat="1" applyFont="1" applyBorder="1" applyAlignment="1">
      <alignment/>
    </xf>
    <xf numFmtId="37" fontId="10" fillId="0" borderId="68" xfId="0" applyNumberFormat="1" applyFont="1" applyBorder="1" applyAlignment="1">
      <alignment/>
    </xf>
    <xf numFmtId="37" fontId="10" fillId="0" borderId="24" xfId="0" applyNumberFormat="1" applyFont="1" applyBorder="1" applyAlignment="1">
      <alignment/>
    </xf>
    <xf numFmtId="37" fontId="10" fillId="0" borderId="0" xfId="0" applyNumberFormat="1" applyFont="1" applyFill="1" applyAlignment="1">
      <alignment/>
    </xf>
    <xf numFmtId="37" fontId="10" fillId="42" borderId="52" xfId="0" applyNumberFormat="1" applyFont="1" applyFill="1" applyBorder="1" applyAlignment="1">
      <alignment/>
    </xf>
    <xf numFmtId="37" fontId="19" fillId="42" borderId="22" xfId="0" applyNumberFormat="1" applyFont="1" applyFill="1" applyBorder="1" applyAlignment="1">
      <alignment vertical="center" wrapText="1"/>
    </xf>
    <xf numFmtId="37" fontId="10" fillId="0" borderId="69" xfId="0" applyNumberFormat="1" applyFont="1" applyBorder="1" applyAlignment="1">
      <alignment/>
    </xf>
    <xf numFmtId="37" fontId="10" fillId="0" borderId="70" xfId="0" applyNumberFormat="1" applyFont="1" applyBorder="1" applyAlignment="1">
      <alignment/>
    </xf>
    <xf numFmtId="37" fontId="10" fillId="0" borderId="71" xfId="0" applyNumberFormat="1" applyFont="1" applyBorder="1" applyAlignment="1">
      <alignment/>
    </xf>
    <xf numFmtId="37" fontId="10" fillId="0" borderId="72" xfId="0" applyNumberFormat="1" applyFont="1" applyBorder="1" applyAlignment="1">
      <alignment/>
    </xf>
    <xf numFmtId="37" fontId="10" fillId="0" borderId="17" xfId="0" applyNumberFormat="1" applyFont="1" applyBorder="1" applyAlignment="1">
      <alignment/>
    </xf>
    <xf numFmtId="37" fontId="10" fillId="0" borderId="17" xfId="0" applyNumberFormat="1" applyFont="1" applyBorder="1" applyAlignment="1" quotePrefix="1">
      <alignment/>
    </xf>
    <xf numFmtId="37" fontId="17" fillId="0" borderId="17" xfId="0" applyNumberFormat="1" applyFont="1" applyBorder="1" applyAlignment="1">
      <alignment horizontal="left"/>
    </xf>
    <xf numFmtId="37" fontId="69" fillId="0" borderId="25" xfId="44" applyNumberFormat="1" applyFont="1" applyBorder="1" applyAlignment="1">
      <alignment/>
    </xf>
    <xf numFmtId="37" fontId="10" fillId="0" borderId="17" xfId="0" applyNumberFormat="1" applyFont="1" applyBorder="1" applyAlignment="1">
      <alignment horizontal="left"/>
    </xf>
    <xf numFmtId="37" fontId="0" fillId="0" borderId="0" xfId="0" applyNumberFormat="1" applyAlignment="1">
      <alignment/>
    </xf>
    <xf numFmtId="37" fontId="0" fillId="0" borderId="73" xfId="44" applyNumberFormat="1" applyFont="1" applyBorder="1" applyAlignment="1">
      <alignment/>
    </xf>
    <xf numFmtId="37" fontId="0" fillId="0" borderId="73" xfId="0" applyNumberFormat="1" applyBorder="1" applyAlignment="1">
      <alignment/>
    </xf>
    <xf numFmtId="37" fontId="10" fillId="0" borderId="44" xfId="0" applyNumberFormat="1" applyFont="1" applyBorder="1" applyAlignment="1">
      <alignment/>
    </xf>
    <xf numFmtId="37" fontId="17" fillId="0" borderId="68" xfId="0" applyNumberFormat="1" applyFont="1" applyBorder="1" applyAlignment="1">
      <alignment/>
    </xf>
    <xf numFmtId="165" fontId="2" fillId="0" borderId="74" xfId="44" applyNumberFormat="1" applyFont="1" applyFill="1" applyBorder="1" applyAlignment="1">
      <alignment/>
    </xf>
    <xf numFmtId="165" fontId="2" fillId="0" borderId="31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10" fillId="0" borderId="31" xfId="44" applyNumberFormat="1" applyFont="1" applyFill="1" applyBorder="1" applyAlignment="1">
      <alignment/>
    </xf>
    <xf numFmtId="165" fontId="2" fillId="39" borderId="30" xfId="44" applyNumberFormat="1" applyFont="1" applyFill="1" applyBorder="1" applyAlignment="1">
      <alignment/>
    </xf>
    <xf numFmtId="43" fontId="10" fillId="0" borderId="10" xfId="44" applyFont="1" applyFill="1" applyBorder="1" applyAlignment="1">
      <alignment/>
    </xf>
    <xf numFmtId="43" fontId="12" fillId="39" borderId="10" xfId="44" applyFont="1" applyFill="1" applyBorder="1" applyAlignment="1">
      <alignment/>
    </xf>
    <xf numFmtId="165" fontId="69" fillId="0" borderId="75" xfId="44" applyNumberFormat="1" applyFont="1" applyFill="1" applyBorder="1" applyAlignment="1">
      <alignment/>
    </xf>
    <xf numFmtId="165" fontId="0" fillId="0" borderId="10" xfId="44" applyNumberFormat="1" applyFont="1" applyBorder="1" applyAlignment="1">
      <alignment/>
    </xf>
    <xf numFmtId="165" fontId="11" fillId="0" borderId="9" xfId="44" applyNumberFormat="1" applyFont="1" applyFill="1" applyBorder="1" applyAlignment="1">
      <alignment/>
    </xf>
    <xf numFmtId="165" fontId="69" fillId="0" borderId="9" xfId="44" applyNumberFormat="1" applyFont="1" applyFill="1" applyBorder="1" applyAlignment="1">
      <alignment/>
    </xf>
    <xf numFmtId="43" fontId="10" fillId="41" borderId="0" xfId="44" applyFont="1" applyFill="1" applyAlignment="1">
      <alignment/>
    </xf>
    <xf numFmtId="165" fontId="4" fillId="0" borderId="10" xfId="20" applyNumberFormat="1" applyFont="1" applyFill="1" applyBorder="1" applyAlignment="1">
      <alignment/>
    </xf>
    <xf numFmtId="165" fontId="12" fillId="7" borderId="76" xfId="20" applyNumberFormat="1" applyFont="1" applyBorder="1" applyAlignment="1">
      <alignment/>
    </xf>
    <xf numFmtId="37" fontId="69" fillId="0" borderId="9" xfId="44" applyNumberFormat="1" applyFont="1" applyFill="1" applyBorder="1" applyAlignment="1">
      <alignment/>
    </xf>
    <xf numFmtId="37" fontId="69" fillId="0" borderId="25" xfId="44" applyNumberFormat="1" applyFont="1" applyFill="1" applyBorder="1" applyAlignment="1">
      <alignment/>
    </xf>
    <xf numFmtId="37" fontId="2" fillId="0" borderId="23" xfId="44" applyNumberFormat="1" applyFont="1" applyFill="1" applyBorder="1" applyAlignment="1">
      <alignment/>
    </xf>
    <xf numFmtId="0" fontId="3" fillId="35" borderId="0" xfId="0" applyFont="1" applyFill="1" applyAlignment="1">
      <alignment horizontal="left"/>
    </xf>
    <xf numFmtId="0" fontId="13" fillId="35" borderId="0" xfId="0" applyFont="1" applyFill="1" applyAlignment="1">
      <alignment horizontal="center"/>
    </xf>
    <xf numFmtId="49" fontId="25" fillId="35" borderId="0" xfId="0" applyNumberFormat="1" applyFont="1" applyFill="1" applyBorder="1" applyAlignment="1">
      <alignment horizontal="left"/>
    </xf>
    <xf numFmtId="49" fontId="33" fillId="35" borderId="0" xfId="0" applyNumberFormat="1" applyFont="1" applyFill="1" applyAlignment="1">
      <alignment horizontal="left"/>
    </xf>
    <xf numFmtId="0" fontId="35" fillId="35" borderId="0" xfId="0" applyFont="1" applyFill="1" applyAlignment="1">
      <alignment horizontal="center"/>
    </xf>
    <xf numFmtId="165" fontId="39" fillId="39" borderId="77" xfId="44" applyNumberFormat="1" applyFont="1" applyFill="1" applyBorder="1" applyAlignment="1">
      <alignment horizontal="center" vertical="center" wrapText="1"/>
    </xf>
    <xf numFmtId="165" fontId="5" fillId="39" borderId="78" xfId="44" applyNumberFormat="1" applyFont="1" applyFill="1" applyBorder="1" applyAlignment="1">
      <alignment horizontal="center" vertical="center" wrapText="1"/>
    </xf>
    <xf numFmtId="165" fontId="5" fillId="39" borderId="57" xfId="44" applyNumberFormat="1" applyFont="1" applyFill="1" applyBorder="1" applyAlignment="1">
      <alignment horizontal="center" vertical="center" wrapText="1"/>
    </xf>
    <xf numFmtId="37" fontId="34" fillId="35" borderId="0" xfId="53" applyNumberFormat="1" applyFont="1" applyFill="1" applyBorder="1" applyAlignment="1">
      <alignment horizontal="left"/>
    </xf>
    <xf numFmtId="37" fontId="21" fillId="31" borderId="0" xfId="50" applyNumberFormat="1" applyFont="1" applyAlignment="1">
      <alignment horizontal="left"/>
    </xf>
    <xf numFmtId="37" fontId="21" fillId="31" borderId="79" xfId="50" applyNumberFormat="1" applyFont="1" applyBorder="1" applyAlignment="1">
      <alignment horizontal="left"/>
    </xf>
    <xf numFmtId="37" fontId="32" fillId="35" borderId="0" xfId="0" applyNumberFormat="1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_Pasqyrat financiare-per auditimet 2008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5_Pasqyrat financiare-per auditimet 2008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143</xdr:row>
      <xdr:rowOff>57150</xdr:rowOff>
    </xdr:from>
    <xdr:to>
      <xdr:col>6</xdr:col>
      <xdr:colOff>704850</xdr:colOff>
      <xdr:row>143</xdr:row>
      <xdr:rowOff>104775</xdr:rowOff>
    </xdr:to>
    <xdr:sp>
      <xdr:nvSpPr>
        <xdr:cNvPr id="1" name="Right Arrow 1"/>
        <xdr:cNvSpPr>
          <a:spLocks/>
        </xdr:cNvSpPr>
      </xdr:nvSpPr>
      <xdr:spPr>
        <a:xfrm>
          <a:off x="6800850" y="22126575"/>
          <a:ext cx="676275" cy="47625"/>
        </a:xfrm>
        <a:prstGeom prst="rightArrow">
          <a:avLst>
            <a:gd name="adj" fmla="val 46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X345"/>
  <sheetViews>
    <sheetView tabSelected="1" zoomScalePageLayoutView="0" workbookViewId="0" topLeftCell="N6">
      <selection activeCell="P16" sqref="P16"/>
    </sheetView>
  </sheetViews>
  <sheetFormatPr defaultColWidth="9.140625" defaultRowHeight="15" outlineLevelRow="1"/>
  <cols>
    <col min="1" max="1" width="4.7109375" style="113" customWidth="1"/>
    <col min="2" max="2" width="3.57421875" style="113" customWidth="1"/>
    <col min="3" max="3" width="45.28125" style="113" customWidth="1"/>
    <col min="4" max="4" width="12.8515625" style="113" customWidth="1"/>
    <col min="5" max="5" width="16.28125" style="113" customWidth="1"/>
    <col min="6" max="6" width="18.8515625" style="113" customWidth="1"/>
    <col min="7" max="7" width="19.140625" style="113" customWidth="1"/>
    <col min="8" max="10" width="13.00390625" style="113" customWidth="1"/>
    <col min="11" max="11" width="3.00390625" style="113" customWidth="1"/>
    <col min="12" max="13" width="7.28125" style="113" customWidth="1"/>
    <col min="14" max="14" width="19.57421875" style="114" customWidth="1"/>
    <col min="15" max="15" width="7.7109375" style="115" customWidth="1"/>
    <col min="16" max="16" width="23.8515625" style="113" customWidth="1"/>
    <col min="17" max="17" width="9.00390625" style="113" customWidth="1"/>
    <col min="18" max="18" width="12.00390625" style="113" customWidth="1"/>
    <col min="19" max="19" width="10.7109375" style="113" customWidth="1"/>
    <col min="20" max="20" width="15.421875" style="113" customWidth="1"/>
    <col min="21" max="21" width="16.8515625" style="115" customWidth="1"/>
    <col min="22" max="22" width="10.28125" style="115" customWidth="1"/>
    <col min="23" max="23" width="13.00390625" style="115" customWidth="1"/>
    <col min="24" max="24" width="16.140625" style="113" customWidth="1"/>
    <col min="25" max="16384" width="9.140625" style="113" customWidth="1"/>
  </cols>
  <sheetData>
    <row r="1" ht="11.25"/>
    <row r="2" spans="2:24" ht="14.25">
      <c r="B2" s="71" t="s">
        <v>275</v>
      </c>
      <c r="C2" s="72"/>
      <c r="D2" s="72"/>
      <c r="E2" s="72"/>
      <c r="W2" s="116"/>
      <c r="X2" s="116"/>
    </row>
    <row r="3" spans="2:24" ht="14.25">
      <c r="B3" s="71"/>
      <c r="C3" s="72"/>
      <c r="D3" s="72"/>
      <c r="E3" s="72"/>
      <c r="O3" s="21"/>
      <c r="W3" s="116"/>
      <c r="X3" s="116"/>
    </row>
    <row r="4" spans="2:24" ht="18.75">
      <c r="B4" s="73" t="s">
        <v>227</v>
      </c>
      <c r="C4" s="73"/>
      <c r="D4" s="72"/>
      <c r="E4" s="72"/>
      <c r="O4" s="113"/>
      <c r="W4" s="116"/>
      <c r="X4" s="116"/>
    </row>
    <row r="5" spans="2:24" s="115" customFormat="1" ht="15" customHeight="1">
      <c r="B5" s="91"/>
      <c r="C5" s="91"/>
      <c r="D5" s="92"/>
      <c r="E5" s="92"/>
      <c r="N5" s="114"/>
      <c r="O5" s="345" t="s">
        <v>201</v>
      </c>
      <c r="P5" s="345"/>
      <c r="Q5" s="345"/>
      <c r="R5" s="345"/>
      <c r="S5" s="345"/>
      <c r="T5" s="345"/>
      <c r="U5" s="345"/>
      <c r="W5" s="116"/>
      <c r="X5" s="116"/>
    </row>
    <row r="6" spans="2:24" ht="15" customHeight="1" outlineLevel="1">
      <c r="B6" s="347" t="s">
        <v>276</v>
      </c>
      <c r="C6" s="347"/>
      <c r="D6" s="347"/>
      <c r="E6" s="347"/>
      <c r="F6" s="347"/>
      <c r="O6" s="26"/>
      <c r="P6" s="27"/>
      <c r="Q6" s="27"/>
      <c r="R6" s="27"/>
      <c r="S6" s="27"/>
      <c r="T6" s="27"/>
      <c r="U6" s="30"/>
      <c r="W6" s="116"/>
      <c r="X6" s="116"/>
    </row>
    <row r="7" spans="3:24" ht="11.25" customHeight="1" outlineLevel="1" thickBot="1">
      <c r="C7" s="32"/>
      <c r="O7" s="26"/>
      <c r="P7" s="27"/>
      <c r="Q7" s="27"/>
      <c r="R7" s="27"/>
      <c r="S7" s="27"/>
      <c r="T7" s="27"/>
      <c r="U7" s="30"/>
      <c r="W7" s="116"/>
      <c r="X7" s="116"/>
    </row>
    <row r="8" spans="2:24" ht="26.25" customHeight="1" outlineLevel="1" thickBot="1" thickTop="1">
      <c r="B8" s="118"/>
      <c r="C8" s="47"/>
      <c r="D8" s="47" t="s">
        <v>212</v>
      </c>
      <c r="E8" s="47" t="s">
        <v>278</v>
      </c>
      <c r="F8" s="48" t="s">
        <v>277</v>
      </c>
      <c r="O8" s="12"/>
      <c r="P8" s="13" t="s">
        <v>182</v>
      </c>
      <c r="Q8" s="28" t="s">
        <v>10</v>
      </c>
      <c r="R8" s="28" t="s">
        <v>183</v>
      </c>
      <c r="S8" s="28" t="s">
        <v>200</v>
      </c>
      <c r="T8" s="28" t="s">
        <v>202</v>
      </c>
      <c r="U8" s="29" t="s">
        <v>3</v>
      </c>
      <c r="W8" s="119" t="s">
        <v>187</v>
      </c>
      <c r="X8" s="116"/>
    </row>
    <row r="9" spans="2:24" ht="15.75" customHeight="1" outlineLevel="1" thickTop="1">
      <c r="B9" s="69" t="s">
        <v>0</v>
      </c>
      <c r="C9" s="120" t="s">
        <v>1</v>
      </c>
      <c r="D9" s="121"/>
      <c r="E9" s="121"/>
      <c r="F9" s="121"/>
      <c r="O9" s="122"/>
      <c r="P9" s="123"/>
      <c r="Q9" s="123"/>
      <c r="R9" s="123"/>
      <c r="S9" s="123"/>
      <c r="T9" s="123"/>
      <c r="U9" s="124"/>
      <c r="X9" s="116"/>
    </row>
    <row r="10" spans="2:24" ht="11.25" outlineLevel="1">
      <c r="B10" s="70" t="s">
        <v>2</v>
      </c>
      <c r="C10" s="70" t="s">
        <v>217</v>
      </c>
      <c r="D10" s="125"/>
      <c r="E10" s="125"/>
      <c r="F10" s="125"/>
      <c r="O10" s="14" t="s">
        <v>0</v>
      </c>
      <c r="P10" s="15" t="s">
        <v>287</v>
      </c>
      <c r="Q10" s="16">
        <v>0</v>
      </c>
      <c r="R10" s="17">
        <v>0</v>
      </c>
      <c r="S10" s="17">
        <v>7784910</v>
      </c>
      <c r="T10" s="17">
        <v>0</v>
      </c>
      <c r="U10" s="328">
        <f>Q10+R10+S10+T10</f>
        <v>7784910</v>
      </c>
      <c r="W10" s="119"/>
      <c r="X10" s="116"/>
    </row>
    <row r="11" spans="2:24" ht="14.25" customHeight="1" outlineLevel="1">
      <c r="B11" s="9"/>
      <c r="C11" s="9" t="s">
        <v>52</v>
      </c>
      <c r="D11" s="125"/>
      <c r="E11" s="125">
        <f>E69</f>
        <v>7699882</v>
      </c>
      <c r="F11" s="125">
        <f>F69</f>
        <v>17289688</v>
      </c>
      <c r="G11" s="167"/>
      <c r="O11" s="18"/>
      <c r="P11" s="19" t="s">
        <v>196</v>
      </c>
      <c r="Q11" s="20">
        <v>0</v>
      </c>
      <c r="R11" s="20">
        <v>0</v>
      </c>
      <c r="S11" s="20">
        <v>0</v>
      </c>
      <c r="T11" s="20">
        <v>0</v>
      </c>
      <c r="U11" s="328">
        <f>Q11+R11+S11+T11</f>
        <v>0</v>
      </c>
      <c r="W11" s="119"/>
      <c r="X11" s="116"/>
    </row>
    <row r="12" spans="2:24" ht="9.75" customHeight="1" outlineLevel="1">
      <c r="B12" s="9"/>
      <c r="C12" s="126" t="s">
        <v>53</v>
      </c>
      <c r="D12" s="125"/>
      <c r="E12" s="125">
        <f>E70</f>
        <v>0</v>
      </c>
      <c r="F12" s="125">
        <v>0</v>
      </c>
      <c r="G12" s="167"/>
      <c r="O12" s="18"/>
      <c r="P12" s="19" t="s">
        <v>197</v>
      </c>
      <c r="Q12" s="20">
        <v>0</v>
      </c>
      <c r="R12" s="20">
        <v>0</v>
      </c>
      <c r="S12" s="20">
        <v>480000</v>
      </c>
      <c r="T12" s="20">
        <v>0</v>
      </c>
      <c r="U12" s="328">
        <f>Q12+R12+S12+T12</f>
        <v>480000</v>
      </c>
      <c r="W12" s="119"/>
      <c r="X12" s="116"/>
    </row>
    <row r="13" spans="2:24" ht="11.25" outlineLevel="1">
      <c r="B13" s="9"/>
      <c r="C13" s="9" t="s">
        <v>55</v>
      </c>
      <c r="D13" s="125"/>
      <c r="E13" s="125">
        <f>E79</f>
        <v>851986355</v>
      </c>
      <c r="F13" s="125">
        <f>F79</f>
        <v>712068626</v>
      </c>
      <c r="G13" s="167"/>
      <c r="O13" s="82"/>
      <c r="P13" s="127" t="s">
        <v>288</v>
      </c>
      <c r="Q13" s="83">
        <f>Q10+Q11-Q12</f>
        <v>0</v>
      </c>
      <c r="R13" s="83">
        <f>R10+R11-R12</f>
        <v>0</v>
      </c>
      <c r="S13" s="83">
        <f>S10+S11-S12</f>
        <v>7304910</v>
      </c>
      <c r="T13" s="83">
        <f>T10+T11-T12</f>
        <v>0</v>
      </c>
      <c r="U13" s="89">
        <f>U10+U11-U12</f>
        <v>7304910</v>
      </c>
      <c r="V13" s="7"/>
      <c r="W13" s="119"/>
      <c r="X13" s="116"/>
    </row>
    <row r="14" spans="2:24" ht="12.75" customHeight="1" outlineLevel="1">
      <c r="B14" s="9"/>
      <c r="C14" s="9" t="s">
        <v>4</v>
      </c>
      <c r="D14" s="125"/>
      <c r="E14" s="125">
        <f>E86</f>
        <v>552921</v>
      </c>
      <c r="F14" s="125">
        <f>F86</f>
        <v>684764</v>
      </c>
      <c r="G14" s="167"/>
      <c r="O14" s="128"/>
      <c r="P14" s="129"/>
      <c r="Q14" s="129"/>
      <c r="R14" s="129"/>
      <c r="S14" s="330"/>
      <c r="T14" s="330"/>
      <c r="U14" s="331"/>
      <c r="V14" s="7"/>
      <c r="W14" s="119"/>
      <c r="X14" s="116"/>
    </row>
    <row r="15" spans="1:24" s="117" customFormat="1" ht="12" outlineLevel="1" thickBot="1">
      <c r="A15" s="113"/>
      <c r="B15" s="9"/>
      <c r="C15" s="9" t="s">
        <v>6</v>
      </c>
      <c r="D15" s="125"/>
      <c r="E15" s="125">
        <v>0</v>
      </c>
      <c r="F15" s="125">
        <v>0</v>
      </c>
      <c r="G15" s="167"/>
      <c r="H15" s="113"/>
      <c r="I15" s="113"/>
      <c r="J15" s="113"/>
      <c r="K15" s="113"/>
      <c r="L15" s="113"/>
      <c r="M15" s="113"/>
      <c r="N15" s="114"/>
      <c r="O15" s="18" t="s">
        <v>12</v>
      </c>
      <c r="P15" s="19" t="s">
        <v>289</v>
      </c>
      <c r="Q15" s="20">
        <v>0</v>
      </c>
      <c r="R15" s="20">
        <v>0</v>
      </c>
      <c r="S15" s="20">
        <v>4617642</v>
      </c>
      <c r="T15" s="20">
        <v>0</v>
      </c>
      <c r="U15" s="329">
        <f>SUM(Q15:T15)</f>
        <v>4617642</v>
      </c>
      <c r="V15" s="115"/>
      <c r="W15" s="119"/>
      <c r="X15" s="116"/>
    </row>
    <row r="16" spans="1:24" s="117" customFormat="1" ht="14.25" customHeight="1" outlineLevel="1" thickBot="1" thickTop="1">
      <c r="A16" s="113"/>
      <c r="B16" s="9"/>
      <c r="C16" s="9" t="s">
        <v>7</v>
      </c>
      <c r="D16" s="125"/>
      <c r="E16" s="125">
        <f>E89</f>
        <v>0</v>
      </c>
      <c r="F16" s="125">
        <f>F89</f>
        <v>12000</v>
      </c>
      <c r="G16" s="167"/>
      <c r="H16" s="113"/>
      <c r="I16" s="113"/>
      <c r="J16" s="113"/>
      <c r="K16" s="113"/>
      <c r="L16" s="113"/>
      <c r="M16" s="113"/>
      <c r="N16" s="114"/>
      <c r="O16" s="128"/>
      <c r="P16" s="130" t="s">
        <v>238</v>
      </c>
      <c r="Q16" s="130"/>
      <c r="R16" s="130"/>
      <c r="S16" s="203">
        <v>925490</v>
      </c>
      <c r="T16" s="203"/>
      <c r="U16" s="329">
        <f>SUM(Q16:T16)</f>
        <v>925490</v>
      </c>
      <c r="V16" s="115"/>
      <c r="W16" s="68" t="str">
        <f>IF(U16=-E184,"OK","Nuk Kuadron!")</f>
        <v>OK</v>
      </c>
      <c r="X16" s="116"/>
    </row>
    <row r="17" spans="1:24" s="117" customFormat="1" ht="12" outlineLevel="1" thickTop="1">
      <c r="A17" s="113"/>
      <c r="B17" s="76"/>
      <c r="C17" s="77" t="s">
        <v>218</v>
      </c>
      <c r="D17" s="75"/>
      <c r="E17" s="78">
        <f>SUM(E11:E16)</f>
        <v>860239158</v>
      </c>
      <c r="F17" s="78">
        <f>SUM(F11:F16)</f>
        <v>730055078</v>
      </c>
      <c r="G17" s="78"/>
      <c r="H17" s="113"/>
      <c r="I17" s="113"/>
      <c r="J17" s="113"/>
      <c r="K17" s="113"/>
      <c r="L17" s="113"/>
      <c r="M17" s="113"/>
      <c r="N17" s="114"/>
      <c r="O17" s="18"/>
      <c r="P17" s="19" t="s">
        <v>199</v>
      </c>
      <c r="Q17" s="20">
        <v>0</v>
      </c>
      <c r="R17" s="20">
        <v>0</v>
      </c>
      <c r="S17" s="20">
        <v>364800</v>
      </c>
      <c r="T17" s="20">
        <v>0</v>
      </c>
      <c r="U17" s="329">
        <f>SUM(Q17:T17)</f>
        <v>364800</v>
      </c>
      <c r="V17" s="115"/>
      <c r="W17" s="119"/>
      <c r="X17" s="116"/>
    </row>
    <row r="18" spans="1:24" s="117" customFormat="1" ht="11.25" outlineLevel="1">
      <c r="A18" s="113"/>
      <c r="B18" s="70" t="s">
        <v>8</v>
      </c>
      <c r="C18" s="70" t="s">
        <v>219</v>
      </c>
      <c r="D18" s="125"/>
      <c r="E18" s="125"/>
      <c r="F18" s="125"/>
      <c r="G18" s="167"/>
      <c r="H18" s="113"/>
      <c r="I18" s="113"/>
      <c r="J18" s="113"/>
      <c r="K18" s="113"/>
      <c r="L18" s="113"/>
      <c r="M18" s="113"/>
      <c r="N18" s="114"/>
      <c r="O18" s="82"/>
      <c r="P18" s="84" t="s">
        <v>290</v>
      </c>
      <c r="Q18" s="83">
        <f>Q15+Q16-Q17</f>
        <v>0</v>
      </c>
      <c r="R18" s="83">
        <f>R15+R16-R17</f>
        <v>0</v>
      </c>
      <c r="S18" s="83">
        <f>S15+S16-S17</f>
        <v>5178332</v>
      </c>
      <c r="T18" s="83">
        <f>T15+T16-T17</f>
        <v>0</v>
      </c>
      <c r="U18" s="83">
        <f>U15+U16-U17</f>
        <v>5178332</v>
      </c>
      <c r="V18" s="115"/>
      <c r="W18" s="119"/>
      <c r="X18" s="116"/>
    </row>
    <row r="19" spans="1:24" s="117" customFormat="1" ht="11.25" outlineLevel="1">
      <c r="A19" s="113"/>
      <c r="B19" s="9"/>
      <c r="C19" s="9" t="s">
        <v>9</v>
      </c>
      <c r="D19" s="125"/>
      <c r="E19" s="125">
        <f>E99</f>
        <v>3401000</v>
      </c>
      <c r="F19" s="125">
        <v>0</v>
      </c>
      <c r="G19" s="167"/>
      <c r="H19" s="113"/>
      <c r="I19" s="113"/>
      <c r="J19" s="113"/>
      <c r="K19" s="113"/>
      <c r="L19" s="113"/>
      <c r="M19" s="113"/>
      <c r="N19" s="114"/>
      <c r="O19" s="18"/>
      <c r="P19" s="130"/>
      <c r="Q19" s="20"/>
      <c r="R19" s="20"/>
      <c r="S19" s="20"/>
      <c r="T19" s="20"/>
      <c r="U19" s="329">
        <f>SUM(Q19:T19)</f>
        <v>0</v>
      </c>
      <c r="V19" s="115"/>
      <c r="W19" s="119"/>
      <c r="X19" s="116"/>
    </row>
    <row r="20" spans="1:24" s="117" customFormat="1" ht="11.25" outlineLevel="1">
      <c r="A20" s="113"/>
      <c r="B20" s="9"/>
      <c r="C20" s="9" t="s">
        <v>59</v>
      </c>
      <c r="D20" s="125"/>
      <c r="E20" s="125">
        <f>E105</f>
        <v>2241778</v>
      </c>
      <c r="F20" s="125">
        <f>F105</f>
        <v>3167268</v>
      </c>
      <c r="G20" s="167"/>
      <c r="H20" s="113"/>
      <c r="I20" s="113"/>
      <c r="J20" s="113"/>
      <c r="K20" s="113"/>
      <c r="L20" s="113"/>
      <c r="M20" s="113"/>
      <c r="N20" s="114"/>
      <c r="O20" s="18" t="s">
        <v>184</v>
      </c>
      <c r="P20" s="19" t="s">
        <v>291</v>
      </c>
      <c r="Q20" s="20">
        <v>0</v>
      </c>
      <c r="R20" s="20">
        <v>0</v>
      </c>
      <c r="S20" s="20">
        <v>0</v>
      </c>
      <c r="T20" s="20">
        <v>0</v>
      </c>
      <c r="U20" s="329">
        <f>SUM(Q20:T20)</f>
        <v>0</v>
      </c>
      <c r="V20" s="115"/>
      <c r="W20" s="119"/>
      <c r="X20" s="116"/>
    </row>
    <row r="21" spans="1:24" s="117" customFormat="1" ht="11.25" outlineLevel="1">
      <c r="A21" s="113"/>
      <c r="B21" s="9"/>
      <c r="C21" s="9" t="s">
        <v>11</v>
      </c>
      <c r="D21" s="125"/>
      <c r="E21" s="125">
        <v>0</v>
      </c>
      <c r="F21" s="125">
        <v>0</v>
      </c>
      <c r="G21" s="167"/>
      <c r="H21" s="113"/>
      <c r="I21" s="113"/>
      <c r="J21" s="113"/>
      <c r="K21" s="113"/>
      <c r="L21" s="113"/>
      <c r="M21" s="113"/>
      <c r="N21" s="114"/>
      <c r="O21" s="18"/>
      <c r="P21" s="19" t="s">
        <v>196</v>
      </c>
      <c r="Q21" s="20">
        <v>0</v>
      </c>
      <c r="R21" s="20">
        <v>0</v>
      </c>
      <c r="S21" s="20">
        <v>0</v>
      </c>
      <c r="T21" s="20">
        <v>0</v>
      </c>
      <c r="U21" s="329">
        <v>0</v>
      </c>
      <c r="V21" s="115"/>
      <c r="W21" s="119"/>
      <c r="X21" s="116"/>
    </row>
    <row r="22" spans="1:24" s="117" customFormat="1" ht="11.25" outlineLevel="1">
      <c r="A22" s="113"/>
      <c r="B22" s="9"/>
      <c r="C22" s="9" t="s">
        <v>61</v>
      </c>
      <c r="D22" s="125"/>
      <c r="E22" s="125">
        <v>0</v>
      </c>
      <c r="F22" s="125">
        <v>0</v>
      </c>
      <c r="G22" s="167"/>
      <c r="H22" s="113"/>
      <c r="I22" s="113"/>
      <c r="J22" s="113"/>
      <c r="K22" s="113"/>
      <c r="L22" s="113"/>
      <c r="M22" s="113"/>
      <c r="N22" s="114"/>
      <c r="O22" s="18"/>
      <c r="P22" s="19" t="s">
        <v>197</v>
      </c>
      <c r="Q22" s="20">
        <v>0</v>
      </c>
      <c r="R22" s="20">
        <v>0</v>
      </c>
      <c r="S22" s="20">
        <v>115200</v>
      </c>
      <c r="T22" s="20">
        <v>0</v>
      </c>
      <c r="U22" s="329">
        <f>SUM(Q22:T22)</f>
        <v>115200</v>
      </c>
      <c r="V22" s="115"/>
      <c r="W22" s="119"/>
      <c r="X22" s="116"/>
    </row>
    <row r="23" spans="1:24" s="117" customFormat="1" ht="11.25" outlineLevel="1">
      <c r="A23" s="113"/>
      <c r="B23" s="9"/>
      <c r="C23" s="9" t="s">
        <v>62</v>
      </c>
      <c r="D23" s="125"/>
      <c r="E23" s="125"/>
      <c r="F23" s="125"/>
      <c r="G23" s="167"/>
      <c r="H23" s="113"/>
      <c r="I23" s="113"/>
      <c r="J23" s="113"/>
      <c r="K23" s="113"/>
      <c r="L23" s="113"/>
      <c r="M23" s="113"/>
      <c r="N23" s="114"/>
      <c r="O23" s="82"/>
      <c r="P23" s="84" t="s">
        <v>292</v>
      </c>
      <c r="Q23" s="83">
        <f>Q20+Q21-Q22</f>
        <v>0</v>
      </c>
      <c r="R23" s="83">
        <f>R20+R21-R22</f>
        <v>0</v>
      </c>
      <c r="S23" s="83">
        <f>S20+S21-S22</f>
        <v>-115200</v>
      </c>
      <c r="T23" s="83">
        <f>T20+T21-T22</f>
        <v>0</v>
      </c>
      <c r="U23" s="83">
        <f>U20+U21-U22</f>
        <v>-115200</v>
      </c>
      <c r="V23" s="115"/>
      <c r="W23" s="119"/>
      <c r="X23" s="116"/>
    </row>
    <row r="24" spans="1:24" s="117" customFormat="1" ht="12" outlineLevel="1" thickBot="1">
      <c r="A24" s="113"/>
      <c r="B24" s="76"/>
      <c r="C24" s="77" t="s">
        <v>220</v>
      </c>
      <c r="D24" s="131"/>
      <c r="E24" s="78">
        <f>SUM(E19:E23)</f>
        <v>5642778</v>
      </c>
      <c r="F24" s="78">
        <f>SUM(F19:F23)</f>
        <v>3167268</v>
      </c>
      <c r="G24" s="167"/>
      <c r="H24" s="113"/>
      <c r="I24" s="113"/>
      <c r="J24" s="113"/>
      <c r="K24" s="113"/>
      <c r="L24" s="113"/>
      <c r="M24" s="113"/>
      <c r="N24" s="114"/>
      <c r="O24" s="128"/>
      <c r="P24" s="130"/>
      <c r="Q24" s="130"/>
      <c r="R24" s="130"/>
      <c r="S24" s="203"/>
      <c r="T24" s="203"/>
      <c r="U24" s="331"/>
      <c r="V24" s="115"/>
      <c r="W24" s="119"/>
      <c r="X24" s="116"/>
    </row>
    <row r="25" spans="1:24" s="117" customFormat="1" ht="13.5" customHeight="1" outlineLevel="1" thickBot="1" thickTop="1">
      <c r="A25" s="113"/>
      <c r="B25" s="132"/>
      <c r="C25" s="132" t="s">
        <v>64</v>
      </c>
      <c r="D25" s="133"/>
      <c r="E25" s="134">
        <f>E17+E24</f>
        <v>865881936</v>
      </c>
      <c r="F25" s="341">
        <f>F17+F24</f>
        <v>733222346</v>
      </c>
      <c r="G25" s="340"/>
      <c r="H25" s="113"/>
      <c r="I25" s="113"/>
      <c r="J25" s="113"/>
      <c r="K25" s="113"/>
      <c r="L25" s="113"/>
      <c r="M25" s="113"/>
      <c r="N25" s="114"/>
      <c r="O25" s="82" t="s">
        <v>198</v>
      </c>
      <c r="P25" s="84" t="s">
        <v>293</v>
      </c>
      <c r="Q25" s="85">
        <f>Q10-Q15-Q20</f>
        <v>0</v>
      </c>
      <c r="R25" s="85">
        <f>R10-R15-R20</f>
        <v>0</v>
      </c>
      <c r="S25" s="83">
        <f>S10-S15</f>
        <v>3167268</v>
      </c>
      <c r="T25" s="83">
        <f>T10-T15</f>
        <v>0</v>
      </c>
      <c r="U25" s="83">
        <f>U10-U15</f>
        <v>3167268</v>
      </c>
      <c r="V25" s="115"/>
      <c r="W25" s="68" t="str">
        <f>IF(U25=F24,"OK","Nuk Kuadron!")</f>
        <v>OK</v>
      </c>
      <c r="X25" s="158">
        <f>U25-F105</f>
        <v>0</v>
      </c>
    </row>
    <row r="26" spans="2:24" s="115" customFormat="1" ht="12.75" customHeight="1" outlineLevel="1" thickBot="1" thickTop="1">
      <c r="B26" s="135"/>
      <c r="C26" s="135"/>
      <c r="D26" s="136"/>
      <c r="E26" s="137"/>
      <c r="F26" s="137"/>
      <c r="G26" s="167"/>
      <c r="N26" s="114"/>
      <c r="O26" s="18"/>
      <c r="P26" s="130"/>
      <c r="Q26" s="20"/>
      <c r="R26" s="20"/>
      <c r="S26" s="20"/>
      <c r="T26" s="20"/>
      <c r="U26" s="329">
        <f>SUM(Q26:T26)</f>
        <v>0</v>
      </c>
      <c r="W26" s="119"/>
      <c r="X26" s="212">
        <f>U26-F106</f>
        <v>0</v>
      </c>
    </row>
    <row r="27" spans="1:24" s="115" customFormat="1" ht="16.5" outlineLevel="1" thickBot="1" thickTop="1">
      <c r="A27" s="113"/>
      <c r="B27" s="33" t="s">
        <v>12</v>
      </c>
      <c r="C27" s="138" t="s">
        <v>65</v>
      </c>
      <c r="D27" s="125"/>
      <c r="E27" s="125"/>
      <c r="F27" s="125"/>
      <c r="G27" s="167"/>
      <c r="H27" s="113"/>
      <c r="I27" s="113"/>
      <c r="J27" s="113"/>
      <c r="K27" s="113"/>
      <c r="L27" s="113"/>
      <c r="M27" s="113"/>
      <c r="N27" s="114"/>
      <c r="O27" s="86"/>
      <c r="P27" s="87" t="s">
        <v>294</v>
      </c>
      <c r="Q27" s="88">
        <f>Q13-Q18-Q23</f>
        <v>0</v>
      </c>
      <c r="R27" s="88">
        <f>R13-R18-R23</f>
        <v>0</v>
      </c>
      <c r="S27" s="332">
        <f>S13-S18-S23</f>
        <v>2241778</v>
      </c>
      <c r="T27" s="332">
        <f>T13-T18-T23</f>
        <v>0</v>
      </c>
      <c r="U27" s="332">
        <f>U13-U18-U23</f>
        <v>2241778</v>
      </c>
      <c r="W27" s="68" t="str">
        <f>IF(U27=E20,"OK","Nuk Kuadron!")</f>
        <v>OK</v>
      </c>
      <c r="X27" s="139">
        <f>U27-E20</f>
        <v>0</v>
      </c>
    </row>
    <row r="28" spans="1:24" s="115" customFormat="1" ht="12" outlineLevel="1" thickTop="1">
      <c r="A28" s="113"/>
      <c r="B28" s="70" t="s">
        <v>2</v>
      </c>
      <c r="C28" s="70" t="s">
        <v>221</v>
      </c>
      <c r="D28" s="125"/>
      <c r="E28" s="125"/>
      <c r="F28" s="125"/>
      <c r="G28" s="167"/>
      <c r="H28" s="113"/>
      <c r="I28" s="113"/>
      <c r="J28" s="113"/>
      <c r="K28" s="113"/>
      <c r="L28" s="113"/>
      <c r="M28" s="113"/>
      <c r="N28" s="114"/>
      <c r="X28" s="139"/>
    </row>
    <row r="29" spans="1:24" s="115" customFormat="1" ht="11.25" outlineLevel="1">
      <c r="A29" s="113"/>
      <c r="B29" s="9"/>
      <c r="C29" s="9" t="s">
        <v>14</v>
      </c>
      <c r="D29" s="125"/>
      <c r="E29" s="125">
        <f>E128</f>
        <v>0</v>
      </c>
      <c r="F29" s="125">
        <f>F128</f>
        <v>0</v>
      </c>
      <c r="G29" s="167"/>
      <c r="H29" s="113"/>
      <c r="I29" s="113"/>
      <c r="J29" s="113"/>
      <c r="K29" s="113"/>
      <c r="L29" s="113"/>
      <c r="M29" s="113"/>
      <c r="N29" s="114"/>
      <c r="W29" s="116"/>
      <c r="X29" s="116"/>
    </row>
    <row r="30" spans="1:17" s="115" customFormat="1" ht="11.25" outlineLevel="1">
      <c r="A30" s="113"/>
      <c r="B30" s="9"/>
      <c r="C30" s="9" t="s">
        <v>67</v>
      </c>
      <c r="D30" s="125"/>
      <c r="E30" s="125">
        <f>E135</f>
        <v>587794716</v>
      </c>
      <c r="F30" s="125">
        <f>F135</f>
        <v>564856882</v>
      </c>
      <c r="G30" s="167"/>
      <c r="H30" s="113"/>
      <c r="I30" s="113"/>
      <c r="J30" s="113"/>
      <c r="K30" s="113"/>
      <c r="L30" s="113"/>
      <c r="M30" s="113"/>
      <c r="N30" s="114"/>
      <c r="P30" s="116"/>
      <c r="Q30" s="116"/>
    </row>
    <row r="31" spans="1:17" s="115" customFormat="1" ht="11.25" outlineLevel="1">
      <c r="A31" s="113"/>
      <c r="B31" s="9"/>
      <c r="C31" s="9" t="s">
        <v>15</v>
      </c>
      <c r="D31" s="125"/>
      <c r="E31" s="125">
        <v>0</v>
      </c>
      <c r="F31" s="125">
        <v>0</v>
      </c>
      <c r="G31" s="113"/>
      <c r="H31" s="113"/>
      <c r="I31" s="113"/>
      <c r="J31" s="113"/>
      <c r="K31" s="113"/>
      <c r="L31" s="113"/>
      <c r="M31" s="113"/>
      <c r="N31" s="114"/>
      <c r="P31" s="116"/>
      <c r="Q31" s="116"/>
    </row>
    <row r="32" spans="1:17" s="115" customFormat="1" ht="11.25" outlineLevel="1">
      <c r="A32" s="113"/>
      <c r="B32" s="9"/>
      <c r="C32" s="9" t="s">
        <v>16</v>
      </c>
      <c r="D32" s="125"/>
      <c r="E32" s="125">
        <v>0</v>
      </c>
      <c r="F32" s="125">
        <v>0</v>
      </c>
      <c r="G32" s="113"/>
      <c r="H32" s="140"/>
      <c r="I32" s="140"/>
      <c r="J32" s="140"/>
      <c r="K32" s="113"/>
      <c r="L32" s="113"/>
      <c r="M32" s="113"/>
      <c r="N32" s="114"/>
      <c r="P32" s="116"/>
      <c r="Q32" s="116"/>
    </row>
    <row r="33" spans="1:17" s="115" customFormat="1" ht="11.25" outlineLevel="1">
      <c r="A33" s="113"/>
      <c r="B33" s="76"/>
      <c r="C33" s="77" t="s">
        <v>222</v>
      </c>
      <c r="D33" s="131"/>
      <c r="E33" s="78">
        <f>SUM(E29:E32)</f>
        <v>587794716</v>
      </c>
      <c r="F33" s="78">
        <f>SUM(F29:F32)</f>
        <v>564856882</v>
      </c>
      <c r="G33" s="113"/>
      <c r="H33" s="140"/>
      <c r="I33" s="140"/>
      <c r="J33" s="140"/>
      <c r="K33" s="113"/>
      <c r="L33" s="113"/>
      <c r="M33" s="113"/>
      <c r="N33" s="114"/>
      <c r="P33" s="116"/>
      <c r="Q33" s="116"/>
    </row>
    <row r="34" spans="1:17" s="115" customFormat="1" ht="11.25" outlineLevel="1">
      <c r="A34" s="113"/>
      <c r="B34" s="70" t="s">
        <v>8</v>
      </c>
      <c r="C34" s="70" t="s">
        <v>223</v>
      </c>
      <c r="D34" s="125"/>
      <c r="E34" s="125"/>
      <c r="F34" s="125"/>
      <c r="G34" s="113"/>
      <c r="H34" s="140"/>
      <c r="I34" s="140"/>
      <c r="J34" s="140"/>
      <c r="K34" s="113"/>
      <c r="L34" s="113"/>
      <c r="M34" s="113"/>
      <c r="N34" s="114"/>
      <c r="P34" s="116"/>
      <c r="Q34" s="116"/>
    </row>
    <row r="35" spans="1:24" s="115" customFormat="1" ht="11.25" outlineLevel="1">
      <c r="A35" s="113"/>
      <c r="B35" s="9"/>
      <c r="C35" s="9" t="s">
        <v>70</v>
      </c>
      <c r="D35" s="125"/>
      <c r="E35" s="125">
        <f>E146</f>
        <v>0</v>
      </c>
      <c r="F35" s="125">
        <f>F146</f>
        <v>0</v>
      </c>
      <c r="G35" s="113"/>
      <c r="H35" s="140"/>
      <c r="I35" s="141"/>
      <c r="J35" s="140"/>
      <c r="K35" s="113"/>
      <c r="L35" s="113"/>
      <c r="M35" s="113"/>
      <c r="N35" s="114"/>
      <c r="O35" s="26"/>
      <c r="P35" s="26"/>
      <c r="Q35" s="26"/>
      <c r="R35" s="26"/>
      <c r="S35" s="26"/>
      <c r="T35" s="113"/>
      <c r="W35" s="116"/>
      <c r="X35" s="116"/>
    </row>
    <row r="36" spans="1:24" s="115" customFormat="1" ht="11.25" outlineLevel="1">
      <c r="A36" s="113"/>
      <c r="B36" s="9"/>
      <c r="C36" s="9" t="s">
        <v>17</v>
      </c>
      <c r="D36" s="125"/>
      <c r="E36" s="125">
        <v>0</v>
      </c>
      <c r="F36" s="125">
        <v>0</v>
      </c>
      <c r="G36" s="113"/>
      <c r="H36" s="140"/>
      <c r="I36" s="141"/>
      <c r="J36" s="140"/>
      <c r="K36" s="113"/>
      <c r="L36" s="113"/>
      <c r="M36" s="113"/>
      <c r="N36" s="114"/>
      <c r="O36" s="346" t="s">
        <v>186</v>
      </c>
      <c r="P36" s="346"/>
      <c r="Q36" s="346"/>
      <c r="R36" s="346"/>
      <c r="S36" s="346"/>
      <c r="T36" s="113"/>
      <c r="W36" s="116"/>
      <c r="X36" s="116"/>
    </row>
    <row r="37" spans="1:24" s="115" customFormat="1" ht="12" outlineLevel="1" thickBot="1">
      <c r="A37" s="113"/>
      <c r="B37" s="9"/>
      <c r="C37" s="9" t="s">
        <v>18</v>
      </c>
      <c r="D37" s="125"/>
      <c r="E37" s="125">
        <v>0</v>
      </c>
      <c r="F37" s="125">
        <v>0</v>
      </c>
      <c r="G37" s="113"/>
      <c r="H37" s="140"/>
      <c r="I37" s="141"/>
      <c r="J37" s="140"/>
      <c r="K37" s="113"/>
      <c r="L37" s="113"/>
      <c r="M37" s="113"/>
      <c r="N37" s="114"/>
      <c r="O37" s="27"/>
      <c r="P37" s="113"/>
      <c r="Q37" s="142"/>
      <c r="R37" s="113">
        <v>2013</v>
      </c>
      <c r="S37" s="113">
        <v>2012</v>
      </c>
      <c r="T37" s="104" t="s">
        <v>187</v>
      </c>
      <c r="W37" s="116"/>
      <c r="X37" s="116"/>
    </row>
    <row r="38" spans="1:24" s="115" customFormat="1" ht="12" outlineLevel="1" thickTop="1">
      <c r="A38" s="113"/>
      <c r="B38" s="9"/>
      <c r="C38" s="9" t="s">
        <v>15</v>
      </c>
      <c r="D38" s="125"/>
      <c r="E38" s="125">
        <v>0</v>
      </c>
      <c r="F38" s="125">
        <v>0</v>
      </c>
      <c r="G38" s="113"/>
      <c r="H38" s="140"/>
      <c r="I38" s="140"/>
      <c r="J38" s="140"/>
      <c r="K38" s="113"/>
      <c r="L38" s="113"/>
      <c r="M38" s="113"/>
      <c r="N38" s="114"/>
      <c r="O38" s="95" t="s">
        <v>2</v>
      </c>
      <c r="P38" s="96" t="s">
        <v>188</v>
      </c>
      <c r="Q38" s="97"/>
      <c r="R38" s="98">
        <f>E199</f>
        <v>121940319</v>
      </c>
      <c r="S38" s="98">
        <f>F199</f>
        <v>5570771</v>
      </c>
      <c r="T38" s="105"/>
      <c r="W38" s="116"/>
      <c r="X38" s="116"/>
    </row>
    <row r="39" spans="1:24" s="115" customFormat="1" ht="12" outlineLevel="1" thickBot="1">
      <c r="A39" s="113"/>
      <c r="B39" s="76"/>
      <c r="C39" s="77" t="s">
        <v>224</v>
      </c>
      <c r="D39" s="131"/>
      <c r="E39" s="78">
        <f>SUM(E35:E38)</f>
        <v>0</v>
      </c>
      <c r="F39" s="78">
        <f>SUM(F35:F38)</f>
        <v>0</v>
      </c>
      <c r="G39" s="113"/>
      <c r="H39" s="140"/>
      <c r="I39" s="140"/>
      <c r="J39" s="140"/>
      <c r="K39" s="113"/>
      <c r="L39" s="113"/>
      <c r="M39" s="113"/>
      <c r="N39" s="114"/>
      <c r="O39" s="99" t="s">
        <v>8</v>
      </c>
      <c r="P39" s="100" t="s">
        <v>189</v>
      </c>
      <c r="Q39" s="22"/>
      <c r="R39" s="10">
        <f>SUM(R41:R45)</f>
        <v>245310</v>
      </c>
      <c r="S39" s="10">
        <f>SUM(S41:S45)</f>
        <v>203518</v>
      </c>
      <c r="T39" s="106"/>
      <c r="W39" s="116"/>
      <c r="X39" s="116"/>
    </row>
    <row r="40" spans="1:24" s="115" customFormat="1" ht="12" outlineLevel="1" thickTop="1">
      <c r="A40" s="113"/>
      <c r="B40" s="76"/>
      <c r="C40" s="76" t="s">
        <v>225</v>
      </c>
      <c r="D40" s="131"/>
      <c r="E40" s="78">
        <f>E33+E39</f>
        <v>587794716</v>
      </c>
      <c r="F40" s="78">
        <f>F33+F39</f>
        <v>564856882</v>
      </c>
      <c r="G40" s="167"/>
      <c r="H40" s="113"/>
      <c r="I40" s="113"/>
      <c r="J40" s="113"/>
      <c r="K40" s="113"/>
      <c r="L40" s="113"/>
      <c r="M40" s="113"/>
      <c r="N40" s="114"/>
      <c r="O40" s="107">
        <v>1</v>
      </c>
      <c r="P40" s="101" t="s">
        <v>190</v>
      </c>
      <c r="Q40" s="22"/>
      <c r="R40" s="10">
        <v>0</v>
      </c>
      <c r="S40" s="10">
        <v>0</v>
      </c>
      <c r="T40" s="104"/>
      <c r="W40" s="116"/>
      <c r="X40" s="116"/>
    </row>
    <row r="41" spans="1:24" s="115" customFormat="1" ht="11.25" outlineLevel="1">
      <c r="A41" s="113"/>
      <c r="B41" s="70" t="s">
        <v>19</v>
      </c>
      <c r="C41" s="70" t="s">
        <v>20</v>
      </c>
      <c r="D41" s="125"/>
      <c r="E41" s="125"/>
      <c r="F41" s="125"/>
      <c r="G41" s="215" t="s">
        <v>268</v>
      </c>
      <c r="H41" s="215"/>
      <c r="I41" s="113"/>
      <c r="J41" s="113"/>
      <c r="K41" s="113"/>
      <c r="L41" s="113"/>
      <c r="M41" s="113"/>
      <c r="N41" s="114"/>
      <c r="O41" s="107">
        <v>2</v>
      </c>
      <c r="P41" s="101" t="s">
        <v>191</v>
      </c>
      <c r="Q41" s="22"/>
      <c r="R41" s="10">
        <v>0</v>
      </c>
      <c r="S41" s="10">
        <v>0</v>
      </c>
      <c r="T41" s="104"/>
      <c r="W41" s="116"/>
      <c r="X41" s="116"/>
    </row>
    <row r="42" spans="1:24" s="115" customFormat="1" ht="11.25" outlineLevel="1">
      <c r="A42" s="113"/>
      <c r="B42" s="9"/>
      <c r="C42" s="9" t="s">
        <v>235</v>
      </c>
      <c r="D42" s="125"/>
      <c r="E42" s="125">
        <f>E157</f>
        <v>163061000</v>
      </c>
      <c r="F42" s="125">
        <f>F157</f>
        <v>163061000</v>
      </c>
      <c r="G42" s="214" t="s">
        <v>235</v>
      </c>
      <c r="H42" s="216">
        <f>E42-F42</f>
        <v>0</v>
      </c>
      <c r="I42" s="113"/>
      <c r="J42" s="113"/>
      <c r="K42" s="113"/>
      <c r="L42" s="113"/>
      <c r="M42" s="113"/>
      <c r="N42" s="114"/>
      <c r="O42" s="107">
        <v>3</v>
      </c>
      <c r="P42" s="101" t="s">
        <v>192</v>
      </c>
      <c r="Q42" s="22"/>
      <c r="R42" s="10">
        <v>245310</v>
      </c>
      <c r="S42" s="10">
        <v>203518</v>
      </c>
      <c r="T42" s="104"/>
      <c r="W42" s="116"/>
      <c r="X42" s="116"/>
    </row>
    <row r="43" spans="1:24" s="115" customFormat="1" ht="11.25" outlineLevel="1">
      <c r="A43" s="113"/>
      <c r="B43" s="9"/>
      <c r="C43" s="9" t="s">
        <v>21</v>
      </c>
      <c r="D43" s="125"/>
      <c r="E43" s="125">
        <v>0</v>
      </c>
      <c r="F43" s="125">
        <v>0</v>
      </c>
      <c r="G43" s="214" t="s">
        <v>21</v>
      </c>
      <c r="H43" s="216">
        <f aca="true" t="shared" si="0" ref="H43:H48">E43-F43</f>
        <v>0</v>
      </c>
      <c r="I43" s="113"/>
      <c r="J43" s="113"/>
      <c r="K43" s="113"/>
      <c r="L43" s="113"/>
      <c r="M43" s="113"/>
      <c r="N43" s="114"/>
      <c r="O43" s="107">
        <v>4</v>
      </c>
      <c r="P43" s="101" t="s">
        <v>193</v>
      </c>
      <c r="Q43" s="22"/>
      <c r="R43" s="10">
        <v>0</v>
      </c>
      <c r="S43" s="10">
        <v>0</v>
      </c>
      <c r="T43" s="104"/>
      <c r="W43" s="116"/>
      <c r="X43" s="116"/>
    </row>
    <row r="44" spans="1:24" s="115" customFormat="1" ht="11.25" outlineLevel="1">
      <c r="A44" s="113"/>
      <c r="B44" s="9"/>
      <c r="C44" s="9" t="s">
        <v>74</v>
      </c>
      <c r="D44" s="125"/>
      <c r="E44" s="125">
        <v>0</v>
      </c>
      <c r="F44" s="125">
        <v>0</v>
      </c>
      <c r="G44" s="214" t="s">
        <v>74</v>
      </c>
      <c r="H44" s="216">
        <f t="shared" si="0"/>
        <v>0</v>
      </c>
      <c r="I44" s="113"/>
      <c r="J44" s="113"/>
      <c r="K44" s="113"/>
      <c r="L44" s="113"/>
      <c r="M44" s="113"/>
      <c r="N44" s="114"/>
      <c r="O44" s="107">
        <v>5</v>
      </c>
      <c r="P44" s="101" t="s">
        <v>194</v>
      </c>
      <c r="Q44" s="22"/>
      <c r="R44" s="10">
        <v>0</v>
      </c>
      <c r="S44" s="10">
        <v>0</v>
      </c>
      <c r="T44" s="104"/>
      <c r="W44" s="116"/>
      <c r="X44" s="116"/>
    </row>
    <row r="45" spans="1:24" s="115" customFormat="1" ht="11.25" outlineLevel="1">
      <c r="A45" s="113"/>
      <c r="B45" s="9"/>
      <c r="C45" s="9" t="s">
        <v>75</v>
      </c>
      <c r="D45" s="125"/>
      <c r="E45" s="125">
        <v>0</v>
      </c>
      <c r="F45" s="125">
        <v>0</v>
      </c>
      <c r="G45" s="214" t="s">
        <v>75</v>
      </c>
      <c r="H45" s="216">
        <f t="shared" si="0"/>
        <v>0</v>
      </c>
      <c r="I45" s="113"/>
      <c r="J45" s="113"/>
      <c r="K45" s="113"/>
      <c r="L45" s="113"/>
      <c r="M45" s="113"/>
      <c r="N45" s="114"/>
      <c r="O45" s="107">
        <v>6</v>
      </c>
      <c r="P45" s="100" t="s">
        <v>241</v>
      </c>
      <c r="Q45" s="22"/>
      <c r="R45" s="10"/>
      <c r="S45" s="10"/>
      <c r="T45" s="104"/>
      <c r="W45" s="116"/>
      <c r="X45" s="116"/>
    </row>
    <row r="46" spans="1:24" s="115" customFormat="1" ht="11.25" outlineLevel="1">
      <c r="A46" s="113"/>
      <c r="B46" s="9"/>
      <c r="C46" s="9" t="s">
        <v>22</v>
      </c>
      <c r="D46" s="125"/>
      <c r="E46" s="125">
        <v>310309</v>
      </c>
      <c r="F46" s="125">
        <v>310309</v>
      </c>
      <c r="G46" s="214" t="s">
        <v>22</v>
      </c>
      <c r="H46" s="216">
        <f t="shared" si="0"/>
        <v>0</v>
      </c>
      <c r="I46" s="113"/>
      <c r="J46" s="113"/>
      <c r="K46" s="113"/>
      <c r="L46" s="113"/>
      <c r="M46" s="113"/>
      <c r="N46" s="114"/>
      <c r="O46" s="126"/>
      <c r="P46" s="126"/>
      <c r="Q46" s="126"/>
      <c r="R46" s="126"/>
      <c r="S46" s="126"/>
      <c r="T46" s="143"/>
      <c r="W46" s="116"/>
      <c r="X46" s="116"/>
    </row>
    <row r="47" spans="1:24" s="115" customFormat="1" ht="11.25" outlineLevel="1">
      <c r="A47" s="113"/>
      <c r="B47" s="9"/>
      <c r="C47" s="9" t="s">
        <v>23</v>
      </c>
      <c r="D47" s="125"/>
      <c r="E47" s="125">
        <f aca="true" t="shared" si="1" ref="E47:F49">E162</f>
        <v>813</v>
      </c>
      <c r="F47" s="125">
        <f t="shared" si="1"/>
        <v>813</v>
      </c>
      <c r="G47" s="214" t="s">
        <v>23</v>
      </c>
      <c r="H47" s="216">
        <f>E47-F47</f>
        <v>0</v>
      </c>
      <c r="I47" s="113"/>
      <c r="J47" s="113"/>
      <c r="K47" s="113"/>
      <c r="L47" s="113"/>
      <c r="M47" s="113"/>
      <c r="N47" s="114"/>
      <c r="O47" s="99" t="s">
        <v>19</v>
      </c>
      <c r="P47" s="100" t="s">
        <v>195</v>
      </c>
      <c r="Q47" s="22"/>
      <c r="R47" s="23">
        <v>0</v>
      </c>
      <c r="S47" s="10">
        <v>0</v>
      </c>
      <c r="T47" s="104"/>
      <c r="W47" s="116"/>
      <c r="X47" s="116"/>
    </row>
    <row r="48" spans="1:24" s="115" customFormat="1" ht="11.25" outlineLevel="1">
      <c r="A48" s="113"/>
      <c r="B48" s="9"/>
      <c r="C48" s="9" t="s">
        <v>236</v>
      </c>
      <c r="D48" s="125"/>
      <c r="E48" s="125">
        <f t="shared" si="1"/>
        <v>4993342</v>
      </c>
      <c r="F48" s="125">
        <f t="shared" si="1"/>
        <v>0</v>
      </c>
      <c r="G48" s="214" t="s">
        <v>236</v>
      </c>
      <c r="H48" s="216">
        <f t="shared" si="0"/>
        <v>4993342</v>
      </c>
      <c r="I48" s="113"/>
      <c r="J48" s="113"/>
      <c r="K48" s="113"/>
      <c r="L48" s="113"/>
      <c r="M48" s="113"/>
      <c r="N48" s="114"/>
      <c r="O48" s="126"/>
      <c r="P48" s="126"/>
      <c r="Q48" s="126"/>
      <c r="R48" s="126"/>
      <c r="S48" s="126"/>
      <c r="T48" s="143"/>
      <c r="W48" s="116"/>
      <c r="X48" s="116"/>
    </row>
    <row r="49" spans="1:24" s="115" customFormat="1" ht="11.25" outlineLevel="1">
      <c r="A49" s="113"/>
      <c r="B49" s="9"/>
      <c r="C49" s="9" t="s">
        <v>24</v>
      </c>
      <c r="D49" s="125"/>
      <c r="E49" s="125">
        <f>E164</f>
        <v>109721756</v>
      </c>
      <c r="F49" s="125">
        <f t="shared" si="1"/>
        <v>4993342</v>
      </c>
      <c r="G49" s="214" t="s">
        <v>24</v>
      </c>
      <c r="H49" s="216">
        <f>-F49</f>
        <v>-4993342</v>
      </c>
      <c r="I49" s="113"/>
      <c r="J49" s="113"/>
      <c r="K49" s="113"/>
      <c r="L49" s="113"/>
      <c r="M49" s="113"/>
      <c r="N49" s="114"/>
      <c r="O49" s="99" t="s">
        <v>242</v>
      </c>
      <c r="P49" s="100" t="s">
        <v>245</v>
      </c>
      <c r="Q49" s="93"/>
      <c r="R49" s="24">
        <f>R38+R39+R47</f>
        <v>122185629</v>
      </c>
      <c r="S49" s="24">
        <f>S38+S39+S47</f>
        <v>5774289</v>
      </c>
      <c r="T49" s="105"/>
      <c r="W49" s="116"/>
      <c r="X49" s="116"/>
    </row>
    <row r="50" spans="2:24" ht="11.25" outlineLevel="1">
      <c r="B50" s="76"/>
      <c r="C50" s="77" t="s">
        <v>207</v>
      </c>
      <c r="D50" s="131"/>
      <c r="E50" s="78">
        <f>SUM(E42:E49)</f>
        <v>278087220</v>
      </c>
      <c r="F50" s="78">
        <f>SUM(F42:F49)</f>
        <v>168365464</v>
      </c>
      <c r="G50" s="207" t="s">
        <v>261</v>
      </c>
      <c r="H50" s="216">
        <f>SUM(H42:H49)</f>
        <v>0</v>
      </c>
      <c r="I50" s="113" t="s">
        <v>267</v>
      </c>
      <c r="O50" s="126"/>
      <c r="P50" s="126"/>
      <c r="Q50" s="126"/>
      <c r="R50" s="126"/>
      <c r="S50" s="126"/>
      <c r="T50" s="105"/>
      <c r="V50" s="178"/>
      <c r="W50" s="116"/>
      <c r="X50" s="116"/>
    </row>
    <row r="51" spans="2:24" s="115" customFormat="1" ht="11.25" outlineLevel="1">
      <c r="B51" s="79"/>
      <c r="C51" s="80"/>
      <c r="D51" s="144"/>
      <c r="E51" s="81"/>
      <c r="F51" s="81"/>
      <c r="N51" s="114"/>
      <c r="O51" s="99" t="s">
        <v>243</v>
      </c>
      <c r="P51" s="100" t="s">
        <v>240</v>
      </c>
      <c r="Q51" s="145"/>
      <c r="R51" s="24">
        <f>E201</f>
        <v>12218563</v>
      </c>
      <c r="S51" s="24">
        <v>577429</v>
      </c>
      <c r="T51" s="143"/>
      <c r="W51" s="116"/>
      <c r="X51" s="116"/>
    </row>
    <row r="52" spans="2:24" ht="12" outlineLevel="1" thickBot="1">
      <c r="B52" s="146"/>
      <c r="C52" s="146" t="s">
        <v>211</v>
      </c>
      <c r="D52" s="147"/>
      <c r="E52" s="134">
        <f>E40+E50</f>
        <v>865881936</v>
      </c>
      <c r="F52" s="134">
        <f>F40+F50</f>
        <v>733222346</v>
      </c>
      <c r="H52" s="167"/>
      <c r="O52" s="99"/>
      <c r="P52" s="148"/>
      <c r="Q52" s="149"/>
      <c r="R52" s="148"/>
      <c r="S52" s="148"/>
      <c r="T52" s="143"/>
      <c r="W52" s="116"/>
      <c r="X52" s="116"/>
    </row>
    <row r="53" spans="8:24" ht="16.5" outlineLevel="1" thickBot="1" thickTop="1">
      <c r="H53" s="74"/>
      <c r="N53" s="108"/>
      <c r="O53" s="102" t="s">
        <v>244</v>
      </c>
      <c r="P53" s="103" t="s">
        <v>246</v>
      </c>
      <c r="Q53" s="150"/>
      <c r="R53" s="94">
        <f>R38-R51</f>
        <v>109721756</v>
      </c>
      <c r="S53" s="94">
        <f>S38-S51</f>
        <v>4993342</v>
      </c>
      <c r="T53" s="68" t="str">
        <f>IF(R53=E203,"OK","Nuk Kuadron!")</f>
        <v>OK</v>
      </c>
      <c r="U53" s="68" t="str">
        <f>IF(S53=F203,"OK","Nuk Kuadron!")</f>
        <v>OK</v>
      </c>
      <c r="W53" s="2"/>
      <c r="X53" s="2"/>
    </row>
    <row r="54" spans="3:24" ht="16.5" outlineLevel="1" thickBot="1" thickTop="1">
      <c r="C54" s="109" t="s">
        <v>247</v>
      </c>
      <c r="D54" s="90"/>
      <c r="E54" s="68" t="str">
        <f>IF(E52=E25,"OK","Nuk Kuadron!")</f>
        <v>OK</v>
      </c>
      <c r="F54" s="68" t="str">
        <f>IF(F52=F25,"OK","Nuk Kuadron!")</f>
        <v>OK</v>
      </c>
      <c r="G54" s="74">
        <f>F52-F25</f>
        <v>0</v>
      </c>
      <c r="N54" s="108"/>
      <c r="W54" s="2"/>
      <c r="X54" s="2"/>
    </row>
    <row r="55" spans="5:24" ht="15.75" outlineLevel="1" thickTop="1">
      <c r="E55" s="74">
        <f>E25-E52</f>
        <v>0</v>
      </c>
      <c r="N55" s="108"/>
      <c r="W55" s="2"/>
      <c r="X55" s="2"/>
    </row>
    <row r="56" spans="2:24" ht="11.25">
      <c r="B56" s="116"/>
      <c r="C56" s="31"/>
      <c r="D56" s="116"/>
      <c r="E56" s="116"/>
      <c r="F56" s="116"/>
      <c r="O56" s="113"/>
      <c r="W56" s="116"/>
      <c r="X56" s="116"/>
    </row>
    <row r="57" spans="4:24" s="114" customFormat="1" ht="15.75" thickBot="1">
      <c r="D57" s="49"/>
      <c r="W57" s="151"/>
      <c r="X57" s="151"/>
    </row>
    <row r="58" spans="14:24" s="115" customFormat="1" ht="11.25">
      <c r="N58" s="114"/>
      <c r="T58" s="113"/>
      <c r="W58" s="116"/>
      <c r="X58" s="116"/>
    </row>
    <row r="59" spans="2:3" ht="18.75" outlineLevel="1">
      <c r="B59" s="73" t="s">
        <v>111</v>
      </c>
      <c r="C59" s="73"/>
    </row>
    <row r="60" spans="3:6" ht="11.25" outlineLevel="1">
      <c r="C60" s="32" t="s">
        <v>231</v>
      </c>
      <c r="D60" s="32"/>
      <c r="E60" s="32"/>
      <c r="F60" s="32"/>
    </row>
    <row r="61" spans="3:6" ht="11.25" outlineLevel="1">
      <c r="C61" s="32" t="s">
        <v>77</v>
      </c>
      <c r="D61" s="32"/>
      <c r="E61" s="32"/>
      <c r="F61" s="32"/>
    </row>
    <row r="62" spans="3:6" ht="11.25" outlineLevel="1">
      <c r="C62" s="32" t="s">
        <v>78</v>
      </c>
      <c r="D62" s="32"/>
      <c r="E62" s="32"/>
      <c r="F62" s="32"/>
    </row>
    <row r="63" spans="3:6" ht="11.25" outlineLevel="1">
      <c r="C63" s="32"/>
      <c r="D63" s="32"/>
      <c r="E63" s="32"/>
      <c r="F63" s="32"/>
    </row>
    <row r="64" spans="2:6" ht="15" customHeight="1" outlineLevel="1">
      <c r="B64" s="348" t="str">
        <f>B6</f>
        <v>Shoqeria tregtare: "JORA"  sh.p.k, Tiranë. PF-  2013</v>
      </c>
      <c r="C64" s="348"/>
      <c r="D64" s="348"/>
      <c r="E64" s="348"/>
      <c r="F64" s="348"/>
    </row>
    <row r="65" ht="11.25" outlineLevel="1"/>
    <row r="66" spans="2:24" ht="26.25" customHeight="1" outlineLevel="1" thickBot="1">
      <c r="B66" s="218" t="s">
        <v>0</v>
      </c>
      <c r="C66" s="219" t="s">
        <v>226</v>
      </c>
      <c r="D66" s="220" t="s">
        <v>212</v>
      </c>
      <c r="E66" s="220" t="s">
        <v>295</v>
      </c>
      <c r="F66" s="221" t="s">
        <v>277</v>
      </c>
      <c r="H66" s="349" t="s">
        <v>250</v>
      </c>
      <c r="I66" s="349"/>
      <c r="J66" s="349"/>
      <c r="K66" s="349"/>
      <c r="O66" s="113"/>
      <c r="T66" s="116"/>
      <c r="U66" s="116"/>
      <c r="V66" s="116"/>
      <c r="W66" s="116"/>
      <c r="X66" s="116"/>
    </row>
    <row r="67" spans="2:24" ht="12" outlineLevel="1" thickTop="1">
      <c r="B67" s="222"/>
      <c r="C67" s="222"/>
      <c r="D67" s="223"/>
      <c r="E67" s="223"/>
      <c r="F67" s="223"/>
      <c r="T67" s="116"/>
      <c r="U67" s="116"/>
      <c r="V67" s="116"/>
      <c r="W67" s="116"/>
      <c r="X67" s="116"/>
    </row>
    <row r="68" spans="2:24" ht="11.25" outlineLevel="1">
      <c r="B68" s="224" t="s">
        <v>2</v>
      </c>
      <c r="C68" s="224" t="s">
        <v>51</v>
      </c>
      <c r="D68" s="225"/>
      <c r="E68" s="226"/>
      <c r="F68" s="226"/>
      <c r="P68" s="4"/>
      <c r="Q68" s="5"/>
      <c r="R68" s="36"/>
      <c r="S68" s="36"/>
      <c r="T68" s="38"/>
      <c r="U68" s="38"/>
      <c r="V68" s="38"/>
      <c r="W68" s="116"/>
      <c r="X68" s="116"/>
    </row>
    <row r="69" spans="2:24" ht="11.25" outlineLevel="1">
      <c r="B69" s="225">
        <v>1</v>
      </c>
      <c r="C69" s="224" t="s">
        <v>52</v>
      </c>
      <c r="D69" s="225"/>
      <c r="E69" s="226">
        <v>7699882</v>
      </c>
      <c r="F69" s="226">
        <v>17289688</v>
      </c>
      <c r="G69" s="257"/>
      <c r="P69" s="4"/>
      <c r="Q69" s="5"/>
      <c r="R69" s="40"/>
      <c r="S69" s="36"/>
      <c r="T69" s="38"/>
      <c r="U69" s="38"/>
      <c r="V69" s="38"/>
      <c r="W69" s="116"/>
      <c r="X69" s="116"/>
    </row>
    <row r="70" spans="2:24" ht="11.25" outlineLevel="1">
      <c r="B70" s="225">
        <v>2</v>
      </c>
      <c r="C70" s="225" t="s">
        <v>53</v>
      </c>
      <c r="D70" s="225"/>
      <c r="E70" s="333">
        <v>0</v>
      </c>
      <c r="F70" s="333">
        <v>0</v>
      </c>
      <c r="G70" s="257"/>
      <c r="P70" s="4"/>
      <c r="Q70" s="116"/>
      <c r="R70" s="36"/>
      <c r="S70" s="36"/>
      <c r="T70" s="3"/>
      <c r="U70" s="3"/>
      <c r="V70" s="3"/>
      <c r="W70" s="116"/>
      <c r="X70" s="116"/>
    </row>
    <row r="71" spans="2:24" ht="11.25" outlineLevel="1">
      <c r="B71" s="225"/>
      <c r="C71" s="227" t="s">
        <v>203</v>
      </c>
      <c r="D71" s="225"/>
      <c r="E71" s="333">
        <v>0</v>
      </c>
      <c r="F71" s="333">
        <v>0</v>
      </c>
      <c r="G71" s="257"/>
      <c r="P71" s="4"/>
      <c r="Q71" s="5"/>
      <c r="R71" s="36"/>
      <c r="S71" s="36"/>
      <c r="T71" s="8"/>
      <c r="U71" s="8"/>
      <c r="V71" s="8"/>
      <c r="W71" s="116"/>
      <c r="X71" s="116"/>
    </row>
    <row r="72" spans="1:24" s="117" customFormat="1" ht="11.25" outlineLevel="1">
      <c r="A72" s="113"/>
      <c r="B72" s="225"/>
      <c r="C72" s="227" t="s">
        <v>204</v>
      </c>
      <c r="D72" s="225"/>
      <c r="E72" s="333">
        <v>0</v>
      </c>
      <c r="F72" s="333">
        <v>0</v>
      </c>
      <c r="G72" s="257"/>
      <c r="H72" s="113"/>
      <c r="I72" s="113"/>
      <c r="J72" s="113"/>
      <c r="K72" s="113"/>
      <c r="L72" s="113"/>
      <c r="M72" s="113"/>
      <c r="N72" s="114"/>
      <c r="O72" s="115"/>
      <c r="P72" s="4"/>
      <c r="Q72" s="5"/>
      <c r="R72" s="36"/>
      <c r="S72" s="36"/>
      <c r="T72" s="8"/>
      <c r="U72" s="8"/>
      <c r="V72" s="8"/>
      <c r="W72" s="116"/>
      <c r="X72" s="116"/>
    </row>
    <row r="73" spans="1:24" s="117" customFormat="1" ht="11.25" outlineLevel="1">
      <c r="A73" s="113"/>
      <c r="B73" s="228"/>
      <c r="C73" s="229" t="s">
        <v>54</v>
      </c>
      <c r="D73" s="228"/>
      <c r="E73" s="230">
        <f>SUM(E69:E72)</f>
        <v>7699882</v>
      </c>
      <c r="F73" s="230">
        <v>17289688</v>
      </c>
      <c r="G73" s="257"/>
      <c r="H73" s="113"/>
      <c r="I73" s="113"/>
      <c r="J73" s="113"/>
      <c r="K73" s="113"/>
      <c r="L73" s="113"/>
      <c r="M73" s="113"/>
      <c r="N73" s="114"/>
      <c r="O73" s="115"/>
      <c r="P73" s="4"/>
      <c r="Q73" s="5"/>
      <c r="R73" s="36"/>
      <c r="S73" s="36"/>
      <c r="T73" s="8"/>
      <c r="U73" s="8"/>
      <c r="V73" s="8"/>
      <c r="W73" s="116"/>
      <c r="X73" s="116"/>
    </row>
    <row r="74" spans="1:24" s="117" customFormat="1" ht="11.25" outlineLevel="1">
      <c r="A74" s="113"/>
      <c r="B74" s="225">
        <v>3</v>
      </c>
      <c r="C74" s="224" t="s">
        <v>55</v>
      </c>
      <c r="D74" s="225"/>
      <c r="E74" s="226"/>
      <c r="F74" s="226"/>
      <c r="G74" s="257"/>
      <c r="H74" s="113"/>
      <c r="I74" s="113"/>
      <c r="J74" s="113"/>
      <c r="K74" s="113"/>
      <c r="L74" s="113"/>
      <c r="M74" s="113"/>
      <c r="N74" s="114"/>
      <c r="O74" s="115"/>
      <c r="P74" s="4"/>
      <c r="Q74" s="5"/>
      <c r="R74" s="36"/>
      <c r="S74" s="36"/>
      <c r="T74" s="8"/>
      <c r="U74" s="8"/>
      <c r="V74" s="8"/>
      <c r="W74" s="7"/>
      <c r="X74" s="116"/>
    </row>
    <row r="75" spans="1:24" s="117" customFormat="1" ht="11.25" outlineLevel="1">
      <c r="A75" s="113"/>
      <c r="B75" s="225"/>
      <c r="C75" s="227" t="s">
        <v>79</v>
      </c>
      <c r="D75" s="225"/>
      <c r="E75" s="226">
        <v>835771637</v>
      </c>
      <c r="F75" s="226">
        <v>699823069</v>
      </c>
      <c r="G75" s="257"/>
      <c r="H75" s="167"/>
      <c r="I75" s="113"/>
      <c r="J75" s="113"/>
      <c r="K75" s="113"/>
      <c r="L75" s="113"/>
      <c r="M75" s="113"/>
      <c r="N75" s="114"/>
      <c r="O75" s="115"/>
      <c r="P75" s="4"/>
      <c r="Q75" s="116"/>
      <c r="R75" s="36"/>
      <c r="S75" s="36"/>
      <c r="T75" s="8"/>
      <c r="U75" s="8"/>
      <c r="V75" s="8"/>
      <c r="W75" s="7"/>
      <c r="X75" s="116"/>
    </row>
    <row r="76" spans="1:24" s="117" customFormat="1" ht="11.25" outlineLevel="1">
      <c r="A76" s="113"/>
      <c r="B76" s="225"/>
      <c r="C76" s="227" t="s">
        <v>80</v>
      </c>
      <c r="D76" s="225"/>
      <c r="E76" s="333">
        <v>0</v>
      </c>
      <c r="F76" s="226">
        <v>6424654</v>
      </c>
      <c r="G76" s="257"/>
      <c r="H76" s="113"/>
      <c r="I76" s="113"/>
      <c r="J76" s="113"/>
      <c r="K76" s="113"/>
      <c r="L76" s="113"/>
      <c r="M76" s="113"/>
      <c r="N76" s="114"/>
      <c r="O76" s="115"/>
      <c r="P76" s="4"/>
      <c r="Q76" s="5"/>
      <c r="R76" s="36"/>
      <c r="S76" s="36"/>
      <c r="T76" s="8"/>
      <c r="U76" s="8"/>
      <c r="V76" s="8"/>
      <c r="W76" s="7"/>
      <c r="X76" s="116"/>
    </row>
    <row r="77" spans="1:24" s="117" customFormat="1" ht="11.25" outlineLevel="1">
      <c r="A77" s="113"/>
      <c r="B77" s="225"/>
      <c r="C77" s="227" t="s">
        <v>81</v>
      </c>
      <c r="D77" s="225"/>
      <c r="E77" s="23">
        <v>16214718</v>
      </c>
      <c r="F77" s="333">
        <v>5820903</v>
      </c>
      <c r="G77" s="257"/>
      <c r="H77" s="113"/>
      <c r="I77" s="113"/>
      <c r="J77" s="113"/>
      <c r="K77" s="113"/>
      <c r="L77" s="113"/>
      <c r="M77" s="113"/>
      <c r="N77" s="114"/>
      <c r="O77" s="115"/>
      <c r="P77" s="4"/>
      <c r="Q77" s="5"/>
      <c r="R77" s="36"/>
      <c r="S77" s="36"/>
      <c r="T77" s="8"/>
      <c r="U77" s="8"/>
      <c r="V77" s="8"/>
      <c r="W77" s="7"/>
      <c r="X77" s="116"/>
    </row>
    <row r="78" spans="1:24" s="117" customFormat="1" ht="11.25" outlineLevel="1">
      <c r="A78" s="113"/>
      <c r="B78" s="225"/>
      <c r="C78" s="227" t="s">
        <v>82</v>
      </c>
      <c r="D78" s="225"/>
      <c r="E78" s="333">
        <v>0</v>
      </c>
      <c r="F78" s="333">
        <v>0</v>
      </c>
      <c r="G78" s="257"/>
      <c r="H78" s="113"/>
      <c r="I78" s="113"/>
      <c r="J78" s="113"/>
      <c r="K78" s="113"/>
      <c r="L78" s="113"/>
      <c r="M78" s="113"/>
      <c r="N78" s="114"/>
      <c r="O78" s="115"/>
      <c r="P78" s="4"/>
      <c r="Q78" s="5"/>
      <c r="R78" s="36"/>
      <c r="S78" s="36"/>
      <c r="T78" s="8"/>
      <c r="U78" s="8"/>
      <c r="V78" s="8"/>
      <c r="W78" s="116"/>
      <c r="X78" s="116"/>
    </row>
    <row r="79" spans="1:24" s="117" customFormat="1" ht="11.25" outlineLevel="1">
      <c r="A79" s="113"/>
      <c r="B79" s="228"/>
      <c r="C79" s="229" t="s">
        <v>56</v>
      </c>
      <c r="D79" s="228"/>
      <c r="E79" s="230">
        <f>SUM(E75:E78)</f>
        <v>851986355</v>
      </c>
      <c r="F79" s="230">
        <v>712068626</v>
      </c>
      <c r="G79" s="257"/>
      <c r="H79" s="113"/>
      <c r="I79" s="113"/>
      <c r="J79" s="113"/>
      <c r="K79" s="113"/>
      <c r="L79" s="113"/>
      <c r="M79" s="113"/>
      <c r="N79" s="114"/>
      <c r="O79" s="115"/>
      <c r="P79" s="4"/>
      <c r="Q79" s="5"/>
      <c r="R79" s="36"/>
      <c r="S79" s="36"/>
      <c r="T79" s="8"/>
      <c r="U79" s="8"/>
      <c r="V79" s="8"/>
      <c r="W79" s="116"/>
      <c r="X79" s="116"/>
    </row>
    <row r="80" spans="1:24" s="117" customFormat="1" ht="11.25" outlineLevel="1">
      <c r="A80" s="113"/>
      <c r="B80" s="225">
        <v>4</v>
      </c>
      <c r="C80" s="224" t="s">
        <v>4</v>
      </c>
      <c r="D80" s="225"/>
      <c r="E80" s="226"/>
      <c r="F80" s="226"/>
      <c r="G80" s="257"/>
      <c r="H80" s="113"/>
      <c r="I80" s="113"/>
      <c r="J80" s="113"/>
      <c r="K80" s="113"/>
      <c r="L80" s="113"/>
      <c r="M80" s="113"/>
      <c r="N80" s="114"/>
      <c r="O80" s="115"/>
      <c r="P80" s="4"/>
      <c r="Q80" s="116"/>
      <c r="R80" s="36"/>
      <c r="S80" s="36"/>
      <c r="T80" s="8"/>
      <c r="U80" s="8"/>
      <c r="V80" s="8"/>
      <c r="W80" s="116"/>
      <c r="X80" s="116"/>
    </row>
    <row r="81" spans="1:24" s="117" customFormat="1" ht="11.25" outlineLevel="1">
      <c r="A81" s="113"/>
      <c r="B81" s="225"/>
      <c r="C81" s="227" t="s">
        <v>83</v>
      </c>
      <c r="D81" s="225"/>
      <c r="E81" s="226">
        <v>552921</v>
      </c>
      <c r="F81" s="226">
        <v>684764</v>
      </c>
      <c r="G81" s="257"/>
      <c r="H81" s="113"/>
      <c r="I81" s="113"/>
      <c r="J81" s="113"/>
      <c r="K81" s="113"/>
      <c r="L81" s="113"/>
      <c r="M81" s="113"/>
      <c r="N81" s="114"/>
      <c r="O81" s="115"/>
      <c r="P81" s="4"/>
      <c r="Q81" s="5"/>
      <c r="R81" s="36"/>
      <c r="S81" s="36"/>
      <c r="T81" s="8"/>
      <c r="U81" s="8"/>
      <c r="V81" s="8"/>
      <c r="W81" s="116"/>
      <c r="X81" s="116"/>
    </row>
    <row r="82" spans="1:24" s="117" customFormat="1" ht="11.25" outlineLevel="1">
      <c r="A82" s="113"/>
      <c r="B82" s="225"/>
      <c r="C82" s="227" t="s">
        <v>84</v>
      </c>
      <c r="D82" s="225"/>
      <c r="E82" s="333">
        <v>0</v>
      </c>
      <c r="F82" s="333">
        <v>0</v>
      </c>
      <c r="G82" s="257"/>
      <c r="H82" s="113"/>
      <c r="I82" s="113"/>
      <c r="J82" s="113"/>
      <c r="K82" s="113"/>
      <c r="L82" s="113"/>
      <c r="M82" s="113"/>
      <c r="N82" s="114"/>
      <c r="O82" s="115"/>
      <c r="P82" s="4"/>
      <c r="Q82" s="116"/>
      <c r="R82" s="36"/>
      <c r="S82" s="36"/>
      <c r="T82" s="8"/>
      <c r="U82" s="8"/>
      <c r="V82" s="8"/>
      <c r="W82" s="116"/>
      <c r="X82" s="116"/>
    </row>
    <row r="83" spans="1:24" s="117" customFormat="1" ht="11.25" outlineLevel="1">
      <c r="A83" s="113"/>
      <c r="B83" s="225"/>
      <c r="C83" s="227" t="s">
        <v>85</v>
      </c>
      <c r="D83" s="225"/>
      <c r="E83" s="333">
        <v>0</v>
      </c>
      <c r="F83" s="333">
        <v>0</v>
      </c>
      <c r="G83" s="257"/>
      <c r="H83" s="113"/>
      <c r="I83" s="113"/>
      <c r="J83" s="113"/>
      <c r="K83" s="113"/>
      <c r="L83" s="113"/>
      <c r="M83" s="113"/>
      <c r="N83" s="114"/>
      <c r="O83" s="115"/>
      <c r="P83" s="4"/>
      <c r="Q83" s="5"/>
      <c r="R83" s="36"/>
      <c r="S83" s="36"/>
      <c r="T83" s="8"/>
      <c r="U83" s="8"/>
      <c r="V83" s="8"/>
      <c r="W83" s="116"/>
      <c r="X83" s="116"/>
    </row>
    <row r="84" spans="1:24" s="117" customFormat="1" ht="11.25" outlineLevel="1">
      <c r="A84" s="113"/>
      <c r="B84" s="225"/>
      <c r="C84" s="227" t="s">
        <v>86</v>
      </c>
      <c r="D84" s="225"/>
      <c r="E84" s="333">
        <v>0</v>
      </c>
      <c r="F84" s="333">
        <v>0</v>
      </c>
      <c r="G84" s="257"/>
      <c r="H84" s="113"/>
      <c r="I84" s="113"/>
      <c r="J84" s="113"/>
      <c r="K84" s="113"/>
      <c r="L84" s="113"/>
      <c r="M84" s="113"/>
      <c r="N84" s="114"/>
      <c r="O84" s="115"/>
      <c r="P84" s="4"/>
      <c r="Q84" s="116"/>
      <c r="R84" s="116"/>
      <c r="S84" s="116"/>
      <c r="T84" s="8"/>
      <c r="U84" s="8"/>
      <c r="V84" s="8"/>
      <c r="W84" s="116"/>
      <c r="X84" s="116"/>
    </row>
    <row r="85" spans="1:24" s="117" customFormat="1" ht="11.25" outlineLevel="1">
      <c r="A85" s="113"/>
      <c r="B85" s="225"/>
      <c r="C85" s="227" t="s">
        <v>87</v>
      </c>
      <c r="D85" s="225"/>
      <c r="E85" s="333">
        <v>0</v>
      </c>
      <c r="F85" s="333">
        <v>0</v>
      </c>
      <c r="G85" s="257"/>
      <c r="H85" s="113"/>
      <c r="I85" s="113"/>
      <c r="J85" s="113"/>
      <c r="K85" s="113"/>
      <c r="L85" s="113"/>
      <c r="M85" s="113"/>
      <c r="N85" s="114"/>
      <c r="O85" s="115"/>
      <c r="P85" s="4"/>
      <c r="Q85" s="116"/>
      <c r="R85" s="116"/>
      <c r="S85" s="116"/>
      <c r="T85" s="8"/>
      <c r="U85" s="8"/>
      <c r="V85" s="8"/>
      <c r="W85" s="116"/>
      <c r="X85" s="116"/>
    </row>
    <row r="86" spans="1:24" s="117" customFormat="1" ht="11.25" outlineLevel="1">
      <c r="A86" s="113"/>
      <c r="B86" s="228"/>
      <c r="C86" s="229" t="s">
        <v>57</v>
      </c>
      <c r="D86" s="228"/>
      <c r="E86" s="230">
        <f>SUM(E81:E85)</f>
        <v>552921</v>
      </c>
      <c r="F86" s="230">
        <v>684764</v>
      </c>
      <c r="G86" s="257"/>
      <c r="H86" s="113"/>
      <c r="I86" s="113"/>
      <c r="J86" s="113"/>
      <c r="K86" s="113"/>
      <c r="L86" s="113"/>
      <c r="M86" s="113"/>
      <c r="N86" s="114"/>
      <c r="O86" s="115"/>
      <c r="P86" s="116"/>
      <c r="Q86" s="116"/>
      <c r="R86" s="116"/>
      <c r="S86" s="6"/>
      <c r="T86" s="8"/>
      <c r="U86" s="8"/>
      <c r="V86" s="8"/>
      <c r="W86" s="116"/>
      <c r="X86" s="116"/>
    </row>
    <row r="87" spans="1:24" s="117" customFormat="1" ht="11.25" outlineLevel="1">
      <c r="A87" s="113"/>
      <c r="B87" s="225">
        <v>5</v>
      </c>
      <c r="C87" s="224" t="s">
        <v>5</v>
      </c>
      <c r="D87" s="225"/>
      <c r="E87" s="333">
        <v>0</v>
      </c>
      <c r="F87" s="333">
        <v>0</v>
      </c>
      <c r="G87" s="257"/>
      <c r="H87" s="113"/>
      <c r="I87" s="113"/>
      <c r="J87" s="113"/>
      <c r="K87" s="113"/>
      <c r="L87" s="113"/>
      <c r="M87" s="113"/>
      <c r="N87" s="114"/>
      <c r="O87" s="115"/>
      <c r="P87" s="116"/>
      <c r="Q87" s="116"/>
      <c r="R87" s="116"/>
      <c r="S87" s="6"/>
      <c r="T87" s="8"/>
      <c r="U87" s="8"/>
      <c r="V87" s="8"/>
      <c r="W87" s="116"/>
      <c r="X87" s="116"/>
    </row>
    <row r="88" spans="1:24" s="117" customFormat="1" ht="11.25" outlineLevel="1">
      <c r="A88" s="113"/>
      <c r="B88" s="225">
        <v>6</v>
      </c>
      <c r="C88" s="224" t="s">
        <v>6</v>
      </c>
      <c r="D88" s="225"/>
      <c r="E88" s="333">
        <v>0</v>
      </c>
      <c r="F88" s="333">
        <v>0</v>
      </c>
      <c r="G88" s="257"/>
      <c r="H88" s="113"/>
      <c r="I88" s="113"/>
      <c r="J88" s="113"/>
      <c r="K88" s="113"/>
      <c r="L88" s="113"/>
      <c r="M88" s="113"/>
      <c r="N88" s="114"/>
      <c r="O88" s="115"/>
      <c r="P88" s="116"/>
      <c r="Q88" s="38"/>
      <c r="R88" s="38"/>
      <c r="S88" s="38"/>
      <c r="T88" s="8"/>
      <c r="U88" s="8"/>
      <c r="V88" s="8"/>
      <c r="W88" s="116"/>
      <c r="X88" s="116"/>
    </row>
    <row r="89" spans="1:24" s="117" customFormat="1" ht="11.25" outlineLevel="1">
      <c r="A89" s="113"/>
      <c r="B89" s="225">
        <v>7</v>
      </c>
      <c r="C89" s="224" t="s">
        <v>7</v>
      </c>
      <c r="D89" s="225"/>
      <c r="E89" s="333">
        <v>0</v>
      </c>
      <c r="F89" s="333">
        <v>12000</v>
      </c>
      <c r="G89" s="257"/>
      <c r="H89" s="113"/>
      <c r="I89" s="113"/>
      <c r="J89" s="113"/>
      <c r="K89" s="113"/>
      <c r="L89" s="113"/>
      <c r="M89" s="113"/>
      <c r="N89" s="114"/>
      <c r="O89" s="115"/>
      <c r="P89" s="37"/>
      <c r="Q89" s="116"/>
      <c r="R89" s="116"/>
      <c r="S89" s="6"/>
      <c r="T89" s="116"/>
      <c r="U89" s="116"/>
      <c r="V89" s="116"/>
      <c r="W89" s="116"/>
      <c r="X89" s="116"/>
    </row>
    <row r="90" spans="1:24" s="117" customFormat="1" ht="11.25" outlineLevel="1">
      <c r="A90" s="113"/>
      <c r="B90" s="225"/>
      <c r="C90" s="224"/>
      <c r="D90" s="225"/>
      <c r="E90" s="226"/>
      <c r="F90" s="226"/>
      <c r="G90" s="257"/>
      <c r="H90" s="113"/>
      <c r="I90" s="113"/>
      <c r="J90" s="113"/>
      <c r="K90" s="113"/>
      <c r="L90" s="113"/>
      <c r="M90" s="113"/>
      <c r="N90" s="114"/>
      <c r="O90" s="115"/>
      <c r="P90" s="116"/>
      <c r="Q90" s="5"/>
      <c r="R90" s="5"/>
      <c r="S90" s="8"/>
      <c r="T90" s="116"/>
      <c r="U90" s="116"/>
      <c r="V90" s="116"/>
      <c r="W90" s="116"/>
      <c r="X90" s="116"/>
    </row>
    <row r="91" spans="1:24" s="117" customFormat="1" ht="12" outlineLevel="1">
      <c r="A91" s="113"/>
      <c r="B91" s="231"/>
      <c r="C91" s="232" t="s">
        <v>88</v>
      </c>
      <c r="D91" s="233"/>
      <c r="E91" s="234">
        <f>E73+E79+E86+E87+E88+E89</f>
        <v>860239158</v>
      </c>
      <c r="F91" s="234">
        <v>730055078</v>
      </c>
      <c r="G91" s="257"/>
      <c r="H91" s="113"/>
      <c r="I91" s="113"/>
      <c r="J91" s="113"/>
      <c r="K91" s="113"/>
      <c r="L91" s="113"/>
      <c r="M91" s="113"/>
      <c r="N91" s="114"/>
      <c r="O91" s="115"/>
      <c r="P91" s="116"/>
      <c r="Q91" s="5"/>
      <c r="R91" s="5"/>
      <c r="S91" s="8"/>
      <c r="T91" s="6"/>
      <c r="U91" s="6"/>
      <c r="V91" s="6"/>
      <c r="W91" s="116"/>
      <c r="X91" s="116"/>
    </row>
    <row r="92" spans="2:24" s="115" customFormat="1" ht="11.25" outlineLevel="1">
      <c r="B92" s="225"/>
      <c r="C92" s="235"/>
      <c r="D92" s="225"/>
      <c r="E92" s="226"/>
      <c r="F92" s="226"/>
      <c r="G92" s="257"/>
      <c r="N92" s="114"/>
      <c r="P92" s="116"/>
      <c r="Q92" s="5"/>
      <c r="R92" s="5"/>
      <c r="S92" s="8"/>
      <c r="T92" s="6"/>
      <c r="U92" s="6"/>
      <c r="V92" s="6"/>
      <c r="W92" s="116"/>
      <c r="X92" s="116"/>
    </row>
    <row r="93" spans="1:24" s="117" customFormat="1" ht="11.25" outlineLevel="1">
      <c r="A93" s="113"/>
      <c r="B93" s="224" t="s">
        <v>8</v>
      </c>
      <c r="C93" s="224" t="s">
        <v>89</v>
      </c>
      <c r="D93" s="225"/>
      <c r="E93" s="226"/>
      <c r="F93" s="226"/>
      <c r="G93" s="257"/>
      <c r="H93" s="113"/>
      <c r="I93" s="113"/>
      <c r="J93" s="113"/>
      <c r="K93" s="113"/>
      <c r="L93" s="113"/>
      <c r="M93" s="113"/>
      <c r="N93" s="114"/>
      <c r="O93" s="115"/>
      <c r="P93" s="116"/>
      <c r="Q93" s="8"/>
      <c r="R93" s="8"/>
      <c r="S93" s="8"/>
      <c r="T93" s="38"/>
      <c r="U93" s="38"/>
      <c r="V93" s="38"/>
      <c r="W93" s="116"/>
      <c r="X93" s="116"/>
    </row>
    <row r="94" spans="1:24" s="117" customFormat="1" ht="11.25" outlineLevel="1">
      <c r="A94" s="113"/>
      <c r="B94" s="225">
        <v>1</v>
      </c>
      <c r="C94" s="224" t="s">
        <v>9</v>
      </c>
      <c r="D94" s="225"/>
      <c r="E94" s="226"/>
      <c r="F94" s="226"/>
      <c r="G94" s="257"/>
      <c r="H94" s="113"/>
      <c r="I94" s="113"/>
      <c r="J94" s="113"/>
      <c r="K94" s="113"/>
      <c r="L94" s="113"/>
      <c r="M94" s="113"/>
      <c r="N94" s="114"/>
      <c r="O94" s="115"/>
      <c r="P94" s="116"/>
      <c r="Q94" s="116"/>
      <c r="R94" s="116"/>
      <c r="S94" s="116"/>
      <c r="T94" s="6"/>
      <c r="U94" s="6"/>
      <c r="V94" s="6"/>
      <c r="W94" s="116"/>
      <c r="X94" s="116"/>
    </row>
    <row r="95" spans="1:24" s="117" customFormat="1" ht="11.25" outlineLevel="1">
      <c r="A95" s="113"/>
      <c r="B95" s="225"/>
      <c r="C95" s="227" t="s">
        <v>205</v>
      </c>
      <c r="D95" s="225"/>
      <c r="E95" s="333">
        <v>3401000</v>
      </c>
      <c r="F95" s="333">
        <v>0</v>
      </c>
      <c r="G95" s="257"/>
      <c r="H95" s="113"/>
      <c r="I95" s="113"/>
      <c r="J95" s="113"/>
      <c r="K95" s="113"/>
      <c r="L95" s="113"/>
      <c r="M95" s="113"/>
      <c r="N95" s="114"/>
      <c r="O95" s="115"/>
      <c r="P95" s="116"/>
      <c r="Q95" s="116"/>
      <c r="R95" s="116"/>
      <c r="S95" s="116"/>
      <c r="T95" s="8"/>
      <c r="U95" s="8"/>
      <c r="V95" s="8"/>
      <c r="W95" s="116"/>
      <c r="X95" s="116"/>
    </row>
    <row r="96" spans="1:24" s="117" customFormat="1" ht="11.25" outlineLevel="1">
      <c r="A96" s="113"/>
      <c r="B96" s="225"/>
      <c r="C96" s="227" t="s">
        <v>90</v>
      </c>
      <c r="D96" s="225"/>
      <c r="E96" s="333">
        <v>0</v>
      </c>
      <c r="F96" s="333">
        <v>0</v>
      </c>
      <c r="G96" s="257"/>
      <c r="H96" s="113"/>
      <c r="I96" s="113"/>
      <c r="J96" s="113"/>
      <c r="K96" s="113"/>
      <c r="L96" s="113"/>
      <c r="M96" s="113"/>
      <c r="N96" s="114"/>
      <c r="O96" s="115"/>
      <c r="P96" s="116"/>
      <c r="Q96" s="37"/>
      <c r="R96" s="37"/>
      <c r="S96" s="37"/>
      <c r="T96" s="8"/>
      <c r="U96" s="8"/>
      <c r="V96" s="8"/>
      <c r="W96" s="116"/>
      <c r="X96" s="116"/>
    </row>
    <row r="97" spans="1:24" s="117" customFormat="1" ht="11.25" outlineLevel="1">
      <c r="A97" s="113"/>
      <c r="B97" s="225"/>
      <c r="C97" s="227" t="s">
        <v>91</v>
      </c>
      <c r="D97" s="225"/>
      <c r="E97" s="333">
        <v>0</v>
      </c>
      <c r="F97" s="333">
        <v>0</v>
      </c>
      <c r="G97" s="257"/>
      <c r="H97" s="113"/>
      <c r="I97" s="113"/>
      <c r="J97" s="113"/>
      <c r="K97" s="113"/>
      <c r="L97" s="113"/>
      <c r="M97" s="113"/>
      <c r="N97" s="114"/>
      <c r="O97" s="115"/>
      <c r="P97" s="37"/>
      <c r="Q97" s="116"/>
      <c r="R97" s="41"/>
      <c r="S97" s="116"/>
      <c r="T97" s="8"/>
      <c r="U97" s="8"/>
      <c r="V97" s="8"/>
      <c r="W97" s="116"/>
      <c r="X97" s="116"/>
    </row>
    <row r="98" spans="1:24" s="117" customFormat="1" ht="11.25" outlineLevel="1">
      <c r="A98" s="113"/>
      <c r="B98" s="225"/>
      <c r="C98" s="227" t="s">
        <v>92</v>
      </c>
      <c r="D98" s="225"/>
      <c r="E98" s="333">
        <v>0</v>
      </c>
      <c r="F98" s="333">
        <v>0</v>
      </c>
      <c r="G98" s="257"/>
      <c r="H98" s="113"/>
      <c r="I98" s="113"/>
      <c r="J98" s="113"/>
      <c r="K98" s="113"/>
      <c r="L98" s="113"/>
      <c r="M98" s="113"/>
      <c r="N98" s="114"/>
      <c r="O98" s="115"/>
      <c r="P98" s="38"/>
      <c r="Q98" s="116"/>
      <c r="R98" s="157"/>
      <c r="S98" s="116"/>
      <c r="T98" s="8"/>
      <c r="U98" s="8"/>
      <c r="V98" s="8"/>
      <c r="W98" s="116"/>
      <c r="X98" s="116"/>
    </row>
    <row r="99" spans="1:24" s="117" customFormat="1" ht="11.25" outlineLevel="1">
      <c r="A99" s="113"/>
      <c r="B99" s="228"/>
      <c r="C99" s="229" t="s">
        <v>58</v>
      </c>
      <c r="D99" s="228"/>
      <c r="E99" s="334">
        <f>SUM(E95:E98)</f>
        <v>3401000</v>
      </c>
      <c r="F99" s="334">
        <v>0</v>
      </c>
      <c r="G99" s="257"/>
      <c r="H99" s="113"/>
      <c r="I99" s="113"/>
      <c r="J99" s="113"/>
      <c r="K99" s="113"/>
      <c r="L99" s="113"/>
      <c r="M99" s="113"/>
      <c r="N99" s="114"/>
      <c r="O99" s="115"/>
      <c r="P99" s="38"/>
      <c r="Q99" s="1"/>
      <c r="R99" s="4"/>
      <c r="S99" s="8"/>
      <c r="T99" s="116"/>
      <c r="U99" s="116"/>
      <c r="V99" s="116"/>
      <c r="W99" s="116"/>
      <c r="X99" s="116"/>
    </row>
    <row r="100" spans="1:24" s="117" customFormat="1" ht="11.25" outlineLevel="1">
      <c r="A100" s="113"/>
      <c r="B100" s="225">
        <v>2</v>
      </c>
      <c r="C100" s="224" t="s">
        <v>59</v>
      </c>
      <c r="D100" s="225"/>
      <c r="E100" s="333"/>
      <c r="F100" s="333"/>
      <c r="G100" s="257"/>
      <c r="H100" s="113"/>
      <c r="I100" s="113"/>
      <c r="J100" s="113"/>
      <c r="K100" s="113"/>
      <c r="L100" s="113"/>
      <c r="M100" s="113"/>
      <c r="N100" s="114"/>
      <c r="O100" s="115"/>
      <c r="P100" s="38"/>
      <c r="Q100" s="1"/>
      <c r="R100" s="4"/>
      <c r="S100" s="6"/>
      <c r="T100" s="116"/>
      <c r="U100" s="116"/>
      <c r="V100" s="116"/>
      <c r="W100" s="116"/>
      <c r="X100" s="116"/>
    </row>
    <row r="101" spans="1:24" s="117" customFormat="1" ht="11.25" outlineLevel="1">
      <c r="A101" s="113"/>
      <c r="B101" s="225"/>
      <c r="C101" s="227" t="s">
        <v>93</v>
      </c>
      <c r="D101" s="225"/>
      <c r="E101" s="333">
        <v>0</v>
      </c>
      <c r="F101" s="333">
        <v>0</v>
      </c>
      <c r="G101" s="257"/>
      <c r="H101" s="113"/>
      <c r="I101" s="113"/>
      <c r="J101" s="113"/>
      <c r="K101" s="113"/>
      <c r="L101" s="113"/>
      <c r="M101" s="113"/>
      <c r="N101" s="114"/>
      <c r="O101" s="115"/>
      <c r="P101" s="38"/>
      <c r="Q101" s="7"/>
      <c r="R101" s="4"/>
      <c r="S101" s="6"/>
      <c r="T101" s="37"/>
      <c r="U101" s="156"/>
      <c r="V101" s="116"/>
      <c r="W101" s="116"/>
      <c r="X101" s="116"/>
    </row>
    <row r="102" spans="1:24" s="117" customFormat="1" ht="11.25" outlineLevel="1">
      <c r="A102" s="113"/>
      <c r="B102" s="225"/>
      <c r="C102" s="227" t="s">
        <v>94</v>
      </c>
      <c r="D102" s="225"/>
      <c r="E102" s="333">
        <v>0</v>
      </c>
      <c r="F102" s="333">
        <v>0</v>
      </c>
      <c r="G102" s="257"/>
      <c r="H102" s="113"/>
      <c r="I102" s="113"/>
      <c r="J102" s="113"/>
      <c r="K102" s="113"/>
      <c r="L102" s="113"/>
      <c r="M102" s="113"/>
      <c r="N102" s="114"/>
      <c r="O102" s="115"/>
      <c r="P102" s="4"/>
      <c r="Q102" s="7"/>
      <c r="R102" s="4"/>
      <c r="S102" s="6"/>
      <c r="T102" s="116"/>
      <c r="U102" s="156"/>
      <c r="V102" s="116"/>
      <c r="W102" s="116"/>
      <c r="X102" s="116"/>
    </row>
    <row r="103" spans="1:24" s="117" customFormat="1" ht="11.25" outlineLevel="1">
      <c r="A103" s="113"/>
      <c r="B103" s="225"/>
      <c r="C103" s="227" t="s">
        <v>95</v>
      </c>
      <c r="D103" s="225"/>
      <c r="E103" s="226">
        <v>2223368</v>
      </c>
      <c r="F103" s="226">
        <v>3148858</v>
      </c>
      <c r="G103" s="257"/>
      <c r="H103" s="113"/>
      <c r="I103" s="113"/>
      <c r="J103" s="113"/>
      <c r="K103" s="113"/>
      <c r="L103" s="113"/>
      <c r="M103" s="113"/>
      <c r="N103" s="114"/>
      <c r="O103" s="115"/>
      <c r="P103" s="4"/>
      <c r="Q103" s="7"/>
      <c r="R103" s="4"/>
      <c r="S103" s="6"/>
      <c r="T103" s="116"/>
      <c r="U103" s="42"/>
      <c r="V103" s="116"/>
      <c r="W103" s="116"/>
      <c r="X103" s="116"/>
    </row>
    <row r="104" spans="1:24" s="117" customFormat="1" ht="11.25" outlineLevel="1">
      <c r="A104" s="113"/>
      <c r="B104" s="225"/>
      <c r="C104" s="227" t="s">
        <v>96</v>
      </c>
      <c r="D104" s="225"/>
      <c r="E104" s="226">
        <v>18410</v>
      </c>
      <c r="F104" s="226">
        <v>18410</v>
      </c>
      <c r="G104" s="257"/>
      <c r="H104" s="113"/>
      <c r="I104" s="113"/>
      <c r="J104" s="113"/>
      <c r="K104" s="113"/>
      <c r="L104" s="113"/>
      <c r="M104" s="113"/>
      <c r="N104" s="114"/>
      <c r="O104" s="115"/>
      <c r="P104" s="4"/>
      <c r="Q104" s="7"/>
      <c r="R104" s="4"/>
      <c r="S104" s="6"/>
      <c r="T104" s="8"/>
      <c r="U104" s="43"/>
      <c r="V104" s="116"/>
      <c r="W104" s="116"/>
      <c r="X104" s="116"/>
    </row>
    <row r="105" spans="1:24" s="117" customFormat="1" ht="11.25" outlineLevel="1">
      <c r="A105" s="113"/>
      <c r="B105" s="228"/>
      <c r="C105" s="229" t="s">
        <v>54</v>
      </c>
      <c r="D105" s="228"/>
      <c r="E105" s="230">
        <f>SUM(E101:E104)</f>
        <v>2241778</v>
      </c>
      <c r="F105" s="230">
        <v>3167268</v>
      </c>
      <c r="G105" s="257"/>
      <c r="H105" s="113"/>
      <c r="I105" s="113"/>
      <c r="J105" s="113"/>
      <c r="K105" s="113"/>
      <c r="L105" s="113"/>
      <c r="M105" s="113"/>
      <c r="N105" s="114"/>
      <c r="O105" s="115"/>
      <c r="P105" s="4"/>
      <c r="Q105" s="7"/>
      <c r="R105" s="4"/>
      <c r="S105" s="6"/>
      <c r="T105" s="6"/>
      <c r="U105" s="43"/>
      <c r="V105" s="116"/>
      <c r="W105" s="116"/>
      <c r="X105" s="116"/>
    </row>
    <row r="106" spans="1:24" s="117" customFormat="1" ht="11.25" outlineLevel="1">
      <c r="A106" s="113"/>
      <c r="B106" s="225">
        <v>3</v>
      </c>
      <c r="C106" s="224" t="s">
        <v>60</v>
      </c>
      <c r="D106" s="225"/>
      <c r="E106" s="333">
        <v>0</v>
      </c>
      <c r="F106" s="333">
        <v>0</v>
      </c>
      <c r="G106" s="257"/>
      <c r="H106" s="113"/>
      <c r="I106" s="113"/>
      <c r="J106" s="113"/>
      <c r="K106" s="113"/>
      <c r="L106" s="113"/>
      <c r="M106" s="113"/>
      <c r="N106" s="114"/>
      <c r="O106" s="115"/>
      <c r="P106" s="4"/>
      <c r="Q106" s="1"/>
      <c r="R106" s="4"/>
      <c r="S106" s="6"/>
      <c r="T106" s="6"/>
      <c r="U106" s="42"/>
      <c r="V106" s="116"/>
      <c r="W106" s="116"/>
      <c r="X106" s="116"/>
    </row>
    <row r="107" spans="1:24" s="117" customFormat="1" ht="11.25" outlineLevel="1">
      <c r="A107" s="113"/>
      <c r="B107" s="225">
        <v>4</v>
      </c>
      <c r="C107" s="224" t="s">
        <v>11</v>
      </c>
      <c r="D107" s="225"/>
      <c r="E107" s="333"/>
      <c r="F107" s="333"/>
      <c r="G107" s="257"/>
      <c r="H107" s="113"/>
      <c r="I107" s="113"/>
      <c r="J107" s="113"/>
      <c r="K107" s="113"/>
      <c r="L107" s="113"/>
      <c r="M107" s="113"/>
      <c r="N107" s="114"/>
      <c r="O107" s="115"/>
      <c r="P107" s="4"/>
      <c r="Q107" s="1"/>
      <c r="R107" s="4"/>
      <c r="S107" s="36"/>
      <c r="T107" s="6"/>
      <c r="U107" s="42"/>
      <c r="V107" s="116"/>
      <c r="W107" s="116"/>
      <c r="X107" s="116"/>
    </row>
    <row r="108" spans="1:24" s="117" customFormat="1" ht="11.25" outlineLevel="1">
      <c r="A108" s="113"/>
      <c r="B108" s="225"/>
      <c r="C108" s="227" t="s">
        <v>97</v>
      </c>
      <c r="D108" s="225"/>
      <c r="E108" s="333">
        <v>0</v>
      </c>
      <c r="F108" s="333">
        <v>0</v>
      </c>
      <c r="G108" s="257"/>
      <c r="H108" s="113"/>
      <c r="I108" s="113"/>
      <c r="J108" s="113"/>
      <c r="K108" s="113"/>
      <c r="L108" s="113"/>
      <c r="M108" s="113"/>
      <c r="N108" s="114"/>
      <c r="O108" s="115"/>
      <c r="P108" s="38"/>
      <c r="Q108" s="1"/>
      <c r="R108" s="39"/>
      <c r="S108" s="8"/>
      <c r="T108" s="6"/>
      <c r="U108" s="42"/>
      <c r="V108" s="116"/>
      <c r="W108" s="116"/>
      <c r="X108" s="116"/>
    </row>
    <row r="109" spans="1:24" s="117" customFormat="1" ht="11.25" outlineLevel="1">
      <c r="A109" s="113"/>
      <c r="B109" s="225"/>
      <c r="C109" s="227" t="s">
        <v>98</v>
      </c>
      <c r="D109" s="225"/>
      <c r="E109" s="333">
        <v>0</v>
      </c>
      <c r="F109" s="333">
        <v>0</v>
      </c>
      <c r="G109" s="257"/>
      <c r="H109" s="113"/>
      <c r="I109" s="113"/>
      <c r="J109" s="113"/>
      <c r="K109" s="113"/>
      <c r="L109" s="113"/>
      <c r="M109" s="113"/>
      <c r="N109" s="114"/>
      <c r="O109" s="115"/>
      <c r="P109" s="38"/>
      <c r="Q109" s="1"/>
      <c r="R109" s="156"/>
      <c r="S109" s="8"/>
      <c r="T109" s="6"/>
      <c r="U109" s="42"/>
      <c r="V109" s="116"/>
      <c r="W109" s="116"/>
      <c r="X109" s="116"/>
    </row>
    <row r="110" spans="1:24" s="117" customFormat="1" ht="11.25" outlineLevel="1">
      <c r="A110" s="113"/>
      <c r="B110" s="225"/>
      <c r="C110" s="227" t="s">
        <v>99</v>
      </c>
      <c r="D110" s="225"/>
      <c r="E110" s="333">
        <v>0</v>
      </c>
      <c r="F110" s="333">
        <v>0</v>
      </c>
      <c r="G110" s="257"/>
      <c r="H110" s="113"/>
      <c r="I110" s="113"/>
      <c r="J110" s="113"/>
      <c r="K110" s="113"/>
      <c r="L110" s="113"/>
      <c r="M110" s="113"/>
      <c r="N110" s="114"/>
      <c r="O110" s="115"/>
      <c r="P110" s="38"/>
      <c r="Q110" s="1"/>
      <c r="R110" s="156"/>
      <c r="S110" s="8"/>
      <c r="T110" s="6"/>
      <c r="U110" s="42"/>
      <c r="V110" s="116"/>
      <c r="W110" s="116"/>
      <c r="X110" s="116"/>
    </row>
    <row r="111" spans="1:24" s="117" customFormat="1" ht="11.25" outlineLevel="1">
      <c r="A111" s="113"/>
      <c r="B111" s="228"/>
      <c r="C111" s="229" t="s">
        <v>57</v>
      </c>
      <c r="D111" s="228"/>
      <c r="E111" s="334">
        <f>SUM(E108:E110)</f>
        <v>0</v>
      </c>
      <c r="F111" s="334">
        <v>0</v>
      </c>
      <c r="G111" s="257"/>
      <c r="H111" s="113"/>
      <c r="I111" s="113"/>
      <c r="J111" s="113"/>
      <c r="K111" s="113"/>
      <c r="L111" s="113"/>
      <c r="M111" s="113"/>
      <c r="N111" s="114"/>
      <c r="O111" s="115"/>
      <c r="P111" s="38"/>
      <c r="Q111" s="1"/>
      <c r="R111" s="156"/>
      <c r="S111" s="8"/>
      <c r="T111" s="6"/>
      <c r="U111" s="42"/>
      <c r="V111" s="116"/>
      <c r="W111" s="116"/>
      <c r="X111" s="116"/>
    </row>
    <row r="112" spans="1:24" s="117" customFormat="1" ht="11.25" outlineLevel="1">
      <c r="A112" s="113"/>
      <c r="B112" s="225">
        <v>5</v>
      </c>
      <c r="C112" s="225" t="s">
        <v>61</v>
      </c>
      <c r="D112" s="225"/>
      <c r="E112" s="333">
        <v>0</v>
      </c>
      <c r="F112" s="333">
        <v>0</v>
      </c>
      <c r="G112" s="257"/>
      <c r="H112" s="113"/>
      <c r="I112" s="113"/>
      <c r="J112" s="113"/>
      <c r="K112" s="113"/>
      <c r="L112" s="113"/>
      <c r="M112" s="113"/>
      <c r="N112" s="114"/>
      <c r="O112" s="115"/>
      <c r="P112" s="38"/>
      <c r="Q112" s="1"/>
      <c r="R112" s="156"/>
      <c r="S112" s="8"/>
      <c r="T112" s="6"/>
      <c r="U112" s="42"/>
      <c r="V112" s="116"/>
      <c r="W112" s="116"/>
      <c r="X112" s="116"/>
    </row>
    <row r="113" spans="1:24" s="117" customFormat="1" ht="11.25" outlineLevel="1">
      <c r="A113" s="113"/>
      <c r="B113" s="225">
        <v>6</v>
      </c>
      <c r="C113" s="225" t="s">
        <v>62</v>
      </c>
      <c r="D113" s="225"/>
      <c r="E113" s="333">
        <v>0</v>
      </c>
      <c r="F113" s="333">
        <v>0</v>
      </c>
      <c r="G113" s="257"/>
      <c r="H113" s="113"/>
      <c r="I113" s="113"/>
      <c r="J113" s="113"/>
      <c r="K113" s="113"/>
      <c r="L113" s="113"/>
      <c r="M113" s="113"/>
      <c r="N113" s="114"/>
      <c r="O113" s="115"/>
      <c r="P113" s="38"/>
      <c r="Q113" s="1"/>
      <c r="R113" s="156"/>
      <c r="S113" s="8"/>
      <c r="T113" s="8"/>
      <c r="U113" s="43"/>
      <c r="V113" s="116"/>
      <c r="W113" s="116"/>
      <c r="X113" s="116"/>
    </row>
    <row r="114" spans="1:24" s="117" customFormat="1" ht="11.25" outlineLevel="1">
      <c r="A114" s="113"/>
      <c r="B114" s="236"/>
      <c r="C114" s="237" t="s">
        <v>63</v>
      </c>
      <c r="D114" s="236"/>
      <c r="E114" s="238">
        <f>E99+E105+E111+E112+E113</f>
        <v>5642778</v>
      </c>
      <c r="F114" s="238">
        <v>3167268</v>
      </c>
      <c r="G114" s="257"/>
      <c r="H114" s="113"/>
      <c r="I114" s="113"/>
      <c r="J114" s="113"/>
      <c r="K114" s="113"/>
      <c r="L114" s="113"/>
      <c r="M114" s="113"/>
      <c r="N114" s="114"/>
      <c r="O114" s="115"/>
      <c r="P114" s="38"/>
      <c r="Q114" s="1"/>
      <c r="R114" s="156"/>
      <c r="S114" s="8"/>
      <c r="T114" s="8"/>
      <c r="U114" s="43"/>
      <c r="V114" s="116"/>
      <c r="W114" s="116"/>
      <c r="X114" s="116"/>
    </row>
    <row r="115" spans="1:24" s="117" customFormat="1" ht="11.25" outlineLevel="1">
      <c r="A115" s="113"/>
      <c r="B115" s="225"/>
      <c r="C115" s="235"/>
      <c r="D115" s="225"/>
      <c r="E115" s="226"/>
      <c r="F115" s="226"/>
      <c r="G115" s="257"/>
      <c r="H115" s="113"/>
      <c r="I115" s="113"/>
      <c r="J115" s="113"/>
      <c r="K115" s="113"/>
      <c r="L115" s="113"/>
      <c r="M115" s="113"/>
      <c r="N115" s="114"/>
      <c r="O115" s="115"/>
      <c r="P115" s="38"/>
      <c r="Q115" s="1"/>
      <c r="R115" s="156"/>
      <c r="S115" s="8"/>
      <c r="T115" s="8"/>
      <c r="U115" s="43"/>
      <c r="V115" s="116"/>
      <c r="W115" s="116"/>
      <c r="X115" s="116"/>
    </row>
    <row r="116" spans="1:24" s="117" customFormat="1" ht="12.75" outlineLevel="1" thickBot="1">
      <c r="A116" s="113"/>
      <c r="B116" s="239"/>
      <c r="C116" s="239" t="s">
        <v>64</v>
      </c>
      <c r="D116" s="239"/>
      <c r="E116" s="240">
        <f>E91+E114</f>
        <v>865881936</v>
      </c>
      <c r="F116" s="240">
        <v>733222346</v>
      </c>
      <c r="G116" s="257"/>
      <c r="H116" s="113"/>
      <c r="I116" s="113"/>
      <c r="J116" s="113"/>
      <c r="K116" s="113"/>
      <c r="L116" s="113"/>
      <c r="M116" s="113"/>
      <c r="N116" s="114"/>
      <c r="O116" s="115"/>
      <c r="P116" s="38"/>
      <c r="Q116" s="116"/>
      <c r="R116" s="156"/>
      <c r="S116" s="116"/>
      <c r="T116" s="8"/>
      <c r="U116" s="43"/>
      <c r="V116" s="116"/>
      <c r="W116" s="116"/>
      <c r="X116" s="116"/>
    </row>
    <row r="117" spans="2:24" s="115" customFormat="1" ht="12" outlineLevel="1" thickTop="1">
      <c r="B117" s="241"/>
      <c r="C117" s="242"/>
      <c r="D117" s="241"/>
      <c r="E117" s="243"/>
      <c r="F117" s="243"/>
      <c r="N117" s="114"/>
      <c r="P117" s="38"/>
      <c r="Q117" s="116"/>
      <c r="R117" s="116"/>
      <c r="S117" s="159"/>
      <c r="T117" s="8"/>
      <c r="U117" s="43"/>
      <c r="V117" s="116"/>
      <c r="W117" s="116"/>
      <c r="X117" s="116"/>
    </row>
    <row r="118" spans="1:24" s="117" customFormat="1" ht="11.25" outlineLevel="1">
      <c r="A118" s="113"/>
      <c r="B118" s="241"/>
      <c r="C118" s="242"/>
      <c r="D118" s="241"/>
      <c r="E118" s="243"/>
      <c r="F118" s="243"/>
      <c r="G118" s="113"/>
      <c r="H118" s="113"/>
      <c r="I118" s="113"/>
      <c r="J118" s="113"/>
      <c r="K118" s="113"/>
      <c r="L118" s="113"/>
      <c r="M118" s="113"/>
      <c r="N118" s="114"/>
      <c r="O118" s="115"/>
      <c r="P118" s="116"/>
      <c r="Q118" s="116"/>
      <c r="R118" s="116"/>
      <c r="S118" s="116"/>
      <c r="T118" s="8"/>
      <c r="U118" s="43"/>
      <c r="V118" s="116"/>
      <c r="W118" s="116"/>
      <c r="X118" s="116"/>
    </row>
    <row r="119" spans="1:24" s="117" customFormat="1" ht="27" customHeight="1" outlineLevel="1" thickBot="1">
      <c r="A119" s="113"/>
      <c r="B119" s="218" t="s">
        <v>12</v>
      </c>
      <c r="C119" s="244" t="s">
        <v>232</v>
      </c>
      <c r="D119" s="220" t="s">
        <v>212</v>
      </c>
      <c r="E119" s="245" t="s">
        <v>295</v>
      </c>
      <c r="F119" s="246" t="s">
        <v>277</v>
      </c>
      <c r="G119" s="113"/>
      <c r="H119" s="113"/>
      <c r="I119" s="113"/>
      <c r="J119" s="113"/>
      <c r="K119" s="113"/>
      <c r="L119" s="113"/>
      <c r="M119" s="113"/>
      <c r="N119" s="114"/>
      <c r="O119" s="115"/>
      <c r="P119" s="116"/>
      <c r="Q119" s="44"/>
      <c r="R119" s="116"/>
      <c r="S119" s="116"/>
      <c r="T119" s="8"/>
      <c r="U119" s="43"/>
      <c r="V119" s="116"/>
      <c r="W119" s="116"/>
      <c r="X119" s="116"/>
    </row>
    <row r="120" spans="1:24" s="117" customFormat="1" ht="12" outlineLevel="1" thickTop="1">
      <c r="A120" s="113"/>
      <c r="B120" s="223"/>
      <c r="C120" s="222"/>
      <c r="D120" s="225"/>
      <c r="E120" s="226"/>
      <c r="F120" s="226"/>
      <c r="G120" s="113"/>
      <c r="H120" s="113"/>
      <c r="I120" s="113"/>
      <c r="J120" s="113"/>
      <c r="K120" s="113"/>
      <c r="L120" s="113"/>
      <c r="M120" s="113"/>
      <c r="N120" s="114"/>
      <c r="O120" s="115"/>
      <c r="P120" s="116"/>
      <c r="Q120" s="5"/>
      <c r="R120" s="5"/>
      <c r="S120" s="8"/>
      <c r="T120" s="8"/>
      <c r="U120" s="43"/>
      <c r="V120" s="116"/>
      <c r="W120" s="116"/>
      <c r="X120" s="116"/>
    </row>
    <row r="121" spans="1:24" s="117" customFormat="1" ht="11.25" outlineLevel="1">
      <c r="A121" s="113"/>
      <c r="B121" s="247"/>
      <c r="C121" s="248" t="s">
        <v>65</v>
      </c>
      <c r="D121" s="225"/>
      <c r="E121" s="226"/>
      <c r="F121" s="226"/>
      <c r="G121" s="113"/>
      <c r="H121" s="113"/>
      <c r="I121" s="113"/>
      <c r="J121" s="113"/>
      <c r="K121" s="113"/>
      <c r="L121" s="113"/>
      <c r="M121" s="113"/>
      <c r="N121" s="114"/>
      <c r="O121" s="115"/>
      <c r="P121" s="116"/>
      <c r="Q121" s="46"/>
      <c r="R121" s="5"/>
      <c r="S121" s="6"/>
      <c r="T121" s="116"/>
      <c r="U121" s="38"/>
      <c r="V121" s="116"/>
      <c r="W121" s="116"/>
      <c r="X121" s="116"/>
    </row>
    <row r="122" spans="1:24" s="117" customFormat="1" ht="11.25" outlineLevel="1">
      <c r="A122" s="113"/>
      <c r="B122" s="224" t="s">
        <v>2</v>
      </c>
      <c r="C122" s="224" t="s">
        <v>66</v>
      </c>
      <c r="D122" s="225"/>
      <c r="E122" s="226"/>
      <c r="F122" s="226"/>
      <c r="G122" s="113"/>
      <c r="H122" s="113"/>
      <c r="I122" s="113"/>
      <c r="J122" s="113"/>
      <c r="K122" s="113"/>
      <c r="L122" s="113"/>
      <c r="M122" s="113"/>
      <c r="N122" s="114"/>
      <c r="O122" s="115"/>
      <c r="P122" s="5"/>
      <c r="Q122" s="46"/>
      <c r="R122" s="5"/>
      <c r="S122" s="6"/>
      <c r="T122" s="159"/>
      <c r="U122" s="116"/>
      <c r="V122" s="116"/>
      <c r="W122" s="116"/>
      <c r="X122" s="116"/>
    </row>
    <row r="123" spans="1:24" s="117" customFormat="1" ht="11.25" outlineLevel="1">
      <c r="A123" s="113"/>
      <c r="B123" s="225">
        <v>1</v>
      </c>
      <c r="C123" s="224" t="s">
        <v>13</v>
      </c>
      <c r="D123" s="225"/>
      <c r="E123" s="333">
        <v>0</v>
      </c>
      <c r="F123" s="333">
        <v>0</v>
      </c>
      <c r="G123" s="113"/>
      <c r="H123" s="113"/>
      <c r="I123" s="113"/>
      <c r="J123" s="113"/>
      <c r="K123" s="113"/>
      <c r="L123" s="113"/>
      <c r="M123" s="113"/>
      <c r="N123" s="114"/>
      <c r="O123" s="115"/>
      <c r="P123" s="5"/>
      <c r="Q123" s="46"/>
      <c r="R123" s="5"/>
      <c r="S123" s="8"/>
      <c r="T123" s="116"/>
      <c r="U123" s="116"/>
      <c r="V123" s="116"/>
      <c r="W123" s="116"/>
      <c r="X123" s="116"/>
    </row>
    <row r="124" spans="1:24" s="117" customFormat="1" ht="11.25" outlineLevel="1">
      <c r="A124" s="113"/>
      <c r="B124" s="225">
        <v>2</v>
      </c>
      <c r="C124" s="224" t="s">
        <v>14</v>
      </c>
      <c r="D124" s="225"/>
      <c r="E124" s="333"/>
      <c r="F124" s="333"/>
      <c r="G124" s="113"/>
      <c r="H124" s="113"/>
      <c r="I124" s="113"/>
      <c r="J124" s="113"/>
      <c r="K124" s="113"/>
      <c r="L124" s="113"/>
      <c r="M124" s="113"/>
      <c r="N124" s="114"/>
      <c r="O124" s="115"/>
      <c r="P124" s="5"/>
      <c r="Q124" s="46"/>
      <c r="R124" s="116"/>
      <c r="S124" s="8"/>
      <c r="T124" s="42"/>
      <c r="U124" s="116"/>
      <c r="V124" s="116"/>
      <c r="W124" s="116"/>
      <c r="X124" s="116"/>
    </row>
    <row r="125" spans="1:24" s="117" customFormat="1" ht="11.25" outlineLevel="1">
      <c r="A125" s="113"/>
      <c r="B125" s="225"/>
      <c r="C125" s="227" t="s">
        <v>100</v>
      </c>
      <c r="D125" s="225"/>
      <c r="E125" s="333">
        <v>0</v>
      </c>
      <c r="F125" s="333">
        <v>0</v>
      </c>
      <c r="G125" s="113"/>
      <c r="J125" s="113"/>
      <c r="K125" s="113"/>
      <c r="L125" s="113"/>
      <c r="M125" s="113"/>
      <c r="N125" s="114"/>
      <c r="O125" s="115"/>
      <c r="P125" s="5"/>
      <c r="Q125" s="116"/>
      <c r="R125" s="116"/>
      <c r="S125" s="116"/>
      <c r="T125" s="45"/>
      <c r="U125" s="116"/>
      <c r="V125" s="116"/>
      <c r="W125" s="116"/>
      <c r="X125" s="116"/>
    </row>
    <row r="126" spans="1:24" s="117" customFormat="1" ht="11.25" outlineLevel="1">
      <c r="A126" s="113"/>
      <c r="B126" s="225"/>
      <c r="C126" s="227" t="s">
        <v>101</v>
      </c>
      <c r="D126" s="225"/>
      <c r="E126" s="333">
        <v>0</v>
      </c>
      <c r="F126" s="333">
        <v>0</v>
      </c>
      <c r="G126" s="113"/>
      <c r="J126" s="113"/>
      <c r="K126" s="113"/>
      <c r="L126" s="113"/>
      <c r="M126" s="113"/>
      <c r="N126" s="114"/>
      <c r="O126" s="115"/>
      <c r="P126" s="116"/>
      <c r="Q126" s="116"/>
      <c r="R126" s="116"/>
      <c r="S126" s="116"/>
      <c r="T126" s="42"/>
      <c r="U126" s="116"/>
      <c r="V126" s="116"/>
      <c r="W126" s="116"/>
      <c r="X126" s="116"/>
    </row>
    <row r="127" spans="1:24" s="117" customFormat="1" ht="11.25" outlineLevel="1">
      <c r="A127" s="113"/>
      <c r="B127" s="225"/>
      <c r="C127" s="227" t="s">
        <v>102</v>
      </c>
      <c r="D127" s="225"/>
      <c r="E127" s="333">
        <v>0</v>
      </c>
      <c r="F127" s="333">
        <v>0</v>
      </c>
      <c r="G127" s="113"/>
      <c r="J127" s="113"/>
      <c r="K127" s="113"/>
      <c r="L127" s="113"/>
      <c r="M127" s="113"/>
      <c r="N127" s="114"/>
      <c r="O127" s="115"/>
      <c r="P127" s="116"/>
      <c r="Q127" s="116"/>
      <c r="R127" s="116"/>
      <c r="S127" s="116"/>
      <c r="T127" s="43"/>
      <c r="U127" s="116"/>
      <c r="V127" s="116"/>
      <c r="W127" s="116"/>
      <c r="X127" s="116"/>
    </row>
    <row r="128" spans="1:24" s="117" customFormat="1" ht="11.25" outlineLevel="1">
      <c r="A128" s="113"/>
      <c r="B128" s="228"/>
      <c r="C128" s="229" t="s">
        <v>54</v>
      </c>
      <c r="D128" s="228"/>
      <c r="E128" s="334">
        <f>SUM(E125:E127)</f>
        <v>0</v>
      </c>
      <c r="F128" s="334">
        <v>0</v>
      </c>
      <c r="G128" s="113"/>
      <c r="H128" s="113"/>
      <c r="I128" s="113"/>
      <c r="J128" s="113"/>
      <c r="K128" s="113"/>
      <c r="L128" s="113"/>
      <c r="M128" s="113"/>
      <c r="N128" s="114"/>
      <c r="O128" s="115"/>
      <c r="P128" s="113"/>
      <c r="Q128" s="113"/>
      <c r="R128" s="113"/>
      <c r="S128" s="113"/>
      <c r="T128" s="42"/>
      <c r="U128" s="160"/>
      <c r="V128" s="116"/>
      <c r="W128" s="116"/>
      <c r="X128" s="116"/>
    </row>
    <row r="129" spans="1:24" s="117" customFormat="1" ht="11.25" outlineLevel="1">
      <c r="A129" s="113"/>
      <c r="B129" s="225">
        <v>3</v>
      </c>
      <c r="C129" s="224" t="s">
        <v>67</v>
      </c>
      <c r="D129" s="225"/>
      <c r="E129" s="226"/>
      <c r="F129" s="226"/>
      <c r="G129" s="113"/>
      <c r="H129" s="113"/>
      <c r="I129" s="113"/>
      <c r="J129" s="113"/>
      <c r="K129" s="113"/>
      <c r="L129" s="113"/>
      <c r="M129" s="113"/>
      <c r="N129" s="114"/>
      <c r="O129" s="115"/>
      <c r="P129" s="113"/>
      <c r="Q129" s="113"/>
      <c r="R129" s="113"/>
      <c r="S129" s="113"/>
      <c r="T129" s="42"/>
      <c r="U129" s="116"/>
      <c r="V129" s="116"/>
      <c r="W129" s="116"/>
      <c r="X129" s="116"/>
    </row>
    <row r="130" spans="1:24" s="117" customFormat="1" ht="11.25" outlineLevel="1">
      <c r="A130" s="113"/>
      <c r="B130" s="225"/>
      <c r="C130" s="227" t="s">
        <v>103</v>
      </c>
      <c r="D130" s="225"/>
      <c r="E130" s="226">
        <v>141301524</v>
      </c>
      <c r="F130" s="226">
        <v>144354258</v>
      </c>
      <c r="G130" s="257"/>
      <c r="H130" s="217"/>
      <c r="I130" s="113"/>
      <c r="J130" s="113"/>
      <c r="K130" s="113"/>
      <c r="L130" s="113"/>
      <c r="M130" s="113"/>
      <c r="N130" s="114"/>
      <c r="O130" s="115"/>
      <c r="P130" s="113"/>
      <c r="Q130" s="113"/>
      <c r="R130" s="113"/>
      <c r="S130" s="113"/>
      <c r="T130" s="42"/>
      <c r="U130" s="116"/>
      <c r="V130" s="116"/>
      <c r="W130" s="116"/>
      <c r="X130" s="116"/>
    </row>
    <row r="131" spans="1:24" s="117" customFormat="1" ht="11.25" outlineLevel="1">
      <c r="A131" s="113"/>
      <c r="B131" s="225"/>
      <c r="C131" s="227" t="s">
        <v>104</v>
      </c>
      <c r="D131" s="225"/>
      <c r="E131" s="226">
        <v>1706707</v>
      </c>
      <c r="F131" s="226">
        <v>1481253</v>
      </c>
      <c r="G131" s="113"/>
      <c r="H131" s="113"/>
      <c r="I131" s="113"/>
      <c r="J131" s="113"/>
      <c r="K131" s="113"/>
      <c r="L131" s="113"/>
      <c r="M131" s="113"/>
      <c r="N131" s="114"/>
      <c r="O131" s="115"/>
      <c r="P131" s="113"/>
      <c r="Q131" s="113"/>
      <c r="R131" s="113"/>
      <c r="S131" s="113"/>
      <c r="T131" s="116"/>
      <c r="U131" s="116"/>
      <c r="V131" s="116"/>
      <c r="W131" s="116"/>
      <c r="X131" s="116"/>
    </row>
    <row r="132" spans="1:24" s="117" customFormat="1" ht="11.25" outlineLevel="1">
      <c r="A132" s="113"/>
      <c r="B132" s="225"/>
      <c r="C132" s="227" t="s">
        <v>230</v>
      </c>
      <c r="D132" s="225"/>
      <c r="E132" s="226">
        <v>5656555</v>
      </c>
      <c r="F132" s="226">
        <v>414704</v>
      </c>
      <c r="G132" s="113"/>
      <c r="H132" s="113"/>
      <c r="I132" s="113"/>
      <c r="J132" s="113"/>
      <c r="K132" s="113"/>
      <c r="L132" s="113"/>
      <c r="M132" s="113"/>
      <c r="N132" s="114"/>
      <c r="O132" s="115"/>
      <c r="P132" s="113"/>
      <c r="Q132" s="113"/>
      <c r="R132" s="113"/>
      <c r="S132" s="113"/>
      <c r="T132" s="116"/>
      <c r="U132" s="116"/>
      <c r="V132" s="116"/>
      <c r="W132" s="116"/>
      <c r="X132" s="116"/>
    </row>
    <row r="133" spans="1:24" s="117" customFormat="1" ht="11.25" outlineLevel="1">
      <c r="A133" s="113"/>
      <c r="B133" s="225"/>
      <c r="C133" s="227" t="s">
        <v>105</v>
      </c>
      <c r="D133" s="225"/>
      <c r="E133" s="333">
        <v>0</v>
      </c>
      <c r="F133" s="333">
        <v>0</v>
      </c>
      <c r="G133" s="113"/>
      <c r="H133" s="113"/>
      <c r="I133" s="113"/>
      <c r="J133" s="113"/>
      <c r="K133" s="113"/>
      <c r="L133" s="113"/>
      <c r="M133" s="113"/>
      <c r="N133" s="114"/>
      <c r="O133" s="115"/>
      <c r="P133" s="113"/>
      <c r="Q133" s="113"/>
      <c r="R133" s="113"/>
      <c r="S133" s="113"/>
      <c r="T133" s="113"/>
      <c r="U133" s="115"/>
      <c r="V133" s="115"/>
      <c r="W133" s="115"/>
      <c r="X133" s="113"/>
    </row>
    <row r="134" spans="1:24" s="117" customFormat="1" ht="11.25" outlineLevel="1">
      <c r="A134" s="113"/>
      <c r="B134" s="225"/>
      <c r="C134" s="227" t="s">
        <v>106</v>
      </c>
      <c r="D134" s="225"/>
      <c r="E134" s="226">
        <v>439129930</v>
      </c>
      <c r="F134" s="226">
        <v>418606667</v>
      </c>
      <c r="G134" s="113"/>
      <c r="H134" s="113"/>
      <c r="I134" s="113"/>
      <c r="J134" s="113"/>
      <c r="K134" s="113"/>
      <c r="L134" s="113"/>
      <c r="M134" s="113"/>
      <c r="N134" s="114"/>
      <c r="O134" s="115"/>
      <c r="P134" s="113"/>
      <c r="Q134" s="113"/>
      <c r="R134" s="113"/>
      <c r="S134" s="113"/>
      <c r="T134" s="113"/>
      <c r="U134" s="115"/>
      <c r="V134" s="115"/>
      <c r="W134" s="115"/>
      <c r="X134" s="113"/>
    </row>
    <row r="135" spans="1:24" s="117" customFormat="1" ht="11.25" outlineLevel="1">
      <c r="A135" s="113"/>
      <c r="B135" s="228"/>
      <c r="C135" s="229" t="s">
        <v>56</v>
      </c>
      <c r="D135" s="228"/>
      <c r="E135" s="230">
        <f>SUM(E130:E134)</f>
        <v>587794716</v>
      </c>
      <c r="F135" s="230">
        <v>564856882</v>
      </c>
      <c r="G135" s="257"/>
      <c r="H135" s="113"/>
      <c r="I135" s="113"/>
      <c r="J135" s="113"/>
      <c r="K135" s="113"/>
      <c r="L135" s="113"/>
      <c r="M135" s="113"/>
      <c r="N135" s="114"/>
      <c r="O135" s="115"/>
      <c r="P135" s="115"/>
      <c r="Q135" s="115"/>
      <c r="R135" s="115"/>
      <c r="S135" s="115"/>
      <c r="T135" s="113"/>
      <c r="U135" s="115"/>
      <c r="V135" s="115"/>
      <c r="W135" s="115"/>
      <c r="X135" s="113"/>
    </row>
    <row r="136" spans="1:24" s="117" customFormat="1" ht="11.25" outlineLevel="1">
      <c r="A136" s="113"/>
      <c r="B136" s="225">
        <v>4</v>
      </c>
      <c r="C136" s="224" t="s">
        <v>15</v>
      </c>
      <c r="D136" s="225"/>
      <c r="E136" s="226"/>
      <c r="F136" s="226"/>
      <c r="G136" s="113"/>
      <c r="H136" s="113"/>
      <c r="I136" s="113"/>
      <c r="J136" s="113"/>
      <c r="K136" s="113"/>
      <c r="L136" s="113"/>
      <c r="M136" s="113"/>
      <c r="N136" s="114"/>
      <c r="O136" s="115"/>
      <c r="P136" s="113"/>
      <c r="Q136" s="113"/>
      <c r="R136" s="113"/>
      <c r="S136" s="113"/>
      <c r="T136" s="113"/>
      <c r="U136" s="115"/>
      <c r="V136" s="115"/>
      <c r="W136" s="115"/>
      <c r="X136" s="113"/>
    </row>
    <row r="137" spans="1:24" s="117" customFormat="1" ht="11.25" outlineLevel="1">
      <c r="A137" s="113"/>
      <c r="B137" s="225">
        <v>5</v>
      </c>
      <c r="C137" s="224" t="s">
        <v>16</v>
      </c>
      <c r="D137" s="225"/>
      <c r="E137" s="226"/>
      <c r="F137" s="226"/>
      <c r="G137" s="113"/>
      <c r="H137" s="113"/>
      <c r="I137" s="113"/>
      <c r="J137" s="113"/>
      <c r="K137" s="113"/>
      <c r="L137" s="113"/>
      <c r="M137" s="113"/>
      <c r="N137" s="114"/>
      <c r="O137" s="115"/>
      <c r="P137" s="113"/>
      <c r="Q137" s="113"/>
      <c r="R137" s="113"/>
      <c r="S137" s="113"/>
      <c r="T137" s="113"/>
      <c r="U137" s="115"/>
      <c r="V137" s="115"/>
      <c r="W137" s="115"/>
      <c r="X137" s="113"/>
    </row>
    <row r="138" spans="1:24" s="117" customFormat="1" ht="11.25" outlineLevel="1">
      <c r="A138" s="113"/>
      <c r="B138" s="225"/>
      <c r="C138" s="224"/>
      <c r="D138" s="225"/>
      <c r="E138" s="226"/>
      <c r="F138" s="226"/>
      <c r="G138" s="113"/>
      <c r="H138" s="113"/>
      <c r="I138" s="113"/>
      <c r="J138" s="113"/>
      <c r="K138" s="113"/>
      <c r="L138" s="113"/>
      <c r="M138" s="113"/>
      <c r="N138" s="114"/>
      <c r="O138" s="115"/>
      <c r="P138" s="113"/>
      <c r="Q138" s="113"/>
      <c r="R138" s="113"/>
      <c r="S138" s="113"/>
      <c r="T138" s="113"/>
      <c r="U138" s="115"/>
      <c r="V138" s="115"/>
      <c r="W138" s="115"/>
      <c r="X138" s="113"/>
    </row>
    <row r="139" spans="2:6" ht="11.25" outlineLevel="1">
      <c r="B139" s="228"/>
      <c r="C139" s="228" t="s">
        <v>68</v>
      </c>
      <c r="D139" s="228"/>
      <c r="E139" s="230">
        <f>E123+E128+E135+E136+E137</f>
        <v>587794716</v>
      </c>
      <c r="F139" s="230">
        <v>564856882</v>
      </c>
    </row>
    <row r="140" spans="2:19" s="115" customFormat="1" ht="11.25" outlineLevel="1">
      <c r="B140" s="225"/>
      <c r="C140" s="224"/>
      <c r="D140" s="225"/>
      <c r="E140" s="226"/>
      <c r="F140" s="226"/>
      <c r="N140" s="114"/>
      <c r="P140" s="113"/>
      <c r="Q140" s="113"/>
      <c r="R140" s="113"/>
      <c r="S140" s="113"/>
    </row>
    <row r="141" spans="2:6" ht="11.25" outlineLevel="1">
      <c r="B141" s="224" t="s">
        <v>8</v>
      </c>
      <c r="C141" s="224" t="s">
        <v>69</v>
      </c>
      <c r="D141" s="225"/>
      <c r="E141" s="226"/>
      <c r="F141" s="226"/>
    </row>
    <row r="142" spans="2:6" ht="11.25" outlineLevel="1">
      <c r="B142" s="224"/>
      <c r="C142" s="224"/>
      <c r="D142" s="225"/>
      <c r="E142" s="226"/>
      <c r="F142" s="226"/>
    </row>
    <row r="143" spans="2:6" ht="12" outlineLevel="1" thickBot="1">
      <c r="B143" s="225">
        <v>1</v>
      </c>
      <c r="C143" s="224" t="s">
        <v>70</v>
      </c>
      <c r="D143" s="225"/>
      <c r="E143" s="226"/>
      <c r="F143" s="226"/>
    </row>
    <row r="144" spans="2:9" ht="11.25" outlineLevel="1">
      <c r="B144" s="225"/>
      <c r="C144" s="227" t="s">
        <v>107</v>
      </c>
      <c r="D144" s="225"/>
      <c r="E144" s="226"/>
      <c r="F144" s="226"/>
      <c r="H144" s="161" t="s">
        <v>260</v>
      </c>
      <c r="I144" s="162"/>
    </row>
    <row r="145" spans="2:9" ht="11.25" outlineLevel="1">
      <c r="B145" s="225"/>
      <c r="C145" s="227" t="s">
        <v>108</v>
      </c>
      <c r="D145" s="225"/>
      <c r="E145" s="125">
        <v>0</v>
      </c>
      <c r="F145" s="125">
        <v>0</v>
      </c>
      <c r="H145" s="163" t="s">
        <v>248</v>
      </c>
      <c r="I145" s="164"/>
    </row>
    <row r="146" spans="2:9" ht="12" outlineLevel="1" thickBot="1">
      <c r="B146" s="228"/>
      <c r="C146" s="229" t="s">
        <v>71</v>
      </c>
      <c r="D146" s="228"/>
      <c r="E146" s="75">
        <f>SUM(E144:E145)</f>
        <v>0</v>
      </c>
      <c r="F146" s="75">
        <v>0</v>
      </c>
      <c r="H146" s="165" t="s">
        <v>249</v>
      </c>
      <c r="I146" s="166">
        <v>0</v>
      </c>
    </row>
    <row r="147" spans="2:6" ht="11.25" outlineLevel="1">
      <c r="B147" s="225">
        <v>2</v>
      </c>
      <c r="C147" s="224" t="s">
        <v>17</v>
      </c>
      <c r="D147" s="225"/>
      <c r="E147" s="125">
        <v>0</v>
      </c>
      <c r="F147" s="125">
        <v>0</v>
      </c>
    </row>
    <row r="148" spans="2:6" ht="11.25" outlineLevel="1">
      <c r="B148" s="225">
        <v>3</v>
      </c>
      <c r="C148" s="224" t="s">
        <v>18</v>
      </c>
      <c r="D148" s="225"/>
      <c r="E148" s="125">
        <v>0</v>
      </c>
      <c r="F148" s="125">
        <v>0</v>
      </c>
    </row>
    <row r="149" spans="2:6" ht="11.25" outlineLevel="1">
      <c r="B149" s="225">
        <v>4</v>
      </c>
      <c r="C149" s="224" t="s">
        <v>15</v>
      </c>
      <c r="D149" s="225"/>
      <c r="E149" s="125">
        <v>0</v>
      </c>
      <c r="F149" s="125">
        <v>0</v>
      </c>
    </row>
    <row r="150" spans="2:6" ht="11.25" outlineLevel="1">
      <c r="B150" s="225"/>
      <c r="C150" s="224"/>
      <c r="D150" s="225"/>
      <c r="E150" s="125">
        <v>0</v>
      </c>
      <c r="F150" s="125">
        <v>0</v>
      </c>
    </row>
    <row r="151" spans="2:6" ht="11.25" outlineLevel="1">
      <c r="B151" s="228"/>
      <c r="C151" s="228" t="s">
        <v>72</v>
      </c>
      <c r="D151" s="228"/>
      <c r="E151" s="75">
        <f>E146+E147+E148+E149</f>
        <v>0</v>
      </c>
      <c r="F151" s="75">
        <v>0</v>
      </c>
    </row>
    <row r="152" spans="2:6" ht="11.25" outlineLevel="1">
      <c r="B152" s="225"/>
      <c r="C152" s="224"/>
      <c r="D152" s="225"/>
      <c r="E152" s="125"/>
      <c r="F152" s="125"/>
    </row>
    <row r="153" spans="2:6" ht="11.25" outlineLevel="1">
      <c r="B153" s="225"/>
      <c r="C153" s="224" t="s">
        <v>73</v>
      </c>
      <c r="D153" s="225"/>
      <c r="E153" s="125"/>
      <c r="F153" s="125"/>
    </row>
    <row r="154" spans="2:6" ht="11.25" outlineLevel="1">
      <c r="B154" s="225" t="s">
        <v>19</v>
      </c>
      <c r="C154" s="224" t="s">
        <v>109</v>
      </c>
      <c r="D154" s="225"/>
      <c r="E154" s="125"/>
      <c r="F154" s="125"/>
    </row>
    <row r="155" spans="2:6" ht="11.25" outlineLevel="1">
      <c r="B155" s="225">
        <v>1</v>
      </c>
      <c r="C155" s="225" t="s">
        <v>113</v>
      </c>
      <c r="D155" s="249"/>
      <c r="E155" s="125">
        <v>0</v>
      </c>
      <c r="F155" s="125">
        <v>0</v>
      </c>
    </row>
    <row r="156" spans="2:6" ht="11.25" outlineLevel="1">
      <c r="B156" s="225">
        <v>2</v>
      </c>
      <c r="C156" s="225" t="s">
        <v>112</v>
      </c>
      <c r="D156" s="249"/>
      <c r="E156" s="125">
        <v>0</v>
      </c>
      <c r="F156" s="125">
        <v>0</v>
      </c>
    </row>
    <row r="157" spans="2:6" ht="11.25" outlineLevel="1">
      <c r="B157" s="225">
        <v>3</v>
      </c>
      <c r="C157" s="225" t="s">
        <v>228</v>
      </c>
      <c r="D157" s="225"/>
      <c r="E157" s="125">
        <v>163061000</v>
      </c>
      <c r="F157" s="125">
        <v>163061000</v>
      </c>
    </row>
    <row r="158" spans="2:6" ht="11.25" outlineLevel="1">
      <c r="B158" s="225">
        <v>4</v>
      </c>
      <c r="C158" s="225" t="s">
        <v>21</v>
      </c>
      <c r="D158" s="225"/>
      <c r="E158" s="125">
        <v>0</v>
      </c>
      <c r="F158" s="125">
        <v>0</v>
      </c>
    </row>
    <row r="159" spans="2:6" ht="11.25" outlineLevel="1">
      <c r="B159" s="225">
        <v>5</v>
      </c>
      <c r="C159" s="225" t="s">
        <v>74</v>
      </c>
      <c r="D159" s="225"/>
      <c r="E159" s="125">
        <v>0</v>
      </c>
      <c r="F159" s="125">
        <v>0</v>
      </c>
    </row>
    <row r="160" spans="2:6" ht="11.25" outlineLevel="1">
      <c r="B160" s="225">
        <v>6</v>
      </c>
      <c r="C160" s="225" t="s">
        <v>75</v>
      </c>
      <c r="D160" s="225"/>
      <c r="E160" s="125">
        <v>0</v>
      </c>
      <c r="F160" s="125">
        <v>0</v>
      </c>
    </row>
    <row r="161" spans="2:7" ht="11.25" outlineLevel="1">
      <c r="B161" s="225">
        <v>7</v>
      </c>
      <c r="C161" s="225" t="s">
        <v>22</v>
      </c>
      <c r="D161" s="225"/>
      <c r="E161" s="125">
        <v>310309</v>
      </c>
      <c r="F161" s="125">
        <v>310309</v>
      </c>
      <c r="G161" s="167"/>
    </row>
    <row r="162" spans="2:7" ht="11.25" outlineLevel="1">
      <c r="B162" s="225">
        <v>8</v>
      </c>
      <c r="C162" s="225" t="s">
        <v>23</v>
      </c>
      <c r="D162" s="225"/>
      <c r="E162" s="125">
        <v>813</v>
      </c>
      <c r="F162" s="125">
        <v>813</v>
      </c>
      <c r="G162" s="167"/>
    </row>
    <row r="163" spans="2:7" ht="11.25" outlineLevel="1">
      <c r="B163" s="225">
        <v>9</v>
      </c>
      <c r="C163" s="225" t="s">
        <v>206</v>
      </c>
      <c r="D163" s="225"/>
      <c r="E163" s="125">
        <v>4993342</v>
      </c>
      <c r="F163" s="125">
        <v>0</v>
      </c>
      <c r="G163" s="167"/>
    </row>
    <row r="164" spans="2:7" ht="11.25" outlineLevel="1">
      <c r="B164" s="225">
        <v>10</v>
      </c>
      <c r="C164" s="225" t="s">
        <v>24</v>
      </c>
      <c r="D164" s="225"/>
      <c r="E164" s="226">
        <v>109721756</v>
      </c>
      <c r="F164" s="226">
        <v>4993342</v>
      </c>
      <c r="G164" s="167"/>
    </row>
    <row r="165" spans="2:7" ht="11.25" outlineLevel="1">
      <c r="B165" s="250"/>
      <c r="C165" s="250" t="s">
        <v>76</v>
      </c>
      <c r="D165" s="250"/>
      <c r="E165" s="251">
        <f>SUM(E155:E164)</f>
        <v>278087220</v>
      </c>
      <c r="F165" s="251">
        <f>SUM(F155:F164)</f>
        <v>168365464</v>
      </c>
      <c r="G165" s="257"/>
    </row>
    <row r="166" spans="2:6" ht="11.25" outlineLevel="1">
      <c r="B166" s="252"/>
      <c r="C166" s="253"/>
      <c r="D166" s="252"/>
      <c r="E166" s="254"/>
      <c r="F166" s="254"/>
    </row>
    <row r="167" spans="2:21" ht="14.25" customHeight="1" outlineLevel="1" thickBot="1">
      <c r="B167" s="255"/>
      <c r="C167" s="255" t="s">
        <v>110</v>
      </c>
      <c r="D167" s="255"/>
      <c r="E167" s="256">
        <f>E139+E151+E165</f>
        <v>865881936</v>
      </c>
      <c r="F167" s="256">
        <f>F139+F151+F165</f>
        <v>733222346</v>
      </c>
      <c r="P167" s="199" t="s">
        <v>251</v>
      </c>
      <c r="Q167" s="199"/>
      <c r="R167" s="199"/>
      <c r="S167" s="199"/>
      <c r="T167" s="199"/>
      <c r="U167" s="199"/>
    </row>
    <row r="168" spans="2:6" ht="12.75" outlineLevel="1" thickBot="1" thickTop="1">
      <c r="B168" s="257"/>
      <c r="C168" s="257"/>
      <c r="D168" s="257"/>
      <c r="E168" s="257"/>
      <c r="F168" s="257"/>
    </row>
    <row r="169" spans="2:22" ht="24" customHeight="1" outlineLevel="1" thickBot="1" thickTop="1">
      <c r="B169" s="257"/>
      <c r="C169" s="258" t="s">
        <v>229</v>
      </c>
      <c r="D169" s="259"/>
      <c r="E169" s="260" t="str">
        <f>IF(E116=E167,"OK","Nuk Kuadron!")</f>
        <v>OK</v>
      </c>
      <c r="F169" s="260" t="str">
        <f>IF(F116=F167,"OK","Nuk Kuadron!")</f>
        <v>OK</v>
      </c>
      <c r="P169" s="351" t="s">
        <v>252</v>
      </c>
      <c r="Q169" s="350" t="s">
        <v>286</v>
      </c>
      <c r="R169" s="350"/>
      <c r="S169" s="350"/>
      <c r="T169" s="204" t="s">
        <v>285</v>
      </c>
      <c r="U169" s="205"/>
      <c r="V169" s="206"/>
    </row>
    <row r="170" spans="2:22" ht="39" outlineLevel="1" thickTop="1">
      <c r="B170" s="257"/>
      <c r="C170" s="257"/>
      <c r="D170" s="261" t="s">
        <v>261</v>
      </c>
      <c r="E170" s="339">
        <f>E116-E167</f>
        <v>0</v>
      </c>
      <c r="F170" s="339">
        <f>F116-F167</f>
        <v>0</v>
      </c>
      <c r="P170" s="352"/>
      <c r="Q170" s="181" t="s">
        <v>253</v>
      </c>
      <c r="R170" s="181" t="s">
        <v>258</v>
      </c>
      <c r="S170" s="181" t="s">
        <v>259</v>
      </c>
      <c r="T170" s="181" t="s">
        <v>253</v>
      </c>
      <c r="U170" s="181" t="s">
        <v>258</v>
      </c>
      <c r="V170" s="182" t="s">
        <v>259</v>
      </c>
    </row>
    <row r="171" spans="2:22" ht="13.5" thickBot="1">
      <c r="B171" s="262" t="s">
        <v>114</v>
      </c>
      <c r="C171" s="263"/>
      <c r="D171" s="257"/>
      <c r="E171" s="257"/>
      <c r="F171" s="257"/>
      <c r="P171" s="183"/>
      <c r="Q171" s="184"/>
      <c r="R171" s="185"/>
      <c r="S171" s="186"/>
      <c r="T171" s="187"/>
      <c r="U171" s="185"/>
      <c r="V171" s="188"/>
    </row>
    <row r="172" spans="2:22" ht="13.5" thickTop="1">
      <c r="B172" s="264" t="s">
        <v>115</v>
      </c>
      <c r="C172" s="264"/>
      <c r="D172" s="257"/>
      <c r="E172" s="257"/>
      <c r="F172" s="257"/>
      <c r="P172" s="189" t="s">
        <v>254</v>
      </c>
      <c r="Q172" s="184">
        <v>1</v>
      </c>
      <c r="R172" s="186">
        <v>1200</v>
      </c>
      <c r="S172" s="186">
        <f>1120*0.167</f>
        <v>187.04000000000002</v>
      </c>
      <c r="T172" s="184">
        <v>1</v>
      </c>
      <c r="U172" s="186">
        <v>2250</v>
      </c>
      <c r="V172" s="186">
        <v>179.525</v>
      </c>
    </row>
    <row r="173" spans="2:22" ht="14.25" customHeight="1">
      <c r="B173" s="353" t="str">
        <f>B6</f>
        <v>Shoqeria tregtare: "JORA"  sh.p.k, Tiranë. PF-  2013</v>
      </c>
      <c r="C173" s="353"/>
      <c r="D173" s="353"/>
      <c r="E173" s="353"/>
      <c r="F173" s="353"/>
      <c r="P173" s="190" t="s">
        <v>255</v>
      </c>
      <c r="Q173" s="191">
        <v>2</v>
      </c>
      <c r="R173" s="186">
        <v>713</v>
      </c>
      <c r="S173" s="186">
        <f>713*0.167</f>
        <v>119.07100000000001</v>
      </c>
      <c r="T173" s="191">
        <v>1</v>
      </c>
      <c r="U173" s="186">
        <v>1350</v>
      </c>
      <c r="V173" s="186">
        <v>153.306</v>
      </c>
    </row>
    <row r="174" spans="2:22" ht="15" customHeight="1">
      <c r="B174" s="264"/>
      <c r="C174" s="264"/>
      <c r="D174" s="257"/>
      <c r="E174" s="257"/>
      <c r="F174" s="257"/>
      <c r="P174" s="190" t="s">
        <v>256</v>
      </c>
      <c r="Q174" s="191"/>
      <c r="R174" s="186"/>
      <c r="S174" s="186">
        <v>0</v>
      </c>
      <c r="T174" s="191"/>
      <c r="U174" s="186"/>
      <c r="V174" s="186">
        <v>0</v>
      </c>
    </row>
    <row r="175" spans="2:22" ht="15" customHeight="1" thickBot="1">
      <c r="B175" s="265"/>
      <c r="C175" s="266" t="s">
        <v>116</v>
      </c>
      <c r="D175" s="267" t="s">
        <v>212</v>
      </c>
      <c r="E175" s="267" t="s">
        <v>273</v>
      </c>
      <c r="F175" s="268" t="s">
        <v>274</v>
      </c>
      <c r="P175" s="190" t="s">
        <v>257</v>
      </c>
      <c r="Q175" s="192">
        <v>2</v>
      </c>
      <c r="R175" s="193">
        <f>367+57</f>
        <v>424</v>
      </c>
      <c r="S175" s="186">
        <v>70.8</v>
      </c>
      <c r="T175" s="192">
        <v>5</v>
      </c>
      <c r="U175" s="193">
        <v>1703</v>
      </c>
      <c r="V175" s="186">
        <v>284</v>
      </c>
    </row>
    <row r="176" spans="2:22" ht="12" customHeight="1" thickTop="1">
      <c r="B176" s="269"/>
      <c r="C176" s="269"/>
      <c r="D176" s="269"/>
      <c r="E176" s="269"/>
      <c r="F176" s="269"/>
      <c r="P176" s="194"/>
      <c r="Q176" s="187"/>
      <c r="R176" s="195"/>
      <c r="S176" s="195"/>
      <c r="T176" s="187"/>
      <c r="U176" s="195"/>
      <c r="V176" s="195"/>
    </row>
    <row r="177" spans="2:22" ht="13.5" thickBot="1">
      <c r="B177" s="24">
        <v>1</v>
      </c>
      <c r="C177" s="24" t="s">
        <v>25</v>
      </c>
      <c r="D177" s="24"/>
      <c r="E177" s="23">
        <f>9133716+291667</f>
        <v>9425383</v>
      </c>
      <c r="F177" s="23">
        <v>39398980</v>
      </c>
      <c r="G177" s="167"/>
      <c r="P177" s="180" t="s">
        <v>185</v>
      </c>
      <c r="Q177" s="196">
        <f>SUM(Q172:Q176)</f>
        <v>5</v>
      </c>
      <c r="R177" s="196">
        <f>SUM(R172:R175)</f>
        <v>2337</v>
      </c>
      <c r="S177" s="196">
        <f>SUM(S172:S175)</f>
        <v>376.91100000000006</v>
      </c>
      <c r="T177" s="196">
        <f>SUM(T172:T176)</f>
        <v>7</v>
      </c>
      <c r="U177" s="196">
        <f>SUM(U172:U176)</f>
        <v>5303</v>
      </c>
      <c r="V177" s="196">
        <f>SUM(V172:V176)</f>
        <v>616.831</v>
      </c>
    </row>
    <row r="178" spans="2:7" ht="12" thickTop="1">
      <c r="B178" s="24">
        <v>2</v>
      </c>
      <c r="C178" s="24" t="s">
        <v>233</v>
      </c>
      <c r="D178" s="270">
        <v>0</v>
      </c>
      <c r="E178" s="23">
        <f>103323962+23089799</f>
        <v>126413761</v>
      </c>
      <c r="F178" s="23">
        <v>0</v>
      </c>
      <c r="G178" s="167"/>
    </row>
    <row r="179" spans="2:19" ht="15">
      <c r="B179" s="24">
        <v>3</v>
      </c>
      <c r="C179" s="24" t="s">
        <v>117</v>
      </c>
      <c r="D179" s="24"/>
      <c r="E179" s="23"/>
      <c r="F179" s="23"/>
      <c r="G179" s="167"/>
      <c r="Q179" s="116"/>
      <c r="R179" s="110"/>
      <c r="S179" s="110"/>
    </row>
    <row r="180" spans="2:7" ht="11.25">
      <c r="B180" s="24">
        <v>4</v>
      </c>
      <c r="C180" s="24" t="s">
        <v>234</v>
      </c>
      <c r="D180" s="24"/>
      <c r="E180" s="23">
        <v>-5520823</v>
      </c>
      <c r="F180" s="23">
        <v>-18042286</v>
      </c>
      <c r="G180" s="167"/>
    </row>
    <row r="181" spans="2:7" ht="11.25">
      <c r="B181" s="24">
        <v>5</v>
      </c>
      <c r="C181" s="24" t="s">
        <v>118</v>
      </c>
      <c r="D181" s="24"/>
      <c r="E181" s="23"/>
      <c r="F181" s="23"/>
      <c r="G181" s="167"/>
    </row>
    <row r="182" spans="2:8" ht="11.25">
      <c r="B182" s="24"/>
      <c r="C182" s="271" t="s">
        <v>209</v>
      </c>
      <c r="D182" s="24"/>
      <c r="E182" s="23">
        <v>-2336615</v>
      </c>
      <c r="F182" s="23">
        <v>-5303110</v>
      </c>
      <c r="G182" s="167"/>
      <c r="H182" s="168"/>
    </row>
    <row r="183" spans="2:8" ht="11.25">
      <c r="B183" s="24"/>
      <c r="C183" s="271" t="s">
        <v>210</v>
      </c>
      <c r="D183" s="24"/>
      <c r="E183" s="23">
        <v>-376183</v>
      </c>
      <c r="F183" s="23">
        <v>-617206</v>
      </c>
      <c r="G183" s="167"/>
      <c r="H183" s="168"/>
    </row>
    <row r="184" spans="2:7" ht="11.25">
      <c r="B184" s="24">
        <v>6</v>
      </c>
      <c r="C184" s="24" t="s">
        <v>119</v>
      </c>
      <c r="D184" s="24"/>
      <c r="E184" s="23">
        <v>-925490</v>
      </c>
      <c r="F184" s="23">
        <v>-792145</v>
      </c>
      <c r="G184" s="167"/>
    </row>
    <row r="185" spans="2:7" ht="11.25">
      <c r="B185" s="24">
        <v>7</v>
      </c>
      <c r="C185" s="24" t="s">
        <v>120</v>
      </c>
      <c r="D185" s="24"/>
      <c r="E185" s="23">
        <v>-4499682</v>
      </c>
      <c r="F185" s="23">
        <v>-9059899</v>
      </c>
      <c r="G185" s="167"/>
    </row>
    <row r="186" spans="2:7" ht="15">
      <c r="B186" s="272">
        <v>8</v>
      </c>
      <c r="C186" s="273" t="s">
        <v>121</v>
      </c>
      <c r="D186" s="272"/>
      <c r="E186" s="335">
        <f>SUM(E180:E185)</f>
        <v>-13658793</v>
      </c>
      <c r="F186" s="335">
        <v>5584334</v>
      </c>
      <c r="G186" s="167"/>
    </row>
    <row r="187" spans="1:7" ht="15">
      <c r="A187"/>
      <c r="B187" s="274"/>
      <c r="C187" s="274"/>
      <c r="D187" s="274"/>
      <c r="E187" s="336"/>
      <c r="F187" s="336"/>
      <c r="G187" s="167"/>
    </row>
    <row r="188" spans="2:7" ht="15.75" thickBot="1">
      <c r="B188" s="24">
        <v>9</v>
      </c>
      <c r="C188" s="247" t="s">
        <v>122</v>
      </c>
      <c r="D188" s="247"/>
      <c r="E188" s="337">
        <f>SUM(E177:E185)</f>
        <v>122180351</v>
      </c>
      <c r="F188" s="337">
        <v>5584334</v>
      </c>
      <c r="G188" s="167"/>
    </row>
    <row r="189" spans="2:6" ht="12" thickTop="1">
      <c r="B189" s="24"/>
      <c r="C189" s="247"/>
      <c r="D189" s="24"/>
      <c r="E189" s="23"/>
      <c r="F189" s="23"/>
    </row>
    <row r="190" spans="2:6" ht="11.25">
      <c r="B190" s="24">
        <v>10</v>
      </c>
      <c r="C190" s="24" t="s">
        <v>123</v>
      </c>
      <c r="D190" s="24"/>
      <c r="E190" s="23">
        <v>0</v>
      </c>
      <c r="F190" s="23">
        <v>0</v>
      </c>
    </row>
    <row r="191" spans="2:6" ht="11.25">
      <c r="B191" s="24">
        <v>11</v>
      </c>
      <c r="C191" s="24" t="s">
        <v>124</v>
      </c>
      <c r="D191" s="24"/>
      <c r="E191" s="23">
        <v>0</v>
      </c>
      <c r="F191" s="23">
        <v>0</v>
      </c>
    </row>
    <row r="192" spans="2:6" ht="11.25">
      <c r="B192" s="24">
        <v>12</v>
      </c>
      <c r="C192" s="24" t="s">
        <v>125</v>
      </c>
      <c r="D192" s="24"/>
      <c r="E192" s="23">
        <v>0</v>
      </c>
      <c r="F192" s="23">
        <v>0</v>
      </c>
    </row>
    <row r="193" spans="2:6" ht="11.25">
      <c r="B193" s="24"/>
      <c r="C193" s="24" t="s">
        <v>126</v>
      </c>
      <c r="D193" s="275"/>
      <c r="E193" s="23">
        <v>0</v>
      </c>
      <c r="F193" s="23">
        <v>0</v>
      </c>
    </row>
    <row r="194" spans="2:6" ht="11.25">
      <c r="B194" s="24"/>
      <c r="C194" s="24" t="s">
        <v>127</v>
      </c>
      <c r="D194" s="24"/>
      <c r="E194" s="23">
        <v>2334</v>
      </c>
      <c r="F194" s="23">
        <v>10177</v>
      </c>
    </row>
    <row r="195" spans="2:6" ht="11.25">
      <c r="B195" s="24"/>
      <c r="C195" s="24" t="s">
        <v>128</v>
      </c>
      <c r="D195" s="24"/>
      <c r="E195" s="23">
        <v>-242366</v>
      </c>
      <c r="F195" s="23">
        <v>-23740</v>
      </c>
    </row>
    <row r="196" spans="2:6" ht="11.25">
      <c r="B196" s="24"/>
      <c r="C196" s="24" t="s">
        <v>129</v>
      </c>
      <c r="D196" s="24"/>
      <c r="E196" s="23"/>
      <c r="F196" s="23"/>
    </row>
    <row r="197" spans="2:6" ht="15.75" thickBot="1">
      <c r="B197" s="24">
        <v>13</v>
      </c>
      <c r="C197" s="24" t="s">
        <v>130</v>
      </c>
      <c r="D197" s="275"/>
      <c r="E197" s="338">
        <f>SUM(E190:E196)</f>
        <v>-240032</v>
      </c>
      <c r="F197" s="338">
        <v>-13563</v>
      </c>
    </row>
    <row r="198" spans="2:6" ht="12" thickTop="1">
      <c r="B198" s="24"/>
      <c r="C198" s="24"/>
      <c r="D198" s="24"/>
      <c r="E198" s="23"/>
      <c r="F198" s="23"/>
    </row>
    <row r="199" spans="2:6" ht="15.75" thickBot="1">
      <c r="B199" s="24">
        <v>14</v>
      </c>
      <c r="C199" s="247" t="s">
        <v>131</v>
      </c>
      <c r="D199" s="24"/>
      <c r="E199" s="338">
        <f>E188+E197</f>
        <v>121940319</v>
      </c>
      <c r="F199" s="338">
        <v>5570771</v>
      </c>
    </row>
    <row r="200" spans="2:6" ht="12" thickTop="1">
      <c r="B200" s="24"/>
      <c r="C200" s="247"/>
      <c r="D200" s="24"/>
      <c r="E200" s="23"/>
      <c r="F200" s="23"/>
    </row>
    <row r="201" spans="2:6" ht="11.25">
      <c r="B201" s="24">
        <v>15</v>
      </c>
      <c r="C201" s="247" t="s">
        <v>132</v>
      </c>
      <c r="D201" s="24"/>
      <c r="E201" s="23">
        <v>12218563</v>
      </c>
      <c r="F201" s="23">
        <v>577429</v>
      </c>
    </row>
    <row r="202" spans="2:6" ht="11.25">
      <c r="B202" s="24"/>
      <c r="C202" s="247"/>
      <c r="D202" s="24"/>
      <c r="E202" s="23"/>
      <c r="F202" s="23"/>
    </row>
    <row r="203" spans="2:6" ht="15.75" thickBot="1">
      <c r="B203" s="24">
        <v>16</v>
      </c>
      <c r="C203" s="247" t="s">
        <v>133</v>
      </c>
      <c r="D203" s="24"/>
      <c r="E203" s="338">
        <f>E199-E201</f>
        <v>109721756</v>
      </c>
      <c r="F203" s="338">
        <v>4993342</v>
      </c>
    </row>
    <row r="204" spans="2:6" ht="12" thickTop="1">
      <c r="B204" s="24"/>
      <c r="C204" s="24"/>
      <c r="D204" s="24"/>
      <c r="E204" s="23"/>
      <c r="F204" s="23"/>
    </row>
    <row r="205" spans="2:6" ht="12" thickBot="1">
      <c r="B205" s="94">
        <v>17</v>
      </c>
      <c r="C205" s="276" t="s">
        <v>134</v>
      </c>
      <c r="D205" s="94"/>
      <c r="E205" s="50">
        <v>0</v>
      </c>
      <c r="F205" s="50">
        <v>0</v>
      </c>
    </row>
    <row r="206" spans="2:6" ht="12" thickTop="1">
      <c r="B206" s="8"/>
      <c r="C206" s="277"/>
      <c r="D206" s="8"/>
      <c r="E206" s="278"/>
      <c r="F206" s="278"/>
    </row>
    <row r="207" spans="2:6" ht="12" thickBot="1">
      <c r="B207" s="8"/>
      <c r="C207" s="277"/>
      <c r="D207" s="8"/>
      <c r="E207" s="278"/>
      <c r="F207" s="278"/>
    </row>
    <row r="208" spans="2:19" ht="16.5" thickBot="1" thickTop="1">
      <c r="B208" s="8"/>
      <c r="C208" s="354" t="s">
        <v>237</v>
      </c>
      <c r="D208" s="355"/>
      <c r="E208" s="260" t="str">
        <f>IF(E203=E49,"OK","Nuk Kuadron!")</f>
        <v>OK</v>
      </c>
      <c r="F208" s="260" t="str">
        <f>IF(F203=F49,"OK","Nuk Kuadron!")</f>
        <v>OK</v>
      </c>
      <c r="O208" s="114"/>
      <c r="P208" s="114"/>
      <c r="Q208" s="114"/>
      <c r="R208" s="114"/>
      <c r="S208" s="114"/>
    </row>
    <row r="209" spans="2:16" ht="12" thickTop="1">
      <c r="B209" s="8"/>
      <c r="C209" s="277"/>
      <c r="D209" s="8"/>
      <c r="E209" s="278"/>
      <c r="F209" s="278"/>
      <c r="P209" s="114"/>
    </row>
    <row r="210" spans="2:6" ht="11.25">
      <c r="B210" s="8"/>
      <c r="C210" s="277"/>
      <c r="D210" s="8"/>
      <c r="E210" s="278"/>
      <c r="F210" s="278"/>
    </row>
    <row r="211" spans="2:6" ht="11.25">
      <c r="B211" s="8"/>
      <c r="C211" s="277"/>
      <c r="D211" s="8"/>
      <c r="E211" s="278"/>
      <c r="F211" s="278"/>
    </row>
    <row r="212" spans="2:6" ht="11.25">
      <c r="B212" s="257"/>
      <c r="C212" s="257"/>
      <c r="D212" s="257"/>
      <c r="E212" s="257"/>
      <c r="F212" s="257"/>
    </row>
    <row r="213" spans="2:19" s="114" customFormat="1" ht="11.25">
      <c r="B213" s="279"/>
      <c r="C213" s="279"/>
      <c r="D213" s="279"/>
      <c r="E213" s="279"/>
      <c r="F213" s="279"/>
      <c r="O213" s="115"/>
      <c r="P213" s="113"/>
      <c r="Q213" s="113"/>
      <c r="R213" s="113"/>
      <c r="S213" s="113"/>
    </row>
    <row r="214" spans="2:6" ht="11.25" hidden="1" outlineLevel="1">
      <c r="B214" s="280"/>
      <c r="C214" s="281" t="s">
        <v>135</v>
      </c>
      <c r="D214" s="257"/>
      <c r="E214" s="257"/>
      <c r="F214" s="257"/>
    </row>
    <row r="215" spans="2:6" ht="11.25" hidden="1" outlineLevel="1">
      <c r="B215" s="280"/>
      <c r="C215" s="281" t="s">
        <v>136</v>
      </c>
      <c r="D215" s="257"/>
      <c r="E215" s="257"/>
      <c r="F215" s="257"/>
    </row>
    <row r="216" spans="2:6" ht="11.25" hidden="1" outlineLevel="1">
      <c r="B216" s="282" t="s">
        <v>137</v>
      </c>
      <c r="C216" s="283" t="s">
        <v>116</v>
      </c>
      <c r="D216" s="284" t="s">
        <v>48</v>
      </c>
      <c r="E216" s="284" t="s">
        <v>49</v>
      </c>
      <c r="F216" s="285" t="s">
        <v>50</v>
      </c>
    </row>
    <row r="217" spans="2:6" ht="11.25" hidden="1" outlineLevel="1">
      <c r="B217" s="286"/>
      <c r="C217" s="287"/>
      <c r="D217" s="288"/>
      <c r="E217" s="288"/>
      <c r="F217" s="288"/>
    </row>
    <row r="218" spans="2:6" ht="11.25" hidden="1" outlineLevel="1">
      <c r="B218" s="289">
        <v>1</v>
      </c>
      <c r="C218" s="247" t="s">
        <v>138</v>
      </c>
      <c r="D218" s="290"/>
      <c r="E218" s="290"/>
      <c r="F218" s="290"/>
    </row>
    <row r="219" spans="2:6" ht="11.25" hidden="1" outlineLevel="1">
      <c r="B219" s="289">
        <v>2</v>
      </c>
      <c r="C219" s="247" t="s">
        <v>139</v>
      </c>
      <c r="D219" s="290"/>
      <c r="E219" s="290"/>
      <c r="F219" s="290"/>
    </row>
    <row r="220" spans="2:6" ht="11.25" hidden="1" outlineLevel="1">
      <c r="B220" s="289"/>
      <c r="C220" s="247"/>
      <c r="D220" s="290"/>
      <c r="E220" s="290"/>
      <c r="F220" s="290"/>
    </row>
    <row r="221" spans="2:6" ht="11.25" hidden="1" outlineLevel="1">
      <c r="B221" s="291">
        <v>3</v>
      </c>
      <c r="C221" s="292" t="s">
        <v>140</v>
      </c>
      <c r="D221" s="290"/>
      <c r="E221" s="290"/>
      <c r="F221" s="290"/>
    </row>
    <row r="222" spans="2:6" ht="11.25" hidden="1" outlineLevel="1">
      <c r="B222" s="289"/>
      <c r="C222" s="247"/>
      <c r="D222" s="290"/>
      <c r="E222" s="290"/>
      <c r="F222" s="290"/>
    </row>
    <row r="223" spans="2:6" ht="11.25" hidden="1" outlineLevel="1">
      <c r="B223" s="289">
        <v>4</v>
      </c>
      <c r="C223" s="247" t="s">
        <v>141</v>
      </c>
      <c r="D223" s="290"/>
      <c r="E223" s="290"/>
      <c r="F223" s="290"/>
    </row>
    <row r="224" spans="2:6" ht="11.25" hidden="1" outlineLevel="1">
      <c r="B224" s="289">
        <v>5</v>
      </c>
      <c r="C224" s="247" t="s">
        <v>142</v>
      </c>
      <c r="D224" s="290"/>
      <c r="E224" s="290"/>
      <c r="F224" s="290"/>
    </row>
    <row r="225" spans="2:6" ht="11.25" hidden="1" outlineLevel="1">
      <c r="B225" s="289">
        <v>6</v>
      </c>
      <c r="C225" s="247" t="s">
        <v>143</v>
      </c>
      <c r="D225" s="290"/>
      <c r="E225" s="290"/>
      <c r="F225" s="290"/>
    </row>
    <row r="226" spans="2:6" ht="11.25" hidden="1" outlineLevel="1">
      <c r="B226" s="289">
        <v>7</v>
      </c>
      <c r="C226" s="247" t="s">
        <v>144</v>
      </c>
      <c r="D226" s="290"/>
      <c r="E226" s="290"/>
      <c r="F226" s="290"/>
    </row>
    <row r="227" spans="2:6" ht="11.25" hidden="1" outlineLevel="1">
      <c r="B227" s="289">
        <v>8</v>
      </c>
      <c r="C227" s="247" t="s">
        <v>145</v>
      </c>
      <c r="D227" s="290"/>
      <c r="E227" s="290"/>
      <c r="F227" s="290"/>
    </row>
    <row r="228" spans="2:6" ht="11.25" hidden="1" outlineLevel="1">
      <c r="B228" s="289">
        <v>9</v>
      </c>
      <c r="C228" s="247" t="s">
        <v>146</v>
      </c>
      <c r="D228" s="290"/>
      <c r="E228" s="290"/>
      <c r="F228" s="290"/>
    </row>
    <row r="229" spans="2:6" ht="11.25" hidden="1" outlineLevel="1">
      <c r="B229" s="289">
        <v>10</v>
      </c>
      <c r="C229" s="247" t="s">
        <v>147</v>
      </c>
      <c r="D229" s="290"/>
      <c r="E229" s="290"/>
      <c r="F229" s="290"/>
    </row>
    <row r="230" spans="2:6" ht="11.25" hidden="1" outlineLevel="1">
      <c r="B230" s="289">
        <v>11</v>
      </c>
      <c r="C230" s="247" t="s">
        <v>125</v>
      </c>
      <c r="D230" s="290"/>
      <c r="E230" s="290"/>
      <c r="F230" s="290"/>
    </row>
    <row r="231" spans="2:6" ht="11.25" hidden="1" outlineLevel="1">
      <c r="B231" s="289"/>
      <c r="C231" s="247" t="s">
        <v>148</v>
      </c>
      <c r="D231" s="290"/>
      <c r="E231" s="290"/>
      <c r="F231" s="290"/>
    </row>
    <row r="232" spans="2:6" ht="11.25" hidden="1" outlineLevel="1">
      <c r="B232" s="289"/>
      <c r="C232" s="247" t="s">
        <v>149</v>
      </c>
      <c r="D232" s="290"/>
      <c r="E232" s="290"/>
      <c r="F232" s="290"/>
    </row>
    <row r="233" spans="2:6" ht="11.25" hidden="1" outlineLevel="1">
      <c r="B233" s="289"/>
      <c r="C233" s="247" t="s">
        <v>150</v>
      </c>
      <c r="D233" s="290"/>
      <c r="E233" s="290"/>
      <c r="F233" s="290"/>
    </row>
    <row r="234" spans="2:6" ht="11.25" hidden="1" outlineLevel="1">
      <c r="B234" s="289"/>
      <c r="C234" s="247" t="s">
        <v>151</v>
      </c>
      <c r="D234" s="290"/>
      <c r="E234" s="290"/>
      <c r="F234" s="290"/>
    </row>
    <row r="235" spans="2:6" ht="11.25" hidden="1" outlineLevel="1">
      <c r="B235" s="289"/>
      <c r="C235" s="247"/>
      <c r="D235" s="290"/>
      <c r="E235" s="290"/>
      <c r="F235" s="290"/>
    </row>
    <row r="236" spans="2:6" ht="11.25" hidden="1" outlineLevel="1">
      <c r="B236" s="289">
        <v>12</v>
      </c>
      <c r="C236" s="292" t="s">
        <v>152</v>
      </c>
      <c r="D236" s="290"/>
      <c r="E236" s="290"/>
      <c r="F236" s="290"/>
    </row>
    <row r="237" spans="2:6" ht="11.25" hidden="1" outlineLevel="1">
      <c r="B237" s="289"/>
      <c r="C237" s="292"/>
      <c r="D237" s="290"/>
      <c r="E237" s="290"/>
      <c r="F237" s="290"/>
    </row>
    <row r="238" spans="2:6" ht="11.25" hidden="1" outlineLevel="1">
      <c r="B238" s="289">
        <v>13</v>
      </c>
      <c r="C238" s="292" t="s">
        <v>153</v>
      </c>
      <c r="D238" s="290"/>
      <c r="E238" s="290"/>
      <c r="F238" s="290"/>
    </row>
    <row r="239" spans="2:19" ht="11.25" hidden="1" outlineLevel="1">
      <c r="B239" s="289">
        <v>14</v>
      </c>
      <c r="C239" s="292" t="s">
        <v>154</v>
      </c>
      <c r="D239" s="290"/>
      <c r="E239" s="290"/>
      <c r="F239" s="290"/>
      <c r="O239" s="114"/>
      <c r="P239" s="114"/>
      <c r="Q239" s="114"/>
      <c r="R239" s="114"/>
      <c r="S239" s="114"/>
    </row>
    <row r="240" spans="2:16" ht="11.25" hidden="1" outlineLevel="1">
      <c r="B240" s="289">
        <v>15</v>
      </c>
      <c r="C240" s="292" t="s">
        <v>155</v>
      </c>
      <c r="D240" s="290"/>
      <c r="E240" s="290"/>
      <c r="F240" s="290"/>
      <c r="P240" s="115"/>
    </row>
    <row r="241" spans="2:16" ht="11.25" hidden="1" outlineLevel="1">
      <c r="B241" s="289"/>
      <c r="C241" s="247"/>
      <c r="D241" s="290"/>
      <c r="E241" s="290"/>
      <c r="F241" s="290"/>
      <c r="P241" s="115"/>
    </row>
    <row r="242" spans="2:16" ht="11.25" hidden="1" outlineLevel="1">
      <c r="B242" s="289">
        <v>16</v>
      </c>
      <c r="C242" s="247" t="s">
        <v>134</v>
      </c>
      <c r="D242" s="290"/>
      <c r="E242" s="290"/>
      <c r="F242" s="290"/>
      <c r="P242" s="115"/>
    </row>
    <row r="243" spans="2:16" ht="11.25" collapsed="1">
      <c r="B243" s="280"/>
      <c r="C243" s="257"/>
      <c r="D243" s="257"/>
      <c r="E243" s="257"/>
      <c r="F243" s="257"/>
      <c r="P243" s="115"/>
    </row>
    <row r="244" spans="2:19" s="114" customFormat="1" ht="11.25">
      <c r="B244" s="279"/>
      <c r="C244" s="279"/>
      <c r="D244" s="279"/>
      <c r="E244" s="279"/>
      <c r="F244" s="279"/>
      <c r="O244" s="115"/>
      <c r="P244" s="115"/>
      <c r="Q244" s="113"/>
      <c r="R244" s="113"/>
      <c r="S244" s="113"/>
    </row>
    <row r="245" spans="2:16" ht="11.25">
      <c r="B245" s="257"/>
      <c r="C245" s="257"/>
      <c r="D245" s="257"/>
      <c r="E245" s="257"/>
      <c r="F245" s="257"/>
      <c r="P245" s="115"/>
    </row>
    <row r="246" spans="2:16" ht="12" hidden="1" outlineLevel="1" thickBot="1">
      <c r="B246" s="293" t="s">
        <v>137</v>
      </c>
      <c r="C246" s="293" t="s">
        <v>156</v>
      </c>
      <c r="D246" s="294" t="s">
        <v>48</v>
      </c>
      <c r="E246" s="294" t="s">
        <v>49</v>
      </c>
      <c r="F246" s="295" t="s">
        <v>50</v>
      </c>
      <c r="P246" s="115"/>
    </row>
    <row r="247" spans="2:16" ht="12" hidden="1" outlineLevel="1" thickTop="1">
      <c r="B247" s="296"/>
      <c r="C247" s="297"/>
      <c r="D247" s="297"/>
      <c r="E247" s="297"/>
      <c r="F247" s="298"/>
      <c r="P247" s="115"/>
    </row>
    <row r="248" spans="2:16" ht="11.25" hidden="1" outlineLevel="1">
      <c r="B248" s="299" t="s">
        <v>2</v>
      </c>
      <c r="C248" s="300" t="s">
        <v>157</v>
      </c>
      <c r="D248" s="301"/>
      <c r="E248" s="301"/>
      <c r="F248" s="302"/>
      <c r="P248" s="115"/>
    </row>
    <row r="249" spans="2:16" ht="11.25" hidden="1" outlineLevel="1">
      <c r="B249" s="299"/>
      <c r="C249" s="303" t="s">
        <v>158</v>
      </c>
      <c r="D249" s="301"/>
      <c r="E249" s="301"/>
      <c r="F249" s="302"/>
      <c r="P249" s="115"/>
    </row>
    <row r="250" spans="2:16" ht="11.25" hidden="1" outlineLevel="1">
      <c r="B250" s="299"/>
      <c r="C250" s="303" t="s">
        <v>159</v>
      </c>
      <c r="D250" s="301"/>
      <c r="E250" s="301"/>
      <c r="F250" s="302"/>
      <c r="P250" s="115"/>
    </row>
    <row r="251" spans="2:16" ht="11.25" hidden="1" outlineLevel="1">
      <c r="B251" s="299"/>
      <c r="C251" s="304" t="s">
        <v>160</v>
      </c>
      <c r="D251" s="301"/>
      <c r="E251" s="301"/>
      <c r="F251" s="302"/>
      <c r="P251" s="115"/>
    </row>
    <row r="252" spans="2:16" ht="11.25" hidden="1" outlineLevel="1">
      <c r="B252" s="299"/>
      <c r="C252" s="304" t="s">
        <v>161</v>
      </c>
      <c r="D252" s="301"/>
      <c r="E252" s="301"/>
      <c r="F252" s="302"/>
      <c r="P252" s="115"/>
    </row>
    <row r="253" spans="2:16" ht="11.25" hidden="1" outlineLevel="1">
      <c r="B253" s="299"/>
      <c r="C253" s="303" t="s">
        <v>162</v>
      </c>
      <c r="D253" s="301"/>
      <c r="E253" s="301"/>
      <c r="F253" s="302"/>
      <c r="P253" s="115"/>
    </row>
    <row r="254" spans="2:16" ht="11.25" hidden="1" outlineLevel="1">
      <c r="B254" s="299"/>
      <c r="C254" s="305" t="s">
        <v>163</v>
      </c>
      <c r="D254" s="301"/>
      <c r="E254" s="301"/>
      <c r="F254" s="302"/>
      <c r="P254" s="115"/>
    </row>
    <row r="255" spans="2:16" ht="11.25" hidden="1" outlineLevel="1">
      <c r="B255" s="299"/>
      <c r="C255" s="301"/>
      <c r="D255" s="301"/>
      <c r="E255" s="301"/>
      <c r="F255" s="302"/>
      <c r="P255" s="115"/>
    </row>
    <row r="256" spans="2:16" ht="11.25" hidden="1" outlineLevel="1">
      <c r="B256" s="299" t="s">
        <v>8</v>
      </c>
      <c r="C256" s="300" t="s">
        <v>164</v>
      </c>
      <c r="D256" s="301"/>
      <c r="E256" s="301"/>
      <c r="F256" s="302"/>
      <c r="P256" s="115"/>
    </row>
    <row r="257" spans="2:16" ht="11.25" hidden="1" outlineLevel="1">
      <c r="B257" s="299"/>
      <c r="C257" s="303" t="s">
        <v>165</v>
      </c>
      <c r="D257" s="301"/>
      <c r="E257" s="301"/>
      <c r="F257" s="302"/>
      <c r="P257" s="115"/>
    </row>
    <row r="258" spans="2:16" ht="11.25" hidden="1" outlineLevel="1">
      <c r="B258" s="299"/>
      <c r="C258" s="303" t="s">
        <v>26</v>
      </c>
      <c r="D258" s="301"/>
      <c r="E258" s="301"/>
      <c r="F258" s="302"/>
      <c r="P258" s="115"/>
    </row>
    <row r="259" spans="2:16" ht="11.25" hidden="1" outlineLevel="1">
      <c r="B259" s="299"/>
      <c r="C259" s="303" t="s">
        <v>166</v>
      </c>
      <c r="D259" s="301"/>
      <c r="E259" s="301"/>
      <c r="F259" s="302"/>
      <c r="P259" s="115"/>
    </row>
    <row r="260" spans="2:16" ht="11.25" hidden="1" outlineLevel="1">
      <c r="B260" s="299"/>
      <c r="C260" s="303" t="s">
        <v>167</v>
      </c>
      <c r="D260" s="301"/>
      <c r="E260" s="301"/>
      <c r="F260" s="302"/>
      <c r="P260" s="115"/>
    </row>
    <row r="261" spans="2:16" ht="11.25" hidden="1" outlineLevel="1">
      <c r="B261" s="299"/>
      <c r="C261" s="303" t="s">
        <v>168</v>
      </c>
      <c r="D261" s="301"/>
      <c r="E261" s="301"/>
      <c r="F261" s="302"/>
      <c r="P261" s="115"/>
    </row>
    <row r="262" spans="2:16" ht="11.25" hidden="1" outlineLevel="1">
      <c r="B262" s="299"/>
      <c r="C262" s="305" t="s">
        <v>169</v>
      </c>
      <c r="D262" s="301"/>
      <c r="E262" s="301"/>
      <c r="F262" s="302"/>
      <c r="P262" s="115"/>
    </row>
    <row r="263" spans="2:16" ht="11.25" hidden="1" outlineLevel="1">
      <c r="B263" s="299" t="s">
        <v>19</v>
      </c>
      <c r="C263" s="300" t="s">
        <v>170</v>
      </c>
      <c r="D263" s="301"/>
      <c r="E263" s="301"/>
      <c r="F263" s="302"/>
      <c r="P263" s="115"/>
    </row>
    <row r="264" spans="2:16" ht="11.25" hidden="1" outlineLevel="1">
      <c r="B264" s="299"/>
      <c r="C264" s="303" t="s">
        <v>27</v>
      </c>
      <c r="D264" s="301"/>
      <c r="E264" s="301"/>
      <c r="F264" s="302"/>
      <c r="P264" s="115"/>
    </row>
    <row r="265" spans="2:16" ht="11.25" hidden="1" outlineLevel="1">
      <c r="B265" s="299"/>
      <c r="C265" s="303" t="s">
        <v>28</v>
      </c>
      <c r="D265" s="301"/>
      <c r="E265" s="301"/>
      <c r="F265" s="302"/>
      <c r="P265" s="115"/>
    </row>
    <row r="266" spans="2:16" ht="11.25" hidden="1" outlineLevel="1">
      <c r="B266" s="299"/>
      <c r="C266" s="303" t="s">
        <v>171</v>
      </c>
      <c r="D266" s="301"/>
      <c r="E266" s="301"/>
      <c r="F266" s="302"/>
      <c r="P266" s="115"/>
    </row>
    <row r="267" spans="2:16" ht="11.25" hidden="1" outlineLevel="1">
      <c r="B267" s="299"/>
      <c r="C267" s="303" t="s">
        <v>172</v>
      </c>
      <c r="D267" s="301"/>
      <c r="E267" s="301"/>
      <c r="F267" s="302"/>
      <c r="P267" s="115"/>
    </row>
    <row r="268" spans="2:16" ht="11.25" hidden="1" outlineLevel="1">
      <c r="B268" s="299"/>
      <c r="C268" s="305" t="s">
        <v>173</v>
      </c>
      <c r="D268" s="301"/>
      <c r="E268" s="301"/>
      <c r="F268" s="302"/>
      <c r="P268" s="115"/>
    </row>
    <row r="269" spans="2:19" ht="11.25" hidden="1" outlineLevel="1">
      <c r="B269" s="299"/>
      <c r="C269" s="305"/>
      <c r="D269" s="301"/>
      <c r="E269" s="301"/>
      <c r="F269" s="302"/>
      <c r="O269" s="114"/>
      <c r="P269" s="114"/>
      <c r="Q269" s="114"/>
      <c r="R269" s="114"/>
      <c r="S269" s="114"/>
    </row>
    <row r="270" spans="2:19" ht="11.25" hidden="1" outlineLevel="1">
      <c r="B270" s="299"/>
      <c r="C270" s="306" t="s">
        <v>29</v>
      </c>
      <c r="D270" s="301"/>
      <c r="E270" s="301"/>
      <c r="F270" s="302"/>
      <c r="P270" s="115"/>
      <c r="Q270" s="115"/>
      <c r="R270" s="115"/>
      <c r="S270" s="115"/>
    </row>
    <row r="271" spans="2:19" ht="11.25" hidden="1" outlineLevel="1">
      <c r="B271" s="299"/>
      <c r="C271" s="306" t="s">
        <v>30</v>
      </c>
      <c r="D271" s="301"/>
      <c r="E271" s="301"/>
      <c r="F271" s="302"/>
      <c r="P271" s="115"/>
      <c r="Q271" s="115"/>
      <c r="R271" s="115"/>
      <c r="S271" s="115"/>
    </row>
    <row r="272" spans="2:16" ht="12" hidden="1" outlineLevel="1" thickBot="1">
      <c r="B272" s="307"/>
      <c r="C272" s="308" t="s">
        <v>31</v>
      </c>
      <c r="D272" s="309"/>
      <c r="E272" s="309"/>
      <c r="F272" s="310"/>
      <c r="P272" s="115"/>
    </row>
    <row r="273" spans="2:6" ht="11.25" collapsed="1">
      <c r="B273" s="257"/>
      <c r="C273" s="257"/>
      <c r="D273" s="257"/>
      <c r="E273" s="257"/>
      <c r="F273" s="257"/>
    </row>
    <row r="274" spans="2:19" s="114" customFormat="1" ht="11.25">
      <c r="B274" s="279"/>
      <c r="C274" s="279"/>
      <c r="D274" s="279"/>
      <c r="E274" s="279"/>
      <c r="F274" s="279"/>
      <c r="O274" s="115"/>
      <c r="P274" s="113"/>
      <c r="Q274" s="113"/>
      <c r="R274" s="113"/>
      <c r="S274" s="113"/>
    </row>
    <row r="275" spans="2:19" s="115" customFormat="1" ht="15.75" customHeight="1">
      <c r="B275" s="311"/>
      <c r="C275" s="311"/>
      <c r="D275" s="311"/>
      <c r="E275" s="311"/>
      <c r="F275" s="311"/>
      <c r="N275" s="114"/>
      <c r="P275" s="113"/>
      <c r="Q275" s="113"/>
      <c r="R275" s="113"/>
      <c r="S275" s="113"/>
    </row>
    <row r="276" spans="2:19" s="115" customFormat="1" ht="14.25">
      <c r="B276" s="356" t="str">
        <f>B6</f>
        <v>Shoqeria tregtare: "JORA"  sh.p.k, Tiranë. PF-  2013</v>
      </c>
      <c r="C276" s="356"/>
      <c r="D276" s="356"/>
      <c r="E276" s="356"/>
      <c r="F276" s="356"/>
      <c r="N276" s="114"/>
      <c r="P276" s="113"/>
      <c r="Q276" s="113"/>
      <c r="R276" s="113"/>
      <c r="S276" s="113"/>
    </row>
    <row r="277" spans="2:6" ht="11.25">
      <c r="B277" s="257"/>
      <c r="C277" s="257"/>
      <c r="D277" s="257"/>
      <c r="E277" s="257"/>
      <c r="F277" s="257"/>
    </row>
    <row r="278" spans="2:6" ht="35.25" customHeight="1" thickBot="1">
      <c r="B278" s="312"/>
      <c r="C278" s="313" t="s">
        <v>174</v>
      </c>
      <c r="D278" s="294" t="s">
        <v>48</v>
      </c>
      <c r="E278" s="294" t="s">
        <v>280</v>
      </c>
      <c r="F278" s="295" t="s">
        <v>279</v>
      </c>
    </row>
    <row r="279" spans="2:6" ht="12" thickTop="1">
      <c r="B279" s="314"/>
      <c r="C279" s="315"/>
      <c r="D279" s="315"/>
      <c r="E279" s="298"/>
      <c r="F279" s="316"/>
    </row>
    <row r="280" spans="2:6" ht="11.25">
      <c r="B280" s="299"/>
      <c r="C280" s="300" t="s">
        <v>157</v>
      </c>
      <c r="D280" s="301"/>
      <c r="E280" s="302"/>
      <c r="F280" s="317"/>
    </row>
    <row r="281" spans="2:6" ht="11.25">
      <c r="B281" s="299"/>
      <c r="C281" s="318" t="s">
        <v>269</v>
      </c>
      <c r="D281" s="301"/>
      <c r="E281" s="200">
        <f>E199</f>
        <v>121940319</v>
      </c>
      <c r="F281" s="171">
        <v>5570771</v>
      </c>
    </row>
    <row r="282" spans="2:6" ht="11.25">
      <c r="B282" s="299"/>
      <c r="C282" s="318" t="s">
        <v>32</v>
      </c>
      <c r="D282" s="301"/>
      <c r="E282" s="200"/>
      <c r="F282" s="171"/>
    </row>
    <row r="283" spans="2:6" ht="11.25">
      <c r="B283" s="299"/>
      <c r="C283" s="303" t="s">
        <v>33</v>
      </c>
      <c r="D283" s="301"/>
      <c r="E283" s="200">
        <f>-E184</f>
        <v>925490</v>
      </c>
      <c r="F283" s="171">
        <v>792145</v>
      </c>
    </row>
    <row r="284" spans="2:6" ht="11.25">
      <c r="B284" s="299"/>
      <c r="C284" s="303" t="s">
        <v>34</v>
      </c>
      <c r="D284" s="301"/>
      <c r="E284" s="200">
        <v>0</v>
      </c>
      <c r="F284" s="171">
        <v>0</v>
      </c>
    </row>
    <row r="285" spans="2:6" ht="11.25">
      <c r="B285" s="299"/>
      <c r="C285" s="303" t="s">
        <v>262</v>
      </c>
      <c r="D285" s="301"/>
      <c r="E285" s="344">
        <f>-(E16-F16)</f>
        <v>12000</v>
      </c>
      <c r="F285" s="171">
        <v>-12000</v>
      </c>
    </row>
    <row r="286" spans="2:6" ht="11.25">
      <c r="B286" s="299"/>
      <c r="C286" s="303" t="s">
        <v>35</v>
      </c>
      <c r="D286" s="301"/>
      <c r="E286" s="344">
        <f>E194</f>
        <v>2334</v>
      </c>
      <c r="F286" s="171">
        <v>10177</v>
      </c>
    </row>
    <row r="287" spans="2:13" ht="11.25">
      <c r="B287" s="299"/>
      <c r="C287" s="301" t="s">
        <v>175</v>
      </c>
      <c r="D287" s="319" t="s">
        <v>239</v>
      </c>
      <c r="E287" s="344">
        <f>-(E13-F13)-H290-H294</f>
        <v>-151558860</v>
      </c>
      <c r="F287" s="171">
        <v>-52166777</v>
      </c>
      <c r="G287" s="207" t="s">
        <v>281</v>
      </c>
      <c r="H287" s="208">
        <v>6424654</v>
      </c>
      <c r="M287" s="114"/>
    </row>
    <row r="288" spans="2:13" ht="11.25">
      <c r="B288" s="299"/>
      <c r="C288" s="301" t="s">
        <v>36</v>
      </c>
      <c r="D288" s="301"/>
      <c r="E288" s="344">
        <f>-(E14-F14)</f>
        <v>131843</v>
      </c>
      <c r="F288" s="171">
        <v>4035716</v>
      </c>
      <c r="G288" s="207" t="s">
        <v>263</v>
      </c>
      <c r="H288" s="208">
        <v>577432</v>
      </c>
      <c r="M288" s="114"/>
    </row>
    <row r="289" spans="2:13" ht="11.25">
      <c r="B289" s="299"/>
      <c r="C289" s="301" t="s">
        <v>176</v>
      </c>
      <c r="D289" s="301"/>
      <c r="E289" s="200">
        <f>(E33-F33)</f>
        <v>22937834</v>
      </c>
      <c r="F289" s="171">
        <v>51861001</v>
      </c>
      <c r="G289" s="207" t="s">
        <v>282</v>
      </c>
      <c r="H289" s="208">
        <v>-12218563</v>
      </c>
      <c r="M289" s="114"/>
    </row>
    <row r="290" spans="2:13" ht="15.75" thickBot="1">
      <c r="B290" s="299"/>
      <c r="C290" s="213" t="s">
        <v>213</v>
      </c>
      <c r="D290" s="213"/>
      <c r="E290" s="342">
        <f>SUM(E281:E289)</f>
        <v>-5609040</v>
      </c>
      <c r="F290" s="213">
        <v>10091033</v>
      </c>
      <c r="G290" s="207" t="s">
        <v>264</v>
      </c>
      <c r="H290" s="208">
        <v>0</v>
      </c>
      <c r="M290" s="114"/>
    </row>
    <row r="291" spans="2:13" ht="12" thickTop="1">
      <c r="B291" s="299"/>
      <c r="C291" s="301" t="s">
        <v>161</v>
      </c>
      <c r="D291" s="301"/>
      <c r="E291" s="200">
        <f>-E286</f>
        <v>-2334</v>
      </c>
      <c r="F291" s="171">
        <v>-10177</v>
      </c>
      <c r="G291" s="207"/>
      <c r="H291" s="208"/>
      <c r="M291" s="114"/>
    </row>
    <row r="292" spans="2:13" ht="11.25">
      <c r="B292" s="299"/>
      <c r="C292" s="301" t="s">
        <v>266</v>
      </c>
      <c r="D292" s="301"/>
      <c r="E292" s="200">
        <f>-H288</f>
        <v>-577432</v>
      </c>
      <c r="F292" s="200">
        <v>-1268844</v>
      </c>
      <c r="G292" s="207" t="s">
        <v>283</v>
      </c>
      <c r="H292" s="208">
        <f>SUM(H287:H291)</f>
        <v>-5216477</v>
      </c>
      <c r="M292" s="114"/>
    </row>
    <row r="293" spans="2:13" ht="15.75" thickBot="1">
      <c r="B293" s="299"/>
      <c r="C293" s="320" t="s">
        <v>214</v>
      </c>
      <c r="D293" s="301"/>
      <c r="E293" s="343">
        <f>SUM(E290:E292)</f>
        <v>-6188806</v>
      </c>
      <c r="F293" s="57">
        <v>8812012</v>
      </c>
      <c r="H293" s="209"/>
      <c r="M293" s="114"/>
    </row>
    <row r="294" spans="2:13" ht="12.75" thickBot="1" thickTop="1">
      <c r="B294" s="299"/>
      <c r="C294" s="301"/>
      <c r="D294" s="301"/>
      <c r="E294" s="171"/>
      <c r="F294" s="171"/>
      <c r="G294" s="210" t="s">
        <v>265</v>
      </c>
      <c r="H294" s="211">
        <f>H287-H292</f>
        <v>11641131</v>
      </c>
      <c r="M294" s="114"/>
    </row>
    <row r="295" spans="2:6" ht="11.25">
      <c r="B295" s="299"/>
      <c r="C295" s="300" t="s">
        <v>164</v>
      </c>
      <c r="D295" s="301"/>
      <c r="E295" s="171"/>
      <c r="F295" s="171"/>
    </row>
    <row r="296" spans="2:6" ht="11.25">
      <c r="B296" s="299"/>
      <c r="C296" s="322" t="s">
        <v>177</v>
      </c>
      <c r="D296" s="301"/>
      <c r="E296" s="171">
        <v>0</v>
      </c>
      <c r="F296" s="171"/>
    </row>
    <row r="297" spans="2:6" ht="11.25">
      <c r="B297" s="299"/>
      <c r="C297" s="322" t="s">
        <v>26</v>
      </c>
      <c r="D297" s="301"/>
      <c r="E297" s="171">
        <f>-S11</f>
        <v>0</v>
      </c>
      <c r="F297" s="171">
        <v>0</v>
      </c>
    </row>
    <row r="298" spans="2:6" ht="11.25">
      <c r="B298" s="299"/>
      <c r="C298" s="322" t="s">
        <v>178</v>
      </c>
      <c r="D298" s="301"/>
      <c r="E298" s="171">
        <v>0</v>
      </c>
      <c r="F298" s="171">
        <v>0</v>
      </c>
    </row>
    <row r="299" spans="2:6" ht="11.25">
      <c r="B299" s="299"/>
      <c r="C299" s="322" t="s">
        <v>167</v>
      </c>
      <c r="D299" s="301"/>
      <c r="E299" s="171">
        <v>0</v>
      </c>
      <c r="F299" s="171">
        <v>0</v>
      </c>
    </row>
    <row r="300" spans="2:6" ht="11.25">
      <c r="B300" s="299"/>
      <c r="C300" s="322" t="s">
        <v>168</v>
      </c>
      <c r="D300" s="301"/>
      <c r="E300" s="171">
        <v>0</v>
      </c>
      <c r="F300" s="171">
        <v>0</v>
      </c>
    </row>
    <row r="301" spans="2:6" ht="15.75" thickBot="1">
      <c r="B301" s="299"/>
      <c r="C301" s="320" t="s">
        <v>215</v>
      </c>
      <c r="D301" s="301"/>
      <c r="E301" s="321">
        <f>SUM(E296:E300)</f>
        <v>0</v>
      </c>
      <c r="F301" s="57">
        <v>0</v>
      </c>
    </row>
    <row r="302" spans="2:6" ht="10.5" customHeight="1" thickTop="1">
      <c r="B302" s="299"/>
      <c r="C302" s="323"/>
      <c r="D302" s="323"/>
      <c r="E302" s="324"/>
      <c r="F302" s="325"/>
    </row>
    <row r="303" spans="2:6" ht="11.25">
      <c r="B303" s="299"/>
      <c r="C303" s="300" t="s">
        <v>179</v>
      </c>
      <c r="D303" s="301"/>
      <c r="E303" s="171">
        <f>(E41-F41)</f>
        <v>0</v>
      </c>
      <c r="F303" s="171">
        <v>0</v>
      </c>
    </row>
    <row r="304" spans="2:6" ht="11.25">
      <c r="B304" s="299"/>
      <c r="C304" s="301" t="s">
        <v>180</v>
      </c>
      <c r="D304" s="301"/>
      <c r="E304" s="171"/>
      <c r="F304" s="171"/>
    </row>
    <row r="305" spans="2:6" ht="11.25">
      <c r="B305" s="299"/>
      <c r="C305" s="301" t="s">
        <v>28</v>
      </c>
      <c r="D305" s="301"/>
      <c r="E305" s="171">
        <v>-3401000</v>
      </c>
      <c r="F305" s="171">
        <v>0</v>
      </c>
    </row>
    <row r="306" spans="2:6" ht="11.25">
      <c r="B306" s="299"/>
      <c r="C306" s="301" t="s">
        <v>171</v>
      </c>
      <c r="D306" s="301"/>
      <c r="E306" s="171">
        <v>0</v>
      </c>
      <c r="F306" s="171">
        <v>0</v>
      </c>
    </row>
    <row r="307" spans="2:6" ht="11.25">
      <c r="B307" s="299"/>
      <c r="C307" s="301" t="s">
        <v>181</v>
      </c>
      <c r="D307" s="301"/>
      <c r="E307" s="171">
        <v>0</v>
      </c>
      <c r="F307" s="171">
        <v>0</v>
      </c>
    </row>
    <row r="308" spans="2:6" ht="15.75" thickBot="1">
      <c r="B308" s="326"/>
      <c r="C308" s="320" t="s">
        <v>216</v>
      </c>
      <c r="D308" s="301"/>
      <c r="E308" s="321">
        <f>SUM(E304:E307)</f>
        <v>-3401000</v>
      </c>
      <c r="F308" s="57">
        <v>0</v>
      </c>
    </row>
    <row r="309" spans="2:6" ht="12" thickTop="1">
      <c r="B309" s="299"/>
      <c r="C309" s="305"/>
      <c r="D309" s="301"/>
      <c r="E309" s="171"/>
      <c r="F309" s="171"/>
    </row>
    <row r="310" spans="2:6" ht="15.75" thickBot="1">
      <c r="B310" s="299"/>
      <c r="C310" s="300" t="s">
        <v>29</v>
      </c>
      <c r="D310" s="306"/>
      <c r="E310" s="321">
        <f>E293+E301+E308</f>
        <v>-9589806</v>
      </c>
      <c r="F310" s="57">
        <v>8812012</v>
      </c>
    </row>
    <row r="311" spans="2:6" ht="12" thickTop="1">
      <c r="B311" s="299"/>
      <c r="C311" s="300"/>
      <c r="D311" s="306"/>
      <c r="E311" s="55"/>
      <c r="F311" s="55"/>
    </row>
    <row r="312" spans="2:8" ht="11.25">
      <c r="B312" s="299"/>
      <c r="C312" s="300" t="s">
        <v>30</v>
      </c>
      <c r="D312" s="306"/>
      <c r="E312" s="55">
        <f>F11</f>
        <v>17289688</v>
      </c>
      <c r="F312" s="55">
        <v>8477676</v>
      </c>
      <c r="H312" s="197"/>
    </row>
    <row r="313" spans="2:19" ht="12" thickBot="1">
      <c r="B313" s="307"/>
      <c r="C313" s="327" t="s">
        <v>31</v>
      </c>
      <c r="D313" s="308"/>
      <c r="E313" s="56">
        <f>E11</f>
        <v>7699882</v>
      </c>
      <c r="F313" s="56">
        <v>17289688</v>
      </c>
      <c r="O313" s="114"/>
      <c r="P313" s="114"/>
      <c r="Q313" s="114"/>
      <c r="R313" s="114"/>
      <c r="S313" s="114"/>
    </row>
    <row r="314" spans="2:16" ht="12.75" thickBot="1" thickTop="1">
      <c r="B314" s="140"/>
      <c r="C314" s="52"/>
      <c r="D314" s="53"/>
      <c r="E314" s="54"/>
      <c r="F314" s="54"/>
      <c r="H314" s="198"/>
      <c r="P314" s="115"/>
    </row>
    <row r="315" spans="2:8" ht="16.5" thickBot="1" thickTop="1">
      <c r="B315" s="140"/>
      <c r="C315" s="52"/>
      <c r="D315" s="51" t="s">
        <v>187</v>
      </c>
      <c r="E315" s="68" t="str">
        <f>IF(E310=E313-E312,"OK","Nuk Kuadron!")</f>
        <v>OK</v>
      </c>
      <c r="F315" s="68" t="str">
        <f>IF(F310=F313-F312,"OK","Nuk Kuadron!")</f>
        <v>OK</v>
      </c>
      <c r="G315" s="167"/>
      <c r="H315" s="167"/>
    </row>
    <row r="316" spans="2:8" ht="12.75" thickBot="1" thickTop="1">
      <c r="B316" s="140"/>
      <c r="C316" s="52"/>
      <c r="D316" s="53"/>
      <c r="E316" s="179">
        <f>E313-E312+H315</f>
        <v>-9589806</v>
      </c>
      <c r="F316" s="179">
        <f>F313-F312</f>
        <v>8812012</v>
      </c>
      <c r="H316" s="198"/>
    </row>
    <row r="317" spans="4:5" ht="11.25">
      <c r="D317" s="113" t="s">
        <v>261</v>
      </c>
      <c r="E317" s="209">
        <f>E310-E316</f>
        <v>0</v>
      </c>
    </row>
    <row r="318" spans="15:19" s="114" customFormat="1" ht="11.25">
      <c r="O318" s="115"/>
      <c r="P318" s="113"/>
      <c r="Q318" s="113"/>
      <c r="R318" s="113"/>
      <c r="S318" s="113"/>
    </row>
    <row r="319" spans="5:19" ht="11.25">
      <c r="E319" s="202"/>
      <c r="F319" s="201"/>
      <c r="P319" s="115"/>
      <c r="Q319" s="115"/>
      <c r="R319" s="115"/>
      <c r="S319" s="115"/>
    </row>
    <row r="320" ht="11.25">
      <c r="O320" s="113"/>
    </row>
    <row r="321" spans="2:15" ht="11.25">
      <c r="B321" s="11"/>
      <c r="D321" s="169"/>
      <c r="O321" s="113"/>
    </row>
    <row r="322" spans="3:15" ht="12.75">
      <c r="C322" s="111" t="s">
        <v>37</v>
      </c>
      <c r="O322" s="113"/>
    </row>
    <row r="323" spans="3:15" ht="11.25">
      <c r="C323" s="34" t="s">
        <v>45</v>
      </c>
      <c r="O323" s="113"/>
    </row>
    <row r="324" spans="3:19" s="115" customFormat="1" ht="11.25">
      <c r="C324" s="112"/>
      <c r="O324" s="113"/>
      <c r="P324" s="113"/>
      <c r="Q324" s="113"/>
      <c r="R324" s="113"/>
      <c r="S324" s="113"/>
    </row>
    <row r="325" spans="2:23" ht="36.75" customHeight="1" thickBot="1">
      <c r="B325" s="172"/>
      <c r="C325" s="172"/>
      <c r="D325" s="35" t="s">
        <v>228</v>
      </c>
      <c r="E325" s="35" t="s">
        <v>21</v>
      </c>
      <c r="F325" s="35" t="s">
        <v>38</v>
      </c>
      <c r="G325" s="35" t="s">
        <v>208</v>
      </c>
      <c r="H325" s="35" t="s">
        <v>3</v>
      </c>
      <c r="I325" s="173" t="s">
        <v>187</v>
      </c>
      <c r="J325" s="115"/>
      <c r="K325" s="65"/>
      <c r="L325" s="65"/>
      <c r="M325" s="114"/>
      <c r="N325" s="115"/>
      <c r="O325" s="113"/>
      <c r="T325" s="115"/>
      <c r="W325" s="113"/>
    </row>
    <row r="326" spans="2:23" ht="15.75" thickTop="1">
      <c r="B326" s="152"/>
      <c r="C326" s="153"/>
      <c r="D326" s="153"/>
      <c r="E326" s="153"/>
      <c r="F326" s="153"/>
      <c r="G326" s="153"/>
      <c r="H326" s="154"/>
      <c r="I326" s="66"/>
      <c r="J326" s="115"/>
      <c r="K326" s="140"/>
      <c r="L326" s="140"/>
      <c r="M326" s="114"/>
      <c r="N326" s="115"/>
      <c r="O326" s="113"/>
      <c r="T326" s="115"/>
      <c r="W326" s="113"/>
    </row>
    <row r="327" spans="1:23" s="174" customFormat="1" ht="15">
      <c r="A327" s="113"/>
      <c r="B327" s="155"/>
      <c r="C327" s="25" t="s">
        <v>270</v>
      </c>
      <c r="D327" s="59">
        <v>100000</v>
      </c>
      <c r="E327" s="59">
        <v>0</v>
      </c>
      <c r="F327" s="59">
        <v>156624441</v>
      </c>
      <c r="G327" s="59">
        <v>6647681</v>
      </c>
      <c r="H327" s="60">
        <f>D327+F327+G327</f>
        <v>163372122</v>
      </c>
      <c r="I327" s="67"/>
      <c r="J327" s="115"/>
      <c r="K327" s="64"/>
      <c r="L327" s="64"/>
      <c r="M327" s="114"/>
      <c r="N327" s="115"/>
      <c r="O327" s="113"/>
      <c r="P327" s="113"/>
      <c r="Q327" s="113"/>
      <c r="R327" s="113"/>
      <c r="S327" s="113"/>
      <c r="T327" s="115"/>
      <c r="U327" s="115"/>
      <c r="V327" s="115"/>
      <c r="W327" s="113"/>
    </row>
    <row r="328" spans="1:23" s="174" customFormat="1" ht="15">
      <c r="A328" s="113"/>
      <c r="B328" s="155"/>
      <c r="C328" s="170" t="s">
        <v>39</v>
      </c>
      <c r="D328" s="59">
        <v>0</v>
      </c>
      <c r="E328" s="59">
        <v>0</v>
      </c>
      <c r="F328" s="59"/>
      <c r="G328" s="59">
        <v>0</v>
      </c>
      <c r="H328" s="60">
        <f>SUM(D328:G328)</f>
        <v>0</v>
      </c>
      <c r="I328" s="67"/>
      <c r="J328" s="115"/>
      <c r="K328" s="64"/>
      <c r="L328" s="64"/>
      <c r="M328" s="114"/>
      <c r="N328" s="115"/>
      <c r="O328" s="113"/>
      <c r="P328" s="113"/>
      <c r="Q328" s="113"/>
      <c r="R328" s="113"/>
      <c r="S328" s="113"/>
      <c r="T328" s="115"/>
      <c r="U328" s="115"/>
      <c r="V328" s="115"/>
      <c r="W328" s="113"/>
    </row>
    <row r="329" spans="1:23" s="174" customFormat="1" ht="15">
      <c r="A329" s="113"/>
      <c r="B329" s="155"/>
      <c r="C329" s="25" t="s">
        <v>40</v>
      </c>
      <c r="D329" s="59">
        <f>D327+D328</f>
        <v>100000</v>
      </c>
      <c r="E329" s="59">
        <f>E327+E328</f>
        <v>0</v>
      </c>
      <c r="F329" s="59">
        <f>F327+F328</f>
        <v>156624441</v>
      </c>
      <c r="G329" s="59">
        <f>G327+G328</f>
        <v>6647681</v>
      </c>
      <c r="H329" s="60">
        <f>SUM(D329:G329)</f>
        <v>163372122</v>
      </c>
      <c r="I329" s="67"/>
      <c r="J329" s="115"/>
      <c r="K329" s="64"/>
      <c r="L329" s="64"/>
      <c r="M329" s="114"/>
      <c r="N329" s="115"/>
      <c r="O329" s="113"/>
      <c r="P329" s="113"/>
      <c r="Q329" s="113"/>
      <c r="R329" s="113"/>
      <c r="S329" s="113"/>
      <c r="T329" s="115"/>
      <c r="U329" s="115"/>
      <c r="V329" s="115"/>
      <c r="W329" s="113"/>
    </row>
    <row r="330" spans="1:23" s="174" customFormat="1" ht="15">
      <c r="A330" s="113"/>
      <c r="B330" s="155"/>
      <c r="C330" s="170" t="s">
        <v>42</v>
      </c>
      <c r="D330" s="59"/>
      <c r="E330" s="59"/>
      <c r="F330" s="59"/>
      <c r="G330" s="59">
        <f>F164</f>
        <v>4993342</v>
      </c>
      <c r="H330" s="60">
        <f>SUM(D330:G330)</f>
        <v>4993342</v>
      </c>
      <c r="I330" s="67"/>
      <c r="J330" s="115"/>
      <c r="K330" s="64"/>
      <c r="L330" s="64"/>
      <c r="M330" s="114"/>
      <c r="N330" s="115"/>
      <c r="O330" s="113"/>
      <c r="P330" s="113"/>
      <c r="Q330" s="113"/>
      <c r="R330" s="113"/>
      <c r="S330" s="113"/>
      <c r="T330" s="115"/>
      <c r="U330" s="115"/>
      <c r="V330" s="115"/>
      <c r="W330" s="113"/>
    </row>
    <row r="331" spans="1:23" s="174" customFormat="1" ht="15">
      <c r="A331" s="113"/>
      <c r="B331" s="155"/>
      <c r="C331" s="170" t="s">
        <v>41</v>
      </c>
      <c r="D331" s="59"/>
      <c r="E331" s="59"/>
      <c r="F331" s="59"/>
      <c r="G331" s="59"/>
      <c r="H331" s="60">
        <f>SUM(D331:G331)</f>
        <v>0</v>
      </c>
      <c r="I331" s="67"/>
      <c r="J331" s="115"/>
      <c r="K331" s="64"/>
      <c r="L331" s="64"/>
      <c r="M331" s="114"/>
      <c r="N331" s="115"/>
      <c r="O331" s="113"/>
      <c r="P331" s="113"/>
      <c r="Q331" s="113"/>
      <c r="R331" s="113"/>
      <c r="S331" s="113"/>
      <c r="T331" s="115"/>
      <c r="U331" s="115"/>
      <c r="V331" s="115"/>
      <c r="W331" s="113"/>
    </row>
    <row r="332" spans="1:23" s="174" customFormat="1" ht="15">
      <c r="A332" s="113"/>
      <c r="B332" s="155"/>
      <c r="C332" s="170" t="s">
        <v>46</v>
      </c>
      <c r="D332" s="59">
        <v>162961000</v>
      </c>
      <c r="E332" s="59"/>
      <c r="F332" s="59">
        <v>-162961000</v>
      </c>
      <c r="G332" s="59">
        <v>0</v>
      </c>
      <c r="H332" s="60">
        <f>SUM(D332:G332)</f>
        <v>0</v>
      </c>
      <c r="I332" s="67"/>
      <c r="J332" s="115"/>
      <c r="K332" s="64"/>
      <c r="L332" s="64"/>
      <c r="M332" s="114"/>
      <c r="N332" s="115"/>
      <c r="O332" s="113"/>
      <c r="P332" s="113"/>
      <c r="Q332" s="113"/>
      <c r="R332" s="113"/>
      <c r="S332" s="113"/>
      <c r="T332" s="115"/>
      <c r="U332" s="115"/>
      <c r="V332" s="115"/>
      <c r="W332" s="113"/>
    </row>
    <row r="333" spans="1:23" s="174" customFormat="1" ht="15.75" thickBot="1">
      <c r="A333" s="113"/>
      <c r="B333" s="155"/>
      <c r="C333" s="170" t="s">
        <v>47</v>
      </c>
      <c r="D333" s="59">
        <v>0</v>
      </c>
      <c r="E333" s="59">
        <v>0</v>
      </c>
      <c r="F333" s="59"/>
      <c r="G333" s="59"/>
      <c r="H333" s="60"/>
      <c r="I333" s="67"/>
      <c r="J333" s="115"/>
      <c r="K333" s="64"/>
      <c r="L333" s="64"/>
      <c r="M333" s="114"/>
      <c r="N333" s="115"/>
      <c r="O333" s="113"/>
      <c r="P333" s="113"/>
      <c r="Q333" s="113"/>
      <c r="R333" s="113"/>
      <c r="S333" s="113"/>
      <c r="T333" s="115"/>
      <c r="U333" s="115"/>
      <c r="V333" s="115"/>
      <c r="W333" s="113"/>
    </row>
    <row r="334" spans="1:23" s="174" customFormat="1" ht="16.5" thickBot="1" thickTop="1">
      <c r="A334" s="113"/>
      <c r="B334" s="155"/>
      <c r="C334" s="25" t="s">
        <v>271</v>
      </c>
      <c r="D334" s="59">
        <f>SUM(D329:D333)</f>
        <v>163061000</v>
      </c>
      <c r="E334" s="59">
        <f>SUM(E329:E333)</f>
        <v>0</v>
      </c>
      <c r="F334" s="59">
        <f>SUM(F329:F333)+G329</f>
        <v>311122</v>
      </c>
      <c r="G334" s="59">
        <f>SUM(G330:G333)</f>
        <v>4993342</v>
      </c>
      <c r="H334" s="59">
        <f>SUM(H329:H333)</f>
        <v>168365464</v>
      </c>
      <c r="I334" s="68" t="str">
        <f>IF(H334=F50,"OK","Nuk Kuadron!")</f>
        <v>OK</v>
      </c>
      <c r="J334" s="115"/>
      <c r="K334" s="64"/>
      <c r="L334" s="64"/>
      <c r="M334" s="114"/>
      <c r="N334" s="115"/>
      <c r="O334" s="113"/>
      <c r="P334" s="113"/>
      <c r="Q334" s="113"/>
      <c r="R334" s="113"/>
      <c r="S334" s="113"/>
      <c r="T334" s="115"/>
      <c r="U334" s="115"/>
      <c r="V334" s="115"/>
      <c r="W334" s="113"/>
    </row>
    <row r="335" spans="1:23" s="174" customFormat="1" ht="15.75" thickTop="1">
      <c r="A335" s="113"/>
      <c r="B335" s="155"/>
      <c r="C335" s="170" t="s">
        <v>272</v>
      </c>
      <c r="D335" s="59">
        <v>0</v>
      </c>
      <c r="E335" s="59">
        <v>0</v>
      </c>
      <c r="F335" s="59"/>
      <c r="G335" s="59">
        <f>E49</f>
        <v>109721756</v>
      </c>
      <c r="H335" s="60">
        <f aca="true" t="shared" si="2" ref="H335:H340">SUM(D335:G335)</f>
        <v>109721756</v>
      </c>
      <c r="I335" s="67"/>
      <c r="J335" s="115"/>
      <c r="K335" s="64"/>
      <c r="L335" s="64"/>
      <c r="M335" s="114"/>
      <c r="N335" s="115"/>
      <c r="O335" s="113"/>
      <c r="P335" s="113"/>
      <c r="Q335" s="113"/>
      <c r="R335" s="113"/>
      <c r="S335" s="113"/>
      <c r="T335" s="115"/>
      <c r="U335" s="115"/>
      <c r="V335" s="115"/>
      <c r="W335" s="113"/>
    </row>
    <row r="336" spans="1:23" s="174" customFormat="1" ht="15">
      <c r="A336" s="113"/>
      <c r="B336" s="155"/>
      <c r="C336" s="170" t="s">
        <v>41</v>
      </c>
      <c r="D336" s="59">
        <v>0</v>
      </c>
      <c r="E336" s="59">
        <v>0</v>
      </c>
      <c r="F336" s="59"/>
      <c r="G336" s="59"/>
      <c r="H336" s="60">
        <f t="shared" si="2"/>
        <v>0</v>
      </c>
      <c r="I336" s="67"/>
      <c r="J336" s="115"/>
      <c r="K336" s="64"/>
      <c r="L336" s="64"/>
      <c r="M336" s="114"/>
      <c r="N336" s="115"/>
      <c r="O336" s="113"/>
      <c r="P336" s="113"/>
      <c r="Q336" s="113"/>
      <c r="R336" s="113"/>
      <c r="S336" s="113"/>
      <c r="T336" s="115"/>
      <c r="U336" s="115"/>
      <c r="V336" s="115"/>
      <c r="W336" s="113"/>
    </row>
    <row r="337" spans="1:23" s="174" customFormat="1" ht="15">
      <c r="A337" s="113"/>
      <c r="B337" s="155"/>
      <c r="C337" s="170" t="s">
        <v>43</v>
      </c>
      <c r="D337" s="59">
        <f>E42-F42</f>
        <v>0</v>
      </c>
      <c r="E337" s="59">
        <v>0</v>
      </c>
      <c r="F337" s="59"/>
      <c r="G337" s="59">
        <f>-F337</f>
        <v>0</v>
      </c>
      <c r="H337" s="60">
        <f t="shared" si="2"/>
        <v>0</v>
      </c>
      <c r="I337" s="67"/>
      <c r="J337" s="115"/>
      <c r="K337" s="64"/>
      <c r="L337" s="64"/>
      <c r="M337" s="114"/>
      <c r="N337" s="115"/>
      <c r="O337" s="115"/>
      <c r="P337" s="113"/>
      <c r="Q337" s="113"/>
      <c r="R337" s="113"/>
      <c r="S337" s="113"/>
      <c r="T337" s="115"/>
      <c r="U337" s="115"/>
      <c r="V337" s="115"/>
      <c r="W337" s="113"/>
    </row>
    <row r="338" spans="1:23" s="174" customFormat="1" ht="15">
      <c r="A338" s="113"/>
      <c r="B338" s="155"/>
      <c r="C338" s="170" t="s">
        <v>46</v>
      </c>
      <c r="D338" s="59"/>
      <c r="E338" s="59"/>
      <c r="F338" s="59"/>
      <c r="G338" s="59"/>
      <c r="H338" s="60">
        <f t="shared" si="2"/>
        <v>0</v>
      </c>
      <c r="I338" s="67"/>
      <c r="J338" s="115"/>
      <c r="K338" s="64"/>
      <c r="L338" s="64"/>
      <c r="M338" s="114"/>
      <c r="N338" s="115"/>
      <c r="O338" s="115"/>
      <c r="P338" s="113"/>
      <c r="Q338" s="113"/>
      <c r="R338" s="113"/>
      <c r="S338" s="113"/>
      <c r="T338" s="115"/>
      <c r="U338" s="115"/>
      <c r="V338" s="115"/>
      <c r="W338" s="113"/>
    </row>
    <row r="339" spans="1:23" s="174" customFormat="1" ht="15">
      <c r="A339" s="113"/>
      <c r="B339" s="155"/>
      <c r="C339" s="170" t="s">
        <v>44</v>
      </c>
      <c r="D339" s="59">
        <v>0</v>
      </c>
      <c r="E339" s="59">
        <v>0</v>
      </c>
      <c r="F339" s="59">
        <v>0</v>
      </c>
      <c r="G339" s="59">
        <v>0</v>
      </c>
      <c r="H339" s="60">
        <f t="shared" si="2"/>
        <v>0</v>
      </c>
      <c r="I339" s="67"/>
      <c r="J339" s="115"/>
      <c r="K339" s="64"/>
      <c r="L339" s="64"/>
      <c r="M339" s="114"/>
      <c r="N339" s="115"/>
      <c r="O339" s="115"/>
      <c r="P339" s="113"/>
      <c r="Q339" s="113"/>
      <c r="R339" s="113"/>
      <c r="S339" s="113"/>
      <c r="T339" s="115"/>
      <c r="U339" s="115"/>
      <c r="V339" s="115"/>
      <c r="W339" s="113"/>
    </row>
    <row r="340" spans="1:23" s="174" customFormat="1" ht="15.75" thickBot="1">
      <c r="A340" s="113"/>
      <c r="B340" s="175"/>
      <c r="C340" s="176"/>
      <c r="D340" s="61"/>
      <c r="E340" s="61"/>
      <c r="F340" s="61"/>
      <c r="G340" s="61"/>
      <c r="H340" s="62">
        <f t="shared" si="2"/>
        <v>0</v>
      </c>
      <c r="I340" s="67"/>
      <c r="J340" s="115"/>
      <c r="K340" s="64"/>
      <c r="L340" s="64"/>
      <c r="M340" s="114"/>
      <c r="N340" s="115"/>
      <c r="O340" s="115"/>
      <c r="P340" s="113"/>
      <c r="Q340" s="113"/>
      <c r="R340" s="113"/>
      <c r="S340" s="113"/>
      <c r="T340" s="115"/>
      <c r="U340" s="115"/>
      <c r="V340" s="115"/>
      <c r="W340" s="113"/>
    </row>
    <row r="341" spans="1:23" s="174" customFormat="1" ht="16.5" thickBot="1" thickTop="1">
      <c r="A341" s="113"/>
      <c r="B341" s="177"/>
      <c r="C341" s="58" t="s">
        <v>284</v>
      </c>
      <c r="D341" s="63">
        <f>SUM(D334:D339)</f>
        <v>163061000</v>
      </c>
      <c r="E341" s="63">
        <f>SUM(E334:E339)</f>
        <v>0</v>
      </c>
      <c r="F341" s="63">
        <f>SUM(F334:F339)</f>
        <v>311122</v>
      </c>
      <c r="G341" s="63">
        <f>SUM(G334:G339)</f>
        <v>114715098</v>
      </c>
      <c r="H341" s="63">
        <f>SUM(H334:H339)</f>
        <v>278087220</v>
      </c>
      <c r="I341" s="68" t="str">
        <f>IF(H341=E50,"OK","Nuk Kuadron!")</f>
        <v>OK</v>
      </c>
      <c r="J341" s="115"/>
      <c r="K341" s="64"/>
      <c r="L341" s="64"/>
      <c r="M341" s="114"/>
      <c r="N341" s="115"/>
      <c r="O341" s="115"/>
      <c r="P341" s="113"/>
      <c r="Q341" s="113"/>
      <c r="R341" s="113"/>
      <c r="S341" s="113"/>
      <c r="T341" s="115"/>
      <c r="U341" s="115"/>
      <c r="V341" s="115"/>
      <c r="W341" s="113"/>
    </row>
    <row r="342" ht="12" thickTop="1"/>
    <row r="343" ht="11.25">
      <c r="F343" s="167"/>
    </row>
    <row r="345" ht="11.25">
      <c r="H345" s="167">
        <f>H341-E165</f>
        <v>0</v>
      </c>
    </row>
  </sheetData>
  <sheetProtection password="CABB" sheet="1" formatCells="0" formatColumns="0" formatRows="0" insertColumns="0" insertRows="0" insertHyperlinks="0" deleteColumns="0" deleteRows="0" sort="0" autoFilter="0" pivotTables="0"/>
  <mergeCells count="10">
    <mergeCell ref="B173:F173"/>
    <mergeCell ref="C208:D208"/>
    <mergeCell ref="B276:F276"/>
    <mergeCell ref="O5:U5"/>
    <mergeCell ref="B6:F6"/>
    <mergeCell ref="O36:S36"/>
    <mergeCell ref="B64:F64"/>
    <mergeCell ref="H66:K66"/>
    <mergeCell ref="P169:P170"/>
    <mergeCell ref="Q169:S169"/>
  </mergeCells>
  <printOptions/>
  <pageMargins left="0.7" right="0.7" top="0.75" bottom="0.75" header="0.3" footer="0.3"/>
  <pageSetup fitToHeight="1" fitToWidth="1" horizontalDpi="600" verticalDpi="600" orientation="portrait" paperSize="9" scale="2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2014-06-10T12:24:38Z</cp:lastPrinted>
  <dcterms:created xsi:type="dcterms:W3CDTF">2009-01-08T11:27:56Z</dcterms:created>
  <dcterms:modified xsi:type="dcterms:W3CDTF">2014-06-10T12:25:05Z</dcterms:modified>
  <cp:category/>
  <cp:version/>
  <cp:contentType/>
  <cp:contentStatus/>
</cp:coreProperties>
</file>