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1" activeTab="1"/>
  </bookViews>
  <sheets>
    <sheet name="KAPAKU" sheetId="1" r:id="rId1"/>
    <sheet name="AKTIVI 2012" sheetId="2" r:id="rId2"/>
    <sheet name="pasivi  2012" sheetId="3" r:id="rId3"/>
    <sheet name="Te ardhura+shpenzime 2012" sheetId="4" r:id="rId4"/>
    <sheet name="cash flow 2012" sheetId="5" r:id="rId5"/>
    <sheet name="Kapitalet e veta 2012" sheetId="6" r:id="rId6"/>
    <sheet name="Sheet1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<sst xmlns="http://schemas.openxmlformats.org/spreadsheetml/2006/main" count="286" uniqueCount="221">
  <si>
    <t>I</t>
  </si>
  <si>
    <t>Fitimi para tatimit</t>
  </si>
  <si>
    <t>II</t>
  </si>
  <si>
    <t>Dividentet e arketuar</t>
  </si>
  <si>
    <t>III</t>
  </si>
  <si>
    <t>Te ardhura nga huamarrje afatgjata</t>
  </si>
  <si>
    <t xml:space="preserve">Dividentet e paguar </t>
  </si>
  <si>
    <t>Mjetet monetare ne fillim te periudhes kontabel</t>
  </si>
  <si>
    <t>Mjetet monetare ne fund te periudhes kontabel</t>
  </si>
  <si>
    <t>Nr</t>
  </si>
  <si>
    <t>Shenime</t>
  </si>
  <si>
    <t>Ushtrimi</t>
  </si>
  <si>
    <t>Shitjet neto</t>
  </si>
  <si>
    <t>Te ardhurat dhe shpenzimet financiare nga pjesemarrjet</t>
  </si>
  <si>
    <t>Shpenzimet e tatimit mbi fitimin</t>
  </si>
  <si>
    <t>A   K   T   I   V   E   T</t>
  </si>
  <si>
    <t>A K T I V E T    A F A T S H K U R T E R A</t>
  </si>
  <si>
    <t>Aktivet  monetare</t>
  </si>
  <si>
    <t>2.1</t>
  </si>
  <si>
    <t>i</t>
  </si>
  <si>
    <t>Banka</t>
  </si>
  <si>
    <t>ii</t>
  </si>
  <si>
    <t>Arka</t>
  </si>
  <si>
    <t>Derivative dhe aktive te mbajtura per tregetim</t>
  </si>
  <si>
    <t xml:space="preserve">Derivative </t>
  </si>
  <si>
    <t>Aktive te mbajtura per tregetim</t>
  </si>
  <si>
    <t>Aktive te tjera financiare afatshkurtera</t>
  </si>
  <si>
    <t>2.2</t>
  </si>
  <si>
    <t>Kliente per mallra,produkte e sherbime</t>
  </si>
  <si>
    <t>iii</t>
  </si>
  <si>
    <t>Tatim mbi fitimin</t>
  </si>
  <si>
    <t>iv</t>
  </si>
  <si>
    <t>TVSH</t>
  </si>
  <si>
    <t>v</t>
  </si>
  <si>
    <t>Te drejta e detyrime ndaj ortakeve</t>
  </si>
  <si>
    <t>Inventari</t>
  </si>
  <si>
    <t>2.3</t>
  </si>
  <si>
    <t>Lendet e para</t>
  </si>
  <si>
    <t>Prodhim ne proces</t>
  </si>
  <si>
    <t>Produkte te gateshme</t>
  </si>
  <si>
    <t>Mallra per rishitje</t>
  </si>
  <si>
    <t>Invetar Imet</t>
  </si>
  <si>
    <t>Aktive biologjike afatshkurtera</t>
  </si>
  <si>
    <t>Aktive afatshkurtra te mbajtura per rishitje</t>
  </si>
  <si>
    <t>Parapagime dhe shpenzime te shtyra</t>
  </si>
  <si>
    <t>Diferenca konvertimi Aktive</t>
  </si>
  <si>
    <t>Shpenzime te periudhave te ardhshme</t>
  </si>
  <si>
    <t>A K T I V E T    A F A T G J A T A</t>
  </si>
  <si>
    <t>Investimet  financiare afatgjata</t>
  </si>
  <si>
    <t>3</t>
  </si>
  <si>
    <t xml:space="preserve">i </t>
  </si>
  <si>
    <t>Pjesemarje te tjera ne njesi te kontrolluara</t>
  </si>
  <si>
    <t>Aksione dhe investime te tjera ne pjesemarje</t>
  </si>
  <si>
    <t>Aksone dhe letra te tjera me vlere</t>
  </si>
  <si>
    <t>Llogari / Kerkesa te arketueshme afatgjata</t>
  </si>
  <si>
    <t>Aktive afatgjata materiale</t>
  </si>
  <si>
    <t>4</t>
  </si>
  <si>
    <t>Toka</t>
  </si>
  <si>
    <t>Ndertesa</t>
  </si>
  <si>
    <t>Makineri dhe pajisje</t>
  </si>
  <si>
    <t>Aktive tjera afat gjata materiale ( me Vl.Kontab)</t>
  </si>
  <si>
    <t>Ativet biologjike afatgjata</t>
  </si>
  <si>
    <t>Aktive afatgjata jo materiale</t>
  </si>
  <si>
    <t>Emri i mire</t>
  </si>
  <si>
    <t>Shpenzimet e zhvillimit</t>
  </si>
  <si>
    <t>Aktive tjera afat gjata jo materiale</t>
  </si>
  <si>
    <t>Kapitali aksioner i pa paguar</t>
  </si>
  <si>
    <t>Aktive te tjera afatgjata</t>
  </si>
  <si>
    <t>T O T A L I     A K T I V E V E   ( I + II )</t>
  </si>
  <si>
    <t>PASIVET  DHE  KAPITALI</t>
  </si>
  <si>
    <t>P A S I V E T      A F A T S H K U R T  R A</t>
  </si>
  <si>
    <t>Derivativet</t>
  </si>
  <si>
    <t>Huamarrjet</t>
  </si>
  <si>
    <t>Overdraftet bankare</t>
  </si>
  <si>
    <t>Huamarrje afatshkurtra</t>
  </si>
  <si>
    <t>Huat  dhe  parapagimet</t>
  </si>
  <si>
    <t>Te pagushme ndaj furnitoreve</t>
  </si>
  <si>
    <t xml:space="preserve">  Parapagime te mara</t>
  </si>
  <si>
    <t>Te pagushme ndaj punonjesve</t>
  </si>
  <si>
    <t>Detyrime per Sigurime Shoq.Shend.</t>
  </si>
  <si>
    <t>Detyrime tatimore per TAP-in.</t>
  </si>
  <si>
    <t>vi</t>
  </si>
  <si>
    <t>Detyrime tatimore per Tatim Fitimin</t>
  </si>
  <si>
    <t>vii</t>
  </si>
  <si>
    <t>Detyrime tatimore TVSH</t>
  </si>
  <si>
    <t>viiii</t>
  </si>
  <si>
    <t>Debitore dhe Kreditore te tjere.</t>
  </si>
  <si>
    <t>ix</t>
  </si>
  <si>
    <t>Diferenca konvertimi Pasive</t>
  </si>
  <si>
    <t>Grantet dhe te ardhurat e shtyra</t>
  </si>
  <si>
    <t>Provizionet afatshkurtera</t>
  </si>
  <si>
    <t>P A S I V E T      A F A T G J A T A</t>
  </si>
  <si>
    <t>5.2</t>
  </si>
  <si>
    <t>Huat  afatgjata</t>
  </si>
  <si>
    <t>Huamarrje nga bankat</t>
  </si>
  <si>
    <t>Bono te konvertueshme</t>
  </si>
  <si>
    <t>Huamarje te tjera afatgjata</t>
  </si>
  <si>
    <t>Provizionet afatgjata</t>
  </si>
  <si>
    <t>T O T A L I      P A S I V E V E      ( I+II )</t>
  </si>
  <si>
    <t xml:space="preserve">K A P I T A L I </t>
  </si>
  <si>
    <t>6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</si>
  <si>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</si>
  <si>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</si>
  <si>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</si>
  <si>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</si>
  <si>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</si>
  <si>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</si>
  <si>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</si>
  <si>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</si>
  <si>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pashperndara</t>
  </si>
  <si>
    <t>Fitimi (Humbja) e vitit financiar</t>
  </si>
  <si>
    <t>TOTALI   PASIVEVE   DHE   KAPITALIT  (I+II+III)</t>
  </si>
  <si>
    <t>K51718006P</t>
  </si>
  <si>
    <t>ALI DYRMISHI</t>
  </si>
  <si>
    <t>Rezerva te tjera</t>
  </si>
  <si>
    <t xml:space="preserve">(Mbeshtetur ne Ligjin  nr 9228, date 29.04.2004 " Per kontabilitetin dhe Pasqyrat  </t>
  </si>
  <si>
    <t>Financiare " , te ndryshuara ne Standartet Kombetare te Kontabilitetit  _SKK 2 )</t>
  </si>
  <si>
    <t>25.03.2005</t>
  </si>
  <si>
    <t>Debitore,Kreditore te tjere  467</t>
  </si>
  <si>
    <t>31.12.2011</t>
  </si>
  <si>
    <t>Ne lek</t>
  </si>
  <si>
    <t>Pershkrimi i elementeve</t>
  </si>
  <si>
    <t>Te ardhura te tjera nga veprimtaria e shfrytezimit</t>
  </si>
  <si>
    <t>Ndryshimet ne inventarin e produkteve te gateshme dhe prodhimit ne proces</t>
  </si>
  <si>
    <t>Materialet e konsumuara</t>
  </si>
  <si>
    <t>C1</t>
  </si>
  <si>
    <t>Kosto e punes</t>
  </si>
  <si>
    <t xml:space="preserve"> - pagat e personelit</t>
  </si>
  <si>
    <t>C2</t>
  </si>
  <si>
    <t xml:space="preserve"> - te tjera personeli</t>
  </si>
  <si>
    <t xml:space="preserve"> - shpenzimet per sigurimet shoqerore dhe   shendetesore</t>
  </si>
  <si>
    <t>Amortizimi dhe zhvleresimet</t>
  </si>
  <si>
    <t>C3</t>
  </si>
  <si>
    <t>Shpenzime te tjera</t>
  </si>
  <si>
    <t>C4</t>
  </si>
  <si>
    <t>Shpenzime per tu shperndare</t>
  </si>
  <si>
    <t>Totali i shpenzimeve (shuma 4-7)</t>
  </si>
  <si>
    <t>C1-C4</t>
  </si>
  <si>
    <t>Fitimi apo humbja nga veprimtaria kryesore (1+2+/-3-8)</t>
  </si>
  <si>
    <t>Te ardhura dhe shpenzimet financiare nga njesite e kontrolluara</t>
  </si>
  <si>
    <t>Te ardhuart dhe shpenzimet financiare</t>
  </si>
  <si>
    <t>Te ardhurat dhe shpenzimet financiare nga investime te tjera financiare afatgjata</t>
  </si>
  <si>
    <t>Te ardhurat dhe shpenzimet nga interesi</t>
  </si>
  <si>
    <t>Fitimet (humbjet) nga kursi i kembimit</t>
  </si>
  <si>
    <t>C5</t>
  </si>
  <si>
    <t>Te ardhura dhe shpenzime te tjera financiare</t>
  </si>
  <si>
    <t>C6</t>
  </si>
  <si>
    <t>Totali i te ardhurave dhe shpenzimeve financiare (12.1+/-12.2+/-12.3+/-12.4)</t>
  </si>
  <si>
    <t>Fitimi (humbja) para tatimit (9+/-13)</t>
  </si>
  <si>
    <t>C7</t>
  </si>
  <si>
    <t>Fitimi/humbja neto e vitit financiar (14-15)</t>
  </si>
  <si>
    <t xml:space="preserve">ADMINISTRATORI </t>
  </si>
  <si>
    <t>Shoqeria  DESTAXHEI</t>
  </si>
  <si>
    <t xml:space="preserve">             4. Pasqyra e flukseve te parase per periudhen</t>
  </si>
  <si>
    <t xml:space="preserve">                                </t>
  </si>
  <si>
    <t>Metoda indirekte</t>
  </si>
  <si>
    <t>Fluksi i parave nga veprimtarite e shfrytezimit</t>
  </si>
  <si>
    <t>Rregullime per:</t>
  </si>
  <si>
    <t>Amortizimin</t>
  </si>
  <si>
    <t>Humbje nga kembimet valutore</t>
  </si>
  <si>
    <t>Te ardhura nga investimet</t>
  </si>
  <si>
    <t>Shpenzime per parapagime te shtyra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</si>
  <si>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</si>
  <si>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</si>
  <si>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</si>
  <si>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</si>
  <si>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</si>
  <si>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 xml:space="preserve">Tatim fitimi i paguar </t>
  </si>
  <si>
    <t>Paraja neto nga aktivitetet e shfrytezimit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</si>
  <si>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</si>
  <si>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</si>
  <si>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</si>
  <si>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</si>
  <si>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</si>
  <si>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Paraja neto e perdorur ne aktivitetet investuese</t>
  </si>
  <si>
    <t>Fluksi i parave nga veprimtarite financiare</t>
  </si>
  <si>
    <t>Te ardhuara nga emetimi i kapitalit aksionar</t>
  </si>
  <si>
    <t>Pagesat e detyrimeve te qirase financiare</t>
  </si>
  <si>
    <t>Shpenzimet nisje  zgjerim</t>
  </si>
  <si>
    <t>Garanci e bllokuar</t>
  </si>
  <si>
    <t>Paraja neto e perdorur ne aktivitetet financiare</t>
  </si>
  <si>
    <t>Rritja/renia neto e mjeteve monetare</t>
  </si>
  <si>
    <t xml:space="preserve">             3. Pasqyra e levizjeve ne kapitalet e veta  per periudhen</t>
  </si>
  <si>
    <t>Fitimi i pa- shperndare</t>
  </si>
  <si>
    <t>Totali</t>
  </si>
  <si>
    <t>Efekti i ndryshimeve ne politikat kontabel</t>
  </si>
  <si>
    <t>Pozicioni i rregulluar</t>
  </si>
  <si>
    <t>Fitimi neto per periudhen kontabel</t>
  </si>
  <si>
    <t>Rritja e rezerves se kapitalit</t>
  </si>
  <si>
    <t>Emetim i aksionit</t>
  </si>
  <si>
    <t>Emetim i kapitalit aksionar</t>
  </si>
  <si>
    <t>Aksione te thesarit te riblera</t>
  </si>
  <si>
    <t>Pozicioni me 31 dhjetor 2011</t>
  </si>
  <si>
    <t xml:space="preserve">             3. Pasqyra e te ardhurave dhe shpenzimeve per periudhen</t>
  </si>
  <si>
    <t xml:space="preserve">  Emertimi dhe  forma   ligjore </t>
  </si>
  <si>
    <t xml:space="preserve">  Nipti  </t>
  </si>
  <si>
    <t xml:space="preserve">  Adresa  e  Selise</t>
  </si>
  <si>
    <t xml:space="preserve">PASQYRAT   FINANCIARE </t>
  </si>
  <si>
    <t>VITI</t>
  </si>
  <si>
    <t xml:space="preserve">  Periudha  kontabel e Pasqyrave  Financiare  </t>
  </si>
  <si>
    <t xml:space="preserve">Nga </t>
  </si>
  <si>
    <t>Deri</t>
  </si>
  <si>
    <t xml:space="preserve">  Data  e mbylljes  se pasqyrave  Financiare</t>
  </si>
  <si>
    <t xml:space="preserve"> DESTAXHEI   Sh.p.k</t>
  </si>
  <si>
    <t>Qesarat ,Komuna  Dajt  , Tirane</t>
  </si>
  <si>
    <t xml:space="preserve">  Data e krijimit</t>
  </si>
  <si>
    <t xml:space="preserve">                               01 Janar - 31 Dhjetor 2012</t>
  </si>
  <si>
    <t>Viti 20101</t>
  </si>
  <si>
    <t>Viti 2012</t>
  </si>
  <si>
    <t xml:space="preserve">                         2.      Bilanci Kontabel i dates 31.12.2012</t>
  </si>
  <si>
    <t>31.12.2012</t>
  </si>
  <si>
    <t xml:space="preserve">                                        1.   Bilanci Kontabel i dates 31.12.2012</t>
  </si>
  <si>
    <t xml:space="preserve">                       01 Janar - 31 Dhjetor 2012</t>
  </si>
  <si>
    <t xml:space="preserve">                                  01 Janar - 31 Dhjetor 2012</t>
  </si>
  <si>
    <t>Pozicioni me 31 dhjetor 2012</t>
  </si>
  <si>
    <t>Rezerva Ligjore</t>
  </si>
  <si>
    <t xml:space="preserve">Rezerva statutore  </t>
  </si>
  <si>
    <t>Pozicioni me 01/01/2011</t>
  </si>
  <si>
    <t>Rregullim fitimi</t>
  </si>
  <si>
    <t>Fitimi ushtrimor</t>
  </si>
  <si>
    <t>-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</si>
</sst>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&quot;Lek&quot;_-;\-* #,##0.00&quot;Lek&quot;_-;_-* &quot;-&quot;??&quot;Lek&quot;_-;_-@_-"/>
    <numFmt numFmtId="165" formatCode="_-* #,##0.0&quot;Lek&quot;_-;\-* #,##0.0&quot;Lek&quot;_-;_-* &quot;-&quot;??&quot;Lek&quot;_-;_-@_-"/>
    <numFmt numFmtId="166" formatCode="_-* #,##0.00_L_e_k_-;\-* #,##0.00_L_e_k_-;_-* &quot;-&quot;??_L_e_k_-;_-@_-"/>
    <numFmt numFmtId="167" formatCode="_-* #,##0.0_L_e_k_-;\-* #,##0.0_L_e_k_-;_-* &quot;-&quot;??_L_e_k_-;_-@_-"/>
    <numFmt numFmtId="168" formatCode="_-* #,##0_-;\-* #,##0_-;_-* &quot;-&quot;??_-;_-@_-"/>
    <numFmt numFmtId="169" formatCode="_-* #,##0.00_-;\-* #,##0.00_-;_-* &quot;-&quot;??_-;_-@_-"/>
    <numFmt numFmtId="170" formatCode="_(* #,##0_);_(* \(#,##0\);_(* &quot;-&quot;??_);_(@_)"/>
  </numFmts>
  <fonts count="5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1"/>
      <name val="Book Antiqua"/>
      <family val="1"/>
    </font>
    <font>
      <b/>
      <sz val="11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i/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7" fontId="0" fillId="0" borderId="0" xfId="42" applyNumberFormat="1" applyFont="1" applyAlignment="1">
      <alignment vertical="center"/>
    </xf>
    <xf numFmtId="167" fontId="0" fillId="0" borderId="0" xfId="42" applyNumberFormat="1" applyFont="1" applyAlignment="1">
      <alignment/>
    </xf>
    <xf numFmtId="43" fontId="0" fillId="0" borderId="0" xfId="42" applyFon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" fontId="7" fillId="0" borderId="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69" fontId="2" fillId="0" borderId="0" xfId="44" applyFont="1" applyAlignment="1">
      <alignment/>
    </xf>
    <xf numFmtId="0" fontId="3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170" fontId="4" fillId="0" borderId="15" xfId="44" applyNumberFormat="1" applyFont="1" applyBorder="1" applyAlignment="1">
      <alignment/>
    </xf>
    <xf numFmtId="170" fontId="4" fillId="0" borderId="16" xfId="44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170" fontId="5" fillId="0" borderId="15" xfId="44" applyNumberFormat="1" applyFont="1" applyBorder="1" applyAlignment="1">
      <alignment/>
    </xf>
    <xf numFmtId="170" fontId="5" fillId="0" borderId="16" xfId="44" applyNumberFormat="1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170" fontId="4" fillId="0" borderId="15" xfId="44" applyNumberFormat="1" applyFont="1" applyBorder="1" applyAlignment="1">
      <alignment vertical="center" wrapText="1"/>
    </xf>
    <xf numFmtId="170" fontId="4" fillId="0" borderId="16" xfId="44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70" fontId="4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170" fontId="5" fillId="0" borderId="15" xfId="44" applyNumberFormat="1" applyFont="1" applyBorder="1" applyAlignment="1">
      <alignment vertical="center" wrapText="1"/>
    </xf>
    <xf numFmtId="170" fontId="5" fillId="0" borderId="16" xfId="44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70" fontId="5" fillId="0" borderId="0" xfId="0" applyNumberFormat="1" applyFont="1" applyAlignment="1">
      <alignment vertical="center" wrapText="1"/>
    </xf>
    <xf numFmtId="170" fontId="5" fillId="0" borderId="0" xfId="0" applyNumberFormat="1" applyFont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170" fontId="4" fillId="0" borderId="18" xfId="44" applyNumberFormat="1" applyFont="1" applyBorder="1" applyAlignment="1">
      <alignment/>
    </xf>
    <xf numFmtId="170" fontId="4" fillId="0" borderId="19" xfId="44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169" fontId="9" fillId="0" borderId="0" xfId="44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170" fontId="10" fillId="0" borderId="15" xfId="44" applyNumberFormat="1" applyFont="1" applyBorder="1" applyAlignment="1">
      <alignment/>
    </xf>
    <xf numFmtId="170" fontId="10" fillId="0" borderId="16" xfId="44" applyNumberFormat="1" applyFont="1" applyBorder="1" applyAlignment="1">
      <alignment/>
    </xf>
    <xf numFmtId="170" fontId="10" fillId="0" borderId="0" xfId="0" applyNumberFormat="1" applyFont="1" applyAlignment="1">
      <alignment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horizontal="left" vertical="center" wrapText="1" indent="3"/>
    </xf>
    <xf numFmtId="170" fontId="10" fillId="0" borderId="15" xfId="44" applyNumberFormat="1" applyFont="1" applyBorder="1" applyAlignment="1">
      <alignment vertical="center" wrapText="1"/>
    </xf>
    <xf numFmtId="170" fontId="10" fillId="0" borderId="16" xfId="44" applyNumberFormat="1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5" xfId="0" applyFont="1" applyBorder="1" applyAlignment="1">
      <alignment horizontal="left" indent="3"/>
    </xf>
    <xf numFmtId="0" fontId="10" fillId="0" borderId="15" xfId="0" applyFont="1" applyBorder="1" applyAlignment="1">
      <alignment vertical="center" wrapText="1"/>
    </xf>
    <xf numFmtId="0" fontId="9" fillId="0" borderId="15" xfId="0" applyFont="1" applyBorder="1" applyAlignment="1">
      <alignment/>
    </xf>
    <xf numFmtId="170" fontId="9" fillId="0" borderId="15" xfId="44" applyNumberFormat="1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170" fontId="12" fillId="0" borderId="15" xfId="44" applyNumberFormat="1" applyFont="1" applyBorder="1" applyAlignment="1">
      <alignment/>
    </xf>
    <xf numFmtId="170" fontId="12" fillId="0" borderId="16" xfId="44" applyNumberFormat="1" applyFont="1" applyBorder="1" applyAlignment="1">
      <alignment/>
    </xf>
    <xf numFmtId="0" fontId="12" fillId="0" borderId="0" xfId="0" applyFont="1" applyAlignment="1">
      <alignment/>
    </xf>
    <xf numFmtId="170" fontId="12" fillId="0" borderId="0" xfId="0" applyNumberFormat="1" applyFont="1" applyAlignment="1">
      <alignment/>
    </xf>
    <xf numFmtId="170" fontId="10" fillId="0" borderId="15" xfId="0" applyNumberFormat="1" applyFont="1" applyBorder="1" applyAlignment="1">
      <alignment/>
    </xf>
    <xf numFmtId="170" fontId="13" fillId="0" borderId="15" xfId="44" applyNumberFormat="1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170" fontId="10" fillId="0" borderId="18" xfId="44" applyNumberFormat="1" applyFont="1" applyBorder="1" applyAlignment="1">
      <alignment/>
    </xf>
    <xf numFmtId="170" fontId="10" fillId="0" borderId="19" xfId="44" applyNumberFormat="1" applyFont="1" applyBorder="1" applyAlignment="1">
      <alignment/>
    </xf>
    <xf numFmtId="1" fontId="8" fillId="0" borderId="0" xfId="0" applyNumberFormat="1" applyFont="1" applyBorder="1" applyAlignment="1">
      <alignment horizontal="left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wrapText="1"/>
    </xf>
    <xf numFmtId="0" fontId="5" fillId="0" borderId="17" xfId="0" applyFont="1" applyBorder="1" applyAlignment="1">
      <alignment vertical="center" wrapText="1"/>
    </xf>
    <xf numFmtId="170" fontId="5" fillId="0" borderId="18" xfId="44" applyNumberFormat="1" applyFont="1" applyBorder="1" applyAlignment="1">
      <alignment vertical="center" wrapText="1"/>
    </xf>
    <xf numFmtId="170" fontId="5" fillId="0" borderId="19" xfId="44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4" xfId="0" applyFont="1" applyBorder="1" applyAlignment="1">
      <alignment/>
    </xf>
    <xf numFmtId="0" fontId="9" fillId="0" borderId="23" xfId="0" applyFont="1" applyBorder="1" applyAlignment="1">
      <alignment/>
    </xf>
    <xf numFmtId="0" fontId="10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25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24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4" xfId="0" applyFont="1" applyBorder="1" applyAlignment="1">
      <alignment/>
    </xf>
    <xf numFmtId="1" fontId="7" fillId="0" borderId="23" xfId="0" applyNumberFormat="1" applyFont="1" applyBorder="1" applyAlignment="1">
      <alignment/>
    </xf>
    <xf numFmtId="14" fontId="9" fillId="0" borderId="24" xfId="0" applyNumberFormat="1" applyFont="1" applyBorder="1" applyAlignment="1">
      <alignment horizontal="left"/>
    </xf>
    <xf numFmtId="14" fontId="9" fillId="0" borderId="27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left"/>
    </xf>
    <xf numFmtId="169" fontId="5" fillId="0" borderId="0" xfId="44" applyFont="1" applyAlignment="1">
      <alignment/>
    </xf>
    <xf numFmtId="3" fontId="4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3" fontId="4" fillId="0" borderId="33" xfId="0" applyNumberFormat="1" applyFont="1" applyBorder="1" applyAlignment="1">
      <alignment vertical="center"/>
    </xf>
    <xf numFmtId="0" fontId="5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vertical="center"/>
    </xf>
    <xf numFmtId="49" fontId="4" fillId="0" borderId="33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19" fillId="0" borderId="0" xfId="0" applyFont="1" applyAlignment="1">
      <alignment/>
    </xf>
    <xf numFmtId="0" fontId="5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4" fillId="0" borderId="3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9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5.00390625" style="57" customWidth="1"/>
    <col min="2" max="6" width="9.140625" style="57" customWidth="1"/>
    <col min="7" max="7" width="11.28125" style="57" bestFit="1" customWidth="1"/>
    <col min="8" max="8" width="9.140625" style="57" customWidth="1"/>
    <col min="9" max="9" width="15.140625" style="57" customWidth="1"/>
    <col min="10" max="16384" width="9.140625" style="57" customWidth="1"/>
  </cols>
  <sheetData>
    <row r="1" ht="16.5" thickBot="1"/>
    <row r="2" spans="2:9" ht="16.5" thickTop="1">
      <c r="B2" s="101"/>
      <c r="C2" s="102"/>
      <c r="D2" s="102"/>
      <c r="E2" s="102"/>
      <c r="F2" s="102"/>
      <c r="G2" s="102"/>
      <c r="H2" s="102"/>
      <c r="I2" s="103"/>
    </row>
    <row r="3" spans="2:9" ht="15.75">
      <c r="B3" s="104"/>
      <c r="C3" s="105"/>
      <c r="D3" s="105"/>
      <c r="E3" s="105"/>
      <c r="F3" s="105"/>
      <c r="G3" s="105"/>
      <c r="H3" s="105"/>
      <c r="I3" s="106"/>
    </row>
    <row r="4" spans="2:9" ht="16.5" thickBot="1">
      <c r="B4" s="107" t="s">
        <v>194</v>
      </c>
      <c r="C4" s="105"/>
      <c r="D4" s="105"/>
      <c r="E4" s="105"/>
      <c r="F4" s="117" t="s">
        <v>203</v>
      </c>
      <c r="G4" s="117"/>
      <c r="H4" s="105"/>
      <c r="I4" s="106"/>
    </row>
    <row r="5" spans="2:9" ht="16.5" thickTop="1">
      <c r="B5" s="104"/>
      <c r="C5" s="105"/>
      <c r="D5" s="105"/>
      <c r="E5" s="105"/>
      <c r="F5" s="105"/>
      <c r="G5" s="105"/>
      <c r="H5" s="105"/>
      <c r="I5" s="106"/>
    </row>
    <row r="6" spans="2:9" ht="16.5" thickBot="1">
      <c r="B6" s="107" t="s">
        <v>195</v>
      </c>
      <c r="C6" s="105"/>
      <c r="D6" s="105"/>
      <c r="E6" s="105"/>
      <c r="F6" s="117" t="s">
        <v>112</v>
      </c>
      <c r="G6" s="117"/>
      <c r="H6" s="105"/>
      <c r="I6" s="106"/>
    </row>
    <row r="7" spans="2:9" ht="16.5" thickTop="1">
      <c r="B7" s="104"/>
      <c r="C7" s="105"/>
      <c r="D7" s="105"/>
      <c r="E7" s="105"/>
      <c r="F7" s="105"/>
      <c r="G7" s="105"/>
      <c r="H7" s="105"/>
      <c r="I7" s="106"/>
    </row>
    <row r="8" spans="2:9" ht="16.5" thickBot="1">
      <c r="B8" s="107" t="s">
        <v>196</v>
      </c>
      <c r="C8" s="105"/>
      <c r="D8" s="105"/>
      <c r="E8" s="105"/>
      <c r="F8" s="117" t="s">
        <v>204</v>
      </c>
      <c r="G8" s="117"/>
      <c r="H8" s="117"/>
      <c r="I8" s="106"/>
    </row>
    <row r="9" spans="2:9" ht="16.5" thickTop="1">
      <c r="B9" s="104"/>
      <c r="C9" s="105"/>
      <c r="D9" s="105"/>
      <c r="E9" s="105"/>
      <c r="F9" s="105"/>
      <c r="G9" s="105"/>
      <c r="H9" s="105"/>
      <c r="I9" s="106"/>
    </row>
    <row r="10" spans="2:9" ht="16.5" thickBot="1">
      <c r="B10" s="107" t="s">
        <v>205</v>
      </c>
      <c r="C10" s="105"/>
      <c r="D10" s="105"/>
      <c r="E10" s="105"/>
      <c r="F10" s="117" t="s">
        <v>117</v>
      </c>
      <c r="G10" s="105"/>
      <c r="H10" s="105"/>
      <c r="I10" s="106"/>
    </row>
    <row r="11" spans="2:9" ht="16.5" thickTop="1">
      <c r="B11" s="104"/>
      <c r="C11" s="105"/>
      <c r="D11" s="105"/>
      <c r="E11" s="105"/>
      <c r="F11" s="105"/>
      <c r="G11" s="105"/>
      <c r="H11" s="105"/>
      <c r="I11" s="106"/>
    </row>
    <row r="12" spans="1:9" ht="15.75">
      <c r="A12" s="106"/>
      <c r="B12" s="121" t="s">
        <v>115</v>
      </c>
      <c r="C12" s="18"/>
      <c r="D12" s="18"/>
      <c r="E12" s="19"/>
      <c r="F12" s="119"/>
      <c r="G12" s="119"/>
      <c r="H12" s="119"/>
      <c r="I12" s="120"/>
    </row>
    <row r="13" spans="1:9" ht="15.75">
      <c r="A13" s="106"/>
      <c r="B13" s="121" t="s">
        <v>116</v>
      </c>
      <c r="C13" s="18"/>
      <c r="D13" s="18"/>
      <c r="E13" s="19"/>
      <c r="F13" s="119"/>
      <c r="G13" s="119"/>
      <c r="H13" s="119"/>
      <c r="I13" s="120"/>
    </row>
    <row r="14" spans="2:9" ht="15.75">
      <c r="B14" s="104"/>
      <c r="C14" s="105"/>
      <c r="D14" s="105"/>
      <c r="E14" s="105"/>
      <c r="F14" s="105"/>
      <c r="G14" s="105"/>
      <c r="H14" s="105"/>
      <c r="I14" s="106"/>
    </row>
    <row r="15" spans="2:9" ht="15.75">
      <c r="B15" s="104"/>
      <c r="C15" s="105"/>
      <c r="D15" s="105"/>
      <c r="E15" s="105"/>
      <c r="F15" s="105"/>
      <c r="G15" s="105"/>
      <c r="H15" s="105"/>
      <c r="I15" s="106"/>
    </row>
    <row r="16" spans="2:11" ht="15.75">
      <c r="B16" s="104"/>
      <c r="C16" s="105"/>
      <c r="D16" s="105"/>
      <c r="E16" s="105"/>
      <c r="F16" s="105"/>
      <c r="G16" s="105"/>
      <c r="H16" s="105"/>
      <c r="I16" s="106"/>
      <c r="J16" s="104"/>
      <c r="K16" s="105"/>
    </row>
    <row r="17" spans="2:9" ht="15.75">
      <c r="B17" s="104"/>
      <c r="C17" s="105"/>
      <c r="D17" s="105"/>
      <c r="E17" s="105"/>
      <c r="F17" s="105"/>
      <c r="G17" s="105"/>
      <c r="H17" s="105"/>
      <c r="I17" s="106"/>
    </row>
    <row r="18" spans="2:9" ht="15.75">
      <c r="B18" s="104"/>
      <c r="C18" s="105"/>
      <c r="D18" s="105"/>
      <c r="E18" s="105"/>
      <c r="F18" s="105"/>
      <c r="G18" s="105"/>
      <c r="H18" s="105"/>
      <c r="I18" s="106"/>
    </row>
    <row r="19" spans="2:9" ht="30.75">
      <c r="B19" s="104"/>
      <c r="C19" s="109" t="s">
        <v>197</v>
      </c>
      <c r="D19" s="110"/>
      <c r="E19" s="105"/>
      <c r="F19" s="105"/>
      <c r="G19" s="105"/>
      <c r="H19" s="105"/>
      <c r="I19" s="106"/>
    </row>
    <row r="20" spans="2:9" ht="15.75">
      <c r="B20" s="104"/>
      <c r="C20" s="105"/>
      <c r="D20" s="105"/>
      <c r="E20" s="105"/>
      <c r="F20" s="105"/>
      <c r="G20" s="105"/>
      <c r="H20" s="105"/>
      <c r="I20" s="106"/>
    </row>
    <row r="21" spans="2:9" ht="15.75">
      <c r="B21" s="104"/>
      <c r="C21" s="105"/>
      <c r="D21" s="105"/>
      <c r="E21" s="105"/>
      <c r="F21" s="105"/>
      <c r="G21" s="105"/>
      <c r="H21" s="105"/>
      <c r="I21" s="106"/>
    </row>
    <row r="22" spans="2:9" ht="15.75">
      <c r="B22" s="104"/>
      <c r="C22" s="105"/>
      <c r="D22" s="105"/>
      <c r="E22" s="105"/>
      <c r="F22" s="105"/>
      <c r="G22" s="105"/>
      <c r="H22" s="105"/>
      <c r="I22" s="106"/>
    </row>
    <row r="23" spans="2:9" ht="15.75">
      <c r="B23" s="104"/>
      <c r="C23" s="105"/>
      <c r="D23" s="105"/>
      <c r="E23" s="105"/>
      <c r="F23" s="105"/>
      <c r="G23" s="105"/>
      <c r="H23" s="105"/>
      <c r="I23" s="106"/>
    </row>
    <row r="24" spans="2:9" ht="30">
      <c r="B24" s="104"/>
      <c r="C24" s="105"/>
      <c r="D24" s="109" t="s">
        <v>198</v>
      </c>
      <c r="E24" s="105"/>
      <c r="F24" s="108"/>
      <c r="G24" s="111">
        <v>2012</v>
      </c>
      <c r="H24" s="105"/>
      <c r="I24" s="106"/>
    </row>
    <row r="25" spans="2:9" ht="15.75">
      <c r="B25" s="104"/>
      <c r="C25" s="105"/>
      <c r="D25" s="105"/>
      <c r="E25" s="105"/>
      <c r="F25" s="105"/>
      <c r="G25" s="105"/>
      <c r="H25" s="105"/>
      <c r="I25" s="106"/>
    </row>
    <row r="26" spans="2:9" ht="15.75">
      <c r="B26" s="104"/>
      <c r="C26" s="105"/>
      <c r="D26" s="105"/>
      <c r="E26" s="105"/>
      <c r="F26" s="105"/>
      <c r="G26" s="105"/>
      <c r="H26" s="105"/>
      <c r="I26" s="106"/>
    </row>
    <row r="27" spans="2:9" ht="15.75">
      <c r="B27" s="104"/>
      <c r="C27" s="105"/>
      <c r="D27" s="105"/>
      <c r="E27" s="105"/>
      <c r="F27" s="105"/>
      <c r="G27" s="105"/>
      <c r="H27" s="105"/>
      <c r="I27" s="106"/>
    </row>
    <row r="28" spans="2:9" ht="15.75">
      <c r="B28" s="104"/>
      <c r="C28" s="105"/>
      <c r="D28" s="105"/>
      <c r="E28" s="105"/>
      <c r="F28" s="105"/>
      <c r="G28" s="105"/>
      <c r="H28" s="105"/>
      <c r="I28" s="106"/>
    </row>
    <row r="29" spans="2:9" ht="15.75">
      <c r="B29" s="104"/>
      <c r="C29" s="105"/>
      <c r="D29" s="105"/>
      <c r="E29" s="105"/>
      <c r="F29" s="105"/>
      <c r="G29" s="105"/>
      <c r="H29" s="105"/>
      <c r="I29" s="106"/>
    </row>
    <row r="30" spans="2:9" ht="15.75">
      <c r="B30" s="104"/>
      <c r="C30" s="105"/>
      <c r="D30" s="105"/>
      <c r="E30" s="105"/>
      <c r="F30" s="105"/>
      <c r="G30" s="105"/>
      <c r="H30" s="105"/>
      <c r="I30" s="106"/>
    </row>
    <row r="31" spans="2:9" ht="15.75">
      <c r="B31" s="104"/>
      <c r="C31" s="105"/>
      <c r="D31" s="105"/>
      <c r="E31" s="105"/>
      <c r="F31" s="105"/>
      <c r="G31" s="105"/>
      <c r="H31" s="105"/>
      <c r="I31" s="106"/>
    </row>
    <row r="32" spans="2:9" ht="15.75">
      <c r="B32" s="107" t="s">
        <v>199</v>
      </c>
      <c r="C32" s="105"/>
      <c r="D32" s="105"/>
      <c r="E32" s="105"/>
      <c r="F32" s="105"/>
      <c r="G32" s="112" t="s">
        <v>200</v>
      </c>
      <c r="H32" s="113"/>
      <c r="I32" s="122">
        <v>40909</v>
      </c>
    </row>
    <row r="33" spans="2:9" ht="15.75">
      <c r="B33" s="104"/>
      <c r="C33" s="105"/>
      <c r="D33" s="105"/>
      <c r="E33" s="105"/>
      <c r="F33" s="105"/>
      <c r="G33" s="105"/>
      <c r="H33" s="105"/>
      <c r="I33" s="114"/>
    </row>
    <row r="34" spans="2:9" ht="15.75">
      <c r="B34" s="104"/>
      <c r="C34" s="105"/>
      <c r="D34" s="105"/>
      <c r="E34" s="105"/>
      <c r="F34" s="105"/>
      <c r="G34" s="112" t="s">
        <v>201</v>
      </c>
      <c r="H34" s="113"/>
      <c r="I34" s="122">
        <v>41274</v>
      </c>
    </row>
    <row r="35" spans="2:9" ht="15.75">
      <c r="B35" s="104"/>
      <c r="C35" s="105"/>
      <c r="D35" s="105"/>
      <c r="E35" s="105"/>
      <c r="F35" s="105"/>
      <c r="G35" s="105"/>
      <c r="H35" s="105"/>
      <c r="I35" s="106"/>
    </row>
    <row r="36" spans="2:9" ht="15.75">
      <c r="B36" s="104"/>
      <c r="C36" s="105"/>
      <c r="D36" s="105"/>
      <c r="E36" s="105"/>
      <c r="F36" s="105"/>
      <c r="G36" s="105"/>
      <c r="H36" s="105"/>
      <c r="I36" s="106"/>
    </row>
    <row r="37" spans="2:9" ht="16.5" thickBot="1">
      <c r="B37" s="107" t="s">
        <v>202</v>
      </c>
      <c r="C37" s="105"/>
      <c r="D37" s="105"/>
      <c r="E37" s="105"/>
      <c r="F37" s="105"/>
      <c r="G37" s="123">
        <v>41348</v>
      </c>
      <c r="H37" s="115"/>
      <c r="I37" s="106"/>
    </row>
    <row r="38" spans="2:9" ht="16.5" thickTop="1">
      <c r="B38" s="104"/>
      <c r="C38" s="105"/>
      <c r="D38" s="105"/>
      <c r="E38" s="105"/>
      <c r="F38" s="105"/>
      <c r="G38" s="105"/>
      <c r="H38" s="105"/>
      <c r="I38" s="106"/>
    </row>
    <row r="39" spans="2:9" ht="16.5" thickBot="1">
      <c r="B39" s="116"/>
      <c r="C39" s="117"/>
      <c r="D39" s="117"/>
      <c r="E39" s="117"/>
      <c r="F39" s="117"/>
      <c r="G39" s="117"/>
      <c r="H39" s="117"/>
      <c r="I39" s="118"/>
    </row>
    <row r="40" ht="16.5" thickTop="1"/>
  </sheetData>
  <sheetProtection/>
  <printOptions/>
  <pageMargins left="0.7" right="0.7" top="1" bottom="1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0">
      <selection activeCell="F30" sqref="F30"/>
    </sheetView>
  </sheetViews>
  <sheetFormatPr defaultColWidth="9.140625" defaultRowHeight="12.75"/>
  <cols>
    <col min="1" max="1" width="3.7109375" style="2" customWidth="1"/>
    <col min="2" max="2" width="2.7109375" style="2" customWidth="1"/>
    <col min="3" max="3" width="4.00390625" style="2" customWidth="1"/>
    <col min="4" max="4" width="40.57421875" style="0" customWidth="1"/>
    <col min="5" max="5" width="9.00390625" style="0" customWidth="1"/>
    <col min="6" max="7" width="15.7109375" style="3" customWidth="1"/>
    <col min="8" max="8" width="7.00390625" style="0" customWidth="1"/>
    <col min="9" max="9" width="18.140625" style="11" bestFit="1" customWidth="1"/>
  </cols>
  <sheetData>
    <row r="1" spans="1:7" ht="15.75">
      <c r="A1" s="124"/>
      <c r="B1" s="20" t="s">
        <v>152</v>
      </c>
      <c r="C1" s="21"/>
      <c r="E1" s="17"/>
      <c r="F1" s="125"/>
      <c r="G1" s="125"/>
    </row>
    <row r="2" spans="1:7" ht="14.25">
      <c r="A2" s="124"/>
      <c r="B2" s="89" t="s">
        <v>112</v>
      </c>
      <c r="E2" s="17"/>
      <c r="F2" s="125"/>
      <c r="G2" s="125"/>
    </row>
    <row r="3" spans="1:7" ht="15">
      <c r="A3" s="124"/>
      <c r="B3" s="126" t="s">
        <v>211</v>
      </c>
      <c r="C3" s="124"/>
      <c r="D3" s="17"/>
      <c r="E3" s="17"/>
      <c r="F3" s="125"/>
      <c r="G3" s="125"/>
    </row>
    <row r="4" spans="1:7" ht="15">
      <c r="A4" s="124"/>
      <c r="B4" s="124"/>
      <c r="C4" s="124"/>
      <c r="D4" s="17"/>
      <c r="E4" s="17"/>
      <c r="F4" s="125"/>
      <c r="G4" s="127" t="s">
        <v>120</v>
      </c>
    </row>
    <row r="5" spans="1:7" ht="18" customHeight="1">
      <c r="A5" s="160" t="s">
        <v>9</v>
      </c>
      <c r="B5" s="162" t="s">
        <v>15</v>
      </c>
      <c r="C5" s="163"/>
      <c r="D5" s="164"/>
      <c r="E5" s="168" t="s">
        <v>10</v>
      </c>
      <c r="F5" s="128" t="s">
        <v>11</v>
      </c>
      <c r="G5" s="128" t="s">
        <v>11</v>
      </c>
    </row>
    <row r="6" spans="1:7" ht="16.5" customHeight="1">
      <c r="A6" s="161"/>
      <c r="B6" s="165"/>
      <c r="C6" s="166"/>
      <c r="D6" s="167"/>
      <c r="E6" s="169"/>
      <c r="F6" s="130" t="s">
        <v>210</v>
      </c>
      <c r="G6" s="131" t="s">
        <v>119</v>
      </c>
    </row>
    <row r="7" spans="1:9" s="1" customFormat="1" ht="19.5" customHeight="1">
      <c r="A7" s="147" t="s">
        <v>0</v>
      </c>
      <c r="B7" s="157" t="s">
        <v>16</v>
      </c>
      <c r="C7" s="158"/>
      <c r="D7" s="159"/>
      <c r="E7" s="129"/>
      <c r="F7" s="133">
        <f>F8+F14+F20</f>
        <v>465297265</v>
      </c>
      <c r="G7" s="133">
        <f>G8+G14+G20</f>
        <v>408837752</v>
      </c>
      <c r="I7" s="10"/>
    </row>
    <row r="8" spans="1:9" s="1" customFormat="1" ht="15" customHeight="1">
      <c r="A8" s="148"/>
      <c r="B8" s="132">
        <v>1</v>
      </c>
      <c r="C8" s="134" t="s">
        <v>17</v>
      </c>
      <c r="D8" s="135"/>
      <c r="E8" s="136" t="s">
        <v>18</v>
      </c>
      <c r="F8" s="137">
        <f>F9+F10</f>
        <v>687093</v>
      </c>
      <c r="G8" s="137">
        <f>G9+G10</f>
        <v>355274</v>
      </c>
      <c r="I8" s="10"/>
    </row>
    <row r="9" spans="1:9" s="1" customFormat="1" ht="15" customHeight="1">
      <c r="A9" s="148"/>
      <c r="B9" s="132"/>
      <c r="C9" s="138" t="s">
        <v>19</v>
      </c>
      <c r="D9" s="139" t="s">
        <v>20</v>
      </c>
      <c r="E9" s="136"/>
      <c r="F9" s="133">
        <v>687093</v>
      </c>
      <c r="G9" s="133">
        <v>299625</v>
      </c>
      <c r="I9" s="10"/>
    </row>
    <row r="10" spans="1:9" s="1" customFormat="1" ht="12" customHeight="1">
      <c r="A10" s="148"/>
      <c r="B10" s="132"/>
      <c r="C10" s="138" t="s">
        <v>21</v>
      </c>
      <c r="D10" s="139" t="s">
        <v>22</v>
      </c>
      <c r="E10" s="136"/>
      <c r="F10" s="133">
        <v>0</v>
      </c>
      <c r="G10" s="133">
        <v>55649</v>
      </c>
      <c r="I10" s="10"/>
    </row>
    <row r="11" spans="1:9" s="1" customFormat="1" ht="15" customHeight="1">
      <c r="A11" s="148"/>
      <c r="B11" s="132">
        <v>2</v>
      </c>
      <c r="C11" s="134" t="s">
        <v>23</v>
      </c>
      <c r="D11" s="135"/>
      <c r="E11" s="136"/>
      <c r="F11" s="137">
        <f>SUM(F12:F13)</f>
        <v>0</v>
      </c>
      <c r="G11" s="137">
        <f>SUM(G12:G13)</f>
        <v>0</v>
      </c>
      <c r="I11" s="10"/>
    </row>
    <row r="12" spans="1:9" s="1" customFormat="1" ht="15" customHeight="1">
      <c r="A12" s="148"/>
      <c r="B12" s="140"/>
      <c r="C12" s="138" t="s">
        <v>19</v>
      </c>
      <c r="D12" s="139" t="s">
        <v>24</v>
      </c>
      <c r="E12" s="136"/>
      <c r="F12" s="133"/>
      <c r="G12" s="133"/>
      <c r="I12" s="10"/>
    </row>
    <row r="13" spans="1:9" s="1" customFormat="1" ht="15" customHeight="1">
      <c r="A13" s="148"/>
      <c r="B13" s="140"/>
      <c r="C13" s="138" t="s">
        <v>21</v>
      </c>
      <c r="D13" s="139" t="s">
        <v>25</v>
      </c>
      <c r="E13" s="136"/>
      <c r="F13" s="133"/>
      <c r="G13" s="133"/>
      <c r="I13" s="10"/>
    </row>
    <row r="14" spans="1:9" s="1" customFormat="1" ht="15" customHeight="1">
      <c r="A14" s="148"/>
      <c r="B14" s="132">
        <v>3</v>
      </c>
      <c r="C14" s="134" t="s">
        <v>26</v>
      </c>
      <c r="D14" s="135"/>
      <c r="E14" s="136" t="s">
        <v>27</v>
      </c>
      <c r="F14" s="137">
        <f>SUM(F15:F19)</f>
        <v>463359637</v>
      </c>
      <c r="G14" s="137">
        <f>SUM(G15:G19)</f>
        <v>406258911</v>
      </c>
      <c r="I14" s="10"/>
    </row>
    <row r="15" spans="1:9" s="1" customFormat="1" ht="14.25" customHeight="1">
      <c r="A15" s="148"/>
      <c r="B15" s="140"/>
      <c r="C15" s="138" t="s">
        <v>19</v>
      </c>
      <c r="D15" s="139" t="s">
        <v>28</v>
      </c>
      <c r="E15" s="136"/>
      <c r="F15" s="133">
        <v>463359637</v>
      </c>
      <c r="G15" s="133">
        <v>406258911</v>
      </c>
      <c r="I15" s="10"/>
    </row>
    <row r="16" spans="1:9" s="1" customFormat="1" ht="14.25" customHeight="1">
      <c r="A16" s="148"/>
      <c r="B16" s="140"/>
      <c r="C16" s="138" t="s">
        <v>21</v>
      </c>
      <c r="D16" s="139" t="s">
        <v>118</v>
      </c>
      <c r="E16" s="136"/>
      <c r="F16" s="133">
        <v>0</v>
      </c>
      <c r="G16" s="133">
        <v>0</v>
      </c>
      <c r="I16" s="10"/>
    </row>
    <row r="17" spans="1:9" s="1" customFormat="1" ht="14.25" customHeight="1">
      <c r="A17" s="148"/>
      <c r="B17" s="140"/>
      <c r="C17" s="138" t="s">
        <v>29</v>
      </c>
      <c r="D17" s="139" t="s">
        <v>30</v>
      </c>
      <c r="E17" s="136"/>
      <c r="F17" s="133">
        <v>0</v>
      </c>
      <c r="G17" s="133">
        <v>0</v>
      </c>
      <c r="I17" s="10"/>
    </row>
    <row r="18" spans="1:9" s="1" customFormat="1" ht="14.25" customHeight="1">
      <c r="A18" s="148"/>
      <c r="B18" s="140"/>
      <c r="C18" s="138" t="s">
        <v>31</v>
      </c>
      <c r="D18" s="139" t="s">
        <v>32</v>
      </c>
      <c r="E18" s="136"/>
      <c r="F18" s="133">
        <v>0</v>
      </c>
      <c r="G18" s="133">
        <v>0</v>
      </c>
      <c r="I18" s="10"/>
    </row>
    <row r="19" spans="1:9" s="1" customFormat="1" ht="14.25" customHeight="1">
      <c r="A19" s="148"/>
      <c r="B19" s="140"/>
      <c r="C19" s="138" t="s">
        <v>33</v>
      </c>
      <c r="D19" s="139" t="s">
        <v>34</v>
      </c>
      <c r="E19" s="136"/>
      <c r="F19" s="133"/>
      <c r="G19" s="133"/>
      <c r="I19" s="10"/>
    </row>
    <row r="20" spans="1:9" s="1" customFormat="1" ht="15" customHeight="1">
      <c r="A20" s="148"/>
      <c r="B20" s="132">
        <v>4</v>
      </c>
      <c r="C20" s="134" t="s">
        <v>35</v>
      </c>
      <c r="D20" s="135"/>
      <c r="E20" s="136" t="s">
        <v>36</v>
      </c>
      <c r="F20" s="137">
        <f>SUM(F21:F25)</f>
        <v>1250535</v>
      </c>
      <c r="G20" s="137">
        <f>SUM(G21:G25)</f>
        <v>2223567</v>
      </c>
      <c r="I20" s="10"/>
    </row>
    <row r="21" spans="1:9" s="1" customFormat="1" ht="13.5" customHeight="1">
      <c r="A21" s="148"/>
      <c r="B21" s="140"/>
      <c r="C21" s="138" t="s">
        <v>19</v>
      </c>
      <c r="D21" s="139" t="s">
        <v>37</v>
      </c>
      <c r="E21" s="136"/>
      <c r="F21" s="133">
        <v>1250535</v>
      </c>
      <c r="G21" s="133">
        <v>2223567</v>
      </c>
      <c r="I21" s="10"/>
    </row>
    <row r="22" spans="1:9" s="1" customFormat="1" ht="13.5" customHeight="1">
      <c r="A22" s="148"/>
      <c r="B22" s="140"/>
      <c r="C22" s="138" t="s">
        <v>21</v>
      </c>
      <c r="D22" s="139" t="s">
        <v>38</v>
      </c>
      <c r="E22" s="136"/>
      <c r="F22" s="133"/>
      <c r="G22" s="133"/>
      <c r="I22" s="10"/>
    </row>
    <row r="23" spans="1:9" s="1" customFormat="1" ht="13.5" customHeight="1">
      <c r="A23" s="148"/>
      <c r="B23" s="140"/>
      <c r="C23" s="138" t="s">
        <v>29</v>
      </c>
      <c r="D23" s="139" t="s">
        <v>39</v>
      </c>
      <c r="E23" s="136"/>
      <c r="F23" s="133"/>
      <c r="G23" s="133"/>
      <c r="I23" s="10"/>
    </row>
    <row r="24" spans="1:9" s="1" customFormat="1" ht="13.5" customHeight="1">
      <c r="A24" s="148"/>
      <c r="B24" s="140"/>
      <c r="C24" s="138" t="s">
        <v>31</v>
      </c>
      <c r="D24" s="139" t="s">
        <v>40</v>
      </c>
      <c r="E24" s="136"/>
      <c r="F24" s="133"/>
      <c r="G24" s="133"/>
      <c r="I24" s="10"/>
    </row>
    <row r="25" spans="1:9" s="1" customFormat="1" ht="13.5" customHeight="1">
      <c r="A25" s="148"/>
      <c r="B25" s="140"/>
      <c r="C25" s="138" t="s">
        <v>33</v>
      </c>
      <c r="D25" s="139" t="s">
        <v>41</v>
      </c>
      <c r="E25" s="136"/>
      <c r="F25" s="133"/>
      <c r="G25" s="133"/>
      <c r="I25" s="10"/>
    </row>
    <row r="26" spans="1:9" s="1" customFormat="1" ht="15" customHeight="1">
      <c r="A26" s="148"/>
      <c r="B26" s="132">
        <v>5</v>
      </c>
      <c r="C26" s="134" t="s">
        <v>42</v>
      </c>
      <c r="D26" s="135"/>
      <c r="E26" s="136"/>
      <c r="F26" s="137">
        <v>0</v>
      </c>
      <c r="G26" s="137">
        <v>0</v>
      </c>
      <c r="I26" s="10"/>
    </row>
    <row r="27" spans="1:9" s="1" customFormat="1" ht="15" customHeight="1">
      <c r="A27" s="148"/>
      <c r="B27" s="132">
        <v>6</v>
      </c>
      <c r="C27" s="134" t="s">
        <v>43</v>
      </c>
      <c r="D27" s="135"/>
      <c r="E27" s="136"/>
      <c r="F27" s="137">
        <v>0</v>
      </c>
      <c r="G27" s="137">
        <v>0</v>
      </c>
      <c r="I27" s="10"/>
    </row>
    <row r="28" spans="1:9" s="1" customFormat="1" ht="15" customHeight="1">
      <c r="A28" s="148"/>
      <c r="B28" s="132">
        <v>7</v>
      </c>
      <c r="C28" s="134" t="s">
        <v>44</v>
      </c>
      <c r="D28" s="135"/>
      <c r="E28" s="136"/>
      <c r="F28" s="137">
        <f>SUM(F29:F30)</f>
        <v>14316737</v>
      </c>
      <c r="G28" s="137">
        <f>SUM(G29:G30)</f>
        <v>15661189</v>
      </c>
      <c r="I28" s="10"/>
    </row>
    <row r="29" spans="1:9" s="1" customFormat="1" ht="15" customHeight="1">
      <c r="A29" s="148"/>
      <c r="B29" s="132"/>
      <c r="C29" s="138" t="s">
        <v>19</v>
      </c>
      <c r="D29" s="135" t="s">
        <v>45</v>
      </c>
      <c r="E29" s="136"/>
      <c r="F29" s="133"/>
      <c r="G29" s="133"/>
      <c r="I29" s="10"/>
    </row>
    <row r="30" spans="1:9" s="1" customFormat="1" ht="15" customHeight="1">
      <c r="A30" s="148"/>
      <c r="B30" s="132"/>
      <c r="C30" s="138" t="s">
        <v>21</v>
      </c>
      <c r="D30" s="135" t="s">
        <v>46</v>
      </c>
      <c r="E30" s="136"/>
      <c r="F30" s="133">
        <v>14316737</v>
      </c>
      <c r="G30" s="133">
        <v>15661189</v>
      </c>
      <c r="I30" s="10"/>
    </row>
    <row r="31" spans="1:9" s="1" customFormat="1" ht="14.25" customHeight="1">
      <c r="A31" s="149" t="s">
        <v>2</v>
      </c>
      <c r="B31" s="157" t="s">
        <v>47</v>
      </c>
      <c r="C31" s="158"/>
      <c r="D31" s="159"/>
      <c r="E31" s="136"/>
      <c r="F31" s="133"/>
      <c r="G31" s="133"/>
      <c r="I31" s="10"/>
    </row>
    <row r="32" spans="1:9" s="1" customFormat="1" ht="15" customHeight="1">
      <c r="A32" s="148"/>
      <c r="B32" s="132">
        <v>1</v>
      </c>
      <c r="C32" s="134" t="s">
        <v>48</v>
      </c>
      <c r="D32" s="135"/>
      <c r="E32" s="136" t="s">
        <v>49</v>
      </c>
      <c r="F32" s="137">
        <f>SUM(F33:F36)</f>
        <v>0</v>
      </c>
      <c r="G32" s="137">
        <f>SUM(G33:G36)</f>
        <v>0</v>
      </c>
      <c r="I32" s="10"/>
    </row>
    <row r="33" spans="1:9" s="1" customFormat="1" ht="12" customHeight="1">
      <c r="A33" s="148"/>
      <c r="B33" s="140"/>
      <c r="C33" s="138" t="s">
        <v>50</v>
      </c>
      <c r="D33" s="139" t="s">
        <v>51</v>
      </c>
      <c r="E33" s="136"/>
      <c r="F33" s="133"/>
      <c r="G33" s="133"/>
      <c r="I33" s="10"/>
    </row>
    <row r="34" spans="1:9" s="1" customFormat="1" ht="12.75" customHeight="1">
      <c r="A34" s="148"/>
      <c r="B34" s="140"/>
      <c r="C34" s="138" t="s">
        <v>21</v>
      </c>
      <c r="D34" s="139" t="s">
        <v>52</v>
      </c>
      <c r="E34" s="136"/>
      <c r="F34" s="133"/>
      <c r="G34" s="133"/>
      <c r="I34" s="10"/>
    </row>
    <row r="35" spans="1:9" s="1" customFormat="1" ht="10.5" customHeight="1">
      <c r="A35" s="148"/>
      <c r="B35" s="140"/>
      <c r="C35" s="138" t="s">
        <v>29</v>
      </c>
      <c r="D35" s="139" t="s">
        <v>53</v>
      </c>
      <c r="E35" s="136"/>
      <c r="F35" s="133"/>
      <c r="G35" s="133"/>
      <c r="I35" s="10"/>
    </row>
    <row r="36" spans="1:9" s="1" customFormat="1" ht="12.75" customHeight="1">
      <c r="A36" s="148"/>
      <c r="B36" s="140"/>
      <c r="C36" s="138" t="s">
        <v>31</v>
      </c>
      <c r="D36" s="139" t="s">
        <v>54</v>
      </c>
      <c r="E36" s="136"/>
      <c r="F36" s="133"/>
      <c r="G36" s="133"/>
      <c r="I36" s="10"/>
    </row>
    <row r="37" spans="1:9" s="1" customFormat="1" ht="15" customHeight="1">
      <c r="A37" s="148"/>
      <c r="B37" s="132">
        <v>2</v>
      </c>
      <c r="C37" s="134" t="s">
        <v>55</v>
      </c>
      <c r="D37" s="141"/>
      <c r="E37" s="136" t="s">
        <v>56</v>
      </c>
      <c r="F37" s="137">
        <f>SUM(F38:F41)</f>
        <v>2322534</v>
      </c>
      <c r="G37" s="137">
        <f>SUM(G38:G41)</f>
        <v>2557673</v>
      </c>
      <c r="I37" s="10"/>
    </row>
    <row r="38" spans="1:9" s="1" customFormat="1" ht="11.25" customHeight="1">
      <c r="A38" s="148"/>
      <c r="B38" s="140"/>
      <c r="C38" s="138" t="s">
        <v>19</v>
      </c>
      <c r="D38" s="139" t="s">
        <v>57</v>
      </c>
      <c r="E38" s="136"/>
      <c r="F38" s="133">
        <v>1410750</v>
      </c>
      <c r="G38" s="133">
        <v>1410750</v>
      </c>
      <c r="I38" s="10"/>
    </row>
    <row r="39" spans="1:9" s="1" customFormat="1" ht="12" customHeight="1">
      <c r="A39" s="148"/>
      <c r="B39" s="140"/>
      <c r="C39" s="138" t="s">
        <v>21</v>
      </c>
      <c r="D39" s="139" t="s">
        <v>58</v>
      </c>
      <c r="E39" s="136"/>
      <c r="F39" s="133"/>
      <c r="G39" s="133"/>
      <c r="I39" s="10"/>
    </row>
    <row r="40" spans="1:9" s="1" customFormat="1" ht="11.25" customHeight="1">
      <c r="A40" s="148"/>
      <c r="B40" s="140"/>
      <c r="C40" s="138" t="s">
        <v>29</v>
      </c>
      <c r="D40" s="139" t="s">
        <v>59</v>
      </c>
      <c r="E40" s="136"/>
      <c r="F40" s="133">
        <v>799151</v>
      </c>
      <c r="G40" s="133">
        <v>998938</v>
      </c>
      <c r="I40" s="10"/>
    </row>
    <row r="41" spans="1:9" s="1" customFormat="1" ht="11.25" customHeight="1">
      <c r="A41" s="148"/>
      <c r="B41" s="140"/>
      <c r="C41" s="138" t="s">
        <v>31</v>
      </c>
      <c r="D41" s="139" t="s">
        <v>60</v>
      </c>
      <c r="E41" s="136"/>
      <c r="F41" s="133">
        <v>112633</v>
      </c>
      <c r="G41" s="133">
        <v>147985</v>
      </c>
      <c r="I41" s="10"/>
    </row>
    <row r="42" spans="1:9" s="1" customFormat="1" ht="15" customHeight="1">
      <c r="A42" s="148"/>
      <c r="B42" s="132">
        <v>3</v>
      </c>
      <c r="C42" s="134" t="s">
        <v>61</v>
      </c>
      <c r="D42" s="135"/>
      <c r="E42" s="136"/>
      <c r="F42" s="137">
        <v>0</v>
      </c>
      <c r="G42" s="137">
        <v>0</v>
      </c>
      <c r="I42" s="10"/>
    </row>
    <row r="43" spans="1:9" s="1" customFormat="1" ht="15" customHeight="1">
      <c r="A43" s="148"/>
      <c r="B43" s="132">
        <v>4</v>
      </c>
      <c r="C43" s="134" t="s">
        <v>62</v>
      </c>
      <c r="D43" s="135"/>
      <c r="E43" s="136"/>
      <c r="F43" s="137">
        <f>SUM(F44:F46)</f>
        <v>0</v>
      </c>
      <c r="G43" s="137">
        <f>SUM(G44:G46)</f>
        <v>0</v>
      </c>
      <c r="I43" s="10"/>
    </row>
    <row r="44" spans="1:9" s="1" customFormat="1" ht="12.75" customHeight="1">
      <c r="A44" s="148"/>
      <c r="B44" s="140"/>
      <c r="C44" s="138" t="s">
        <v>19</v>
      </c>
      <c r="D44" s="139" t="s">
        <v>63</v>
      </c>
      <c r="E44" s="136"/>
      <c r="F44" s="133"/>
      <c r="G44" s="133"/>
      <c r="I44" s="10"/>
    </row>
    <row r="45" spans="1:9" s="1" customFormat="1" ht="12.75" customHeight="1">
      <c r="A45" s="148"/>
      <c r="B45" s="140"/>
      <c r="C45" s="138" t="s">
        <v>21</v>
      </c>
      <c r="D45" s="139" t="s">
        <v>64</v>
      </c>
      <c r="E45" s="136"/>
      <c r="F45" s="133"/>
      <c r="G45" s="133"/>
      <c r="I45" s="10"/>
    </row>
    <row r="46" spans="1:9" s="1" customFormat="1" ht="11.25" customHeight="1">
      <c r="A46" s="148"/>
      <c r="B46" s="140"/>
      <c r="C46" s="138" t="s">
        <v>29</v>
      </c>
      <c r="D46" s="139" t="s">
        <v>65</v>
      </c>
      <c r="E46" s="136"/>
      <c r="F46" s="133"/>
      <c r="G46" s="133"/>
      <c r="I46" s="10"/>
    </row>
    <row r="47" spans="1:9" s="1" customFormat="1" ht="15.75" customHeight="1">
      <c r="A47" s="148"/>
      <c r="B47" s="132">
        <v>5</v>
      </c>
      <c r="C47" s="134" t="s">
        <v>66</v>
      </c>
      <c r="D47" s="135"/>
      <c r="E47" s="136"/>
      <c r="F47" s="137">
        <v>0</v>
      </c>
      <c r="G47" s="137">
        <v>0</v>
      </c>
      <c r="I47" s="10"/>
    </row>
    <row r="48" spans="1:9" s="1" customFormat="1" ht="15.75" customHeight="1">
      <c r="A48" s="148"/>
      <c r="B48" s="132">
        <v>6</v>
      </c>
      <c r="C48" s="134" t="s">
        <v>67</v>
      </c>
      <c r="D48" s="135"/>
      <c r="E48" s="136"/>
      <c r="F48" s="137">
        <v>0</v>
      </c>
      <c r="G48" s="137">
        <v>0</v>
      </c>
      <c r="I48" s="10"/>
    </row>
    <row r="49" spans="1:9" s="1" customFormat="1" ht="16.5" customHeight="1">
      <c r="A49" s="150"/>
      <c r="B49" s="157" t="s">
        <v>68</v>
      </c>
      <c r="C49" s="158"/>
      <c r="D49" s="159"/>
      <c r="E49" s="136"/>
      <c r="F49" s="133">
        <f>+F8+F14+F20+F28+F37</f>
        <v>481936536</v>
      </c>
      <c r="G49" s="133">
        <f>+G8+G14+G20+G28+G37</f>
        <v>427056614</v>
      </c>
      <c r="I49" s="10"/>
    </row>
    <row r="50" spans="1:9" s="1" customFormat="1" ht="15.75" customHeight="1">
      <c r="A50" s="142"/>
      <c r="B50" s="142"/>
      <c r="C50" s="142"/>
      <c r="E50" s="144"/>
      <c r="F50" s="145"/>
      <c r="G50" s="145"/>
      <c r="I50" s="10"/>
    </row>
    <row r="51" spans="1:9" s="1" customFormat="1" ht="15.75" customHeight="1">
      <c r="A51" s="142"/>
      <c r="B51" s="142"/>
      <c r="C51" s="142"/>
      <c r="E51" s="144"/>
      <c r="F51" s="145"/>
      <c r="G51" s="145"/>
      <c r="I51" s="10"/>
    </row>
    <row r="52" ht="14.25">
      <c r="D52" s="143" t="s">
        <v>151</v>
      </c>
    </row>
    <row r="53" ht="14.25">
      <c r="D53" s="146" t="s">
        <v>113</v>
      </c>
    </row>
  </sheetData>
  <sheetProtection/>
  <mergeCells count="6">
    <mergeCell ref="B7:D7"/>
    <mergeCell ref="B31:D31"/>
    <mergeCell ref="B49:D49"/>
    <mergeCell ref="A5:A6"/>
    <mergeCell ref="B5:D6"/>
    <mergeCell ref="E5:E6"/>
  </mergeCells>
  <printOptions/>
  <pageMargins left="0.75" right="0.75" top="1" bottom="1" header="0.5" footer="0.5"/>
  <pageSetup horizontalDpi="300" verticalDpi="3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7">
      <selection activeCell="F41" sqref="F41"/>
    </sheetView>
  </sheetViews>
  <sheetFormatPr defaultColWidth="9.140625" defaultRowHeight="12.75"/>
  <cols>
    <col min="1" max="1" width="3.7109375" style="2" customWidth="1"/>
    <col min="2" max="2" width="2.7109375" style="2" customWidth="1"/>
    <col min="3" max="3" width="4.00390625" style="2" customWidth="1"/>
    <col min="4" max="4" width="40.57421875" style="0" customWidth="1"/>
    <col min="5" max="5" width="8.28125" style="0" customWidth="1"/>
    <col min="6" max="7" width="15.7109375" style="3" customWidth="1"/>
    <col min="8" max="8" width="4.00390625" style="0" customWidth="1"/>
    <col min="9" max="9" width="17.00390625" style="0" bestFit="1" customWidth="1"/>
  </cols>
  <sheetData>
    <row r="1" spans="1:7" ht="15">
      <c r="A1" s="124"/>
      <c r="B1" s="151" t="s">
        <v>152</v>
      </c>
      <c r="C1" s="28"/>
      <c r="D1" s="17"/>
      <c r="E1" s="17"/>
      <c r="F1" s="125"/>
      <c r="G1" s="125"/>
    </row>
    <row r="2" spans="1:7" ht="14.25">
      <c r="A2" s="124"/>
      <c r="B2" s="89" t="s">
        <v>112</v>
      </c>
      <c r="C2" s="124"/>
      <c r="D2" s="17"/>
      <c r="E2" s="17"/>
      <c r="F2" s="125"/>
      <c r="G2" s="125"/>
    </row>
    <row r="3" spans="1:7" s="1" customFormat="1" ht="18" customHeight="1">
      <c r="A3" s="170" t="s">
        <v>209</v>
      </c>
      <c r="B3" s="171"/>
      <c r="C3" s="171"/>
      <c r="D3" s="171"/>
      <c r="E3" s="171"/>
      <c r="F3" s="171"/>
      <c r="G3" s="171"/>
    </row>
    <row r="4" spans="1:7" ht="15">
      <c r="A4" s="124"/>
      <c r="B4" s="124"/>
      <c r="C4" s="124"/>
      <c r="D4" s="17"/>
      <c r="E4" s="17"/>
      <c r="F4" s="125"/>
      <c r="G4" s="127" t="s">
        <v>120</v>
      </c>
    </row>
    <row r="5" spans="1:7" s="1" customFormat="1" ht="15.75" customHeight="1">
      <c r="A5" s="160" t="s">
        <v>9</v>
      </c>
      <c r="B5" s="162" t="s">
        <v>69</v>
      </c>
      <c r="C5" s="163"/>
      <c r="D5" s="164"/>
      <c r="E5" s="168" t="s">
        <v>10</v>
      </c>
      <c r="F5" s="128" t="s">
        <v>11</v>
      </c>
      <c r="G5" s="128" t="s">
        <v>11</v>
      </c>
    </row>
    <row r="6" spans="1:7" s="1" customFormat="1" ht="15.75" customHeight="1">
      <c r="A6" s="161"/>
      <c r="B6" s="165"/>
      <c r="C6" s="166"/>
      <c r="D6" s="167"/>
      <c r="E6" s="169"/>
      <c r="F6" s="130" t="s">
        <v>210</v>
      </c>
      <c r="G6" s="131" t="s">
        <v>119</v>
      </c>
    </row>
    <row r="7" spans="1:7" s="1" customFormat="1" ht="24.75" customHeight="1">
      <c r="A7" s="149" t="s">
        <v>0</v>
      </c>
      <c r="B7" s="157" t="s">
        <v>70</v>
      </c>
      <c r="C7" s="158"/>
      <c r="D7" s="159"/>
      <c r="E7" s="152">
        <v>5</v>
      </c>
      <c r="F7" s="133"/>
      <c r="G7" s="133"/>
    </row>
    <row r="8" spans="1:7" s="1" customFormat="1" ht="15.75" customHeight="1">
      <c r="A8" s="148"/>
      <c r="B8" s="132">
        <v>1</v>
      </c>
      <c r="C8" s="134" t="s">
        <v>71</v>
      </c>
      <c r="D8" s="135"/>
      <c r="E8" s="152"/>
      <c r="F8" s="137">
        <v>0</v>
      </c>
      <c r="G8" s="137">
        <v>0</v>
      </c>
    </row>
    <row r="9" spans="1:7" s="1" customFormat="1" ht="15.75" customHeight="1">
      <c r="A9" s="148"/>
      <c r="B9" s="132">
        <v>2</v>
      </c>
      <c r="C9" s="134" t="s">
        <v>72</v>
      </c>
      <c r="D9" s="135"/>
      <c r="E9" s="152"/>
      <c r="F9" s="137">
        <f>F10+F11</f>
        <v>0</v>
      </c>
      <c r="G9" s="137">
        <f>G10+G11</f>
        <v>0</v>
      </c>
    </row>
    <row r="10" spans="1:7" s="1" customFormat="1" ht="15.75" customHeight="1">
      <c r="A10" s="148"/>
      <c r="B10" s="140"/>
      <c r="C10" s="138" t="s">
        <v>19</v>
      </c>
      <c r="D10" s="139" t="s">
        <v>73</v>
      </c>
      <c r="E10" s="152"/>
      <c r="F10" s="133"/>
      <c r="G10" s="133"/>
    </row>
    <row r="11" spans="1:7" s="1" customFormat="1" ht="15.75" customHeight="1">
      <c r="A11" s="148"/>
      <c r="B11" s="140"/>
      <c r="C11" s="138" t="s">
        <v>21</v>
      </c>
      <c r="D11" s="139" t="s">
        <v>74</v>
      </c>
      <c r="E11" s="152"/>
      <c r="F11" s="133"/>
      <c r="G11" s="133"/>
    </row>
    <row r="12" spans="1:9" s="1" customFormat="1" ht="15.75" customHeight="1">
      <c r="A12" s="148"/>
      <c r="B12" s="132">
        <v>3</v>
      </c>
      <c r="C12" s="134" t="s">
        <v>75</v>
      </c>
      <c r="D12" s="135"/>
      <c r="E12" s="136">
        <v>5.1</v>
      </c>
      <c r="F12" s="137">
        <f>F13+F14+F15+F16+F17+F18+F19+F20</f>
        <v>341209533</v>
      </c>
      <c r="G12" s="137">
        <f>G13+G14+G15+G16+G17+G18+G19+G20</f>
        <v>292400133</v>
      </c>
      <c r="I12" s="12"/>
    </row>
    <row r="13" spans="1:7" s="1" customFormat="1" ht="15.75" customHeight="1">
      <c r="A13" s="148"/>
      <c r="B13" s="140"/>
      <c r="C13" s="138" t="s">
        <v>19</v>
      </c>
      <c r="D13" s="139" t="s">
        <v>76</v>
      </c>
      <c r="E13" s="152"/>
      <c r="F13" s="133">
        <v>48450880</v>
      </c>
      <c r="G13" s="133">
        <v>27032113</v>
      </c>
    </row>
    <row r="14" spans="1:7" s="1" customFormat="1" ht="15.75" customHeight="1">
      <c r="A14" s="148"/>
      <c r="B14" s="140"/>
      <c r="C14" s="138" t="s">
        <v>21</v>
      </c>
      <c r="D14" s="139" t="s">
        <v>77</v>
      </c>
      <c r="E14" s="152"/>
      <c r="F14" s="133">
        <v>254771992</v>
      </c>
      <c r="G14" s="133">
        <v>185218822</v>
      </c>
    </row>
    <row r="15" spans="1:7" s="1" customFormat="1" ht="15.75" customHeight="1">
      <c r="A15" s="148"/>
      <c r="B15" s="140"/>
      <c r="C15" s="138" t="s">
        <v>29</v>
      </c>
      <c r="D15" s="139" t="s">
        <v>78</v>
      </c>
      <c r="E15" s="152"/>
      <c r="F15" s="133">
        <v>11113483</v>
      </c>
      <c r="G15" s="133">
        <v>8863634</v>
      </c>
    </row>
    <row r="16" spans="1:7" s="1" customFormat="1" ht="15.75" customHeight="1">
      <c r="A16" s="148"/>
      <c r="B16" s="140"/>
      <c r="C16" s="138" t="s">
        <v>31</v>
      </c>
      <c r="D16" s="139" t="s">
        <v>79</v>
      </c>
      <c r="E16" s="152"/>
      <c r="F16" s="133">
        <v>96945</v>
      </c>
      <c r="G16" s="133">
        <v>182564</v>
      </c>
    </row>
    <row r="17" spans="1:7" s="1" customFormat="1" ht="15.75" customHeight="1">
      <c r="A17" s="148"/>
      <c r="B17" s="140"/>
      <c r="C17" s="138" t="s">
        <v>33</v>
      </c>
      <c r="D17" s="139" t="s">
        <v>80</v>
      </c>
      <c r="E17" s="152"/>
      <c r="F17" s="133">
        <v>29748</v>
      </c>
      <c r="G17" s="133">
        <v>97435</v>
      </c>
    </row>
    <row r="18" spans="1:7" s="1" customFormat="1" ht="15.75" customHeight="1">
      <c r="A18" s="148"/>
      <c r="B18" s="140"/>
      <c r="C18" s="138" t="s">
        <v>81</v>
      </c>
      <c r="D18" s="139" t="s">
        <v>82</v>
      </c>
      <c r="E18" s="152"/>
      <c r="F18" s="133">
        <v>334744</v>
      </c>
      <c r="G18" s="133">
        <v>75837</v>
      </c>
    </row>
    <row r="19" spans="1:7" s="1" customFormat="1" ht="15.75" customHeight="1">
      <c r="A19" s="148"/>
      <c r="B19" s="140"/>
      <c r="C19" s="138" t="s">
        <v>83</v>
      </c>
      <c r="D19" s="139" t="s">
        <v>84</v>
      </c>
      <c r="E19" s="152"/>
      <c r="F19" s="133">
        <v>186344</v>
      </c>
      <c r="G19" s="133">
        <v>75673</v>
      </c>
    </row>
    <row r="20" spans="1:7" s="1" customFormat="1" ht="15.75" customHeight="1">
      <c r="A20" s="148"/>
      <c r="B20" s="140"/>
      <c r="C20" s="138" t="s">
        <v>85</v>
      </c>
      <c r="D20" s="139" t="s">
        <v>86</v>
      </c>
      <c r="E20" s="152"/>
      <c r="F20" s="133">
        <v>26225397</v>
      </c>
      <c r="G20" s="133">
        <v>70854055</v>
      </c>
    </row>
    <row r="21" spans="1:7" s="1" customFormat="1" ht="15.75" customHeight="1">
      <c r="A21" s="148"/>
      <c r="B21" s="140"/>
      <c r="C21" s="138" t="s">
        <v>87</v>
      </c>
      <c r="D21" s="139" t="s">
        <v>88</v>
      </c>
      <c r="E21" s="152"/>
      <c r="F21" s="133"/>
      <c r="G21" s="133"/>
    </row>
    <row r="22" spans="1:7" s="1" customFormat="1" ht="15.75" customHeight="1">
      <c r="A22" s="148"/>
      <c r="B22" s="132">
        <v>4</v>
      </c>
      <c r="C22" s="134" t="s">
        <v>89</v>
      </c>
      <c r="D22" s="135"/>
      <c r="E22" s="152"/>
      <c r="F22" s="137">
        <v>0</v>
      </c>
      <c r="G22" s="137">
        <v>0</v>
      </c>
    </row>
    <row r="23" spans="1:7" s="1" customFormat="1" ht="15.75" customHeight="1">
      <c r="A23" s="148"/>
      <c r="B23" s="132">
        <v>5</v>
      </c>
      <c r="C23" s="134" t="s">
        <v>90</v>
      </c>
      <c r="D23" s="135"/>
      <c r="E23" s="136"/>
      <c r="F23" s="137">
        <v>0</v>
      </c>
      <c r="G23" s="137">
        <v>0</v>
      </c>
    </row>
    <row r="24" spans="1:7" s="1" customFormat="1" ht="24.75" customHeight="1">
      <c r="A24" s="149" t="s">
        <v>2</v>
      </c>
      <c r="B24" s="157" t="s">
        <v>91</v>
      </c>
      <c r="C24" s="158"/>
      <c r="D24" s="159"/>
      <c r="E24" s="136" t="s">
        <v>92</v>
      </c>
      <c r="F24" s="133"/>
      <c r="G24" s="133"/>
    </row>
    <row r="25" spans="1:7" s="1" customFormat="1" ht="15.75" customHeight="1">
      <c r="A25" s="148"/>
      <c r="B25" s="132">
        <v>1</v>
      </c>
      <c r="C25" s="134" t="s">
        <v>93</v>
      </c>
      <c r="D25" s="141"/>
      <c r="E25" s="136"/>
      <c r="F25" s="137">
        <f>SUM(F26:F27)</f>
        <v>0</v>
      </c>
      <c r="G25" s="137">
        <f>SUM(G26:G27)</f>
        <v>0</v>
      </c>
    </row>
    <row r="26" spans="1:7" s="1" customFormat="1" ht="15.75" customHeight="1">
      <c r="A26" s="148"/>
      <c r="B26" s="140"/>
      <c r="C26" s="138" t="s">
        <v>19</v>
      </c>
      <c r="D26" s="139" t="s">
        <v>94</v>
      </c>
      <c r="E26" s="136"/>
      <c r="F26" s="133"/>
      <c r="G26" s="133"/>
    </row>
    <row r="27" spans="1:7" s="1" customFormat="1" ht="15.75" customHeight="1">
      <c r="A27" s="148"/>
      <c r="B27" s="140"/>
      <c r="C27" s="138" t="s">
        <v>21</v>
      </c>
      <c r="D27" s="139" t="s">
        <v>95</v>
      </c>
      <c r="E27" s="136"/>
      <c r="F27" s="133"/>
      <c r="G27" s="133"/>
    </row>
    <row r="28" spans="1:7" s="1" customFormat="1" ht="15.75" customHeight="1">
      <c r="A28" s="148"/>
      <c r="B28" s="132">
        <v>2</v>
      </c>
      <c r="C28" s="134" t="s">
        <v>96</v>
      </c>
      <c r="D28" s="135"/>
      <c r="E28" s="136"/>
      <c r="F28" s="133">
        <v>0</v>
      </c>
      <c r="G28" s="133">
        <v>0</v>
      </c>
    </row>
    <row r="29" spans="1:7" s="1" customFormat="1" ht="15.75" customHeight="1">
      <c r="A29" s="148"/>
      <c r="B29" s="132">
        <v>3</v>
      </c>
      <c r="C29" s="134" t="s">
        <v>89</v>
      </c>
      <c r="D29" s="135"/>
      <c r="E29" s="136"/>
      <c r="F29" s="133">
        <v>0</v>
      </c>
      <c r="G29" s="133">
        <v>0</v>
      </c>
    </row>
    <row r="30" spans="1:7" s="1" customFormat="1" ht="15.75" customHeight="1">
      <c r="A30" s="148"/>
      <c r="B30" s="132">
        <v>4</v>
      </c>
      <c r="C30" s="134" t="s">
        <v>97</v>
      </c>
      <c r="D30" s="135"/>
      <c r="E30" s="136"/>
      <c r="F30" s="133">
        <v>0</v>
      </c>
      <c r="G30" s="133">
        <v>0</v>
      </c>
    </row>
    <row r="31" spans="1:7" s="1" customFormat="1" ht="24.75" customHeight="1">
      <c r="A31" s="148"/>
      <c r="B31" s="157" t="s">
        <v>98</v>
      </c>
      <c r="C31" s="158"/>
      <c r="D31" s="159"/>
      <c r="E31" s="136"/>
      <c r="F31" s="137">
        <f>F25+F12</f>
        <v>341209533</v>
      </c>
      <c r="G31" s="137">
        <f>G25+G12</f>
        <v>292400133</v>
      </c>
    </row>
    <row r="32" spans="1:7" s="1" customFormat="1" ht="24.75" customHeight="1">
      <c r="A32" s="149" t="s">
        <v>4</v>
      </c>
      <c r="B32" s="157" t="s">
        <v>99</v>
      </c>
      <c r="C32" s="158"/>
      <c r="D32" s="159"/>
      <c r="E32" s="136" t="s">
        <v>100</v>
      </c>
      <c r="F32" s="137">
        <f>SUM(F34:F42)</f>
        <v>140727003</v>
      </c>
      <c r="G32" s="137">
        <f>SUM(G34:G42)</f>
        <v>134656481</v>
      </c>
    </row>
    <row r="33" spans="1:7" s="1" customFormat="1" ht="13.5" customHeight="1">
      <c r="A33" s="148"/>
      <c r="B33" s="132">
        <v>1</v>
      </c>
      <c r="C33" s="134" t="s">
        <v>101</v>
      </c>
      <c r="D33" s="135"/>
      <c r="E33" s="136"/>
      <c r="F33" s="133"/>
      <c r="G33" s="133"/>
    </row>
    <row r="34" spans="1:7" s="1" customFormat="1" ht="13.5" customHeight="1">
      <c r="A34" s="148"/>
      <c r="B34" s="153">
        <v>2</v>
      </c>
      <c r="C34" s="134" t="s">
        <v>102</v>
      </c>
      <c r="D34" s="135"/>
      <c r="E34" s="136"/>
      <c r="F34" s="133"/>
      <c r="G34" s="133"/>
    </row>
    <row r="35" spans="1:7" s="1" customFormat="1" ht="13.5" customHeight="1">
      <c r="A35" s="148"/>
      <c r="B35" s="132">
        <v>3</v>
      </c>
      <c r="C35" s="134" t="s">
        <v>103</v>
      </c>
      <c r="D35" s="135"/>
      <c r="E35" s="136"/>
      <c r="F35" s="133">
        <v>132000000</v>
      </c>
      <c r="G35" s="133">
        <v>132000000</v>
      </c>
    </row>
    <row r="36" spans="1:7" s="1" customFormat="1" ht="13.5" customHeight="1">
      <c r="A36" s="148"/>
      <c r="B36" s="153">
        <v>4</v>
      </c>
      <c r="C36" s="134" t="s">
        <v>104</v>
      </c>
      <c r="D36" s="135"/>
      <c r="E36" s="136"/>
      <c r="F36" s="133"/>
      <c r="G36" s="133"/>
    </row>
    <row r="37" spans="1:7" s="1" customFormat="1" ht="13.5" customHeight="1">
      <c r="A37" s="148"/>
      <c r="B37" s="132">
        <v>5</v>
      </c>
      <c r="C37" s="134" t="s">
        <v>105</v>
      </c>
      <c r="D37" s="135"/>
      <c r="E37" s="136"/>
      <c r="F37" s="133"/>
      <c r="G37" s="133"/>
    </row>
    <row r="38" spans="1:7" s="1" customFormat="1" ht="13.5" customHeight="1">
      <c r="A38" s="148"/>
      <c r="B38" s="153">
        <v>6</v>
      </c>
      <c r="C38" s="134" t="s">
        <v>106</v>
      </c>
      <c r="D38" s="135"/>
      <c r="E38" s="136"/>
      <c r="F38" s="133">
        <v>117940</v>
      </c>
      <c r="G38" s="133"/>
    </row>
    <row r="39" spans="1:7" s="1" customFormat="1" ht="13.5" customHeight="1">
      <c r="A39" s="148"/>
      <c r="B39" s="132">
        <v>7</v>
      </c>
      <c r="C39" s="134" t="s">
        <v>107</v>
      </c>
      <c r="D39" s="135"/>
      <c r="E39" s="136"/>
      <c r="F39" s="133">
        <v>296813</v>
      </c>
      <c r="G39" s="133">
        <v>172665</v>
      </c>
    </row>
    <row r="40" spans="1:7" s="1" customFormat="1" ht="13.5" customHeight="1">
      <c r="A40" s="148"/>
      <c r="B40" s="153">
        <v>8</v>
      </c>
      <c r="C40" s="134" t="s">
        <v>108</v>
      </c>
      <c r="D40" s="135"/>
      <c r="E40" s="136"/>
      <c r="F40" s="133">
        <v>112044</v>
      </c>
      <c r="G40" s="133"/>
    </row>
    <row r="41" spans="1:7" s="1" customFormat="1" ht="13.5" customHeight="1">
      <c r="A41" s="148"/>
      <c r="B41" s="132">
        <v>9</v>
      </c>
      <c r="C41" s="134" t="s">
        <v>109</v>
      </c>
      <c r="D41" s="135"/>
      <c r="E41" s="136"/>
      <c r="F41" s="133">
        <v>2129684</v>
      </c>
      <c r="G41" s="133">
        <v>855</v>
      </c>
    </row>
    <row r="42" spans="1:7" s="1" customFormat="1" ht="13.5" customHeight="1">
      <c r="A42" s="148"/>
      <c r="B42" s="153">
        <v>10</v>
      </c>
      <c r="C42" s="134" t="s">
        <v>110</v>
      </c>
      <c r="D42" s="135"/>
      <c r="E42" s="136"/>
      <c r="F42" s="133">
        <v>6070522</v>
      </c>
      <c r="G42" s="133">
        <v>2482961</v>
      </c>
    </row>
    <row r="43" spans="1:7" s="1" customFormat="1" ht="24.75" customHeight="1">
      <c r="A43" s="148"/>
      <c r="B43" s="157" t="s">
        <v>111</v>
      </c>
      <c r="C43" s="158"/>
      <c r="D43" s="159"/>
      <c r="E43" s="136"/>
      <c r="F43" s="133">
        <f>F12+F25+F32</f>
        <v>481936536</v>
      </c>
      <c r="G43" s="133">
        <f>G12+G25+G32</f>
        <v>427056614</v>
      </c>
    </row>
    <row r="44" spans="1:7" s="1" customFormat="1" ht="15.75" customHeight="1">
      <c r="A44" s="142"/>
      <c r="B44" s="142"/>
      <c r="C44" s="154"/>
      <c r="D44" s="155"/>
      <c r="E44" s="156"/>
      <c r="F44" s="145"/>
      <c r="G44" s="145"/>
    </row>
    <row r="45" spans="1:7" s="1" customFormat="1" ht="15.75" customHeight="1">
      <c r="A45" s="142"/>
      <c r="B45" s="142"/>
      <c r="C45" s="154"/>
      <c r="D45" s="143" t="s">
        <v>151</v>
      </c>
      <c r="E45" s="142"/>
      <c r="F45" s="145"/>
      <c r="G45" s="145"/>
    </row>
    <row r="46" spans="1:7" s="1" customFormat="1" ht="15.75" customHeight="1">
      <c r="A46" s="142"/>
      <c r="B46" s="142"/>
      <c r="C46" s="154"/>
      <c r="D46" s="146" t="s">
        <v>113</v>
      </c>
      <c r="E46" s="142"/>
      <c r="F46" s="145"/>
      <c r="G46" s="145"/>
    </row>
    <row r="47" spans="1:7" s="1" customFormat="1" ht="15.75" customHeight="1">
      <c r="A47" s="142"/>
      <c r="B47" s="142"/>
      <c r="C47" s="154"/>
      <c r="D47" s="144"/>
      <c r="E47" s="142"/>
      <c r="F47" s="145"/>
      <c r="G47" s="145"/>
    </row>
    <row r="48" spans="1:7" s="1" customFormat="1" ht="15.75" customHeight="1">
      <c r="A48" s="4"/>
      <c r="B48" s="4"/>
      <c r="C48" s="13"/>
      <c r="D48" s="5"/>
      <c r="E48" s="4"/>
      <c r="F48" s="6"/>
      <c r="G48" s="6"/>
    </row>
    <row r="49" spans="1:7" s="1" customFormat="1" ht="15.75" customHeight="1">
      <c r="A49" s="4"/>
      <c r="B49" s="4"/>
      <c r="C49" s="13"/>
      <c r="D49" s="5"/>
      <c r="E49" s="5"/>
      <c r="F49" s="6"/>
      <c r="G49" s="6"/>
    </row>
    <row r="50" spans="1:7" s="1" customFormat="1" ht="15.75" customHeight="1">
      <c r="A50" s="4"/>
      <c r="B50" s="4"/>
      <c r="C50" s="13"/>
      <c r="D50" s="5"/>
      <c r="E50" s="5"/>
      <c r="F50" s="6"/>
      <c r="G50" s="6"/>
    </row>
    <row r="51" spans="1:7" s="1" customFormat="1" ht="15.75" customHeight="1">
      <c r="A51" s="4"/>
      <c r="B51" s="4"/>
      <c r="C51" s="13"/>
      <c r="D51" s="5"/>
      <c r="E51" s="5"/>
      <c r="F51" s="6"/>
      <c r="G51" s="6"/>
    </row>
    <row r="52" spans="1:7" s="1" customFormat="1" ht="15.75" customHeight="1">
      <c r="A52" s="4"/>
      <c r="B52" s="4"/>
      <c r="C52" s="13"/>
      <c r="D52" s="5"/>
      <c r="E52" s="5"/>
      <c r="F52" s="6"/>
      <c r="G52" s="6"/>
    </row>
    <row r="53" spans="1:7" s="1" customFormat="1" ht="15.75" customHeight="1">
      <c r="A53" s="4"/>
      <c r="B53" s="4"/>
      <c r="C53" s="4"/>
      <c r="D53" s="4"/>
      <c r="E53" s="5"/>
      <c r="F53" s="6"/>
      <c r="G53" s="6"/>
    </row>
    <row r="54" spans="1:7" ht="12.75">
      <c r="A54" s="7"/>
      <c r="B54" s="7"/>
      <c r="C54" s="14"/>
      <c r="D54" s="8"/>
      <c r="E54" s="8"/>
      <c r="F54" s="9"/>
      <c r="G54" s="9"/>
    </row>
  </sheetData>
  <sheetProtection/>
  <mergeCells count="9">
    <mergeCell ref="B43:D43"/>
    <mergeCell ref="B7:D7"/>
    <mergeCell ref="B24:D24"/>
    <mergeCell ref="B31:D31"/>
    <mergeCell ref="B32:D32"/>
    <mergeCell ref="A3:G3"/>
    <mergeCell ref="A5:A6"/>
    <mergeCell ref="B5:D6"/>
    <mergeCell ref="E5:E6"/>
  </mergeCells>
  <printOptions/>
  <pageMargins left="0.75" right="0.75" top="1" bottom="1" header="0.5" footer="0.5"/>
  <pageSetup horizontalDpi="300" verticalDpi="3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7">
      <selection activeCell="D8" sqref="D8"/>
    </sheetView>
  </sheetViews>
  <sheetFormatPr defaultColWidth="9.140625" defaultRowHeight="12.75"/>
  <cols>
    <col min="1" max="1" width="5.8515625" style="0" customWidth="1"/>
    <col min="2" max="2" width="50.140625" style="0" customWidth="1"/>
    <col min="3" max="3" width="10.00390625" style="0" customWidth="1"/>
    <col min="4" max="4" width="16.7109375" style="0" customWidth="1"/>
    <col min="5" max="5" width="16.140625" style="0" customWidth="1"/>
    <col min="6" max="6" width="9.8515625" style="0" bestFit="1" customWidth="1"/>
    <col min="7" max="7" width="12.7109375" style="0" bestFit="1" customWidth="1"/>
    <col min="8" max="8" width="12.28125" style="0" bestFit="1" customWidth="1"/>
  </cols>
  <sheetData>
    <row r="1" spans="1:5" s="21" customFormat="1" ht="15.75">
      <c r="A1" s="20" t="s">
        <v>152</v>
      </c>
      <c r="C1"/>
      <c r="D1" s="22"/>
      <c r="E1" s="22"/>
    </row>
    <row r="2" spans="1:3" s="23" customFormat="1" ht="15">
      <c r="A2" s="89" t="s">
        <v>112</v>
      </c>
      <c r="B2" s="2"/>
      <c r="C2"/>
    </row>
    <row r="3" s="21" customFormat="1" ht="15.75">
      <c r="B3" s="21" t="s">
        <v>193</v>
      </c>
    </row>
    <row r="4" s="21" customFormat="1" ht="15.75">
      <c r="B4" s="21" t="s">
        <v>206</v>
      </c>
    </row>
    <row r="5" s="21" customFormat="1" ht="16.5" thickBot="1">
      <c r="E5" s="22" t="s">
        <v>120</v>
      </c>
    </row>
    <row r="6" spans="1:5" s="28" customFormat="1" ht="24.75" customHeight="1" thickTop="1">
      <c r="A6" s="24" t="s">
        <v>9</v>
      </c>
      <c r="B6" s="25" t="s">
        <v>121</v>
      </c>
      <c r="C6" s="25"/>
      <c r="D6" s="26" t="s">
        <v>208</v>
      </c>
      <c r="E6" s="27" t="s">
        <v>207</v>
      </c>
    </row>
    <row r="7" spans="1:5" s="17" customFormat="1" ht="13.5" customHeight="1">
      <c r="A7" s="29"/>
      <c r="B7" s="30"/>
      <c r="C7" s="30"/>
      <c r="D7" s="31"/>
      <c r="E7" s="32"/>
    </row>
    <row r="8" spans="1:7" s="28" customFormat="1" ht="24.75" customHeight="1">
      <c r="A8" s="33">
        <v>1</v>
      </c>
      <c r="B8" s="34" t="s">
        <v>12</v>
      </c>
      <c r="C8" s="34"/>
      <c r="D8" s="35">
        <v>60168119</v>
      </c>
      <c r="E8" s="36">
        <v>48964723</v>
      </c>
      <c r="G8" s="49"/>
    </row>
    <row r="9" spans="1:5" s="28" customFormat="1" ht="24.75" customHeight="1">
      <c r="A9" s="33">
        <v>2</v>
      </c>
      <c r="B9" s="34" t="s">
        <v>122</v>
      </c>
      <c r="C9" s="34"/>
      <c r="D9" s="35">
        <v>0</v>
      </c>
      <c r="E9" s="36">
        <v>0</v>
      </c>
    </row>
    <row r="10" spans="1:5" s="41" customFormat="1" ht="27" customHeight="1">
      <c r="A10" s="37">
        <v>3</v>
      </c>
      <c r="B10" s="38" t="s">
        <v>123</v>
      </c>
      <c r="C10" s="38"/>
      <c r="D10" s="39">
        <v>0</v>
      </c>
      <c r="E10" s="40">
        <v>0</v>
      </c>
    </row>
    <row r="11" spans="1:5" s="17" customFormat="1" ht="20.25" customHeight="1">
      <c r="A11" s="29">
        <v>4</v>
      </c>
      <c r="B11" s="30" t="s">
        <v>124</v>
      </c>
      <c r="C11" s="30" t="s">
        <v>125</v>
      </c>
      <c r="D11" s="31">
        <v>-18874667</v>
      </c>
      <c r="E11" s="32">
        <v>-28048727</v>
      </c>
    </row>
    <row r="12" spans="1:5" s="17" customFormat="1" ht="20.25" customHeight="1">
      <c r="A12" s="29">
        <v>5</v>
      </c>
      <c r="B12" s="30" t="s">
        <v>126</v>
      </c>
      <c r="C12" s="30"/>
      <c r="D12" s="31">
        <f>D13+D14+D15</f>
        <v>-6742572</v>
      </c>
      <c r="E12" s="31">
        <f>E13+E14+E15</f>
        <v>-6105331</v>
      </c>
    </row>
    <row r="13" spans="1:5" s="17" customFormat="1" ht="24.75" customHeight="1">
      <c r="A13" s="29"/>
      <c r="B13" s="30" t="s">
        <v>127</v>
      </c>
      <c r="C13" s="30" t="s">
        <v>128</v>
      </c>
      <c r="D13" s="31">
        <v>-6229900</v>
      </c>
      <c r="E13" s="32">
        <v>-5717635</v>
      </c>
    </row>
    <row r="14" spans="1:5" s="17" customFormat="1" ht="24.75" customHeight="1">
      <c r="A14" s="29"/>
      <c r="B14" s="30" t="s">
        <v>129</v>
      </c>
      <c r="C14" s="30"/>
      <c r="D14" s="31">
        <v>0</v>
      </c>
      <c r="E14" s="32">
        <v>0</v>
      </c>
    </row>
    <row r="15" spans="1:5" s="41" customFormat="1" ht="27" customHeight="1">
      <c r="A15" s="37"/>
      <c r="B15" s="38" t="s">
        <v>130</v>
      </c>
      <c r="C15" s="38" t="s">
        <v>128</v>
      </c>
      <c r="D15" s="39">
        <v>-512672</v>
      </c>
      <c r="E15" s="40">
        <v>-387696</v>
      </c>
    </row>
    <row r="16" spans="1:5" s="17" customFormat="1" ht="24.75" customHeight="1">
      <c r="A16" s="29">
        <v>6</v>
      </c>
      <c r="B16" s="30" t="s">
        <v>131</v>
      </c>
      <c r="C16" s="30" t="s">
        <v>132</v>
      </c>
      <c r="D16" s="31">
        <v>-235139</v>
      </c>
      <c r="E16" s="32">
        <v>-296322</v>
      </c>
    </row>
    <row r="17" spans="1:5" s="17" customFormat="1" ht="24.75" customHeight="1">
      <c r="A17" s="29">
        <v>7</v>
      </c>
      <c r="B17" s="30" t="s">
        <v>133</v>
      </c>
      <c r="C17" s="30" t="s">
        <v>134</v>
      </c>
      <c r="D17" s="31">
        <v>-27170229</v>
      </c>
      <c r="E17" s="32">
        <v>-12420480</v>
      </c>
    </row>
    <row r="18" spans="1:5" s="17" customFormat="1" ht="24.75" customHeight="1">
      <c r="A18" s="29">
        <v>8</v>
      </c>
      <c r="B18" s="30" t="s">
        <v>135</v>
      </c>
      <c r="C18" s="30"/>
      <c r="D18" s="31"/>
      <c r="E18" s="32"/>
    </row>
    <row r="19" spans="1:8" s="17" customFormat="1" ht="24.75" customHeight="1">
      <c r="A19" s="29">
        <v>8</v>
      </c>
      <c r="B19" s="30" t="s">
        <v>136</v>
      </c>
      <c r="C19" s="30" t="s">
        <v>137</v>
      </c>
      <c r="D19" s="31">
        <f>D11+D12+D16+D17+D18</f>
        <v>-53022607</v>
      </c>
      <c r="E19" s="31">
        <f>E11+E12+E16+E17+E18</f>
        <v>-46870860</v>
      </c>
      <c r="H19" s="42"/>
    </row>
    <row r="20" spans="1:8" s="47" customFormat="1" ht="24.75" customHeight="1">
      <c r="A20" s="43">
        <v>9</v>
      </c>
      <c r="B20" s="44" t="s">
        <v>138</v>
      </c>
      <c r="C20" s="44"/>
      <c r="D20" s="45">
        <f>D8+D19+D9</f>
        <v>7145512</v>
      </c>
      <c r="E20" s="45">
        <f>E8+E19+E10</f>
        <v>2093863</v>
      </c>
      <c r="H20" s="48"/>
    </row>
    <row r="21" spans="1:5" s="41" customFormat="1" ht="26.25" customHeight="1">
      <c r="A21" s="37">
        <v>10</v>
      </c>
      <c r="B21" s="38" t="s">
        <v>139</v>
      </c>
      <c r="C21" s="38"/>
      <c r="D21" s="39">
        <v>0</v>
      </c>
      <c r="E21" s="40"/>
    </row>
    <row r="22" spans="1:5" s="41" customFormat="1" ht="24.75" customHeight="1">
      <c r="A22" s="37">
        <v>11</v>
      </c>
      <c r="B22" s="38" t="s">
        <v>13</v>
      </c>
      <c r="C22" s="38"/>
      <c r="D22" s="39"/>
      <c r="E22" s="40"/>
    </row>
    <row r="23" spans="1:5" s="17" customFormat="1" ht="24.75" customHeight="1">
      <c r="A23" s="29">
        <v>12</v>
      </c>
      <c r="B23" s="30" t="s">
        <v>140</v>
      </c>
      <c r="C23" s="30"/>
      <c r="D23" s="31"/>
      <c r="E23" s="32"/>
    </row>
    <row r="24" spans="1:7" s="17" customFormat="1" ht="29.25" customHeight="1">
      <c r="A24" s="29">
        <v>12.1</v>
      </c>
      <c r="B24" s="38" t="s">
        <v>141</v>
      </c>
      <c r="C24" s="30"/>
      <c r="D24" s="31"/>
      <c r="E24" s="32"/>
      <c r="G24" s="42"/>
    </row>
    <row r="25" spans="1:5" s="17" customFormat="1" ht="24.75" customHeight="1">
      <c r="A25" s="29">
        <v>12.2</v>
      </c>
      <c r="B25" s="30" t="s">
        <v>142</v>
      </c>
      <c r="C25" s="30"/>
      <c r="D25" s="31">
        <v>-2855</v>
      </c>
      <c r="E25" s="32">
        <v>-1329</v>
      </c>
    </row>
    <row r="26" spans="1:5" s="17" customFormat="1" ht="24.75" customHeight="1">
      <c r="A26" s="29">
        <v>12.3</v>
      </c>
      <c r="B26" s="30" t="s">
        <v>143</v>
      </c>
      <c r="C26" s="30" t="s">
        <v>144</v>
      </c>
      <c r="D26" s="31">
        <v>-386445</v>
      </c>
      <c r="E26" s="32">
        <v>666312</v>
      </c>
    </row>
    <row r="27" spans="1:5" s="17" customFormat="1" ht="24.75" customHeight="1">
      <c r="A27" s="29">
        <v>12.4</v>
      </c>
      <c r="B27" s="30" t="s">
        <v>145</v>
      </c>
      <c r="C27" s="30" t="s">
        <v>146</v>
      </c>
      <c r="D27" s="31"/>
      <c r="E27" s="32">
        <v>0</v>
      </c>
    </row>
    <row r="28" spans="1:5" s="47" customFormat="1" ht="30" customHeight="1">
      <c r="A28" s="43">
        <v>13</v>
      </c>
      <c r="B28" s="44" t="s">
        <v>147</v>
      </c>
      <c r="C28" s="44"/>
      <c r="D28" s="45">
        <f>D21+D22+D23+D24+D25+D26+D27</f>
        <v>-389300</v>
      </c>
      <c r="E28" s="46">
        <f>SUM(E24:E27)</f>
        <v>664983</v>
      </c>
    </row>
    <row r="29" spans="1:6" s="28" customFormat="1" ht="24.75" customHeight="1">
      <c r="A29" s="33">
        <v>14</v>
      </c>
      <c r="B29" s="34" t="s">
        <v>148</v>
      </c>
      <c r="C29" s="34" t="s">
        <v>149</v>
      </c>
      <c r="D29" s="35">
        <f>D20+D28</f>
        <v>6756212</v>
      </c>
      <c r="E29" s="35">
        <f>E20+E28</f>
        <v>2758846</v>
      </c>
      <c r="F29" s="49"/>
    </row>
    <row r="30" spans="1:5" s="17" customFormat="1" ht="24.75" customHeight="1">
      <c r="A30" s="29">
        <v>15</v>
      </c>
      <c r="B30" s="30" t="s">
        <v>14</v>
      </c>
      <c r="C30" s="30"/>
      <c r="D30" s="31">
        <f>(-D29*10%)+(-100684*10%)</f>
        <v>-685689.6000000001</v>
      </c>
      <c r="E30" s="32">
        <v>-275885</v>
      </c>
    </row>
    <row r="31" spans="1:5" s="28" customFormat="1" ht="24.75" customHeight="1">
      <c r="A31" s="33">
        <v>16</v>
      </c>
      <c r="B31" s="34" t="s">
        <v>150</v>
      </c>
      <c r="C31" s="34"/>
      <c r="D31" s="35">
        <f>SUM(D29:D30)</f>
        <v>6070522.4</v>
      </c>
      <c r="E31" s="35">
        <f>SUM(E29:E30)</f>
        <v>2482961</v>
      </c>
    </row>
    <row r="32" spans="1:5" s="17" customFormat="1" ht="17.25" customHeight="1" thickBot="1">
      <c r="A32" s="50"/>
      <c r="B32" s="51"/>
      <c r="C32" s="51"/>
      <c r="D32" s="52"/>
      <c r="E32" s="53"/>
    </row>
    <row r="33" s="17" customFormat="1" ht="16.5" thickTop="1">
      <c r="B33" s="54" t="s">
        <v>151</v>
      </c>
    </row>
    <row r="34" ht="15.75">
      <c r="B34" s="55" t="s">
        <v>113</v>
      </c>
    </row>
  </sheetData>
  <sheetProtection/>
  <printOptions/>
  <pageMargins left="0.75" right="0.75" top="1" bottom="1" header="0.5" footer="0.5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3">
      <selection activeCell="D41" sqref="D41"/>
    </sheetView>
  </sheetViews>
  <sheetFormatPr defaultColWidth="9.140625" defaultRowHeight="12.75"/>
  <cols>
    <col min="1" max="1" width="3.7109375" style="57" customWidth="1"/>
    <col min="2" max="2" width="56.57421875" style="57" customWidth="1"/>
    <col min="3" max="3" width="15.7109375" style="57" customWidth="1"/>
    <col min="4" max="4" width="16.421875" style="57" customWidth="1"/>
    <col min="5" max="5" width="8.28125" style="57" customWidth="1"/>
    <col min="6" max="7" width="10.8515625" style="57" customWidth="1"/>
    <col min="8" max="8" width="11.421875" style="57" customWidth="1"/>
    <col min="9" max="9" width="9.140625" style="57" customWidth="1"/>
    <col min="10" max="10" width="10.28125" style="57" customWidth="1"/>
    <col min="11" max="11" width="11.28125" style="57" customWidth="1"/>
    <col min="12" max="16384" width="9.140625" style="57" customWidth="1"/>
  </cols>
  <sheetData>
    <row r="1" spans="1:6" s="55" customFormat="1" ht="15.75">
      <c r="A1" s="20" t="s">
        <v>152</v>
      </c>
      <c r="B1" s="21"/>
      <c r="C1"/>
      <c r="E1" s="56"/>
      <c r="F1" s="56"/>
    </row>
    <row r="2" spans="1:3" ht="15.75">
      <c r="A2" s="89" t="s">
        <v>112</v>
      </c>
      <c r="B2" s="2"/>
      <c r="C2"/>
    </row>
    <row r="3" s="55" customFormat="1" ht="15.75">
      <c r="B3" s="55" t="s">
        <v>153</v>
      </c>
    </row>
    <row r="4" spans="2:4" s="55" customFormat="1" ht="15.75">
      <c r="B4" s="55" t="s">
        <v>212</v>
      </c>
      <c r="C4" s="55" t="s">
        <v>154</v>
      </c>
      <c r="D4" s="55" t="s">
        <v>154</v>
      </c>
    </row>
    <row r="5" spans="3:4" ht="15.75">
      <c r="C5" s="58" t="s">
        <v>155</v>
      </c>
      <c r="D5" s="58"/>
    </row>
    <row r="6" ht="16.5" thickBot="1"/>
    <row r="7" spans="1:4" ht="16.5" thickTop="1">
      <c r="A7" s="59"/>
      <c r="B7" s="60" t="s">
        <v>156</v>
      </c>
      <c r="C7" s="61">
        <v>2012</v>
      </c>
      <c r="D7" s="62">
        <v>2011</v>
      </c>
    </row>
    <row r="8" spans="1:6" ht="15.75">
      <c r="A8" s="63"/>
      <c r="B8" s="64" t="s">
        <v>1</v>
      </c>
      <c r="C8" s="65">
        <f>'Te ardhura+shpenzime 2012'!D29</f>
        <v>6756212</v>
      </c>
      <c r="D8" s="66">
        <v>2758846</v>
      </c>
      <c r="F8" s="67"/>
    </row>
    <row r="9" spans="1:4" ht="15.75">
      <c r="A9" s="63"/>
      <c r="B9" s="64" t="s">
        <v>157</v>
      </c>
      <c r="C9" s="65"/>
      <c r="D9" s="66"/>
    </row>
    <row r="10" spans="1:4" s="72" customFormat="1" ht="15.75">
      <c r="A10" s="68"/>
      <c r="B10" s="69" t="s">
        <v>158</v>
      </c>
      <c r="C10" s="70">
        <f>'AKTIVI 2012'!G37-'AKTIVI 2012'!F37</f>
        <v>235139</v>
      </c>
      <c r="D10" s="71">
        <v>296322</v>
      </c>
    </row>
    <row r="11" spans="1:4" ht="15.75">
      <c r="A11" s="63"/>
      <c r="B11" s="73" t="s">
        <v>159</v>
      </c>
      <c r="C11" s="65"/>
      <c r="D11" s="66"/>
    </row>
    <row r="12" spans="1:4" ht="15.75">
      <c r="A12" s="63"/>
      <c r="B12" s="73" t="s">
        <v>160</v>
      </c>
      <c r="C12" s="65"/>
      <c r="D12" s="66"/>
    </row>
    <row r="13" spans="1:4" ht="15.75">
      <c r="A13" s="63"/>
      <c r="B13" s="73" t="s">
        <v>161</v>
      </c>
      <c r="C13" s="65">
        <f>'AKTIVI 2012'!G28-'AKTIVI 2012'!F28</f>
        <v>1344452</v>
      </c>
      <c r="D13" s="66">
        <v>-3297961</v>
      </c>
    </row>
    <row r="14" spans="1:4" s="72" customFormat="1" ht="31.5">
      <c r="A14" s="68"/>
      <c r="B14" s="74" t="s">
        <v>162</v>
      </c>
      <c r="C14" s="70">
        <f>'AKTIVI 2012'!G14-'AKTIVI 2012'!F14</f>
        <v>-57100726</v>
      </c>
      <c r="D14" s="71">
        <v>-52128054</v>
      </c>
    </row>
    <row r="15" spans="1:4" ht="15.75">
      <c r="A15" s="63"/>
      <c r="B15" s="64" t="s">
        <v>163</v>
      </c>
      <c r="C15" s="65">
        <f>'AKTIVI 2012'!G20-'AKTIVI 2012'!F20</f>
        <v>973032</v>
      </c>
      <c r="D15" s="66">
        <v>-1634344</v>
      </c>
    </row>
    <row r="16" spans="1:4" ht="15.75">
      <c r="A16" s="63"/>
      <c r="B16" s="64" t="s">
        <v>164</v>
      </c>
      <c r="C16" s="65">
        <f>'pasivi  2012'!F12-'pasivi  2012'!G12</f>
        <v>48809400</v>
      </c>
      <c r="D16" s="66">
        <v>47093090</v>
      </c>
    </row>
    <row r="17" spans="1:4" ht="15.75">
      <c r="A17" s="63"/>
      <c r="B17" s="75" t="s">
        <v>165</v>
      </c>
      <c r="C17" s="76"/>
      <c r="D17" s="66"/>
    </row>
    <row r="18" spans="1:4" ht="15.75">
      <c r="A18" s="63"/>
      <c r="B18" s="64" t="s">
        <v>166</v>
      </c>
      <c r="C18" s="65"/>
      <c r="D18" s="66"/>
    </row>
    <row r="19" spans="1:4" ht="15.75">
      <c r="A19" s="63"/>
      <c r="B19" s="64" t="s">
        <v>167</v>
      </c>
      <c r="C19" s="65">
        <f>'Te ardhura+shpenzime 2012'!D30</f>
        <v>-685689.6000000001</v>
      </c>
      <c r="D19" s="66">
        <v>-275885</v>
      </c>
    </row>
    <row r="20" spans="1:6" s="81" customFormat="1" ht="15.75">
      <c r="A20" s="77"/>
      <c r="B20" s="78" t="s">
        <v>168</v>
      </c>
      <c r="C20" s="79">
        <f>SUM(C8:C19)</f>
        <v>331819.3999999999</v>
      </c>
      <c r="D20" s="80">
        <f>SUM(D8:D19)</f>
        <v>-7187986</v>
      </c>
      <c r="F20" s="82"/>
    </row>
    <row r="21" spans="1:4" ht="15.75">
      <c r="A21" s="63"/>
      <c r="B21" s="64"/>
      <c r="C21" s="65"/>
      <c r="D21" s="66"/>
    </row>
    <row r="22" spans="1:4" ht="15.75">
      <c r="A22" s="63"/>
      <c r="B22" s="75" t="s">
        <v>169</v>
      </c>
      <c r="C22" s="65"/>
      <c r="D22" s="66"/>
    </row>
    <row r="23" spans="1:4" ht="15.75">
      <c r="A23" s="63"/>
      <c r="B23" s="64" t="s">
        <v>170</v>
      </c>
      <c r="C23" s="65"/>
      <c r="D23" s="66"/>
    </row>
    <row r="24" spans="1:4" ht="15.75">
      <c r="A24" s="63"/>
      <c r="B24" s="64" t="s">
        <v>171</v>
      </c>
      <c r="C24" s="65"/>
      <c r="D24" s="66">
        <v>0</v>
      </c>
    </row>
    <row r="25" spans="1:4" ht="15.75">
      <c r="A25" s="63"/>
      <c r="B25" s="64" t="s">
        <v>172</v>
      </c>
      <c r="C25" s="65"/>
      <c r="D25" s="66"/>
    </row>
    <row r="26" spans="1:4" ht="15.75">
      <c r="A26" s="63"/>
      <c r="B26" s="64" t="s">
        <v>173</v>
      </c>
      <c r="C26" s="65"/>
      <c r="D26" s="66"/>
    </row>
    <row r="27" spans="1:6" ht="15.75">
      <c r="A27" s="63"/>
      <c r="B27" s="64" t="s">
        <v>3</v>
      </c>
      <c r="C27" s="65">
        <v>0</v>
      </c>
      <c r="D27" s="66"/>
      <c r="F27" s="67"/>
    </row>
    <row r="28" spans="1:4" s="81" customFormat="1" ht="15.75">
      <c r="A28" s="77"/>
      <c r="B28" s="78" t="s">
        <v>174</v>
      </c>
      <c r="C28" s="65">
        <f>SUM(C23:C27)</f>
        <v>0</v>
      </c>
      <c r="D28" s="80">
        <f>SUM(D24:D27)</f>
        <v>0</v>
      </c>
    </row>
    <row r="29" spans="1:4" ht="15.75">
      <c r="A29" s="63"/>
      <c r="B29" s="64"/>
      <c r="C29" s="65"/>
      <c r="D29" s="66"/>
    </row>
    <row r="30" spans="1:4" ht="15.75">
      <c r="A30" s="63"/>
      <c r="B30" s="75" t="s">
        <v>175</v>
      </c>
      <c r="C30" s="65"/>
      <c r="D30" s="66"/>
    </row>
    <row r="31" spans="1:4" ht="15.75">
      <c r="A31" s="63"/>
      <c r="B31" s="64" t="s">
        <v>176</v>
      </c>
      <c r="C31" s="65"/>
      <c r="D31" s="66"/>
    </row>
    <row r="32" spans="1:6" ht="15.75">
      <c r="A32" s="63"/>
      <c r="B32" s="64" t="s">
        <v>5</v>
      </c>
      <c r="C32" s="65"/>
      <c r="D32" s="66"/>
      <c r="F32" s="67"/>
    </row>
    <row r="33" spans="1:4" ht="15.75">
      <c r="A33" s="63"/>
      <c r="B33" s="64" t="s">
        <v>177</v>
      </c>
      <c r="C33" s="65"/>
      <c r="D33" s="66"/>
    </row>
    <row r="34" spans="1:6" ht="15.75">
      <c r="A34" s="63"/>
      <c r="B34" s="64" t="s">
        <v>178</v>
      </c>
      <c r="C34" s="65">
        <v>0</v>
      </c>
      <c r="D34" s="66">
        <v>0</v>
      </c>
      <c r="F34" s="67"/>
    </row>
    <row r="35" spans="1:4" ht="15.75">
      <c r="A35" s="63"/>
      <c r="B35" s="64" t="s">
        <v>179</v>
      </c>
      <c r="C35" s="65"/>
      <c r="D35" s="66"/>
    </row>
    <row r="36" spans="1:4" ht="15.75">
      <c r="A36" s="63"/>
      <c r="B36" s="78" t="s">
        <v>180</v>
      </c>
      <c r="C36" s="65">
        <f>SUM(C31:C35)</f>
        <v>0</v>
      </c>
      <c r="D36" s="66">
        <f>SUM(D31:D35)</f>
        <v>0</v>
      </c>
    </row>
    <row r="37" spans="1:6" ht="15.75">
      <c r="A37" s="63"/>
      <c r="B37" s="83">
        <f>SUM(C37-C38)</f>
        <v>0.39999999990686774</v>
      </c>
      <c r="C37" s="84">
        <f>SUM(C36+C28+C20)</f>
        <v>331819.3999999999</v>
      </c>
      <c r="D37" s="84">
        <f>SUM(D36+D28+D20)</f>
        <v>-7187986</v>
      </c>
      <c r="F37" s="67"/>
    </row>
    <row r="38" spans="1:6" ht="15.75">
      <c r="A38" s="63"/>
      <c r="B38" s="75" t="s">
        <v>181</v>
      </c>
      <c r="C38" s="65">
        <f>C40-C39</f>
        <v>331819</v>
      </c>
      <c r="D38" s="66">
        <v>-7187986</v>
      </c>
      <c r="F38" s="67"/>
    </row>
    <row r="39" spans="1:4" ht="15.75">
      <c r="A39" s="63"/>
      <c r="B39" s="75" t="s">
        <v>7</v>
      </c>
      <c r="C39" s="65">
        <f>'AKTIVI 2012'!G8</f>
        <v>355274</v>
      </c>
      <c r="D39" s="66">
        <v>7543260</v>
      </c>
    </row>
    <row r="40" spans="1:4" ht="15.75">
      <c r="A40" s="63"/>
      <c r="B40" s="75" t="s">
        <v>8</v>
      </c>
      <c r="C40" s="65">
        <f>'AKTIVI 2012'!F8</f>
        <v>687093</v>
      </c>
      <c r="D40" s="66">
        <v>355274</v>
      </c>
    </row>
    <row r="41" spans="1:4" ht="16.5" thickBot="1">
      <c r="A41" s="85"/>
      <c r="B41" s="86"/>
      <c r="C41" s="87"/>
      <c r="D41" s="88"/>
    </row>
    <row r="42" ht="16.5" thickTop="1"/>
    <row r="43" ht="15.75">
      <c r="B43" s="54" t="s">
        <v>151</v>
      </c>
    </row>
    <row r="44" ht="15.75">
      <c r="B44" s="55" t="s">
        <v>113</v>
      </c>
    </row>
  </sheetData>
  <sheetProtection/>
  <printOptions/>
  <pageMargins left="0.75" right="0.75" top="1" bottom="1" header="0.5" footer="0.5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34.140625" style="0" customWidth="1"/>
    <col min="2" max="2" width="14.7109375" style="0" customWidth="1"/>
    <col min="3" max="3" width="13.28125" style="0" customWidth="1"/>
    <col min="4" max="4" width="13.140625" style="0" customWidth="1"/>
    <col min="5" max="5" width="13.8515625" style="0" customWidth="1"/>
    <col min="6" max="6" width="14.8515625" style="15" customWidth="1"/>
    <col min="7" max="7" width="14.00390625" style="0" customWidth="1"/>
    <col min="8" max="8" width="14.7109375" style="15" customWidth="1"/>
  </cols>
  <sheetData>
    <row r="1" spans="1:5" s="21" customFormat="1" ht="15.75">
      <c r="A1" s="20" t="s">
        <v>152</v>
      </c>
      <c r="D1" s="22"/>
      <c r="E1" s="22"/>
    </row>
    <row r="2" spans="1:5" s="21" customFormat="1" ht="15.75">
      <c r="A2" s="89" t="s">
        <v>112</v>
      </c>
      <c r="B2" s="2"/>
      <c r="D2" s="22"/>
      <c r="E2" s="22"/>
    </row>
    <row r="3" s="21" customFormat="1" ht="15.75">
      <c r="B3" s="21" t="s">
        <v>182</v>
      </c>
    </row>
    <row r="4" s="21" customFormat="1" ht="15.75">
      <c r="B4" s="21" t="s">
        <v>213</v>
      </c>
    </row>
    <row r="5" s="21" customFormat="1" ht="16.5" thickBot="1"/>
    <row r="6" spans="1:8" s="47" customFormat="1" ht="44.25" customHeight="1" thickTop="1">
      <c r="A6" s="90"/>
      <c r="B6" s="91" t="s">
        <v>103</v>
      </c>
      <c r="C6" s="91" t="s">
        <v>215</v>
      </c>
      <c r="D6" s="91" t="s">
        <v>216</v>
      </c>
      <c r="E6" s="91" t="s">
        <v>114</v>
      </c>
      <c r="F6" s="91" t="s">
        <v>183</v>
      </c>
      <c r="G6" s="91" t="s">
        <v>219</v>
      </c>
      <c r="H6" s="92" t="s">
        <v>184</v>
      </c>
    </row>
    <row r="7" spans="1:8" s="28" customFormat="1" ht="24" customHeight="1">
      <c r="A7" s="93" t="s">
        <v>217</v>
      </c>
      <c r="B7" s="35">
        <f>'pasivi  2012'!G35</f>
        <v>132000000</v>
      </c>
      <c r="C7" s="35">
        <v>172665</v>
      </c>
      <c r="D7" s="35"/>
      <c r="E7" s="35" t="s">
        <v>220</v>
      </c>
      <c r="F7" s="35">
        <v>855</v>
      </c>
      <c r="G7" s="35">
        <v>2482961</v>
      </c>
      <c r="H7" s="36">
        <f>SUM(B7:G7)</f>
        <v>134656481</v>
      </c>
    </row>
    <row r="8" spans="1:8" s="41" customFormat="1" ht="33" customHeight="1">
      <c r="A8" s="94" t="s">
        <v>185</v>
      </c>
      <c r="B8" s="39"/>
      <c r="C8" s="39"/>
      <c r="D8" s="39"/>
      <c r="E8" s="39"/>
      <c r="F8" s="39"/>
      <c r="G8" s="39"/>
      <c r="H8" s="40"/>
    </row>
    <row r="9" spans="1:8" s="17" customFormat="1" ht="21.75" customHeight="1">
      <c r="A9" s="93" t="s">
        <v>186</v>
      </c>
      <c r="B9" s="31"/>
      <c r="C9" s="31"/>
      <c r="D9" s="31"/>
      <c r="E9" s="31"/>
      <c r="F9" s="31"/>
      <c r="G9" s="31"/>
      <c r="H9" s="32"/>
    </row>
    <row r="10" spans="1:8" s="17" customFormat="1" ht="22.5" customHeight="1">
      <c r="A10" s="95" t="s">
        <v>187</v>
      </c>
      <c r="B10" s="31">
        <v>0</v>
      </c>
      <c r="C10" s="31"/>
      <c r="D10" s="31"/>
      <c r="E10" s="31"/>
      <c r="F10" s="31"/>
      <c r="G10" s="31">
        <v>0</v>
      </c>
      <c r="H10" s="32">
        <f>SUM(G10)</f>
        <v>0</v>
      </c>
    </row>
    <row r="11" spans="1:8" s="17" customFormat="1" ht="21.75" customHeight="1">
      <c r="A11" s="95" t="s">
        <v>6</v>
      </c>
      <c r="B11" s="31"/>
      <c r="C11" s="31"/>
      <c r="D11" s="31"/>
      <c r="E11" s="31"/>
      <c r="F11" s="31"/>
      <c r="G11" s="31"/>
      <c r="H11" s="32"/>
    </row>
    <row r="12" spans="1:8" s="41" customFormat="1" ht="26.25" customHeight="1">
      <c r="A12" s="96" t="s">
        <v>188</v>
      </c>
      <c r="B12" s="39"/>
      <c r="C12" s="39"/>
      <c r="D12" s="39"/>
      <c r="E12" s="39">
        <v>0</v>
      </c>
      <c r="F12" s="39">
        <v>0</v>
      </c>
      <c r="G12" s="39">
        <v>0</v>
      </c>
      <c r="H12" s="32"/>
    </row>
    <row r="13" spans="1:8" s="17" customFormat="1" ht="23.25" customHeight="1">
      <c r="A13" s="95" t="s">
        <v>189</v>
      </c>
      <c r="B13" s="31"/>
      <c r="C13" s="31"/>
      <c r="D13" s="31"/>
      <c r="E13" s="31"/>
      <c r="F13" s="31"/>
      <c r="G13" s="31"/>
      <c r="H13" s="32"/>
    </row>
    <row r="14" spans="1:8" s="28" customFormat="1" ht="25.5" customHeight="1">
      <c r="A14" s="93" t="s">
        <v>192</v>
      </c>
      <c r="B14" s="35">
        <f>SUM(B7:B13)</f>
        <v>132000000</v>
      </c>
      <c r="C14" s="35">
        <f>SUM(C7:C13)</f>
        <v>172665</v>
      </c>
      <c r="D14" s="35"/>
      <c r="E14" s="35">
        <f>SUM(E7:E13)</f>
        <v>0</v>
      </c>
      <c r="F14" s="35">
        <f>SUM(F7:F13)</f>
        <v>855</v>
      </c>
      <c r="G14" s="35">
        <f>SUM(G7:G13)</f>
        <v>2482961</v>
      </c>
      <c r="H14" s="36">
        <f>SUM(H7:H13)</f>
        <v>134656481</v>
      </c>
    </row>
    <row r="15" spans="1:8" s="28" customFormat="1" ht="23.25" customHeight="1">
      <c r="A15" s="93"/>
      <c r="B15" s="35"/>
      <c r="C15" s="35"/>
      <c r="D15" s="35"/>
      <c r="E15" s="35"/>
      <c r="F15" s="35"/>
      <c r="G15" s="35"/>
      <c r="H15" s="36"/>
    </row>
    <row r="16" spans="1:8" s="17" customFormat="1" ht="27" customHeight="1">
      <c r="A16" s="95" t="s">
        <v>187</v>
      </c>
      <c r="B16" s="31"/>
      <c r="C16" s="31"/>
      <c r="D16" s="31"/>
      <c r="E16" s="31"/>
      <c r="F16" s="31"/>
      <c r="G16" s="31">
        <f>'pasivi  2012'!F42</f>
        <v>6070522</v>
      </c>
      <c r="H16" s="32">
        <f>SUM(G16)</f>
        <v>6070522</v>
      </c>
    </row>
    <row r="17" spans="1:8" s="17" customFormat="1" ht="29.25" customHeight="1">
      <c r="A17" s="95" t="s">
        <v>6</v>
      </c>
      <c r="B17" s="31"/>
      <c r="C17" s="31"/>
      <c r="D17" s="31"/>
      <c r="E17" s="31"/>
      <c r="F17" s="31"/>
      <c r="G17" s="31">
        <v>0</v>
      </c>
      <c r="H17" s="32">
        <f>SUM(G17)</f>
        <v>0</v>
      </c>
    </row>
    <row r="18" spans="1:8" s="17" customFormat="1" ht="33" customHeight="1">
      <c r="A18" s="95" t="s">
        <v>190</v>
      </c>
      <c r="B18" s="31"/>
      <c r="C18" s="31"/>
      <c r="D18" s="31"/>
      <c r="E18" s="31"/>
      <c r="F18" s="31"/>
      <c r="G18" s="31"/>
      <c r="H18" s="32"/>
    </row>
    <row r="19" spans="1:8" s="41" customFormat="1" ht="30" customHeight="1">
      <c r="A19" s="96" t="s">
        <v>218</v>
      </c>
      <c r="B19" s="39"/>
      <c r="C19" s="39">
        <v>124148</v>
      </c>
      <c r="D19" s="39">
        <v>117940</v>
      </c>
      <c r="E19" s="39">
        <v>112044</v>
      </c>
      <c r="F19" s="39">
        <v>2128829</v>
      </c>
      <c r="G19" s="39">
        <v>-2482961</v>
      </c>
      <c r="H19" s="40">
        <f>B19+C19+D19+E19+F19+G19</f>
        <v>0</v>
      </c>
    </row>
    <row r="20" spans="1:8" s="17" customFormat="1" ht="33" customHeight="1">
      <c r="A20" s="95" t="s">
        <v>191</v>
      </c>
      <c r="B20" s="31"/>
      <c r="C20" s="31"/>
      <c r="D20" s="31"/>
      <c r="E20" s="31"/>
      <c r="F20" s="31"/>
      <c r="G20" s="31"/>
      <c r="H20" s="32"/>
    </row>
    <row r="21" spans="1:8" s="28" customFormat="1" ht="33" customHeight="1" thickBot="1">
      <c r="A21" s="97" t="s">
        <v>214</v>
      </c>
      <c r="B21" s="98">
        <f aca="true" t="shared" si="0" ref="B21:H21">SUM(B14:B20)</f>
        <v>132000000</v>
      </c>
      <c r="C21" s="98">
        <f t="shared" si="0"/>
        <v>296813</v>
      </c>
      <c r="D21" s="98">
        <f t="shared" si="0"/>
        <v>117940</v>
      </c>
      <c r="E21" s="98">
        <f t="shared" si="0"/>
        <v>112044</v>
      </c>
      <c r="F21" s="98">
        <f t="shared" si="0"/>
        <v>2129684</v>
      </c>
      <c r="G21" s="98">
        <f t="shared" si="0"/>
        <v>6070522</v>
      </c>
      <c r="H21" s="99">
        <f t="shared" si="0"/>
        <v>140727003</v>
      </c>
    </row>
    <row r="22" ht="16.5" thickTop="1">
      <c r="A22" s="54" t="s">
        <v>151</v>
      </c>
    </row>
    <row r="23" ht="15.75">
      <c r="A23" s="55" t="s">
        <v>113</v>
      </c>
    </row>
    <row r="26" s="100" customFormat="1" ht="12.75"/>
    <row r="27" s="16" customFormat="1" ht="12.75"/>
    <row r="29" s="16" customFormat="1" ht="12.75"/>
  </sheetData>
  <sheetProtection/>
  <printOptions/>
  <pageMargins left="0.75" right="0.75" top="1" bottom="1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3" width="9.140625" style="2" customWidth="1"/>
    <col min="6" max="6" width="9.140625" style="3" customWidth="1"/>
    <col min="8" max="8" width="9.140625" style="11" customWidth="1"/>
  </cols>
  <sheetData/>
  <sheetProtection/>
  <printOptions/>
  <pageMargins left="0.17" right="0.75" top="0.36" bottom="0.26" header="0.17" footer="0.16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J55" sqref="J55"/>
    </sheetView>
  </sheetViews>
  <sheetFormatPr defaultColWidth="9.140625" defaultRowHeight="12.75"/>
  <cols>
    <col min="1" max="3" width="9.140625" style="2" customWidth="1"/>
    <col min="6" max="6" width="9.140625" style="3" customWidth="1"/>
  </cols>
  <sheetData/>
  <sheetProtection/>
  <printOptions/>
  <pageMargins left="0.75" right="0.75" top="0.25" bottom="1" header="0.17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pc2</cp:lastModifiedBy>
  <cp:lastPrinted>2012-03-28T16:03:42Z</cp:lastPrinted>
  <dcterms:created xsi:type="dcterms:W3CDTF">1996-10-14T23:33:28Z</dcterms:created>
  <dcterms:modified xsi:type="dcterms:W3CDTF">2013-04-01T12:02:50Z</dcterms:modified>
  <cp:category/>
  <cp:version/>
  <cp:contentType/>
  <cp:contentStatus/>
</cp:coreProperties>
</file>