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965" windowHeight="7680" activeTab="5"/>
  </bookViews>
  <sheets>
    <sheet name="Kopertina" sheetId="1" r:id="rId1"/>
    <sheet name="P.A+P" sheetId="2" r:id="rId2"/>
    <sheet name="Rjedhja parase" sheetId="3" r:id="rId3"/>
    <sheet name="Kapitale 2" sheetId="4" r:id="rId4"/>
    <sheet name="Kapitale" sheetId="5" r:id="rId5"/>
    <sheet name="A!SH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<sst xmlns="http://schemas.openxmlformats.org/spreadsheetml/2006/main" count="525" uniqueCount="402">
  <si>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</si>
  <si>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</si>
  <si>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</si>
  <si>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</si>
  <si>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</si>
  <si>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</si>
  <si>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Eksport-Import</t>
  </si>
  <si>
    <t xml:space="preserve">                                                                 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</si>
  <si>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</si>
  <si>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</si>
  <si>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</si>
  <si>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</si>
  <si>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</si>
  <si>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</si>
  <si>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</si>
  <si>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</si>
  <si>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</si>
  <si>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</si>
  <si>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</si>
  <si>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</si>
  <si>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</si>
  <si>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Nr.
 Ref.</t>
  </si>
  <si>
    <t>Kodi</t>
  </si>
  <si>
    <t xml:space="preserve">             A K T I V E T</t>
  </si>
  <si>
    <t>Shenime</t>
  </si>
  <si>
    <t>Viti Ushtrimor</t>
  </si>
  <si>
    <t>Andi</t>
  </si>
  <si>
    <t>Dec 31,2008</t>
  </si>
  <si>
    <t>I</t>
  </si>
  <si>
    <t>A</t>
  </si>
  <si>
    <t>Aktive Afatshkurtra</t>
  </si>
  <si>
    <t>A/1</t>
  </si>
  <si>
    <t>Mjetet Monetare</t>
  </si>
  <si>
    <t>Banka</t>
  </si>
  <si>
    <t>Arka</t>
  </si>
  <si>
    <t>A/2</t>
  </si>
  <si>
    <t>Derivate dhe Aktive Financiare te mbajtur per tregtim</t>
  </si>
  <si>
    <t>a)</t>
  </si>
  <si>
    <t>A/a</t>
  </si>
  <si>
    <t xml:space="preserve"> Derivatet</t>
  </si>
  <si>
    <t>b)</t>
  </si>
  <si>
    <t>A/b</t>
  </si>
  <si>
    <t xml:space="preserve"> Aktivet e mbajtur per tregtim</t>
  </si>
  <si>
    <t>Totali</t>
  </si>
  <si>
    <t>A/3</t>
  </si>
  <si>
    <t>Aktive te tjera Financiare afatshkurter</t>
  </si>
  <si>
    <t>A/3/a</t>
  </si>
  <si>
    <t>Klient per mallra ,produkte sherbime</t>
  </si>
  <si>
    <t>A/3/b</t>
  </si>
  <si>
    <t>Debitore kreditore te tjere</t>
  </si>
  <si>
    <t>c)</t>
  </si>
  <si>
    <t>A/3/c</t>
  </si>
  <si>
    <t>Tatim mbi fitimin</t>
  </si>
  <si>
    <t>A/3/d</t>
  </si>
  <si>
    <t>TVSH</t>
  </si>
  <si>
    <t>d)</t>
  </si>
  <si>
    <t>A/3/dh</t>
  </si>
  <si>
    <t>Ortake</t>
  </si>
  <si>
    <t>B</t>
  </si>
  <si>
    <t>Inventari</t>
  </si>
  <si>
    <t>B/a</t>
  </si>
  <si>
    <t xml:space="preserve"> Lendet e para</t>
  </si>
  <si>
    <t>B/b</t>
  </si>
  <si>
    <t xml:space="preserve"> Prodhimi ne proces</t>
  </si>
  <si>
    <t>B/c</t>
  </si>
  <si>
    <t xml:space="preserve"> Produkte te gatshme</t>
  </si>
  <si>
    <t>B/d</t>
  </si>
  <si>
    <t xml:space="preserve"> Mallra per rishitje</t>
  </si>
  <si>
    <t>e)</t>
  </si>
  <si>
    <t>B/e</t>
  </si>
  <si>
    <t xml:space="preserve"> Parapagesat per furnizime</t>
  </si>
  <si>
    <t>B/5</t>
  </si>
  <si>
    <t>Aktive Biologjike afatshkurter</t>
  </si>
  <si>
    <t>B/6</t>
  </si>
  <si>
    <t>Aktive Afatshkurtra te mbajtur per shitje</t>
  </si>
  <si>
    <t>B/7</t>
  </si>
  <si>
    <t>Parapagime dhe shpenzime te shtyra</t>
  </si>
  <si>
    <t>Total i Aktiveve Afatshkurtra</t>
  </si>
  <si>
    <t>II</t>
  </si>
  <si>
    <t>C</t>
  </si>
  <si>
    <t>Aktive Afatgjata</t>
  </si>
  <si>
    <t>C/1</t>
  </si>
  <si>
    <t>Investime financiare afatgjata</t>
  </si>
  <si>
    <t>C/1/a</t>
  </si>
  <si>
    <t>Aksione dhe pjesemarrje te tjera ne njesi te kontrolluara</t>
  </si>
  <si>
    <t>C/1/b</t>
  </si>
  <si>
    <t>Aksione dhe investime te tjera ne pjesemarrje</t>
  </si>
  <si>
    <t>C/1/c</t>
  </si>
  <si>
    <t>Aksione dhe letra te tjera me vlere</t>
  </si>
  <si>
    <t>ç)</t>
  </si>
  <si>
    <t>C/1/ç</t>
  </si>
  <si>
    <t>Llogari kerkese te arketueshme</t>
  </si>
  <si>
    <t>D</t>
  </si>
  <si>
    <t>Aktive Afatgjata Materiale</t>
  </si>
  <si>
    <t>D/a</t>
  </si>
  <si>
    <t>Toka</t>
  </si>
  <si>
    <t>D/b</t>
  </si>
  <si>
    <t>Ndertesa (neto)</t>
  </si>
  <si>
    <t>D/c</t>
  </si>
  <si>
    <t>Makineri dhe pajisje (neto)</t>
  </si>
  <si>
    <t>D/ç</t>
  </si>
  <si>
    <t>Akitive te tjera afatgjata materiele (neto)</t>
  </si>
  <si>
    <t>E/3</t>
  </si>
  <si>
    <t>Aktive Biologjike Afatgjate</t>
  </si>
  <si>
    <t>E/4</t>
  </si>
  <si>
    <t>Aktive Afatgjata Jomateriale</t>
  </si>
  <si>
    <t>E/a</t>
  </si>
  <si>
    <t>Emri i mire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</si>
  <si>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</si>
  <si>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</si>
  <si>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</si>
  <si>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</si>
  <si>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</si>
  <si>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</si>
  <si>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</si>
  <si>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</si>
  <si>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</si>
  <si>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</si>
  <si>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Nr. 
Ref.</t>
  </si>
  <si>
    <t>PASIVET DHE KAPITALI</t>
  </si>
  <si>
    <t>F</t>
  </si>
  <si>
    <t xml:space="preserve">Pasivet Afatshkurta </t>
  </si>
  <si>
    <t>F/1</t>
  </si>
  <si>
    <t>Derivatet</t>
  </si>
  <si>
    <t>F/2</t>
  </si>
  <si>
    <t>Huamarrjet</t>
  </si>
  <si>
    <t>F/a</t>
  </si>
  <si>
    <t>Huate dhe obligacionet afatshkurtra</t>
  </si>
  <si>
    <t>F/b</t>
  </si>
  <si>
    <t>Kthimet/Ripagimet e huave afatgjata</t>
  </si>
  <si>
    <t>F/c</t>
  </si>
  <si>
    <t>Bono te konvertueshme</t>
  </si>
  <si>
    <t>G</t>
  </si>
  <si>
    <t>G/3</t>
  </si>
  <si>
    <t>Huate dhe parapagimet</t>
  </si>
  <si>
    <t>G/a</t>
  </si>
  <si>
    <t>Te pagueshme ndaj furnitoreve</t>
  </si>
  <si>
    <t>G/b</t>
  </si>
  <si>
    <t>Te pagueshme ndaj punonjesve</t>
  </si>
  <si>
    <t>Detyrime sig shoq  shendetsore</t>
  </si>
  <si>
    <t>g/c</t>
  </si>
  <si>
    <t>Detyrimet tatimore TAP</t>
  </si>
  <si>
    <t>G/ç</t>
  </si>
  <si>
    <t>Detyrime Tatim Fitimi</t>
  </si>
  <si>
    <t>G/d</t>
  </si>
  <si>
    <t>Detyrime TVSH</t>
  </si>
  <si>
    <t>Detyrime per Tatimin ne burim</t>
  </si>
  <si>
    <t>Detyrime ndaj Ortakeve</t>
  </si>
  <si>
    <t>Devident per tu paguar</t>
  </si>
  <si>
    <t>Debitor dhe kreditore te tjere</t>
  </si>
  <si>
    <t>H</t>
  </si>
  <si>
    <t>H/4</t>
  </si>
  <si>
    <t>Grantet dhe te ardhura te shtyra</t>
  </si>
  <si>
    <t>H/5</t>
  </si>
  <si>
    <t>Provizionet afatshkurtra</t>
  </si>
  <si>
    <t>Pasive Totale Afatshkurtra</t>
  </si>
  <si>
    <t>J</t>
  </si>
  <si>
    <t>Pasivet Afatgjata</t>
  </si>
  <si>
    <t>J/1</t>
  </si>
  <si>
    <t>Huate afatgjata</t>
  </si>
  <si>
    <t>J/a</t>
  </si>
  <si>
    <t>Hua, bono dhe detyrime nga qeraja financiare</t>
  </si>
  <si>
    <t>J/b</t>
  </si>
  <si>
    <t>Bonot e konvertueshme</t>
  </si>
  <si>
    <t>J/2</t>
  </si>
  <si>
    <t>Huamarrje te tjera afatgjata</t>
  </si>
  <si>
    <t>J/3</t>
  </si>
  <si>
    <t>Provizionet afatgjata</t>
  </si>
  <si>
    <t>J/4</t>
  </si>
  <si>
    <t>Grandet dhe te ardhura te shtyra</t>
  </si>
  <si>
    <t>Pasive Totale Afatgjata</t>
  </si>
  <si>
    <t>Totali i pasiveve</t>
  </si>
  <si>
    <t>III</t>
  </si>
  <si>
    <t>K</t>
  </si>
  <si>
    <t>Kapitali</t>
  </si>
  <si>
    <t>K/1</t>
  </si>
  <si>
    <t>Akisonet e pakices</t>
  </si>
  <si>
    <t>K/2</t>
  </si>
  <si>
    <t>Kapitali i aksionereve te shoqerise meme</t>
  </si>
  <si>
    <t>K/3</t>
  </si>
  <si>
    <t>Kapitali i aksionar</t>
  </si>
  <si>
    <t>K/4</t>
  </si>
  <si>
    <t>Primi i aksionit</t>
  </si>
  <si>
    <t>K/5</t>
  </si>
  <si>
    <t>Njesite ose aksionet e thesarit</t>
  </si>
  <si>
    <t>K/6</t>
  </si>
  <si>
    <t>Rezerva statutore</t>
  </si>
  <si>
    <t>K/7</t>
  </si>
  <si>
    <t>Rezerva ligjore</t>
  </si>
  <si>
    <t>K/8</t>
  </si>
  <si>
    <t>Rezerva te tjera</t>
  </si>
  <si>
    <t>K/9</t>
  </si>
  <si>
    <t>Fitimi i pashperndare</t>
  </si>
  <si>
    <t>K/10</t>
  </si>
  <si>
    <t>Fitimi (humbje) e vitit financiar</t>
  </si>
  <si>
    <t>Totali i Kapitalit</t>
  </si>
  <si>
    <t>TOTALI I PASIVEVE DHE KAPITALIT</t>
  </si>
  <si>
    <t>Nr. Ref.</t>
  </si>
  <si>
    <t>Pershkrimi</t>
  </si>
  <si>
    <t>VITI USHTRIMOR</t>
  </si>
  <si>
    <t>L/1</t>
  </si>
  <si>
    <t>Shitje neto</t>
  </si>
  <si>
    <t>L/2</t>
  </si>
  <si>
    <t>Te ardhura te tjera nga veprimtarite e shfrytezimit</t>
  </si>
  <si>
    <t>L/3</t>
  </si>
  <si>
    <t>Ndryshimet ne inventarin e PGatshem dhe Pproces</t>
  </si>
  <si>
    <t>L/4</t>
  </si>
  <si>
    <t xml:space="preserve">Mallra, lendet e para dhe sherbimet </t>
  </si>
  <si>
    <t>L/5</t>
  </si>
  <si>
    <t>Shpenzimet e personelit</t>
  </si>
  <si>
    <t>L/a</t>
  </si>
  <si>
    <t xml:space="preserve">     Pagat</t>
  </si>
  <si>
    <t>L/b</t>
  </si>
  <si>
    <t xml:space="preserve">     Shpenzimet e sigurimeve shoqerore</t>
  </si>
  <si>
    <t>Amortizimi dhe Zhvleresimet</t>
  </si>
  <si>
    <t xml:space="preserve">  Shpenzimet te tjera</t>
  </si>
  <si>
    <t>Totali I shpezimeve  4-7</t>
  </si>
  <si>
    <t>Fitimi (humbja) nga veprimtarite e shfrytezimit(1+2-3-8)</t>
  </si>
  <si>
    <t>M/1</t>
  </si>
  <si>
    <t>Te ardhurat/shpenzimet fin. nga njesi. kontrolluara</t>
  </si>
  <si>
    <t>M/2</t>
  </si>
  <si>
    <t>Te ardhurat/shpenzimet fin. nga pjesemarrjet</t>
  </si>
  <si>
    <t>M/3</t>
  </si>
  <si>
    <t>Te ardhura dhe shpenzime financiare</t>
  </si>
  <si>
    <t>3/a</t>
  </si>
  <si>
    <t>M/3/a</t>
  </si>
  <si>
    <t>Te ardhura/shpenzime finan. nga investime te tjera financiare</t>
  </si>
  <si>
    <t>3/b</t>
  </si>
  <si>
    <t>M/3/b</t>
  </si>
  <si>
    <t>Te ardhura dhe shpenzime financiare nga interesi</t>
  </si>
  <si>
    <t>3/c</t>
  </si>
  <si>
    <t>M/3/c</t>
  </si>
  <si>
    <t>Fitimi dhe humbje nga kursi i kembimit</t>
  </si>
  <si>
    <t>3/d</t>
  </si>
  <si>
    <t>M/3/d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</si>
  <si>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</si>
  <si>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</si>
  <si>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</si>
  <si>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</si>
  <si>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</si>
  <si>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Kosto prodhimi.blerjes mallrave te shitura</t>
  </si>
  <si>
    <t>Fitimi (Humbje )bruto</t>
  </si>
  <si>
    <t>Shpezimet e shitjes</t>
  </si>
  <si>
    <t>Shpezimet administrative</t>
  </si>
  <si>
    <t>Te ardhura te tjera nga veprimtarite e shfrytezumit</t>
  </si>
  <si>
    <t>Shpezime te tjera te zakonshme</t>
  </si>
  <si>
    <t>Fitimi (Humbje ) Nga veprimtaria e shfrytezimit</t>
  </si>
  <si>
    <t>Te ardhura dhe shpezimet  financare nga pjesmarjet</t>
  </si>
  <si>
    <t xml:space="preserve">Te ardhura dhe shpezimet  financare nga Njesite </t>
  </si>
  <si>
    <t xml:space="preserve">Te ardhura dhe shpezimet  financare </t>
  </si>
  <si>
    <t>Te ardhura dhe shpezimet  financare nga Inv.A Gjata</t>
  </si>
  <si>
    <t>Te ardhura dhe shpezimet  nga interesat</t>
  </si>
  <si>
    <t>Fitimi (Humbje ) Nga kursi I kembimit</t>
  </si>
  <si>
    <t>Totali  I ardhurave dhe shpezimeve financiare</t>
  </si>
  <si>
    <t>Fitimi (humbja) para tatimit(8+-12)</t>
  </si>
  <si>
    <t>Fitim (humbje) neto e vitit financiar(13-14)</t>
  </si>
  <si>
    <t>Elemetet e pasqyrave te kosoliduara</t>
  </si>
  <si>
    <t>Ne leke</t>
  </si>
  <si>
    <t>Fluksi  monetar  nga veprimtaria e shfrytezimit</t>
  </si>
  <si>
    <t>Fitimi para tatimit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</si>
  <si>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</si>
  <si>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</si>
  <si>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</si>
  <si>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</si>
  <si>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</si>
  <si>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</si>
  <si>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</si>
  <si>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</si>
  <si>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</si>
  <si>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</si>
  <si>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</si>
  <si>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</si>
  <si>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</si>
  <si>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e kerkesave te arketueshme  Klientet</t>
  </si>
  <si>
    <t>Rritje/renie e kerkesave te arketueshme te tjera</t>
  </si>
  <si>
    <t>Rritje/renie e tepricave te inventarit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</si>
  <si>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</si>
  <si>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</si>
  <si>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</si>
  <si>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</si>
  <si>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</si>
  <si>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</si>
  <si>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</si>
  <si>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</si>
  <si>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</si>
  <si>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</si>
  <si>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</si>
  <si>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</si>
  <si>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</si>
  <si>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</si>
  <si>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</si>
  <si>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</si>
  <si>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</si>
  <si>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</si>
  <si>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</si>
  <si>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</si>
  <si>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</si>
  <si>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</si>
  <si>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</si>
  <si>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</si>
  <si>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</si>
  <si>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</si>
  <si>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</si>
  <si>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</si>
  <si>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</si>
  <si>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</si>
  <si>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</si>
  <si>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</si>
  <si>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PASQYRA  E FLUKSEVE MONETARE : Metoda indirekte</t>
  </si>
  <si>
    <t>PASQYRA  E FLUKSEVE MONETARE : Metoda   direkte</t>
  </si>
  <si>
    <t xml:space="preserve">     Mjetet monetare te arketuara nga klientet</t>
  </si>
  <si>
    <t xml:space="preserve">     Mjetet monetare te paguara ndaj furitoreve dhe punonjesve</t>
  </si>
  <si>
    <t xml:space="preserve">     Mjetet monetare te ardhura nga veprimtarite</t>
  </si>
  <si>
    <t xml:space="preserve">    Tatim mbi fitimin e paguar</t>
  </si>
  <si>
    <t xml:space="preserve">     Mjetet monetare neto nga veprimtarite e shfrytezimit</t>
  </si>
  <si>
    <t>Fluksi  monetar  nga veprimtaria Investuse</t>
  </si>
  <si>
    <t xml:space="preserve">     Blerje e njesise se kontrolluar X minus parate e arketuara</t>
  </si>
  <si>
    <t xml:space="preserve">     Blerje arkiveve afatgjata dhe matrale</t>
  </si>
  <si>
    <t xml:space="preserve">     Te ardhura nga shitja e paisjeve</t>
  </si>
  <si>
    <t xml:space="preserve">    Interesi I arketuar</t>
  </si>
  <si>
    <t xml:space="preserve">    Devidentet e arketuara </t>
  </si>
  <si>
    <t xml:space="preserve">    Mjete monetare te perdorura ne veprimtarite investuse</t>
  </si>
  <si>
    <t xml:space="preserve">     Interesi I paguar</t>
  </si>
  <si>
    <t>Prime te
 kapitalit</t>
  </si>
  <si>
    <t>Fit e humb 
mbartura</t>
  </si>
  <si>
    <t>Rezerva</t>
  </si>
  <si>
    <t>Provi</t>
  </si>
  <si>
    <t>Fit e humb
v. ushtrimor</t>
  </si>
  <si>
    <t>Total</t>
  </si>
  <si>
    <t>Themeltar</t>
  </si>
  <si>
    <t>zionet</t>
  </si>
  <si>
    <t>Me 1 January 2007</t>
  </si>
  <si>
    <t xml:space="preserve">Shtesa e kapitalit </t>
  </si>
  <si>
    <t>Fitim i shperndare</t>
  </si>
  <si>
    <t xml:space="preserve">Fitimi vitit ushtrimor </t>
  </si>
  <si>
    <t>Provizonet neto</t>
  </si>
  <si>
    <t>Kapitali aksionar që i përket aksionerëve të shoqërisë mëmë</t>
  </si>
  <si>
    <t>Rezerva të</t>
  </si>
  <si>
    <t>Fitimi i</t>
  </si>
  <si>
    <t>Provizionet</t>
  </si>
  <si>
    <t>konvertimit të</t>
  </si>
  <si>
    <t>Pashpërndare</t>
  </si>
  <si>
    <t>monedhave të</t>
  </si>
  <si>
    <t>huaja</t>
  </si>
  <si>
    <t>Efekti i ndryshimeve në politikat kontabel</t>
  </si>
  <si>
    <t>Riklasifikimi i Provizioneve ne Detyrime</t>
  </si>
  <si>
    <t>Pozicioni i rregulluar</t>
  </si>
  <si>
    <t>Efektet e ndryshimit të kurseve të këmbimit gjatë konsolidimit</t>
  </si>
  <si>
    <t>Totali i të ardhurave/i shpenzimeve, që nuk janë njohur në pasqyrën e të ardhurave &amp; shpenzimeve</t>
  </si>
  <si>
    <t>Fitimi neto i vitit financiar</t>
  </si>
  <si>
    <t>Dividendët e paguar</t>
  </si>
  <si>
    <t>Transferime në rezervën e detyrueshme statutore</t>
  </si>
  <si>
    <t>Emetim i kapitalit aksionar</t>
  </si>
  <si>
    <t>Aksione të thesarit të riblera</t>
  </si>
  <si>
    <t>Pozicioni më 31 dhjetor 2007</t>
  </si>
  <si>
    <t>Totali i të ardhurave/i shpenzimeve, që nuk janë njohur në Pasqyrën e të Ardhur. &amp; Shpenz.</t>
  </si>
  <si>
    <t>Pozicioni më 31 dhjetor 2008</t>
  </si>
  <si>
    <t>Kapitali  aksionar</t>
  </si>
  <si>
    <t>Primi I  aksionit</t>
  </si>
  <si>
    <t>Aksionet e thesarit</t>
  </si>
  <si>
    <t xml:space="preserve">Rezerva statusore </t>
  </si>
  <si>
    <t>edhe  ligjor</t>
  </si>
  <si>
    <t>monedhave të huaja</t>
  </si>
  <si>
    <t>Rezerva të konvertimit</t>
  </si>
  <si>
    <t>Me 30 June 2008</t>
  </si>
  <si>
    <t>Primi i</t>
  </si>
  <si>
    <t>Aksionet e</t>
  </si>
  <si>
    <t>Zotërimet e</t>
  </si>
  <si>
    <t>aksionar</t>
  </si>
  <si>
    <t>aksionit</t>
  </si>
  <si>
    <t>thesarit</t>
  </si>
  <si>
    <t>statusore</t>
  </si>
  <si>
    <t>aksionerëve</t>
  </si>
  <si>
    <t>dhe</t>
  </si>
  <si>
    <t>të pakicës</t>
  </si>
  <si>
    <t>ligjore</t>
  </si>
  <si>
    <t>a</t>
  </si>
  <si>
    <t>b</t>
  </si>
  <si>
    <t>Totali i të ardhurave apo i shpenzimeve, qe nuk jane njohur në PASH</t>
  </si>
  <si>
    <t>c</t>
  </si>
  <si>
    <t>d</t>
  </si>
  <si>
    <t>e</t>
  </si>
  <si>
    <t>Transferime në rezervën e detyrueshme  statutore</t>
  </si>
  <si>
    <t>f</t>
  </si>
  <si>
    <t>g</t>
  </si>
  <si>
    <t>Fitimi neto për periudhën kontabël</t>
  </si>
  <si>
    <t>01.01.2009</t>
  </si>
  <si>
    <t>31.12.2009</t>
  </si>
  <si>
    <t>25.03.2010</t>
  </si>
  <si>
    <t>Pasqyra financiare te vitit 2009</t>
  </si>
  <si>
    <t>Dec 31,2009</t>
  </si>
  <si>
    <t>Me 1 January 2008</t>
  </si>
  <si>
    <t>Pozicioni më 31 dhjetor 2009</t>
  </si>
  <si>
    <t>Me 30 December 2009</t>
  </si>
  <si>
    <t>Pasqyra Ardhura dhe shpezimeve(Sipas natyres)2009</t>
  </si>
  <si>
    <t>Pasqyra Ardhura dhe shpezimeve(Sipas Fuksjoneve)2009</t>
  </si>
  <si>
    <t>Periudha 1 janar 2009-31. Dhjetor 2009</t>
  </si>
  <si>
    <t>Viti   2009</t>
  </si>
  <si>
    <t>Infometalplast-al</t>
  </si>
  <si>
    <t>K41606512C</t>
  </si>
  <si>
    <t>Nish Tulla Durres</t>
  </si>
  <si>
    <t>Durres</t>
  </si>
</sst>
</file>

<file path=xl/styles.xml><?xml version="1.0" encoding="utf-8"?>
<styleSheet xmlns="http://schemas.openxmlformats.org/spreadsheetml/2006/main">
  <numFmts count="1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_-;\-* #,##0_-;_-* &quot;-&quot;??_-;_-@_-"/>
    <numFmt numFmtId="174" formatCode="#,##0.0_);\(#,##0.0\)"/>
  </numFmts>
  <fonts count="22"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2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0"/>
    </font>
    <font>
      <i/>
      <sz val="10"/>
      <name val="Calibri"/>
      <family val="0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2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23">
      <alignment/>
      <protection/>
    </xf>
    <xf numFmtId="0" fontId="7" fillId="0" borderId="1" xfId="23" applyFont="1" applyBorder="1">
      <alignment/>
      <protection/>
    </xf>
    <xf numFmtId="0" fontId="7" fillId="0" borderId="2" xfId="23" applyFont="1" applyBorder="1">
      <alignment/>
      <protection/>
    </xf>
    <xf numFmtId="0" fontId="7" fillId="0" borderId="3" xfId="23" applyFont="1" applyBorder="1">
      <alignment/>
      <protection/>
    </xf>
    <xf numFmtId="0" fontId="3" fillId="0" borderId="4" xfId="23" applyFont="1" applyBorder="1">
      <alignment/>
      <protection/>
    </xf>
    <xf numFmtId="0" fontId="3" fillId="0" borderId="0" xfId="23" applyFont="1" applyBorder="1">
      <alignment/>
      <protection/>
    </xf>
    <xf numFmtId="0" fontId="8" fillId="0" borderId="5" xfId="23" applyFont="1" applyBorder="1">
      <alignment/>
      <protection/>
    </xf>
    <xf numFmtId="0" fontId="0" fillId="0" borderId="5" xfId="23" applyFont="1" applyBorder="1" applyAlignment="1">
      <alignment horizontal="right"/>
      <protection/>
    </xf>
    <xf numFmtId="0" fontId="0" fillId="0" borderId="5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0" xfId="23" applyFont="1" applyBorder="1">
      <alignment/>
      <protection/>
    </xf>
    <xf numFmtId="0" fontId="3" fillId="0" borderId="6" xfId="23" applyFont="1" applyBorder="1">
      <alignment/>
      <protection/>
    </xf>
    <xf numFmtId="0" fontId="2" fillId="0" borderId="5" xfId="23" applyFont="1" applyBorder="1">
      <alignment/>
      <protection/>
    </xf>
    <xf numFmtId="0" fontId="2" fillId="0" borderId="2" xfId="23" applyFont="1" applyBorder="1" applyAlignment="1">
      <alignment horizontal="right"/>
      <protection/>
    </xf>
    <xf numFmtId="0" fontId="3" fillId="0" borderId="2" xfId="23" applyFont="1" applyBorder="1" applyAlignment="1">
      <alignment horizontal="center"/>
      <protection/>
    </xf>
    <xf numFmtId="0" fontId="3" fillId="0" borderId="2" xfId="23" applyFont="1" applyBorder="1">
      <alignment/>
      <protection/>
    </xf>
    <xf numFmtId="0" fontId="3" fillId="0" borderId="7" xfId="23" applyFont="1" applyBorder="1" applyAlignment="1">
      <alignment horizontal="center"/>
      <protection/>
    </xf>
    <xf numFmtId="0" fontId="5" fillId="0" borderId="5" xfId="23" applyFont="1" applyBorder="1">
      <alignment/>
      <protection/>
    </xf>
    <xf numFmtId="0" fontId="3" fillId="0" borderId="0" xfId="23" applyNumberFormat="1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0" fontId="3" fillId="0" borderId="0" xfId="23" applyFont="1" applyBorder="1" applyAlignment="1">
      <alignment horizontal="center"/>
      <protection/>
    </xf>
    <xf numFmtId="0" fontId="3" fillId="0" borderId="7" xfId="23" applyFont="1" applyBorder="1">
      <alignment/>
      <protection/>
    </xf>
    <xf numFmtId="0" fontId="6" fillId="0" borderId="6" xfId="23" applyBorder="1">
      <alignment/>
      <protection/>
    </xf>
    <xf numFmtId="0" fontId="9" fillId="0" borderId="4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7" fillId="0" borderId="6" xfId="23" applyFont="1" applyBorder="1">
      <alignment/>
      <protection/>
    </xf>
    <xf numFmtId="0" fontId="7" fillId="0" borderId="4" xfId="23" applyFont="1" applyBorder="1">
      <alignment/>
      <protection/>
    </xf>
    <xf numFmtId="0" fontId="7" fillId="0" borderId="0" xfId="23" applyFont="1" applyBorder="1">
      <alignment/>
      <protection/>
    </xf>
    <xf numFmtId="0" fontId="10" fillId="0" borderId="0" xfId="23" applyFont="1" applyBorder="1" applyAlignment="1">
      <alignment horizontal="center"/>
      <protection/>
    </xf>
    <xf numFmtId="0" fontId="4" fillId="0" borderId="4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6" xfId="23" applyFont="1" applyBorder="1">
      <alignment/>
      <protection/>
    </xf>
    <xf numFmtId="0" fontId="12" fillId="2" borderId="8" xfId="0" applyFont="1" applyFill="1" applyBorder="1" applyAlignment="1">
      <alignment/>
    </xf>
    <xf numFmtId="0" fontId="2" fillId="0" borderId="0" xfId="23" applyFont="1" applyBorder="1">
      <alignment/>
      <protection/>
    </xf>
    <xf numFmtId="0" fontId="2" fillId="0" borderId="6" xfId="23" applyFont="1" applyBorder="1">
      <alignment/>
      <protection/>
    </xf>
    <xf numFmtId="0" fontId="7" fillId="0" borderId="9" xfId="23" applyFont="1" applyBorder="1">
      <alignment/>
      <protection/>
    </xf>
    <xf numFmtId="0" fontId="7" fillId="0" borderId="5" xfId="23" applyFont="1" applyBorder="1">
      <alignment/>
      <protection/>
    </xf>
    <xf numFmtId="0" fontId="7" fillId="0" borderId="10" xfId="23" applyFont="1" applyBorder="1">
      <alignment/>
      <protection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2" fontId="12" fillId="2" borderId="8" xfId="17" applyNumberFormat="1" applyFont="1" applyFill="1" applyBorder="1" applyAlignment="1">
      <alignment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2" fontId="12" fillId="0" borderId="19" xfId="17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2" fontId="11" fillId="0" borderId="22" xfId="17" applyNumberFormat="1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/>
    </xf>
    <xf numFmtId="0" fontId="14" fillId="0" borderId="25" xfId="0" applyFont="1" applyBorder="1" applyAlignment="1">
      <alignment horizontal="center"/>
    </xf>
    <xf numFmtId="2" fontId="11" fillId="0" borderId="25" xfId="17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/>
    </xf>
    <xf numFmtId="172" fontId="11" fillId="0" borderId="25" xfId="17" applyNumberFormat="1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/>
    </xf>
    <xf numFmtId="172" fontId="11" fillId="0" borderId="28" xfId="17" applyNumberFormat="1" applyFont="1" applyBorder="1" applyAlignment="1">
      <alignment horizontal="center"/>
    </xf>
    <xf numFmtId="2" fontId="11" fillId="0" borderId="28" xfId="17" applyNumberFormat="1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2" fontId="11" fillId="0" borderId="31" xfId="17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2" fontId="11" fillId="0" borderId="18" xfId="17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/>
    </xf>
    <xf numFmtId="2" fontId="11" fillId="0" borderId="18" xfId="17" applyNumberFormat="1" applyFont="1" applyBorder="1" applyAlignment="1">
      <alignment/>
    </xf>
    <xf numFmtId="0" fontId="11" fillId="0" borderId="33" xfId="0" applyFont="1" applyBorder="1" applyAlignment="1">
      <alignment horizontal="right"/>
    </xf>
    <xf numFmtId="2" fontId="11" fillId="0" borderId="34" xfId="17" applyNumberFormat="1" applyFont="1" applyBorder="1" applyAlignment="1">
      <alignment/>
    </xf>
    <xf numFmtId="0" fontId="11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2" fontId="12" fillId="0" borderId="31" xfId="17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14" fillId="0" borderId="32" xfId="0" applyFont="1" applyBorder="1" applyAlignment="1">
      <alignment horizontal="center"/>
    </xf>
    <xf numFmtId="2" fontId="15" fillId="0" borderId="30" xfId="17" applyNumberFormat="1" applyFont="1" applyBorder="1" applyAlignment="1">
      <alignment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/>
    </xf>
    <xf numFmtId="172" fontId="11" fillId="2" borderId="31" xfId="17" applyNumberFormat="1" applyFont="1" applyFill="1" applyBorder="1" applyAlignment="1">
      <alignment horizontal="center"/>
    </xf>
    <xf numFmtId="2" fontId="11" fillId="2" borderId="31" xfId="17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28" xfId="0" applyFont="1" applyBorder="1" applyAlignment="1">
      <alignment horizontal="center"/>
    </xf>
    <xf numFmtId="2" fontId="14" fillId="0" borderId="28" xfId="17" applyNumberFormat="1" applyFont="1" applyBorder="1" applyAlignment="1">
      <alignment/>
    </xf>
    <xf numFmtId="0" fontId="12" fillId="0" borderId="29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2" fontId="12" fillId="0" borderId="31" xfId="17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15" fillId="0" borderId="25" xfId="17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2" fontId="15" fillId="0" borderId="18" xfId="17" applyNumberFormat="1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2" fontId="12" fillId="0" borderId="31" xfId="17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38" xfId="0" applyFont="1" applyBorder="1" applyAlignment="1">
      <alignment horizontal="center"/>
    </xf>
    <xf numFmtId="2" fontId="12" fillId="0" borderId="38" xfId="17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9" fontId="12" fillId="0" borderId="13" xfId="0" applyNumberFormat="1" applyFont="1" applyBorder="1" applyAlignment="1">
      <alignment horizontal="center"/>
    </xf>
    <xf numFmtId="39" fontId="12" fillId="0" borderId="39" xfId="0" applyNumberFormat="1" applyFont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39" fontId="12" fillId="2" borderId="8" xfId="15" applyNumberFormat="1" applyFont="1" applyFill="1" applyBorder="1" applyAlignment="1">
      <alignment/>
    </xf>
    <xf numFmtId="39" fontId="12" fillId="2" borderId="40" xfId="17" applyNumberFormat="1" applyFont="1" applyFill="1" applyBorder="1" applyAlignment="1">
      <alignment/>
    </xf>
    <xf numFmtId="37" fontId="12" fillId="3" borderId="41" xfId="17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39" fontId="15" fillId="0" borderId="18" xfId="17" applyNumberFormat="1" applyFont="1" applyFill="1" applyBorder="1" applyAlignment="1">
      <alignment/>
    </xf>
    <xf numFmtId="39" fontId="15" fillId="0" borderId="42" xfId="17" applyNumberFormat="1" applyFont="1" applyFill="1" applyBorder="1" applyAlignment="1">
      <alignment/>
    </xf>
    <xf numFmtId="37" fontId="15" fillId="0" borderId="17" xfId="17" applyNumberFormat="1" applyFont="1" applyBorder="1" applyAlignment="1">
      <alignment/>
    </xf>
    <xf numFmtId="0" fontId="12" fillId="0" borderId="22" xfId="0" applyFont="1" applyBorder="1" applyAlignment="1">
      <alignment/>
    </xf>
    <xf numFmtId="0" fontId="16" fillId="0" borderId="25" xfId="0" applyFont="1" applyBorder="1" applyAlignment="1">
      <alignment/>
    </xf>
    <xf numFmtId="39" fontId="11" fillId="0" borderId="25" xfId="15" applyNumberFormat="1" applyFont="1" applyFill="1" applyBorder="1" applyAlignment="1">
      <alignment/>
    </xf>
    <xf numFmtId="39" fontId="11" fillId="0" borderId="43" xfId="17" applyNumberFormat="1" applyFont="1" applyFill="1" applyBorder="1" applyAlignment="1">
      <alignment/>
    </xf>
    <xf numFmtId="37" fontId="15" fillId="0" borderId="21" xfId="17" applyNumberFormat="1" applyFont="1" applyBorder="1" applyAlignment="1">
      <alignment/>
    </xf>
    <xf numFmtId="0" fontId="11" fillId="0" borderId="25" xfId="0" applyFont="1" applyBorder="1" applyAlignment="1">
      <alignment horizontal="right"/>
    </xf>
    <xf numFmtId="37" fontId="11" fillId="0" borderId="24" xfId="0" applyNumberFormat="1" applyFont="1" applyBorder="1" applyAlignment="1">
      <alignment/>
    </xf>
    <xf numFmtId="0" fontId="11" fillId="0" borderId="28" xfId="0" applyFont="1" applyBorder="1" applyAlignment="1">
      <alignment horizontal="right"/>
    </xf>
    <xf numFmtId="39" fontId="11" fillId="0" borderId="28" xfId="15" applyNumberFormat="1" applyFont="1" applyFill="1" applyBorder="1" applyAlignment="1">
      <alignment/>
    </xf>
    <xf numFmtId="39" fontId="11" fillId="0" borderId="44" xfId="17" applyNumberFormat="1" applyFont="1" applyFill="1" applyBorder="1" applyAlignment="1">
      <alignment/>
    </xf>
    <xf numFmtId="0" fontId="11" fillId="0" borderId="31" xfId="0" applyFont="1" applyBorder="1" applyAlignment="1">
      <alignment horizontal="right"/>
    </xf>
    <xf numFmtId="0" fontId="12" fillId="0" borderId="31" xfId="0" applyFont="1" applyBorder="1" applyAlignment="1">
      <alignment/>
    </xf>
    <xf numFmtId="39" fontId="11" fillId="0" borderId="31" xfId="15" applyNumberFormat="1" applyFont="1" applyFill="1" applyBorder="1" applyAlignment="1">
      <alignment/>
    </xf>
    <xf numFmtId="39" fontId="11" fillId="0" borderId="45" xfId="17" applyNumberFormat="1" applyFont="1" applyFill="1" applyBorder="1" applyAlignment="1">
      <alignment/>
    </xf>
    <xf numFmtId="0" fontId="12" fillId="0" borderId="18" xfId="0" applyFont="1" applyBorder="1" applyAlignment="1">
      <alignment horizontal="right"/>
    </xf>
    <xf numFmtId="39" fontId="11" fillId="0" borderId="18" xfId="15" applyNumberFormat="1" applyFont="1" applyFill="1" applyBorder="1" applyAlignment="1">
      <alignment/>
    </xf>
    <xf numFmtId="39" fontId="11" fillId="0" borderId="42" xfId="17" applyNumberFormat="1" applyFont="1" applyFill="1" applyBorder="1" applyAlignment="1">
      <alignment/>
    </xf>
    <xf numFmtId="0" fontId="13" fillId="0" borderId="25" xfId="0" applyFont="1" applyBorder="1" applyAlignment="1">
      <alignment/>
    </xf>
    <xf numFmtId="39" fontId="11" fillId="0" borderId="25" xfId="17" applyNumberFormat="1" applyFont="1" applyFill="1" applyBorder="1" applyAlignment="1">
      <alignment/>
    </xf>
    <xf numFmtId="39" fontId="12" fillId="0" borderId="25" xfId="15" applyNumberFormat="1" applyFont="1" applyFill="1" applyBorder="1" applyAlignment="1">
      <alignment/>
    </xf>
    <xf numFmtId="0" fontId="13" fillId="0" borderId="28" xfId="0" applyFont="1" applyBorder="1" applyAlignment="1">
      <alignment horizontal="center"/>
    </xf>
    <xf numFmtId="39" fontId="11" fillId="0" borderId="28" xfId="15" applyNumberFormat="1" applyFont="1" applyFill="1" applyBorder="1" applyAlignment="1">
      <alignment/>
    </xf>
    <xf numFmtId="39" fontId="11" fillId="0" borderId="44" xfId="17" applyNumberFormat="1" applyFont="1" applyFill="1" applyBorder="1" applyAlignment="1">
      <alignment/>
    </xf>
    <xf numFmtId="37" fontId="12" fillId="0" borderId="24" xfId="0" applyNumberFormat="1" applyFont="1" applyBorder="1" applyAlignment="1">
      <alignment/>
    </xf>
    <xf numFmtId="37" fontId="15" fillId="0" borderId="24" xfId="17" applyNumberFormat="1" applyFont="1" applyBorder="1" applyAlignment="1">
      <alignment/>
    </xf>
    <xf numFmtId="0" fontId="11" fillId="0" borderId="31" xfId="0" applyFont="1" applyBorder="1" applyAlignment="1">
      <alignment/>
    </xf>
    <xf numFmtId="39" fontId="12" fillId="0" borderId="31" xfId="17" applyNumberFormat="1" applyFont="1" applyFill="1" applyBorder="1" applyAlignment="1">
      <alignment/>
    </xf>
    <xf numFmtId="0" fontId="12" fillId="0" borderId="25" xfId="0" applyFont="1" applyBorder="1" applyAlignment="1">
      <alignment horizontal="right"/>
    </xf>
    <xf numFmtId="39" fontId="13" fillId="0" borderId="43" xfId="17" applyNumberFormat="1" applyFont="1" applyFill="1" applyBorder="1" applyAlignment="1">
      <alignment/>
    </xf>
    <xf numFmtId="37" fontId="15" fillId="0" borderId="24" xfId="0" applyNumberFormat="1" applyFont="1" applyBorder="1" applyAlignment="1">
      <alignment/>
    </xf>
    <xf numFmtId="0" fontId="17" fillId="0" borderId="32" xfId="0" applyFont="1" applyBorder="1" applyAlignment="1">
      <alignment/>
    </xf>
    <xf numFmtId="39" fontId="12" fillId="0" borderId="31" xfId="15" applyNumberFormat="1" applyFont="1" applyFill="1" applyBorder="1" applyAlignment="1">
      <alignment/>
    </xf>
    <xf numFmtId="39" fontId="12" fillId="0" borderId="45" xfId="17" applyNumberFormat="1" applyFont="1" applyFill="1" applyBorder="1" applyAlignment="1">
      <alignment/>
    </xf>
    <xf numFmtId="0" fontId="12" fillId="2" borderId="31" xfId="0" applyFont="1" applyFill="1" applyBorder="1" applyAlignment="1">
      <alignment horizontal="center"/>
    </xf>
    <xf numFmtId="0" fontId="11" fillId="2" borderId="31" xfId="0" applyFont="1" applyFill="1" applyBorder="1" applyAlignment="1">
      <alignment/>
    </xf>
    <xf numFmtId="39" fontId="11" fillId="2" borderId="31" xfId="15" applyNumberFormat="1" applyFont="1" applyFill="1" applyBorder="1" applyAlignment="1">
      <alignment/>
    </xf>
    <xf numFmtId="39" fontId="11" fillId="2" borderId="31" xfId="17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39" fontId="12" fillId="0" borderId="43" xfId="17" applyNumberFormat="1" applyFont="1" applyFill="1" applyBorder="1" applyAlignment="1">
      <alignment/>
    </xf>
    <xf numFmtId="37" fontId="12" fillId="3" borderId="24" xfId="17" applyNumberFormat="1" applyFont="1" applyFill="1" applyBorder="1" applyAlignment="1">
      <alignment/>
    </xf>
    <xf numFmtId="0" fontId="11" fillId="0" borderId="25" xfId="0" applyFont="1" applyFill="1" applyBorder="1" applyAlignment="1">
      <alignment horizontal="right"/>
    </xf>
    <xf numFmtId="0" fontId="11" fillId="0" borderId="25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8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39" fontId="15" fillId="0" borderId="31" xfId="15" applyNumberFormat="1" applyFont="1" applyFill="1" applyBorder="1" applyAlignment="1">
      <alignment/>
    </xf>
    <xf numFmtId="39" fontId="15" fillId="0" borderId="31" xfId="17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2" fillId="0" borderId="28" xfId="0" applyFont="1" applyFill="1" applyBorder="1" applyAlignment="1">
      <alignment/>
    </xf>
    <xf numFmtId="0" fontId="13" fillId="0" borderId="28" xfId="0" applyFont="1" applyBorder="1" applyAlignment="1">
      <alignment/>
    </xf>
    <xf numFmtId="0" fontId="11" fillId="0" borderId="46" xfId="0" applyFont="1" applyFill="1" applyBorder="1" applyAlignment="1">
      <alignment/>
    </xf>
    <xf numFmtId="39" fontId="11" fillId="0" borderId="46" xfId="15" applyNumberFormat="1" applyFont="1" applyFill="1" applyBorder="1" applyAlignment="1">
      <alignment/>
    </xf>
    <xf numFmtId="39" fontId="11" fillId="0" borderId="47" xfId="17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1" fillId="0" borderId="46" xfId="0" applyFont="1" applyBorder="1" applyAlignment="1">
      <alignment/>
    </xf>
    <xf numFmtId="39" fontId="11" fillId="0" borderId="47" xfId="15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9" fontId="11" fillId="0" borderId="42" xfId="15" applyNumberFormat="1" applyFont="1" applyFill="1" applyBorder="1" applyAlignment="1">
      <alignment/>
    </xf>
    <xf numFmtId="173" fontId="11" fillId="0" borderId="25" xfId="15" applyNumberFormat="1" applyFont="1" applyFill="1" applyBorder="1" applyAlignment="1">
      <alignment/>
    </xf>
    <xf numFmtId="39" fontId="11" fillId="0" borderId="43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39" fontId="15" fillId="0" borderId="45" xfId="17" applyNumberFormat="1" applyFont="1" applyFill="1" applyBorder="1" applyAlignment="1">
      <alignment/>
    </xf>
    <xf numFmtId="37" fontId="12" fillId="3" borderId="24" xfId="0" applyNumberFormat="1" applyFont="1" applyFill="1" applyBorder="1" applyAlignment="1">
      <alignment/>
    </xf>
    <xf numFmtId="37" fontId="12" fillId="0" borderId="48" xfId="0" applyNumberFormat="1" applyFont="1" applyBorder="1" applyAlignment="1">
      <alignment/>
    </xf>
    <xf numFmtId="0" fontId="11" fillId="0" borderId="38" xfId="0" applyFont="1" applyBorder="1" applyAlignment="1">
      <alignment/>
    </xf>
    <xf numFmtId="39" fontId="12" fillId="0" borderId="38" xfId="15" applyNumberFormat="1" applyFont="1" applyFill="1" applyBorder="1" applyAlignment="1">
      <alignment/>
    </xf>
    <xf numFmtId="39" fontId="12" fillId="0" borderId="49" xfId="17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11" xfId="24" applyNumberFormat="1" applyFont="1" applyBorder="1" applyAlignment="1">
      <alignment horizontal="center" vertical="center" wrapText="1"/>
      <protection/>
    </xf>
    <xf numFmtId="37" fontId="12" fillId="0" borderId="12" xfId="24" applyNumberFormat="1" applyFont="1" applyBorder="1" applyAlignment="1">
      <alignment horizontal="center" vertical="center" wrapText="1"/>
      <protection/>
    </xf>
    <xf numFmtId="37" fontId="12" fillId="0" borderId="50" xfId="25" applyNumberFormat="1" applyFont="1" applyBorder="1" applyAlignment="1">
      <alignment horizontal="center"/>
    </xf>
    <xf numFmtId="37" fontId="12" fillId="0" borderId="16" xfId="18" applyNumberFormat="1" applyFont="1" applyFill="1" applyBorder="1" applyAlignment="1">
      <alignment/>
    </xf>
    <xf numFmtId="37" fontId="12" fillId="0" borderId="51" xfId="18" applyNumberFormat="1" applyFont="1" applyFill="1" applyBorder="1" applyAlignment="1">
      <alignment/>
    </xf>
    <xf numFmtId="37" fontId="12" fillId="0" borderId="46" xfId="24" applyNumberFormat="1" applyFont="1" applyFill="1" applyBorder="1">
      <alignment/>
      <protection/>
    </xf>
    <xf numFmtId="37" fontId="12" fillId="0" borderId="18" xfId="15" applyNumberFormat="1" applyFont="1" applyFill="1" applyBorder="1" applyAlignment="1">
      <alignment/>
    </xf>
    <xf numFmtId="37" fontId="12" fillId="0" borderId="17" xfId="18" applyNumberFormat="1" applyFont="1" applyFill="1" applyBorder="1" applyAlignment="1">
      <alignment/>
    </xf>
    <xf numFmtId="37" fontId="12" fillId="0" borderId="25" xfId="24" applyNumberFormat="1" applyFont="1" applyFill="1" applyBorder="1" applyAlignment="1">
      <alignment horizontal="left"/>
      <protection/>
    </xf>
    <xf numFmtId="37" fontId="12" fillId="0" borderId="23" xfId="18" applyNumberFormat="1" applyFont="1" applyBorder="1" applyAlignment="1">
      <alignment/>
    </xf>
    <xf numFmtId="37" fontId="12" fillId="0" borderId="24" xfId="18" applyNumberFormat="1" applyFont="1" applyBorder="1" applyAlignment="1">
      <alignment/>
    </xf>
    <xf numFmtId="37" fontId="12" fillId="0" borderId="25" xfId="15" applyNumberFormat="1" applyFont="1" applyFill="1" applyBorder="1" applyAlignment="1">
      <alignment/>
    </xf>
    <xf numFmtId="37" fontId="12" fillId="0" borderId="25" xfId="24" applyNumberFormat="1" applyFont="1" applyFill="1" applyBorder="1">
      <alignment/>
      <protection/>
    </xf>
    <xf numFmtId="37" fontId="12" fillId="0" borderId="17" xfId="18" applyNumberFormat="1" applyFont="1" applyFill="1" applyBorder="1" applyAlignment="1">
      <alignment horizontal="right"/>
    </xf>
    <xf numFmtId="37" fontId="14" fillId="0" borderId="25" xfId="24" applyNumberFormat="1" applyFont="1" applyFill="1" applyBorder="1">
      <alignment/>
      <protection/>
    </xf>
    <xf numFmtId="37" fontId="12" fillId="0" borderId="24" xfId="18" applyNumberFormat="1" applyFont="1" applyFill="1" applyBorder="1" applyAlignment="1">
      <alignment horizontal="right"/>
    </xf>
    <xf numFmtId="37" fontId="12" fillId="0" borderId="16" xfId="18" applyNumberFormat="1" applyFont="1" applyFill="1" applyBorder="1" applyAlignment="1">
      <alignment horizontal="right"/>
    </xf>
    <xf numFmtId="37" fontId="11" fillId="0" borderId="52" xfId="24" applyNumberFormat="1" applyFont="1" applyFill="1" applyBorder="1" applyAlignment="1">
      <alignment horizontal="left"/>
      <protection/>
    </xf>
    <xf numFmtId="37" fontId="11" fillId="0" borderId="25" xfId="15" applyNumberFormat="1" applyFont="1" applyFill="1" applyBorder="1" applyAlignment="1">
      <alignment/>
    </xf>
    <xf numFmtId="37" fontId="15" fillId="0" borderId="23" xfId="18" applyNumberFormat="1" applyFont="1" applyFill="1" applyBorder="1" applyAlignment="1">
      <alignment horizontal="right"/>
    </xf>
    <xf numFmtId="37" fontId="11" fillId="0" borderId="25" xfId="24" applyNumberFormat="1" applyFont="1" applyFill="1" applyBorder="1" applyAlignment="1">
      <alignment horizontal="left"/>
      <protection/>
    </xf>
    <xf numFmtId="37" fontId="12" fillId="0" borderId="53" xfId="18" applyNumberFormat="1" applyFont="1" applyBorder="1" applyAlignment="1">
      <alignment/>
    </xf>
    <xf numFmtId="37" fontId="12" fillId="0" borderId="25" xfId="15" applyNumberFormat="1" applyFont="1" applyFill="1" applyBorder="1" applyAlignment="1">
      <alignment/>
    </xf>
    <xf numFmtId="37" fontId="12" fillId="3" borderId="54" xfId="18" applyNumberFormat="1" applyFont="1" applyFill="1" applyBorder="1" applyAlignment="1">
      <alignment/>
    </xf>
    <xf numFmtId="37" fontId="12" fillId="3" borderId="55" xfId="18" applyNumberFormat="1" applyFont="1" applyFill="1" applyBorder="1" applyAlignment="1">
      <alignment/>
    </xf>
    <xf numFmtId="37" fontId="12" fillId="3" borderId="56" xfId="24" applyNumberFormat="1" applyFont="1" applyFill="1" applyBorder="1" applyAlignment="1">
      <alignment horizontal="left"/>
      <protection/>
    </xf>
    <xf numFmtId="37" fontId="12" fillId="3" borderId="31" xfId="15" applyNumberFormat="1" applyFont="1" applyFill="1" applyBorder="1" applyAlignment="1">
      <alignment/>
    </xf>
    <xf numFmtId="37" fontId="12" fillId="0" borderId="16" xfId="18" applyNumberFormat="1" applyFont="1" applyBorder="1" applyAlignment="1">
      <alignment/>
    </xf>
    <xf numFmtId="37" fontId="12" fillId="0" borderId="17" xfId="18" applyNumberFormat="1" applyFont="1" applyBorder="1" applyAlignment="1">
      <alignment/>
    </xf>
    <xf numFmtId="37" fontId="11" fillId="0" borderId="18" xfId="24" applyNumberFormat="1" applyFont="1" applyFill="1" applyBorder="1" applyAlignment="1">
      <alignment horizontal="left"/>
      <protection/>
    </xf>
    <xf numFmtId="37" fontId="11" fillId="0" borderId="18" xfId="15" applyNumberFormat="1" applyFont="1" applyFill="1" applyBorder="1" applyAlignment="1">
      <alignment/>
    </xf>
    <xf numFmtId="37" fontId="11" fillId="0" borderId="25" xfId="24" applyNumberFormat="1" applyFont="1" applyFill="1" applyBorder="1" applyAlignment="1">
      <alignment horizontal="right"/>
      <protection/>
    </xf>
    <xf numFmtId="37" fontId="11" fillId="0" borderId="28" xfId="15" applyNumberFormat="1" applyFont="1" applyFill="1" applyBorder="1" applyAlignment="1">
      <alignment/>
    </xf>
    <xf numFmtId="37" fontId="12" fillId="0" borderId="31" xfId="15" applyNumberFormat="1" applyFont="1" applyFill="1" applyBorder="1" applyAlignment="1">
      <alignment/>
    </xf>
    <xf numFmtId="37" fontId="12" fillId="0" borderId="23" xfId="18" applyNumberFormat="1" applyFont="1" applyFill="1" applyBorder="1" applyAlignment="1">
      <alignment/>
    </xf>
    <xf numFmtId="37" fontId="12" fillId="0" borderId="24" xfId="18" applyNumberFormat="1" applyFont="1" applyFill="1" applyBorder="1" applyAlignment="1">
      <alignment/>
    </xf>
    <xf numFmtId="37" fontId="11" fillId="0" borderId="46" xfId="15" applyNumberFormat="1" applyFont="1" applyFill="1" applyBorder="1" applyAlignment="1">
      <alignment/>
    </xf>
    <xf numFmtId="37" fontId="15" fillId="0" borderId="23" xfId="18" applyNumberFormat="1" applyFont="1" applyBorder="1" applyAlignment="1">
      <alignment/>
    </xf>
    <xf numFmtId="37" fontId="12" fillId="4" borderId="36" xfId="18" applyNumberFormat="1" applyFont="1" applyFill="1" applyBorder="1" applyAlignment="1">
      <alignment/>
    </xf>
    <xf numFmtId="37" fontId="12" fillId="4" borderId="37" xfId="18" applyNumberFormat="1" applyFont="1" applyFill="1" applyBorder="1" applyAlignment="1">
      <alignment/>
    </xf>
    <xf numFmtId="37" fontId="11" fillId="4" borderId="38" xfId="24" applyNumberFormat="1" applyFont="1" applyFill="1" applyBorder="1">
      <alignment/>
      <protection/>
    </xf>
    <xf numFmtId="37" fontId="12" fillId="4" borderId="38" xfId="25" applyNumberFormat="1" applyFont="1" applyFill="1" applyBorder="1" applyAlignment="1">
      <alignment/>
    </xf>
    <xf numFmtId="37" fontId="12" fillId="0" borderId="25" xfId="24" applyNumberFormat="1" applyFont="1" applyFill="1" applyBorder="1">
      <alignment/>
      <protection/>
    </xf>
    <xf numFmtId="37" fontId="12" fillId="0" borderId="25" xfId="24" applyNumberFormat="1" applyFont="1" applyFill="1" applyBorder="1" applyAlignment="1">
      <alignment horizontal="left"/>
      <protection/>
    </xf>
    <xf numFmtId="37" fontId="12" fillId="0" borderId="6" xfId="18" applyNumberFormat="1" applyFont="1" applyFill="1" applyBorder="1" applyAlignment="1">
      <alignment/>
    </xf>
    <xf numFmtId="37" fontId="12" fillId="0" borderId="54" xfId="18" applyNumberFormat="1" applyFont="1" applyFill="1" applyBorder="1" applyAlignment="1">
      <alignment/>
    </xf>
    <xf numFmtId="174" fontId="12" fillId="0" borderId="11" xfId="24" applyNumberFormat="1" applyFont="1" applyBorder="1" applyAlignment="1">
      <alignment horizontal="center" vertical="center" wrapText="1"/>
      <protection/>
    </xf>
    <xf numFmtId="174" fontId="12" fillId="0" borderId="12" xfId="24" applyNumberFormat="1" applyFont="1" applyBorder="1" applyAlignment="1">
      <alignment horizontal="center" vertical="center" wrapText="1"/>
      <protection/>
    </xf>
    <xf numFmtId="174" fontId="12" fillId="0" borderId="51" xfId="18" applyNumberFormat="1" applyFont="1" applyFill="1" applyBorder="1" applyAlignment="1">
      <alignment/>
    </xf>
    <xf numFmtId="174" fontId="12" fillId="0" borderId="17" xfId="18" applyNumberFormat="1" applyFont="1" applyFill="1" applyBorder="1" applyAlignment="1">
      <alignment/>
    </xf>
    <xf numFmtId="174" fontId="12" fillId="0" borderId="24" xfId="18" applyNumberFormat="1" applyFont="1" applyBorder="1" applyAlignment="1">
      <alignment/>
    </xf>
    <xf numFmtId="174" fontId="12" fillId="0" borderId="17" xfId="18" applyNumberFormat="1" applyFont="1" applyFill="1" applyBorder="1" applyAlignment="1">
      <alignment horizontal="right"/>
    </xf>
    <xf numFmtId="174" fontId="12" fillId="0" borderId="24" xfId="18" applyNumberFormat="1" applyFont="1" applyFill="1" applyBorder="1" applyAlignment="1">
      <alignment horizontal="right"/>
    </xf>
    <xf numFmtId="174" fontId="12" fillId="0" borderId="55" xfId="18" applyNumberFormat="1" applyFont="1" applyFill="1" applyBorder="1" applyAlignment="1">
      <alignment/>
    </xf>
    <xf numFmtId="174" fontId="12" fillId="0" borderId="17" xfId="18" applyNumberFormat="1" applyFont="1" applyBorder="1" applyAlignment="1">
      <alignment/>
    </xf>
    <xf numFmtId="174" fontId="12" fillId="0" borderId="24" xfId="18" applyNumberFormat="1" applyFont="1" applyFill="1" applyBorder="1" applyAlignment="1">
      <alignment/>
    </xf>
    <xf numFmtId="37" fontId="11" fillId="0" borderId="25" xfId="24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5" borderId="31" xfId="0" applyNumberFormat="1" applyFont="1" applyFill="1" applyBorder="1" applyAlignment="1">
      <alignment horizontal="right" vertical="center" wrapText="1"/>
    </xf>
    <xf numFmtId="0" fontId="17" fillId="0" borderId="31" xfId="0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/>
    </xf>
    <xf numFmtId="0" fontId="18" fillId="0" borderId="31" xfId="0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right" vertical="center" wrapText="1"/>
    </xf>
    <xf numFmtId="0" fontId="18" fillId="5" borderId="31" xfId="0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 applyProtection="1">
      <alignment horizontal="right"/>
      <protection/>
    </xf>
    <xf numFmtId="0" fontId="18" fillId="2" borderId="31" xfId="0" applyFont="1" applyFill="1" applyBorder="1" applyAlignment="1">
      <alignment horizontal="center" vertical="center"/>
    </xf>
    <xf numFmtId="3" fontId="17" fillId="2" borderId="31" xfId="0" applyNumberFormat="1" applyFont="1" applyFill="1" applyBorder="1" applyAlignment="1" applyProtection="1">
      <alignment horizontal="right"/>
      <protection/>
    </xf>
    <xf numFmtId="3" fontId="17" fillId="0" borderId="31" xfId="0" applyNumberFormat="1" applyFont="1" applyFill="1" applyBorder="1" applyAlignment="1" applyProtection="1">
      <alignment horizontal="right"/>
      <protection/>
    </xf>
    <xf numFmtId="3" fontId="18" fillId="5" borderId="31" xfId="0" applyNumberFormat="1" applyFont="1" applyFill="1" applyBorder="1" applyAlignment="1" applyProtection="1">
      <alignment horizontal="right"/>
      <protection/>
    </xf>
    <xf numFmtId="3" fontId="17" fillId="5" borderId="31" xfId="0" applyNumberFormat="1" applyFont="1" applyFill="1" applyBorder="1" applyAlignment="1" applyProtection="1">
      <alignment horizontal="right"/>
      <protection/>
    </xf>
    <xf numFmtId="0" fontId="17" fillId="5" borderId="14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center" vertical="center"/>
    </xf>
    <xf numFmtId="3" fontId="17" fillId="5" borderId="8" xfId="0" applyNumberFormat="1" applyFont="1" applyFill="1" applyBorder="1" applyAlignment="1">
      <alignment horizontal="right" vertical="center" wrapText="1"/>
    </xf>
    <xf numFmtId="3" fontId="11" fillId="5" borderId="40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center" vertical="center"/>
    </xf>
    <xf numFmtId="3" fontId="11" fillId="0" borderId="45" xfId="0" applyNumberFormat="1" applyFont="1" applyBorder="1" applyAlignment="1">
      <alignment/>
    </xf>
    <xf numFmtId="0" fontId="0" fillId="0" borderId="57" xfId="0" applyBorder="1" applyAlignment="1">
      <alignment/>
    </xf>
    <xf numFmtId="0" fontId="18" fillId="0" borderId="54" xfId="0" applyFont="1" applyFill="1" applyBorder="1" applyAlignment="1">
      <alignment vertical="justify"/>
    </xf>
    <xf numFmtId="0" fontId="18" fillId="0" borderId="29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left" vertical="center"/>
    </xf>
    <xf numFmtId="3" fontId="13" fillId="5" borderId="45" xfId="0" applyNumberFormat="1" applyFont="1" applyFill="1" applyBorder="1" applyAlignment="1">
      <alignment/>
    </xf>
    <xf numFmtId="0" fontId="18" fillId="0" borderId="58" xfId="0" applyFont="1" applyFill="1" applyBorder="1" applyAlignment="1">
      <alignment vertical="justify"/>
    </xf>
    <xf numFmtId="0" fontId="17" fillId="2" borderId="29" xfId="0" applyFont="1" applyFill="1" applyBorder="1" applyAlignment="1">
      <alignment horizontal="left" vertical="center"/>
    </xf>
    <xf numFmtId="3" fontId="13" fillId="2" borderId="45" xfId="0" applyNumberFormat="1" applyFont="1" applyFill="1" applyBorder="1" applyAlignment="1">
      <alignment/>
    </xf>
    <xf numFmtId="3" fontId="11" fillId="5" borderId="45" xfId="0" applyNumberFormat="1" applyFont="1" applyFill="1" applyBorder="1" applyAlignment="1">
      <alignment/>
    </xf>
    <xf numFmtId="0" fontId="17" fillId="2" borderId="59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 applyProtection="1">
      <alignment horizontal="right"/>
      <protection/>
    </xf>
    <xf numFmtId="3" fontId="13" fillId="2" borderId="39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0" fontId="17" fillId="0" borderId="29" xfId="0" applyFont="1" applyFill="1" applyBorder="1" applyAlignment="1">
      <alignment horizontal="left" vertical="center"/>
    </xf>
    <xf numFmtId="3" fontId="13" fillId="0" borderId="45" xfId="0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3" fontId="11" fillId="0" borderId="0" xfId="21" applyNumberFormat="1" applyFont="1" applyFill="1">
      <alignment/>
      <protection/>
    </xf>
    <xf numFmtId="3" fontId="11" fillId="0" borderId="0" xfId="21" applyNumberFormat="1" applyFont="1" applyFill="1" applyBorder="1">
      <alignment/>
      <protection/>
    </xf>
    <xf numFmtId="0" fontId="11" fillId="0" borderId="0" xfId="21" applyFont="1" applyFill="1" applyAlignment="1">
      <alignment horizontal="center"/>
      <protection/>
    </xf>
    <xf numFmtId="3" fontId="14" fillId="0" borderId="31" xfId="22" applyNumberFormat="1" applyFont="1" applyFill="1" applyBorder="1" applyAlignment="1">
      <alignment horizontal="right"/>
      <protection/>
    </xf>
    <xf numFmtId="3" fontId="12" fillId="0" borderId="31" xfId="22" applyNumberFormat="1" applyFont="1" applyFill="1" applyBorder="1" applyAlignment="1">
      <alignment horizontal="center" vertical="center"/>
      <protection/>
    </xf>
    <xf numFmtId="3" fontId="12" fillId="0" borderId="31" xfId="22" applyNumberFormat="1" applyFont="1" applyFill="1" applyBorder="1" applyAlignment="1">
      <alignment horizontal="center" vertical="center" wrapText="1"/>
      <protection/>
    </xf>
    <xf numFmtId="3" fontId="12" fillId="0" borderId="31" xfId="22" applyNumberFormat="1" applyFont="1" applyFill="1" applyBorder="1" applyAlignment="1">
      <alignment horizontal="center" vertical="center"/>
      <protection/>
    </xf>
    <xf numFmtId="3" fontId="11" fillId="0" borderId="31" xfId="22" applyNumberFormat="1" applyFont="1" applyFill="1" applyBorder="1" applyAlignment="1">
      <alignment horizontal="right" vertical="top"/>
      <protection/>
    </xf>
    <xf numFmtId="3" fontId="11" fillId="0" borderId="31" xfId="22" applyNumberFormat="1" applyFont="1" applyFill="1" applyBorder="1" applyAlignment="1">
      <alignment horizontal="right"/>
      <protection/>
    </xf>
    <xf numFmtId="3" fontId="12" fillId="0" borderId="31" xfId="22" applyNumberFormat="1" applyFont="1" applyFill="1" applyBorder="1" applyAlignment="1">
      <alignment/>
      <protection/>
    </xf>
    <xf numFmtId="3" fontId="20" fillId="0" borderId="31" xfId="22" applyNumberFormat="1" applyFont="1" applyFill="1" applyBorder="1" applyAlignment="1">
      <alignment horizontal="right"/>
      <protection/>
    </xf>
    <xf numFmtId="0" fontId="11" fillId="0" borderId="31" xfId="21" applyFont="1" applyFill="1" applyBorder="1">
      <alignment/>
      <protection/>
    </xf>
    <xf numFmtId="3" fontId="11" fillId="0" borderId="31" xfId="22" applyNumberFormat="1" applyFont="1" applyFill="1" applyBorder="1" applyAlignment="1">
      <alignment/>
      <protection/>
    </xf>
    <xf numFmtId="3" fontId="11" fillId="0" borderId="31" xfId="15" applyNumberFormat="1" applyFont="1" applyFill="1" applyBorder="1" applyAlignment="1">
      <alignment horizontal="right"/>
    </xf>
    <xf numFmtId="3" fontId="11" fillId="0" borderId="31" xfId="21" applyNumberFormat="1" applyFont="1" applyFill="1" applyBorder="1" applyAlignment="1" applyProtection="1">
      <alignment horizontal="right"/>
      <protection/>
    </xf>
    <xf numFmtId="3" fontId="12" fillId="0" borderId="31" xfId="22" applyNumberFormat="1" applyFont="1" applyFill="1" applyBorder="1" applyAlignment="1">
      <alignment horizontal="center" vertical="top"/>
      <protection/>
    </xf>
    <xf numFmtId="3" fontId="12" fillId="0" borderId="31" xfId="22" applyNumberFormat="1" applyFont="1" applyFill="1" applyBorder="1" applyAlignment="1">
      <alignment horizontal="right"/>
      <protection/>
    </xf>
    <xf numFmtId="3" fontId="11" fillId="0" borderId="31" xfId="21" applyNumberFormat="1" applyFont="1" applyFill="1" applyBorder="1" applyProtection="1">
      <alignment/>
      <protection/>
    </xf>
    <xf numFmtId="0" fontId="11" fillId="0" borderId="0" xfId="21" applyFont="1" applyFill="1" applyAlignment="1">
      <alignment horizontal="right"/>
      <protection/>
    </xf>
    <xf numFmtId="3" fontId="12" fillId="0" borderId="31" xfId="22" applyNumberFormat="1" applyFont="1" applyFill="1" applyBorder="1" applyAlignment="1">
      <alignment horizontal="right" vertical="center"/>
      <protection/>
    </xf>
    <xf numFmtId="3" fontId="11" fillId="0" borderId="31" xfId="21" applyNumberFormat="1" applyFont="1" applyFill="1" applyBorder="1">
      <alignment/>
      <protection/>
    </xf>
    <xf numFmtId="3" fontId="12" fillId="0" borderId="31" xfId="21" applyNumberFormat="1" applyFont="1" applyFill="1" applyBorder="1">
      <alignment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21" fillId="0" borderId="31" xfId="21" applyFont="1" applyFill="1" applyBorder="1" applyAlignment="1">
      <alignment horizontal="right" vertical="center"/>
      <protection/>
    </xf>
    <xf numFmtId="0" fontId="21" fillId="0" borderId="31" xfId="21" applyFont="1" applyFill="1" applyBorder="1" applyAlignment="1">
      <alignment horizontal="right" vertical="center"/>
      <protection/>
    </xf>
    <xf numFmtId="0" fontId="12" fillId="0" borderId="31" xfId="21" applyFont="1" applyFill="1" applyBorder="1" applyAlignment="1">
      <alignment wrapText="1"/>
      <protection/>
    </xf>
    <xf numFmtId="0" fontId="11" fillId="0" borderId="31" xfId="21" applyFont="1" applyFill="1" applyBorder="1" applyAlignment="1">
      <alignment wrapText="1"/>
      <protection/>
    </xf>
    <xf numFmtId="3" fontId="11" fillId="0" borderId="31" xfId="21" applyNumberFormat="1" applyFont="1" applyFill="1" applyBorder="1">
      <alignment/>
      <protection/>
    </xf>
    <xf numFmtId="3" fontId="12" fillId="0" borderId="31" xfId="21" applyNumberFormat="1" applyFont="1" applyFill="1" applyBorder="1">
      <alignment/>
      <protection/>
    </xf>
    <xf numFmtId="0" fontId="12" fillId="0" borderId="31" xfId="21" applyFont="1" applyFill="1" applyBorder="1">
      <alignment/>
      <protection/>
    </xf>
    <xf numFmtId="0" fontId="21" fillId="0" borderId="60" xfId="21" applyFont="1" applyFill="1" applyBorder="1" applyAlignment="1">
      <alignment horizontal="center" vertical="center"/>
      <protection/>
    </xf>
    <xf numFmtId="0" fontId="21" fillId="0" borderId="56" xfId="21" applyFont="1" applyFill="1" applyBorder="1" applyAlignment="1">
      <alignment horizontal="center" vertical="center"/>
      <protection/>
    </xf>
    <xf numFmtId="0" fontId="21" fillId="0" borderId="60" xfId="21" applyFont="1" applyFill="1" applyBorder="1" applyAlignment="1">
      <alignment vertical="center"/>
      <protection/>
    </xf>
    <xf numFmtId="0" fontId="21" fillId="0" borderId="34" xfId="21" applyFont="1" applyFill="1" applyBorder="1" applyAlignment="1">
      <alignment vertical="center"/>
      <protection/>
    </xf>
    <xf numFmtId="0" fontId="21" fillId="0" borderId="31" xfId="21" applyFont="1" applyFill="1" applyBorder="1" applyAlignment="1">
      <alignment vertical="center"/>
      <protection/>
    </xf>
    <xf numFmtId="0" fontId="21" fillId="0" borderId="31" xfId="2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37" fontId="11" fillId="0" borderId="0" xfId="21" applyNumberFormat="1" applyFont="1">
      <alignment/>
      <protection/>
    </xf>
    <xf numFmtId="37" fontId="11" fillId="0" borderId="0" xfId="21" applyNumberFormat="1" applyFont="1" applyBorder="1">
      <alignment/>
      <protection/>
    </xf>
    <xf numFmtId="37" fontId="11" fillId="0" borderId="0" xfId="21" applyNumberFormat="1" applyFont="1" applyAlignment="1">
      <alignment horizontal="center"/>
      <protection/>
    </xf>
    <xf numFmtId="37" fontId="11" fillId="0" borderId="31" xfId="21" applyNumberFormat="1" applyFont="1" applyBorder="1">
      <alignment/>
      <protection/>
    </xf>
    <xf numFmtId="37" fontId="11" fillId="0" borderId="31" xfId="22" applyNumberFormat="1" applyFont="1" applyBorder="1" applyAlignment="1">
      <alignment horizontal="right" vertical="top"/>
      <protection/>
    </xf>
    <xf numFmtId="37" fontId="11" fillId="0" borderId="31" xfId="22" applyNumberFormat="1" applyFont="1" applyBorder="1" applyAlignment="1">
      <alignment horizontal="right"/>
      <protection/>
    </xf>
    <xf numFmtId="37" fontId="12" fillId="0" borderId="31" xfId="22" applyNumberFormat="1" applyFont="1" applyBorder="1" applyAlignment="1">
      <alignment horizontal="right"/>
      <protection/>
    </xf>
    <xf numFmtId="37" fontId="11" fillId="0" borderId="31" xfId="15" applyNumberFormat="1" applyFont="1" applyBorder="1" applyAlignment="1">
      <alignment horizontal="right"/>
    </xf>
    <xf numFmtId="37" fontId="11" fillId="0" borderId="31" xfId="21" applyNumberFormat="1" applyFont="1" applyBorder="1" applyAlignment="1" applyProtection="1">
      <alignment horizontal="right"/>
      <protection/>
    </xf>
    <xf numFmtId="37" fontId="12" fillId="0" borderId="31" xfId="22" applyNumberFormat="1" applyFont="1" applyBorder="1" applyAlignment="1">
      <alignment horizontal="center" vertical="top"/>
      <protection/>
    </xf>
    <xf numFmtId="37" fontId="11" fillId="0" borderId="31" xfId="21" applyNumberFormat="1" applyFont="1" applyBorder="1" applyProtection="1">
      <alignment/>
      <protection/>
    </xf>
    <xf numFmtId="37" fontId="11" fillId="0" borderId="0" xfId="21" applyNumberFormat="1" applyFont="1" applyFill="1" applyBorder="1">
      <alignment/>
      <protection/>
    </xf>
    <xf numFmtId="37" fontId="11" fillId="0" borderId="31" xfId="21" applyNumberFormat="1" applyFont="1" applyBorder="1">
      <alignment/>
      <protection/>
    </xf>
    <xf numFmtId="37" fontId="12" fillId="6" borderId="31" xfId="21" applyNumberFormat="1" applyFont="1" applyFill="1" applyBorder="1">
      <alignment/>
      <protection/>
    </xf>
    <xf numFmtId="37" fontId="12" fillId="0" borderId="31" xfId="21" applyNumberFormat="1" applyFont="1" applyBorder="1">
      <alignment/>
      <protection/>
    </xf>
    <xf numFmtId="37" fontId="12" fillId="6" borderId="31" xfId="21" applyNumberFormat="1" applyFont="1" applyFill="1" applyBorder="1">
      <alignment/>
      <protection/>
    </xf>
    <xf numFmtId="37" fontId="11" fillId="0" borderId="31" xfId="21" applyNumberFormat="1" applyFont="1" applyFill="1" applyBorder="1">
      <alignment/>
      <protection/>
    </xf>
    <xf numFmtId="37" fontId="12" fillId="0" borderId="31" xfId="21" applyNumberFormat="1" applyFont="1" applyBorder="1">
      <alignment/>
      <protection/>
    </xf>
    <xf numFmtId="37" fontId="11" fillId="0" borderId="31" xfId="21" applyNumberFormat="1" applyFont="1" applyBorder="1" applyAlignment="1">
      <alignment horizontal="center" vertical="center"/>
      <protection/>
    </xf>
    <xf numFmtId="37" fontId="11" fillId="0" borderId="31" xfId="15" applyNumberFormat="1" applyFont="1" applyBorder="1" applyAlignment="1">
      <alignment/>
    </xf>
    <xf numFmtId="37" fontId="12" fillId="0" borderId="62" xfId="22" applyNumberFormat="1" applyFont="1" applyBorder="1" applyAlignment="1">
      <alignment horizontal="center" vertical="center"/>
      <protection/>
    </xf>
    <xf numFmtId="37" fontId="12" fillId="0" borderId="63" xfId="22" applyNumberFormat="1" applyFont="1" applyBorder="1" applyAlignment="1">
      <alignment horizontal="center" vertical="center"/>
      <protection/>
    </xf>
    <xf numFmtId="37" fontId="11" fillId="0" borderId="64" xfId="21" applyNumberFormat="1" applyFont="1" applyBorder="1">
      <alignment/>
      <protection/>
    </xf>
    <xf numFmtId="37" fontId="12" fillId="0" borderId="14" xfId="22" applyNumberFormat="1" applyFont="1" applyBorder="1" applyAlignment="1">
      <alignment/>
      <protection/>
    </xf>
    <xf numFmtId="37" fontId="20" fillId="0" borderId="8" xfId="22" applyNumberFormat="1" applyFont="1" applyBorder="1" applyAlignment="1">
      <alignment horizontal="right"/>
      <protection/>
    </xf>
    <xf numFmtId="37" fontId="20" fillId="0" borderId="40" xfId="22" applyNumberFormat="1" applyFont="1" applyBorder="1" applyAlignment="1">
      <alignment horizontal="right"/>
      <protection/>
    </xf>
    <xf numFmtId="37" fontId="11" fillId="0" borderId="29" xfId="22" applyNumberFormat="1" applyFont="1" applyBorder="1" applyAlignment="1">
      <alignment/>
      <protection/>
    </xf>
    <xf numFmtId="37" fontId="12" fillId="0" borderId="45" xfId="22" applyNumberFormat="1" applyFont="1" applyBorder="1" applyAlignment="1">
      <alignment horizontal="right"/>
      <protection/>
    </xf>
    <xf numFmtId="37" fontId="12" fillId="0" borderId="59" xfId="22" applyNumberFormat="1" applyFont="1" applyBorder="1" applyAlignment="1">
      <alignment/>
      <protection/>
    </xf>
    <xf numFmtId="37" fontId="12" fillId="0" borderId="13" xfId="22" applyNumberFormat="1" applyFont="1" applyBorder="1" applyAlignment="1">
      <alignment horizontal="right" vertical="center"/>
      <protection/>
    </xf>
    <xf numFmtId="37" fontId="12" fillId="0" borderId="39" xfId="22" applyNumberFormat="1" applyFont="1" applyBorder="1" applyAlignment="1">
      <alignment horizontal="right" vertical="center"/>
      <protection/>
    </xf>
    <xf numFmtId="2" fontId="0" fillId="0" borderId="0" xfId="0" applyNumberFormat="1" applyFont="1" applyAlignment="1">
      <alignment/>
    </xf>
    <xf numFmtId="2" fontId="11" fillId="0" borderId="52" xfId="17" applyNumberFormat="1" applyFont="1" applyBorder="1" applyAlignment="1">
      <alignment/>
    </xf>
    <xf numFmtId="2" fontId="15" fillId="0" borderId="32" xfId="17" applyNumberFormat="1" applyFont="1" applyBorder="1" applyAlignment="1">
      <alignment/>
    </xf>
    <xf numFmtId="2" fontId="14" fillId="0" borderId="25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12" fillId="0" borderId="31" xfId="15" applyNumberFormat="1" applyFont="1" applyFill="1" applyBorder="1" applyAlignment="1">
      <alignment/>
    </xf>
    <xf numFmtId="3" fontId="11" fillId="0" borderId="65" xfId="0" applyNumberFormat="1" applyFont="1" applyBorder="1" applyAlignment="1">
      <alignment horizontal="center"/>
    </xf>
    <xf numFmtId="3" fontId="17" fillId="0" borderId="60" xfId="0" applyNumberFormat="1" applyFont="1" applyFill="1" applyBorder="1" applyAlignment="1" applyProtection="1">
      <alignment horizontal="center"/>
      <protection/>
    </xf>
    <xf numFmtId="3" fontId="17" fillId="0" borderId="56" xfId="0" applyNumberFormat="1" applyFont="1" applyFill="1" applyBorder="1" applyAlignment="1" applyProtection="1">
      <alignment horizontal="center"/>
      <protection/>
    </xf>
    <xf numFmtId="3" fontId="13" fillId="0" borderId="66" xfId="0" applyNumberFormat="1" applyFont="1" applyFill="1" applyBorder="1" applyAlignment="1">
      <alignment horizontal="center"/>
    </xf>
    <xf numFmtId="3" fontId="13" fillId="0" borderId="65" xfId="0" applyNumberFormat="1" applyFont="1" applyFill="1" applyBorder="1" applyAlignment="1">
      <alignment horizontal="center"/>
    </xf>
    <xf numFmtId="3" fontId="11" fillId="0" borderId="60" xfId="0" applyNumberFormat="1" applyFont="1" applyBorder="1" applyAlignment="1">
      <alignment horizontal="center"/>
    </xf>
    <xf numFmtId="3" fontId="11" fillId="0" borderId="56" xfId="0" applyNumberFormat="1" applyFont="1" applyBorder="1" applyAlignment="1">
      <alignment horizontal="center"/>
    </xf>
    <xf numFmtId="3" fontId="18" fillId="0" borderId="60" xfId="0" applyNumberFormat="1" applyFont="1" applyFill="1" applyBorder="1" applyAlignment="1">
      <alignment horizontal="center" vertical="center" wrapText="1"/>
    </xf>
    <xf numFmtId="0" fontId="3" fillId="0" borderId="5" xfId="23" applyFont="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0" fontId="1" fillId="0" borderId="7" xfId="23" applyFont="1" applyBorder="1" applyAlignment="1">
      <alignment horizontal="center"/>
      <protection/>
    </xf>
    <xf numFmtId="0" fontId="4" fillId="0" borderId="4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4" fillId="0" borderId="5" xfId="23" applyFont="1" applyBorder="1" applyAlignment="1">
      <alignment horizontal="center"/>
      <protection/>
    </xf>
    <xf numFmtId="0" fontId="4" fillId="0" borderId="7" xfId="23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39" fontId="12" fillId="0" borderId="71" xfId="0" applyNumberFormat="1" applyFont="1" applyFill="1" applyBorder="1" applyAlignment="1">
      <alignment horizontal="center"/>
    </xf>
    <xf numFmtId="39" fontId="12" fillId="0" borderId="72" xfId="0" applyNumberFormat="1" applyFont="1" applyFill="1" applyBorder="1" applyAlignment="1">
      <alignment horizontal="center"/>
    </xf>
    <xf numFmtId="37" fontId="12" fillId="0" borderId="58" xfId="0" applyNumberFormat="1" applyFont="1" applyBorder="1" applyAlignment="1">
      <alignment horizontal="center" vertical="center" wrapText="1"/>
    </xf>
    <xf numFmtId="37" fontId="12" fillId="0" borderId="54" xfId="0" applyNumberFormat="1" applyFont="1" applyBorder="1" applyAlignment="1">
      <alignment horizontal="center" vertical="center" wrapText="1"/>
    </xf>
    <xf numFmtId="2" fontId="12" fillId="0" borderId="71" xfId="0" applyNumberFormat="1" applyFont="1" applyBorder="1" applyAlignment="1">
      <alignment horizontal="center"/>
    </xf>
    <xf numFmtId="2" fontId="12" fillId="0" borderId="73" xfId="0" applyNumberFormat="1" applyFont="1" applyBorder="1" applyAlignment="1">
      <alignment horizontal="center"/>
    </xf>
    <xf numFmtId="0" fontId="18" fillId="0" borderId="6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3" fontId="17" fillId="0" borderId="60" xfId="0" applyNumberFormat="1" applyFont="1" applyFill="1" applyBorder="1" applyAlignment="1" applyProtection="1">
      <alignment horizontal="center"/>
      <protection/>
    </xf>
    <xf numFmtId="3" fontId="17" fillId="0" borderId="56" xfId="0" applyNumberFormat="1" applyFont="1" applyFill="1" applyBorder="1" applyAlignment="1" applyProtection="1">
      <alignment horizontal="center"/>
      <protection/>
    </xf>
    <xf numFmtId="3" fontId="11" fillId="0" borderId="66" xfId="0" applyNumberFormat="1" applyFont="1" applyBorder="1" applyAlignment="1">
      <alignment horizontal="center"/>
    </xf>
    <xf numFmtId="3" fontId="18" fillId="0" borderId="56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left" vertical="center"/>
    </xf>
    <xf numFmtId="3" fontId="12" fillId="0" borderId="66" xfId="0" applyNumberFormat="1" applyFont="1" applyBorder="1" applyAlignment="1">
      <alignment horizontal="center"/>
    </xf>
    <xf numFmtId="3" fontId="12" fillId="0" borderId="65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33" xfId="0" applyBorder="1" applyAlignment="1">
      <alignment horizontal="left"/>
    </xf>
    <xf numFmtId="0" fontId="18" fillId="0" borderId="29" xfId="0" applyFont="1" applyFill="1" applyBorder="1" applyAlignment="1">
      <alignment horizontal="left" vertical="justify"/>
    </xf>
    <xf numFmtId="0" fontId="19" fillId="0" borderId="33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justify"/>
    </xf>
    <xf numFmtId="0" fontId="19" fillId="0" borderId="54" xfId="0" applyFont="1" applyFill="1" applyBorder="1" applyAlignment="1">
      <alignment horizontal="left" vertical="justify"/>
    </xf>
    <xf numFmtId="0" fontId="19" fillId="0" borderId="29" xfId="0" applyFont="1" applyFill="1" applyBorder="1" applyAlignment="1">
      <alignment horizontal="left" vertical="justify"/>
    </xf>
    <xf numFmtId="37" fontId="12" fillId="0" borderId="31" xfId="21" applyNumberFormat="1" applyFont="1" applyBorder="1" applyAlignment="1">
      <alignment horizontal="center" vertical="center"/>
      <protection/>
    </xf>
    <xf numFmtId="37" fontId="12" fillId="0" borderId="62" xfId="22" applyNumberFormat="1" applyFont="1" applyBorder="1" applyAlignment="1">
      <alignment horizontal="center" vertical="center"/>
      <protection/>
    </xf>
    <xf numFmtId="37" fontId="12" fillId="0" borderId="63" xfId="22" applyNumberFormat="1" applyFont="1" applyBorder="1" applyAlignment="1">
      <alignment horizontal="center" vertical="center"/>
      <protection/>
    </xf>
    <xf numFmtId="37" fontId="11" fillId="0" borderId="0" xfId="21" applyNumberFormat="1" applyFont="1" applyBorder="1" applyAlignment="1">
      <alignment horizontal="center"/>
      <protection/>
    </xf>
    <xf numFmtId="37" fontId="11" fillId="0" borderId="31" xfId="21" applyNumberFormat="1" applyFont="1" applyBorder="1" applyAlignment="1">
      <alignment horizontal="center"/>
      <protection/>
    </xf>
    <xf numFmtId="37" fontId="12" fillId="0" borderId="31" xfId="21" applyNumberFormat="1" applyFont="1" applyBorder="1" applyAlignment="1">
      <alignment horizontal="center" vertical="center"/>
      <protection/>
    </xf>
    <xf numFmtId="37" fontId="14" fillId="0" borderId="74" xfId="22" applyNumberFormat="1" applyFont="1" applyBorder="1" applyAlignment="1">
      <alignment horizontal="right"/>
      <protection/>
    </xf>
    <xf numFmtId="37" fontId="14" fillId="0" borderId="75" xfId="22" applyNumberFormat="1" applyFont="1" applyBorder="1" applyAlignment="1">
      <alignment horizontal="right"/>
      <protection/>
    </xf>
    <xf numFmtId="37" fontId="12" fillId="0" borderId="62" xfId="22" applyNumberFormat="1" applyFont="1" applyBorder="1" applyAlignment="1">
      <alignment horizontal="center" vertical="center" wrapText="1"/>
      <protection/>
    </xf>
    <xf numFmtId="3" fontId="12" fillId="0" borderId="31" xfId="22" applyNumberFormat="1" applyFont="1" applyFill="1" applyBorder="1" applyAlignment="1">
      <alignment horizontal="center" vertical="center" wrapText="1"/>
      <protection/>
    </xf>
    <xf numFmtId="3" fontId="12" fillId="0" borderId="31" xfId="22" applyNumberFormat="1" applyFont="1" applyFill="1" applyBorder="1" applyAlignment="1">
      <alignment horizontal="center" vertical="center"/>
      <protection/>
    </xf>
    <xf numFmtId="3" fontId="12" fillId="0" borderId="31" xfId="22" applyNumberFormat="1" applyFont="1" applyFill="1" applyBorder="1" applyAlignment="1">
      <alignment horizontal="center" vertical="center"/>
      <protection/>
    </xf>
    <xf numFmtId="0" fontId="21" fillId="0" borderId="31" xfId="21" applyFont="1" applyFill="1" applyBorder="1" applyAlignment="1">
      <alignment horizontal="center" vertical="center"/>
      <protection/>
    </xf>
    <xf numFmtId="0" fontId="21" fillId="0" borderId="60" xfId="21" applyFont="1" applyFill="1" applyBorder="1" applyAlignment="1">
      <alignment horizontal="center" vertical="center"/>
      <protection/>
    </xf>
    <xf numFmtId="0" fontId="21" fillId="0" borderId="56" xfId="21" applyFont="1" applyFill="1" applyBorder="1" applyAlignment="1">
      <alignment horizontal="center" vertical="center"/>
      <protection/>
    </xf>
    <xf numFmtId="0" fontId="21" fillId="0" borderId="34" xfId="21" applyFont="1" applyFill="1" applyBorder="1" applyAlignment="1">
      <alignment horizontal="center" vertical="center"/>
      <protection/>
    </xf>
    <xf numFmtId="3" fontId="14" fillId="0" borderId="31" xfId="2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37" fontId="12" fillId="0" borderId="76" xfId="24" applyNumberFormat="1" applyFont="1" applyBorder="1" applyAlignment="1">
      <alignment horizontal="center" vertical="center" wrapText="1"/>
      <protection/>
    </xf>
    <xf numFmtId="37" fontId="12" fillId="0" borderId="77" xfId="24" applyNumberFormat="1" applyFont="1" applyBorder="1" applyAlignment="1">
      <alignment horizontal="center" vertical="center" wrapText="1"/>
      <protection/>
    </xf>
    <xf numFmtId="37" fontId="12" fillId="0" borderId="78" xfId="24" applyNumberFormat="1" applyFont="1" applyBorder="1" applyAlignment="1">
      <alignment horizontal="center" vertical="center" wrapText="1"/>
      <protection/>
    </xf>
    <xf numFmtId="37" fontId="12" fillId="0" borderId="79" xfId="24" applyNumberFormat="1" applyFont="1" applyBorder="1" applyAlignment="1">
      <alignment horizontal="center" vertical="center" wrapText="1"/>
      <protection/>
    </xf>
    <xf numFmtId="37" fontId="12" fillId="0" borderId="80" xfId="24" applyNumberFormat="1" applyFont="1" applyBorder="1" applyAlignment="1">
      <alignment horizontal="center"/>
      <protection/>
    </xf>
    <xf numFmtId="37" fontId="12" fillId="0" borderId="81" xfId="24" applyNumberFormat="1" applyFont="1" applyBorder="1" applyAlignment="1">
      <alignment horizontal="center"/>
      <protection/>
    </xf>
    <xf numFmtId="37" fontId="12" fillId="0" borderId="82" xfId="24" applyNumberFormat="1" applyFont="1" applyFill="1" applyBorder="1" applyAlignment="1">
      <alignment horizontal="center"/>
      <protection/>
    </xf>
    <xf numFmtId="37" fontId="12" fillId="0" borderId="83" xfId="24" applyNumberFormat="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_Bilanci Albavia" xfId="17"/>
    <cellStyle name="Comma_Profit &amp; Loss acc. Albavia" xfId="18"/>
    <cellStyle name="Currency" xfId="19"/>
    <cellStyle name="Currency [0]" xfId="20"/>
    <cellStyle name="Normal_B-Sheet Diekati 2003" xfId="21"/>
    <cellStyle name="Normal_Equity Karl Gega" xfId="22"/>
    <cellStyle name="Normal_PASQYRAT FINANCIARE-e.Solution 2008" xfId="23"/>
    <cellStyle name="Normal_Profit &amp; Loss acc. Albavi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%20i%20Formatua%20A&amp;XHi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a%202009%20Infometal%20p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B_Sheet08"/>
      <sheetName val="P&amp;L08"/>
      <sheetName val="kapitali"/>
      <sheetName val="cash Fl  (2)"/>
      <sheetName val="FD T Fitimit"/>
      <sheetName val="AQT"/>
      <sheetName val="Analitike"/>
      <sheetName val="B_Link P&amp;L08"/>
      <sheetName val="B_Linkkapitali "/>
    </sheetNames>
    <sheetDataSet>
      <sheetData sheetId="3"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K.TJERA09"/>
      <sheetName val="BKT 09"/>
      <sheetName val="ProCredit09"/>
      <sheetName val="INTESA 09"/>
      <sheetName val="TIRANA BANK 09"/>
      <sheetName val="CElja e bankave"/>
      <sheetName val="Raiffeisen lek+Euro 09"/>
      <sheetName val="Xhirimi"/>
      <sheetName val="Paraqit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view="pageBreakPreview" zoomScaleSheetLayoutView="100" workbookViewId="0" topLeftCell="A1">
      <selection activeCell="C26" sqref="C26:J26"/>
    </sheetView>
  </sheetViews>
  <sheetFormatPr defaultColWidth="8.72265625" defaultRowHeight="18"/>
  <cols>
    <col min="1" max="1" width="4.6328125" style="2" customWidth="1"/>
    <col min="2" max="2" width="1.99609375" style="2" customWidth="1"/>
    <col min="3" max="4" width="6.54296875" style="2" customWidth="1"/>
    <col min="5" max="5" width="3.18359375" style="2" customWidth="1"/>
    <col min="6" max="6" width="7.6328125" style="2" customWidth="1"/>
    <col min="7" max="7" width="5.36328125" style="2" customWidth="1"/>
    <col min="8" max="8" width="4.99609375" style="2" customWidth="1"/>
    <col min="9" max="9" width="4.90625" style="2" customWidth="1"/>
    <col min="10" max="10" width="4.18359375" style="2" customWidth="1"/>
    <col min="11" max="11" width="14.36328125" style="2" customWidth="1"/>
    <col min="12" max="16384" width="6.54296875" style="2" customWidth="1"/>
  </cols>
  <sheetData>
    <row r="2" spans="3:11" ht="14.25">
      <c r="C2" s="3"/>
      <c r="D2" s="4"/>
      <c r="E2" s="4"/>
      <c r="F2" s="4"/>
      <c r="G2" s="4"/>
      <c r="H2" s="4"/>
      <c r="I2" s="4"/>
      <c r="J2" s="4"/>
      <c r="K2" s="5"/>
    </row>
    <row r="3" spans="3:11" ht="18">
      <c r="C3" s="6" t="s">
        <v>0</v>
      </c>
      <c r="D3" s="7"/>
      <c r="E3" s="7"/>
      <c r="F3" s="8" t="s">
        <v>398</v>
      </c>
      <c r="G3" s="9"/>
      <c r="H3" s="10"/>
      <c r="I3" s="11"/>
      <c r="J3" s="12"/>
      <c r="K3" s="13"/>
    </row>
    <row r="4" spans="3:11" ht="15">
      <c r="C4" s="6" t="s">
        <v>1</v>
      </c>
      <c r="D4" s="7"/>
      <c r="E4" s="7"/>
      <c r="F4" s="14" t="s">
        <v>399</v>
      </c>
      <c r="G4" s="15"/>
      <c r="H4" s="16"/>
      <c r="I4" s="17"/>
      <c r="J4" s="17"/>
      <c r="K4" s="13"/>
    </row>
    <row r="5" spans="3:11" ht="14.25">
      <c r="C5" s="6" t="s">
        <v>2</v>
      </c>
      <c r="D5" s="7"/>
      <c r="E5" s="7"/>
      <c r="F5" s="398" t="s">
        <v>400</v>
      </c>
      <c r="G5" s="398"/>
      <c r="H5" s="398"/>
      <c r="I5" s="398"/>
      <c r="J5" s="398"/>
      <c r="K5" s="13"/>
    </row>
    <row r="6" spans="3:11" ht="14.25">
      <c r="C6" s="6"/>
      <c r="D6" s="7"/>
      <c r="E6" s="7"/>
      <c r="F6" s="7"/>
      <c r="G6" s="7"/>
      <c r="H6" s="18" t="s">
        <v>401</v>
      </c>
      <c r="I6" s="18"/>
      <c r="J6" s="17"/>
      <c r="K6" s="13"/>
    </row>
    <row r="7" spans="3:11" ht="14.25">
      <c r="C7" s="6" t="s">
        <v>3</v>
      </c>
      <c r="D7" s="7"/>
      <c r="E7" s="7"/>
      <c r="F7" s="19"/>
      <c r="G7" s="20"/>
      <c r="H7" s="7"/>
      <c r="I7" s="7"/>
      <c r="J7" s="7"/>
      <c r="K7" s="13"/>
    </row>
    <row r="8" spans="3:11" ht="15">
      <c r="C8" s="6" t="s">
        <v>4</v>
      </c>
      <c r="D8" s="7"/>
      <c r="E8" s="7"/>
      <c r="F8" s="21"/>
      <c r="G8" s="22"/>
      <c r="H8" s="7"/>
      <c r="I8" s="7"/>
      <c r="J8" s="7"/>
      <c r="K8" s="13"/>
    </row>
    <row r="9" spans="3:11" ht="14.25">
      <c r="C9" s="6"/>
      <c r="D9" s="7"/>
      <c r="E9" s="7"/>
      <c r="F9" s="7"/>
      <c r="G9" s="7"/>
      <c r="H9" s="7"/>
      <c r="I9" s="7"/>
      <c r="J9" s="7"/>
      <c r="K9" s="13"/>
    </row>
    <row r="10" spans="3:11" ht="18">
      <c r="C10" s="6" t="s">
        <v>5</v>
      </c>
      <c r="D10" s="7"/>
      <c r="E10" s="7"/>
      <c r="F10" s="399" t="s">
        <v>6</v>
      </c>
      <c r="G10" s="399"/>
      <c r="H10" s="399"/>
      <c r="I10" s="399"/>
      <c r="J10" s="399"/>
      <c r="K10" s="13"/>
    </row>
    <row r="11" spans="3:11" ht="18">
      <c r="C11" s="6"/>
      <c r="D11" s="7"/>
      <c r="E11" s="7"/>
      <c r="F11" s="400"/>
      <c r="G11" s="400"/>
      <c r="H11" s="400"/>
      <c r="I11" s="400"/>
      <c r="J11" s="400"/>
      <c r="K11" s="13"/>
    </row>
    <row r="12" spans="3:11" ht="14.25">
      <c r="C12" s="6"/>
      <c r="D12" s="7"/>
      <c r="E12" s="7"/>
      <c r="F12" s="23"/>
      <c r="G12" s="23"/>
      <c r="H12" s="23"/>
      <c r="I12" s="23"/>
      <c r="J12" s="23"/>
      <c r="K12" s="13"/>
    </row>
    <row r="13" spans="3:11" ht="14.25">
      <c r="C13" s="6"/>
      <c r="D13" s="7"/>
      <c r="E13" s="7"/>
      <c r="F13" s="7"/>
      <c r="G13" s="7"/>
      <c r="H13" s="7"/>
      <c r="I13" s="7"/>
      <c r="J13" s="7"/>
      <c r="K13" s="13"/>
    </row>
    <row r="14" spans="3:11" ht="14.25">
      <c r="C14" s="6"/>
      <c r="D14" s="7"/>
      <c r="E14" s="7"/>
      <c r="F14" s="7"/>
      <c r="G14" s="7"/>
      <c r="H14" s="7"/>
      <c r="I14" s="7"/>
      <c r="J14" s="7"/>
      <c r="K14" s="13"/>
    </row>
    <row r="15" spans="3:11" ht="14.25">
      <c r="C15" s="6"/>
      <c r="D15" s="7"/>
      <c r="E15" s="7"/>
      <c r="F15" s="7"/>
      <c r="G15" s="7"/>
      <c r="H15" s="7"/>
      <c r="I15" s="7"/>
      <c r="J15" s="7"/>
      <c r="K15" s="13"/>
    </row>
    <row r="16" spans="3:11" ht="14.25">
      <c r="C16" s="6"/>
      <c r="D16" s="7"/>
      <c r="E16" s="7"/>
      <c r="F16" s="7"/>
      <c r="G16" s="7"/>
      <c r="H16" s="7"/>
      <c r="I16" s="7"/>
      <c r="J16" s="7"/>
      <c r="K16" s="13"/>
    </row>
    <row r="17" spans="3:11" ht="14.25">
      <c r="C17" s="6"/>
      <c r="D17" s="7"/>
      <c r="E17" s="7"/>
      <c r="F17" s="7"/>
      <c r="G17" s="7"/>
      <c r="H17" s="7"/>
      <c r="I17" s="7"/>
      <c r="J17" s="7"/>
      <c r="K17" s="13"/>
    </row>
    <row r="18" spans="3:11" ht="14.25">
      <c r="C18" s="6"/>
      <c r="D18" s="7"/>
      <c r="E18" s="7"/>
      <c r="F18" s="7"/>
      <c r="G18" s="7"/>
      <c r="H18" s="7"/>
      <c r="I18" s="7"/>
      <c r="J18" s="7"/>
      <c r="K18" s="13"/>
    </row>
    <row r="19" spans="3:11" ht="14.25">
      <c r="C19" s="6"/>
      <c r="D19" s="7"/>
      <c r="E19" s="7"/>
      <c r="F19" s="7"/>
      <c r="G19" s="7"/>
      <c r="H19" s="7"/>
      <c r="I19" s="7"/>
      <c r="J19" s="7"/>
      <c r="K19" s="13"/>
    </row>
    <row r="20" spans="3:11" ht="14.25">
      <c r="C20" s="6"/>
      <c r="D20" s="7"/>
      <c r="E20" s="7"/>
      <c r="F20" s="7"/>
      <c r="G20" s="7"/>
      <c r="H20" s="7"/>
      <c r="I20" s="7"/>
      <c r="J20" s="7"/>
      <c r="K20" s="13"/>
    </row>
    <row r="21" spans="3:11" ht="14.25">
      <c r="C21" s="6"/>
      <c r="D21" s="7"/>
      <c r="E21" s="7"/>
      <c r="F21" s="7"/>
      <c r="G21" s="7"/>
      <c r="H21" s="7"/>
      <c r="I21" s="7"/>
      <c r="J21" s="7"/>
      <c r="K21" s="13"/>
    </row>
    <row r="22" spans="3:11" ht="14.25">
      <c r="C22" s="6"/>
      <c r="D22" s="7"/>
      <c r="E22" s="7"/>
      <c r="F22" s="7"/>
      <c r="G22" s="7"/>
      <c r="H22" s="7"/>
      <c r="I22" s="7"/>
      <c r="J22" s="7"/>
      <c r="K22" s="13"/>
    </row>
    <row r="23" spans="3:11" ht="14.25">
      <c r="C23" s="6"/>
      <c r="D23" s="7"/>
      <c r="E23" s="7"/>
      <c r="F23" s="7"/>
      <c r="G23" s="7"/>
      <c r="H23" s="7"/>
      <c r="I23" s="7"/>
      <c r="J23" s="7"/>
      <c r="K23" s="13"/>
    </row>
    <row r="24" spans="3:11" ht="14.25">
      <c r="C24" s="6"/>
      <c r="D24" s="7"/>
      <c r="E24" s="7"/>
      <c r="F24" s="7"/>
      <c r="G24" s="7"/>
      <c r="H24" s="7"/>
      <c r="I24" s="7"/>
      <c r="J24" s="7"/>
      <c r="K24" s="13"/>
    </row>
    <row r="25" spans="2:11" ht="20.25">
      <c r="B25" s="24"/>
      <c r="C25" s="25" t="s">
        <v>7</v>
      </c>
      <c r="D25" s="26"/>
      <c r="E25" s="26"/>
      <c r="F25" s="26"/>
      <c r="G25" s="26"/>
      <c r="H25" s="26"/>
      <c r="I25" s="26"/>
      <c r="J25" s="26"/>
      <c r="K25" s="26"/>
    </row>
    <row r="26" spans="3:11" ht="14.25">
      <c r="C26" s="401" t="s">
        <v>8</v>
      </c>
      <c r="D26" s="402"/>
      <c r="E26" s="402"/>
      <c r="F26" s="402"/>
      <c r="G26" s="402"/>
      <c r="H26" s="402"/>
      <c r="I26" s="402"/>
      <c r="J26" s="402"/>
      <c r="K26" s="28"/>
    </row>
    <row r="27" spans="3:11" ht="14.25">
      <c r="C27" s="401" t="s">
        <v>9</v>
      </c>
      <c r="D27" s="402"/>
      <c r="E27" s="402"/>
      <c r="F27" s="402"/>
      <c r="G27" s="402"/>
      <c r="H27" s="402"/>
      <c r="I27" s="402"/>
      <c r="J27" s="402"/>
      <c r="K27" s="28"/>
    </row>
    <row r="28" spans="3:11" ht="14.25">
      <c r="C28" s="29"/>
      <c r="D28" s="30"/>
      <c r="E28" s="30"/>
      <c r="F28" s="30"/>
      <c r="G28" s="30"/>
      <c r="H28" s="30"/>
      <c r="I28" s="30"/>
      <c r="J28" s="30"/>
      <c r="K28" s="28"/>
    </row>
    <row r="29" spans="3:11" ht="14.25">
      <c r="C29" s="29"/>
      <c r="D29" s="30"/>
      <c r="E29" s="30"/>
      <c r="F29" s="30"/>
      <c r="G29" s="30"/>
      <c r="H29" s="30"/>
      <c r="I29" s="30"/>
      <c r="J29" s="30"/>
      <c r="K29" s="28"/>
    </row>
    <row r="30" spans="3:11" ht="33.75">
      <c r="C30" s="29"/>
      <c r="D30" s="30"/>
      <c r="E30" s="30"/>
      <c r="F30" s="31" t="s">
        <v>397</v>
      </c>
      <c r="G30" s="30"/>
      <c r="H30" s="30"/>
      <c r="I30" s="30"/>
      <c r="J30" s="30"/>
      <c r="K30" s="28"/>
    </row>
    <row r="31" spans="3:11" ht="14.25">
      <c r="C31" s="29"/>
      <c r="D31" s="30"/>
      <c r="E31" s="30"/>
      <c r="F31" s="30"/>
      <c r="G31" s="30"/>
      <c r="H31" s="30"/>
      <c r="I31" s="30"/>
      <c r="J31" s="30"/>
      <c r="K31" s="28"/>
    </row>
    <row r="32" spans="3:11" ht="14.25">
      <c r="C32" s="29"/>
      <c r="D32" s="30"/>
      <c r="E32" s="30"/>
      <c r="F32" s="30"/>
      <c r="G32" s="30"/>
      <c r="H32" s="30"/>
      <c r="I32" s="30"/>
      <c r="J32" s="30"/>
      <c r="K32" s="28"/>
    </row>
    <row r="33" spans="3:11" ht="14.25">
      <c r="C33" s="29"/>
      <c r="D33" s="30"/>
      <c r="E33" s="30"/>
      <c r="F33" s="30"/>
      <c r="G33" s="30"/>
      <c r="H33" s="30"/>
      <c r="I33" s="30"/>
      <c r="J33" s="30"/>
      <c r="K33" s="28"/>
    </row>
    <row r="34" spans="3:11" ht="14.25">
      <c r="C34" s="29"/>
      <c r="D34" s="30"/>
      <c r="E34" s="30"/>
      <c r="F34" s="30"/>
      <c r="G34" s="30"/>
      <c r="H34" s="30"/>
      <c r="I34" s="30"/>
      <c r="J34" s="30"/>
      <c r="K34" s="28"/>
    </row>
    <row r="35" spans="3:11" ht="14.25">
      <c r="C35" s="29"/>
      <c r="D35" s="30"/>
      <c r="E35" s="30"/>
      <c r="F35" s="30"/>
      <c r="G35" s="30"/>
      <c r="H35" s="30"/>
      <c r="I35" s="30"/>
      <c r="J35" s="30"/>
      <c r="K35" s="28"/>
    </row>
    <row r="36" spans="3:11" ht="14.25">
      <c r="C36" s="32" t="s">
        <v>10</v>
      </c>
      <c r="D36" s="33"/>
      <c r="E36" s="33"/>
      <c r="F36" s="33"/>
      <c r="G36" s="33"/>
      <c r="H36" s="403" t="s">
        <v>11</v>
      </c>
      <c r="I36" s="403"/>
      <c r="J36" s="33"/>
      <c r="K36" s="34"/>
    </row>
    <row r="37" spans="3:11" ht="14.25">
      <c r="C37" s="32" t="s">
        <v>12</v>
      </c>
      <c r="D37" s="33"/>
      <c r="E37" s="33"/>
      <c r="F37" s="33"/>
      <c r="G37" s="33"/>
      <c r="H37" s="404" t="s">
        <v>13</v>
      </c>
      <c r="I37" s="404"/>
      <c r="J37" s="33"/>
      <c r="K37" s="34"/>
    </row>
    <row r="38" spans="3:11" ht="14.25">
      <c r="C38" s="32" t="s">
        <v>14</v>
      </c>
      <c r="D38" s="33"/>
      <c r="E38" s="33"/>
      <c r="F38" s="33"/>
      <c r="G38" s="33"/>
      <c r="H38" s="404" t="s">
        <v>15</v>
      </c>
      <c r="I38" s="404"/>
      <c r="J38" s="33"/>
      <c r="K38" s="34"/>
    </row>
    <row r="39" spans="3:11" ht="14.25">
      <c r="C39" s="32" t="s">
        <v>16</v>
      </c>
      <c r="D39" s="33"/>
      <c r="E39" s="33"/>
      <c r="F39" s="33"/>
      <c r="G39" s="33"/>
      <c r="H39" s="404" t="s">
        <v>15</v>
      </c>
      <c r="I39" s="404"/>
      <c r="J39" s="33"/>
      <c r="K39" s="34"/>
    </row>
    <row r="40" spans="3:11" ht="14.25">
      <c r="C40" s="29"/>
      <c r="D40" s="30"/>
      <c r="E40" s="30"/>
      <c r="F40" s="30"/>
      <c r="G40" s="30"/>
      <c r="H40" s="30"/>
      <c r="I40" s="30"/>
      <c r="J40" s="30"/>
      <c r="K40" s="28"/>
    </row>
    <row r="41" spans="3:11" ht="15">
      <c r="C41" s="32" t="s">
        <v>17</v>
      </c>
      <c r="D41" s="33"/>
      <c r="E41" s="33"/>
      <c r="F41" s="33"/>
      <c r="G41" s="27" t="s">
        <v>18</v>
      </c>
      <c r="H41" s="403" t="s">
        <v>386</v>
      </c>
      <c r="I41" s="403"/>
      <c r="J41" s="36"/>
      <c r="K41" s="37"/>
    </row>
    <row r="42" spans="3:11" ht="15">
      <c r="C42" s="32"/>
      <c r="D42" s="33"/>
      <c r="E42" s="33"/>
      <c r="F42" s="33"/>
      <c r="G42" s="27" t="s">
        <v>19</v>
      </c>
      <c r="H42" s="404" t="s">
        <v>387</v>
      </c>
      <c r="I42" s="404"/>
      <c r="J42" s="36"/>
      <c r="K42" s="37"/>
    </row>
    <row r="43" spans="3:11" ht="15">
      <c r="C43" s="32"/>
      <c r="D43" s="33"/>
      <c r="E43" s="33"/>
      <c r="F43" s="33"/>
      <c r="G43" s="27"/>
      <c r="H43" s="27"/>
      <c r="I43" s="27"/>
      <c r="J43" s="36"/>
      <c r="K43" s="37"/>
    </row>
    <row r="44" spans="3:11" ht="15">
      <c r="C44" s="32" t="s">
        <v>20</v>
      </c>
      <c r="D44" s="33"/>
      <c r="E44" s="33"/>
      <c r="F44" s="27"/>
      <c r="G44" s="33"/>
      <c r="H44" s="403" t="s">
        <v>388</v>
      </c>
      <c r="I44" s="403"/>
      <c r="J44" s="36"/>
      <c r="K44" s="37"/>
    </row>
    <row r="45" spans="3:11" ht="14.25">
      <c r="C45" s="38"/>
      <c r="D45" s="39"/>
      <c r="E45" s="39"/>
      <c r="F45" s="39"/>
      <c r="G45" s="39"/>
      <c r="H45" s="39"/>
      <c r="I45" s="39"/>
      <c r="J45" s="39"/>
      <c r="K45" s="40"/>
    </row>
  </sheetData>
  <mergeCells count="12">
    <mergeCell ref="C27:J27"/>
    <mergeCell ref="H41:I41"/>
    <mergeCell ref="H42:I42"/>
    <mergeCell ref="H44:I44"/>
    <mergeCell ref="H36:I36"/>
    <mergeCell ref="H37:I37"/>
    <mergeCell ref="H38:I38"/>
    <mergeCell ref="H39:I39"/>
    <mergeCell ref="F5:J5"/>
    <mergeCell ref="F10:J10"/>
    <mergeCell ref="F11:J11"/>
    <mergeCell ref="C26:J26"/>
  </mergeCells>
  <printOptions/>
  <pageMargins left="0.17" right="0.18" top="0.89" bottom="1" header="0.2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75" zoomScaleSheetLayoutView="75" workbookViewId="0" topLeftCell="E1">
      <pane ySplit="5" topLeftCell="BM6" activePane="bottomLeft" state="frozen"/>
      <selection pane="topLeft" activeCell="A1" sqref="A1"/>
      <selection pane="bottomLeft" activeCell="M11" sqref="M11"/>
    </sheetView>
  </sheetViews>
  <sheetFormatPr defaultColWidth="8.72265625" defaultRowHeight="18"/>
  <cols>
    <col min="1" max="1" width="2.99609375" style="1" customWidth="1"/>
    <col min="2" max="2" width="4.6328125" style="1" bestFit="1" customWidth="1"/>
    <col min="3" max="3" width="4.90625" style="1" bestFit="1" customWidth="1"/>
    <col min="4" max="4" width="38.99609375" style="1" bestFit="1" customWidth="1"/>
    <col min="5" max="5" width="8.72265625" style="1" customWidth="1"/>
    <col min="6" max="6" width="9.90625" style="383" bestFit="1" customWidth="1"/>
    <col min="7" max="7" width="10.6328125" style="383" customWidth="1"/>
    <col min="8" max="8" width="4.6328125" style="1" customWidth="1"/>
    <col min="9" max="9" width="4.90625" style="1" customWidth="1"/>
    <col min="10" max="10" width="38.99609375" style="1" customWidth="1"/>
    <col min="11" max="11" width="7.2734375" style="1" customWidth="1"/>
    <col min="12" max="12" width="13.453125" style="1" customWidth="1"/>
    <col min="13" max="13" width="13.18359375" style="1" customWidth="1"/>
    <col min="14" max="14" width="8.72265625" style="1" hidden="1" customWidth="1"/>
    <col min="15" max="16384" width="8.72265625" style="1" customWidth="1"/>
  </cols>
  <sheetData>
    <row r="1" spans="3:10" ht="18">
      <c r="C1" s="405" t="str">
        <f>Kopertina!F3</f>
        <v>Infometalplast-al</v>
      </c>
      <c r="D1" s="405"/>
      <c r="J1" s="1" t="str">
        <f>C1</f>
        <v>Infometalplast-al</v>
      </c>
    </row>
    <row r="2" spans="4:10" ht="18.75" thickBot="1">
      <c r="D2" s="1" t="s">
        <v>389</v>
      </c>
      <c r="J2" s="1" t="s">
        <v>389</v>
      </c>
    </row>
    <row r="3" spans="1:14" ht="18" customHeight="1">
      <c r="A3" s="41"/>
      <c r="B3" s="406" t="s">
        <v>21</v>
      </c>
      <c r="C3" s="42" t="s">
        <v>22</v>
      </c>
      <c r="D3" s="408" t="s">
        <v>23</v>
      </c>
      <c r="E3" s="410" t="s">
        <v>24</v>
      </c>
      <c r="F3" s="416" t="s">
        <v>25</v>
      </c>
      <c r="G3" s="417"/>
      <c r="H3" s="408" t="s">
        <v>118</v>
      </c>
      <c r="I3" s="130" t="s">
        <v>22</v>
      </c>
      <c r="J3" s="408" t="s">
        <v>119</v>
      </c>
      <c r="K3" s="408" t="s">
        <v>24</v>
      </c>
      <c r="L3" s="412" t="s">
        <v>25</v>
      </c>
      <c r="M3" s="413"/>
      <c r="N3" s="414"/>
    </row>
    <row r="4" spans="1:14" ht="18.75" thickBot="1">
      <c r="A4" s="41"/>
      <c r="B4" s="407"/>
      <c r="C4" s="43" t="s">
        <v>26</v>
      </c>
      <c r="D4" s="409"/>
      <c r="E4" s="411"/>
      <c r="F4" s="44" t="s">
        <v>390</v>
      </c>
      <c r="G4" s="44" t="s">
        <v>27</v>
      </c>
      <c r="H4" s="409"/>
      <c r="I4" s="131" t="s">
        <v>26</v>
      </c>
      <c r="J4" s="409"/>
      <c r="K4" s="409"/>
      <c r="L4" s="132" t="str">
        <f>F4</f>
        <v>Dec 31,2009</v>
      </c>
      <c r="M4" s="133" t="str">
        <f>G4</f>
        <v>Dec 31,2008</v>
      </c>
      <c r="N4" s="415"/>
    </row>
    <row r="5" spans="1:14" ht="18">
      <c r="A5" s="41"/>
      <c r="B5" s="45" t="s">
        <v>28</v>
      </c>
      <c r="C5" s="46" t="s">
        <v>29</v>
      </c>
      <c r="D5" s="35" t="s">
        <v>30</v>
      </c>
      <c r="E5" s="47"/>
      <c r="F5" s="48">
        <f>F6+F19+F26</f>
        <v>21033892.64</v>
      </c>
      <c r="G5" s="48">
        <f>G6+G19+G26</f>
        <v>22716596.86</v>
      </c>
      <c r="H5" s="134" t="s">
        <v>28</v>
      </c>
      <c r="I5" s="134" t="s">
        <v>120</v>
      </c>
      <c r="J5" s="35" t="s">
        <v>121</v>
      </c>
      <c r="K5" s="135"/>
      <c r="L5" s="136"/>
      <c r="M5" s="137"/>
      <c r="N5" s="138"/>
    </row>
    <row r="6" spans="1:14" ht="18">
      <c r="A6" s="41"/>
      <c r="B6" s="49">
        <v>1</v>
      </c>
      <c r="C6" s="50" t="s">
        <v>31</v>
      </c>
      <c r="D6" s="51" t="s">
        <v>32</v>
      </c>
      <c r="E6" s="52">
        <v>4</v>
      </c>
      <c r="F6" s="53">
        <f>F7+F8</f>
        <v>3843254.84</v>
      </c>
      <c r="G6" s="53">
        <f>G7+G8</f>
        <v>746921.26</v>
      </c>
      <c r="H6" s="139">
        <v>1</v>
      </c>
      <c r="I6" s="51" t="s">
        <v>122</v>
      </c>
      <c r="J6" s="51" t="s">
        <v>123</v>
      </c>
      <c r="K6" s="51"/>
      <c r="L6" s="140"/>
      <c r="M6" s="141"/>
      <c r="N6" s="142"/>
    </row>
    <row r="7" spans="1:14" ht="18">
      <c r="A7" s="41"/>
      <c r="B7" s="54"/>
      <c r="C7" s="55"/>
      <c r="D7" s="56" t="s">
        <v>33</v>
      </c>
      <c r="E7" s="57"/>
      <c r="F7" s="58">
        <v>184872.32</v>
      </c>
      <c r="G7" s="58">
        <v>536432.44</v>
      </c>
      <c r="H7" s="143"/>
      <c r="I7" s="61" t="s">
        <v>124</v>
      </c>
      <c r="J7" s="61" t="s">
        <v>125</v>
      </c>
      <c r="K7" s="144"/>
      <c r="L7" s="145">
        <f>SUM(L8:L10)</f>
        <v>26413124</v>
      </c>
      <c r="M7" s="146"/>
      <c r="N7" s="147"/>
    </row>
    <row r="8" spans="1:14" ht="18">
      <c r="A8" s="41"/>
      <c r="B8" s="54"/>
      <c r="C8" s="55"/>
      <c r="D8" s="56" t="s">
        <v>34</v>
      </c>
      <c r="E8" s="57"/>
      <c r="F8" s="58">
        <v>3658382.52</v>
      </c>
      <c r="G8" s="58">
        <v>210488.82</v>
      </c>
      <c r="H8" s="143"/>
      <c r="I8" s="148" t="s">
        <v>126</v>
      </c>
      <c r="J8" s="66" t="s">
        <v>127</v>
      </c>
      <c r="K8" s="66"/>
      <c r="L8" s="145">
        <v>26413124</v>
      </c>
      <c r="M8" s="146">
        <v>27675000</v>
      </c>
      <c r="N8" s="147"/>
    </row>
    <row r="9" spans="1:14" ht="18">
      <c r="A9" s="41"/>
      <c r="B9" s="59">
        <v>2</v>
      </c>
      <c r="C9" s="60" t="s">
        <v>35</v>
      </c>
      <c r="D9" s="61" t="s">
        <v>36</v>
      </c>
      <c r="E9" s="62"/>
      <c r="F9" s="63">
        <f>SUM(F10:F11)</f>
        <v>0</v>
      </c>
      <c r="G9" s="63">
        <f>SUM(G10:G11)</f>
        <v>0</v>
      </c>
      <c r="H9" s="61">
        <v>2</v>
      </c>
      <c r="I9" s="148" t="s">
        <v>128</v>
      </c>
      <c r="J9" s="66" t="s">
        <v>129</v>
      </c>
      <c r="K9" s="66"/>
      <c r="L9" s="145"/>
      <c r="M9" s="146"/>
      <c r="N9" s="149"/>
    </row>
    <row r="10" spans="1:14" ht="18">
      <c r="A10" s="41"/>
      <c r="B10" s="64" t="s">
        <v>37</v>
      </c>
      <c r="C10" s="65" t="s">
        <v>38</v>
      </c>
      <c r="D10" s="66" t="s">
        <v>39</v>
      </c>
      <c r="E10" s="67"/>
      <c r="F10" s="63"/>
      <c r="G10" s="63"/>
      <c r="H10" s="148" t="s">
        <v>37</v>
      </c>
      <c r="I10" s="150" t="s">
        <v>130</v>
      </c>
      <c r="J10" s="70" t="s">
        <v>131</v>
      </c>
      <c r="K10" s="70"/>
      <c r="L10" s="151"/>
      <c r="M10" s="152"/>
      <c r="N10" s="149"/>
    </row>
    <row r="11" spans="1:14" ht="18">
      <c r="A11" s="41"/>
      <c r="B11" s="68" t="s">
        <v>40</v>
      </c>
      <c r="C11" s="69" t="s">
        <v>41</v>
      </c>
      <c r="D11" s="70" t="s">
        <v>42</v>
      </c>
      <c r="E11" s="71"/>
      <c r="F11" s="72"/>
      <c r="G11" s="72"/>
      <c r="H11" s="148" t="s">
        <v>40</v>
      </c>
      <c r="I11" s="153" t="s">
        <v>132</v>
      </c>
      <c r="J11" s="75" t="s">
        <v>43</v>
      </c>
      <c r="K11" s="154"/>
      <c r="L11" s="155">
        <f>SUM(L8:L10)</f>
        <v>26413124</v>
      </c>
      <c r="M11" s="156">
        <f>SUM(M8:M10)</f>
        <v>27675000</v>
      </c>
      <c r="N11" s="149"/>
    </row>
    <row r="12" spans="1:14" ht="18">
      <c r="A12" s="41"/>
      <c r="B12" s="73"/>
      <c r="C12" s="74"/>
      <c r="D12" s="75" t="s">
        <v>43</v>
      </c>
      <c r="E12" s="76"/>
      <c r="F12" s="77">
        <f>SUM(F10:F11)</f>
        <v>0</v>
      </c>
      <c r="G12" s="77">
        <f>SUM(G10:G11)</f>
        <v>0</v>
      </c>
      <c r="H12" s="150" t="s">
        <v>50</v>
      </c>
      <c r="I12" s="157" t="s">
        <v>133</v>
      </c>
      <c r="J12" s="51" t="s">
        <v>134</v>
      </c>
      <c r="K12" s="82"/>
      <c r="L12" s="158"/>
      <c r="M12" s="159"/>
      <c r="N12" s="149"/>
    </row>
    <row r="13" spans="1:14" ht="18">
      <c r="A13" s="41"/>
      <c r="B13" s="49">
        <v>3</v>
      </c>
      <c r="C13" s="50" t="s">
        <v>44</v>
      </c>
      <c r="D13" s="51" t="s">
        <v>45</v>
      </c>
      <c r="E13" s="78"/>
      <c r="F13" s="79"/>
      <c r="G13" s="79"/>
      <c r="H13" s="153"/>
      <c r="I13" s="148" t="s">
        <v>135</v>
      </c>
      <c r="J13" s="66" t="s">
        <v>136</v>
      </c>
      <c r="K13" s="160"/>
      <c r="N13" s="149"/>
    </row>
    <row r="14" spans="1:14" ht="18">
      <c r="A14" s="41"/>
      <c r="B14" s="64" t="s">
        <v>37</v>
      </c>
      <c r="C14" s="65" t="s">
        <v>46</v>
      </c>
      <c r="D14" s="66" t="s">
        <v>47</v>
      </c>
      <c r="E14" s="52">
        <v>5</v>
      </c>
      <c r="F14" s="63">
        <v>1900000</v>
      </c>
      <c r="G14" s="63">
        <v>11141181.03</v>
      </c>
      <c r="H14" s="157">
        <v>3</v>
      </c>
      <c r="I14" s="148" t="s">
        <v>137</v>
      </c>
      <c r="J14" s="66" t="s">
        <v>138</v>
      </c>
      <c r="K14" s="66"/>
      <c r="L14" s="145">
        <v>1300376</v>
      </c>
      <c r="M14" s="146">
        <v>85574.1</v>
      </c>
      <c r="N14" s="149"/>
    </row>
    <row r="15" spans="1:14" ht="18">
      <c r="A15" s="41"/>
      <c r="B15" s="64" t="s">
        <v>40</v>
      </c>
      <c r="C15" s="65" t="s">
        <v>48</v>
      </c>
      <c r="D15" s="66" t="s">
        <v>49</v>
      </c>
      <c r="E15" s="52">
        <v>6</v>
      </c>
      <c r="F15" s="63"/>
      <c r="G15" s="63"/>
      <c r="H15" s="148" t="s">
        <v>37</v>
      </c>
      <c r="I15" s="148"/>
      <c r="J15" s="66" t="s">
        <v>139</v>
      </c>
      <c r="K15" s="66"/>
      <c r="L15" s="145">
        <v>32391.7</v>
      </c>
      <c r="M15" s="146">
        <v>35236</v>
      </c>
      <c r="N15" s="149"/>
    </row>
    <row r="16" spans="1:14" ht="18">
      <c r="A16" s="41"/>
      <c r="B16" s="80" t="s">
        <v>50</v>
      </c>
      <c r="C16" s="81" t="s">
        <v>51</v>
      </c>
      <c r="D16" s="82" t="s">
        <v>52</v>
      </c>
      <c r="E16" s="67"/>
      <c r="F16" s="63"/>
      <c r="G16" s="83">
        <v>167471.87</v>
      </c>
      <c r="H16" s="148" t="s">
        <v>40</v>
      </c>
      <c r="I16" s="148" t="s">
        <v>140</v>
      </c>
      <c r="J16" s="66" t="s">
        <v>141</v>
      </c>
      <c r="K16" s="160"/>
      <c r="L16" s="161">
        <v>8710</v>
      </c>
      <c r="M16" s="146">
        <v>7710</v>
      </c>
      <c r="N16" s="149"/>
    </row>
    <row r="17" spans="1:14" ht="18">
      <c r="A17" s="41"/>
      <c r="B17" s="84"/>
      <c r="C17" s="69" t="s">
        <v>53</v>
      </c>
      <c r="D17" s="70" t="s">
        <v>54</v>
      </c>
      <c r="E17" s="67"/>
      <c r="F17" s="384">
        <v>533802.8</v>
      </c>
      <c r="G17" s="85"/>
      <c r="H17" s="148"/>
      <c r="I17" s="148" t="s">
        <v>142</v>
      </c>
      <c r="J17" s="66" t="s">
        <v>143</v>
      </c>
      <c r="K17" s="66"/>
      <c r="L17" s="162">
        <v>84093.13</v>
      </c>
      <c r="M17" s="146"/>
      <c r="N17" s="149"/>
    </row>
    <row r="18" spans="1:14" ht="18">
      <c r="A18" s="41"/>
      <c r="B18" s="68" t="s">
        <v>55</v>
      </c>
      <c r="C18" s="69" t="s">
        <v>56</v>
      </c>
      <c r="D18" s="70" t="s">
        <v>57</v>
      </c>
      <c r="E18" s="67"/>
      <c r="F18" s="72"/>
      <c r="G18" s="72"/>
      <c r="H18" s="148" t="s">
        <v>50</v>
      </c>
      <c r="I18" s="150" t="s">
        <v>144</v>
      </c>
      <c r="J18" s="70" t="s">
        <v>145</v>
      </c>
      <c r="K18" s="163">
        <v>9</v>
      </c>
      <c r="L18" s="164"/>
      <c r="M18" s="165"/>
      <c r="N18" s="149"/>
    </row>
    <row r="19" spans="1:14" ht="18">
      <c r="A19" s="41"/>
      <c r="B19" s="73"/>
      <c r="C19" s="74"/>
      <c r="D19" s="75" t="s">
        <v>43</v>
      </c>
      <c r="E19" s="86"/>
      <c r="F19" s="77">
        <f>SUM(F14:F18)</f>
        <v>2433802.8</v>
      </c>
      <c r="G19" s="77">
        <f>SUM(G14:G18)</f>
        <v>11308652.899999999</v>
      </c>
      <c r="H19" s="148" t="s">
        <v>89</v>
      </c>
      <c r="I19" s="52"/>
      <c r="J19" s="66" t="s">
        <v>146</v>
      </c>
      <c r="K19" s="66"/>
      <c r="L19" s="145"/>
      <c r="M19" s="146"/>
      <c r="N19" s="166"/>
    </row>
    <row r="20" spans="1:14" ht="18">
      <c r="A20" s="41"/>
      <c r="B20" s="49">
        <v>4</v>
      </c>
      <c r="C20" s="50" t="s">
        <v>58</v>
      </c>
      <c r="D20" s="51" t="s">
        <v>59</v>
      </c>
      <c r="E20" s="52"/>
      <c r="F20" s="79"/>
      <c r="G20" s="79"/>
      <c r="H20" s="150" t="s">
        <v>55</v>
      </c>
      <c r="I20" s="52"/>
      <c r="J20" s="66" t="s">
        <v>147</v>
      </c>
      <c r="K20" s="160"/>
      <c r="L20" s="145">
        <v>1450569.35</v>
      </c>
      <c r="M20" s="146">
        <f>393831+1056738.35</f>
        <v>1450569.35</v>
      </c>
      <c r="N20" s="167"/>
    </row>
    <row r="21" spans="1:14" ht="18">
      <c r="A21" s="41"/>
      <c r="B21" s="64" t="s">
        <v>37</v>
      </c>
      <c r="C21" s="65" t="s">
        <v>60</v>
      </c>
      <c r="D21" s="66" t="s">
        <v>61</v>
      </c>
      <c r="E21" s="52"/>
      <c r="F21" s="63"/>
      <c r="G21" s="63"/>
      <c r="H21" s="148"/>
      <c r="I21" s="148"/>
      <c r="J21" s="66" t="s">
        <v>148</v>
      </c>
      <c r="K21" s="66"/>
      <c r="L21" s="162"/>
      <c r="M21" s="146"/>
      <c r="N21" s="149"/>
    </row>
    <row r="22" spans="1:14" ht="18">
      <c r="A22" s="41"/>
      <c r="B22" s="64" t="s">
        <v>40</v>
      </c>
      <c r="C22" s="65" t="s">
        <v>62</v>
      </c>
      <c r="D22" s="66" t="s">
        <v>63</v>
      </c>
      <c r="E22" s="52"/>
      <c r="F22" s="63"/>
      <c r="G22" s="63"/>
      <c r="H22" s="148"/>
      <c r="I22" s="150"/>
      <c r="J22" s="70" t="s">
        <v>149</v>
      </c>
      <c r="K22" s="163"/>
      <c r="L22" s="164"/>
      <c r="M22" s="165"/>
      <c r="N22" s="149"/>
    </row>
    <row r="23" spans="1:14" ht="18">
      <c r="A23" s="41"/>
      <c r="B23" s="80" t="s">
        <v>50</v>
      </c>
      <c r="C23" s="81" t="s">
        <v>64</v>
      </c>
      <c r="D23" s="66" t="s">
        <v>65</v>
      </c>
      <c r="E23" s="67"/>
      <c r="F23" s="63">
        <v>6000000</v>
      </c>
      <c r="G23" s="63"/>
      <c r="H23" s="153"/>
      <c r="I23" s="153" t="s">
        <v>150</v>
      </c>
      <c r="J23" s="75" t="s">
        <v>43</v>
      </c>
      <c r="K23" s="168"/>
      <c r="L23" s="169">
        <f>SUM(L12:L22)</f>
        <v>2876140.18</v>
      </c>
      <c r="M23" s="169">
        <f>SUM(M12:M22)</f>
        <v>1579089.4500000002</v>
      </c>
      <c r="N23" s="149"/>
    </row>
    <row r="24" spans="1:14" ht="18">
      <c r="A24" s="41"/>
      <c r="B24" s="64" t="s">
        <v>55</v>
      </c>
      <c r="C24" s="65" t="s">
        <v>66</v>
      </c>
      <c r="D24" s="66" t="s">
        <v>67</v>
      </c>
      <c r="E24" s="67"/>
      <c r="F24" s="63">
        <v>8756835</v>
      </c>
      <c r="G24" s="72">
        <v>10661022.7</v>
      </c>
      <c r="H24" s="157">
        <v>4</v>
      </c>
      <c r="I24" s="157" t="s">
        <v>151</v>
      </c>
      <c r="J24" s="51" t="s">
        <v>152</v>
      </c>
      <c r="K24" s="160"/>
      <c r="L24" s="158"/>
      <c r="M24" s="159"/>
      <c r="N24" s="149"/>
    </row>
    <row r="25" spans="1:14" ht="18">
      <c r="A25" s="41"/>
      <c r="B25" s="68" t="s">
        <v>68</v>
      </c>
      <c r="C25" s="69" t="s">
        <v>69</v>
      </c>
      <c r="D25" s="70" t="s">
        <v>70</v>
      </c>
      <c r="E25" s="71"/>
      <c r="F25" s="72"/>
      <c r="H25" s="170">
        <v>5</v>
      </c>
      <c r="I25" s="170" t="s">
        <v>153</v>
      </c>
      <c r="J25" s="61" t="s">
        <v>154</v>
      </c>
      <c r="K25" s="66"/>
      <c r="L25" s="145"/>
      <c r="M25" s="171">
        <v>0</v>
      </c>
      <c r="N25" s="172"/>
    </row>
    <row r="26" spans="1:14" ht="18">
      <c r="A26" s="41"/>
      <c r="B26" s="73"/>
      <c r="C26" s="74"/>
      <c r="D26" s="75" t="s">
        <v>43</v>
      </c>
      <c r="E26" s="87">
        <v>7</v>
      </c>
      <c r="F26" s="77">
        <f>SUM(F21:F25)</f>
        <v>14756835</v>
      </c>
      <c r="G26" s="77">
        <f>SUM(G21:G24)</f>
        <v>10661022.7</v>
      </c>
      <c r="H26" s="150"/>
      <c r="I26" s="150"/>
      <c r="J26" s="70"/>
      <c r="K26" s="70"/>
      <c r="L26" s="151"/>
      <c r="M26" s="152"/>
      <c r="N26" s="167"/>
    </row>
    <row r="27" spans="1:14" ht="18">
      <c r="A27" s="41"/>
      <c r="B27" s="80">
        <v>5</v>
      </c>
      <c r="C27" s="81" t="s">
        <v>71</v>
      </c>
      <c r="D27" s="51" t="s">
        <v>72</v>
      </c>
      <c r="E27" s="78"/>
      <c r="F27" s="79"/>
      <c r="G27" s="79"/>
      <c r="H27" s="153"/>
      <c r="I27" s="153"/>
      <c r="J27" s="75" t="s">
        <v>155</v>
      </c>
      <c r="K27" s="173"/>
      <c r="L27" s="174">
        <f>SUM(L24,L23,L11)</f>
        <v>29289264.18</v>
      </c>
      <c r="M27" s="175">
        <f>SUM(M24,M23,M11,M25)</f>
        <v>29254089.45</v>
      </c>
      <c r="N27" s="149"/>
    </row>
    <row r="28" spans="1:14" ht="18">
      <c r="A28" s="41"/>
      <c r="B28" s="64">
        <v>6</v>
      </c>
      <c r="C28" s="65" t="s">
        <v>73</v>
      </c>
      <c r="D28" s="61" t="s">
        <v>74</v>
      </c>
      <c r="E28" s="88"/>
      <c r="F28" s="63"/>
      <c r="G28" s="63"/>
      <c r="H28" s="176" t="s">
        <v>78</v>
      </c>
      <c r="I28" s="176" t="s">
        <v>156</v>
      </c>
      <c r="J28" s="101" t="s">
        <v>157</v>
      </c>
      <c r="K28" s="177"/>
      <c r="L28" s="178"/>
      <c r="M28" s="179"/>
      <c r="N28" s="149"/>
    </row>
    <row r="29" spans="1:14" ht="18">
      <c r="A29" s="41"/>
      <c r="B29" s="68">
        <v>7</v>
      </c>
      <c r="C29" s="69" t="s">
        <v>75</v>
      </c>
      <c r="D29" s="89" t="s">
        <v>76</v>
      </c>
      <c r="E29" s="90"/>
      <c r="F29" s="72"/>
      <c r="G29" s="72"/>
      <c r="H29" s="180">
        <v>1</v>
      </c>
      <c r="I29" s="180" t="s">
        <v>158</v>
      </c>
      <c r="J29" s="180" t="s">
        <v>159</v>
      </c>
      <c r="K29" s="61"/>
      <c r="L29" s="162"/>
      <c r="M29" s="181"/>
      <c r="N29" s="182"/>
    </row>
    <row r="30" spans="1:14" ht="18">
      <c r="A30" s="41"/>
      <c r="B30" s="91"/>
      <c r="C30" s="92"/>
      <c r="D30" s="75" t="s">
        <v>77</v>
      </c>
      <c r="E30" s="93"/>
      <c r="F30" s="94">
        <f>SUM(F27:F29,F26,F19,F12,F6)</f>
        <v>21033892.64</v>
      </c>
      <c r="G30" s="94">
        <f>SUM(G27:G29,G26,G19,G12,G6)</f>
        <v>22716596.86</v>
      </c>
      <c r="H30" s="183" t="s">
        <v>37</v>
      </c>
      <c r="I30" s="183" t="s">
        <v>160</v>
      </c>
      <c r="J30" s="184" t="s">
        <v>161</v>
      </c>
      <c r="K30" s="185">
        <v>10</v>
      </c>
      <c r="L30" s="146"/>
      <c r="M30" s="146"/>
      <c r="N30" s="167"/>
    </row>
    <row r="31" spans="1:14" ht="18">
      <c r="A31" s="41"/>
      <c r="B31" s="95"/>
      <c r="C31" s="96"/>
      <c r="D31" s="96"/>
      <c r="E31" s="97"/>
      <c r="F31" s="385"/>
      <c r="G31" s="98"/>
      <c r="H31" s="186" t="s">
        <v>40</v>
      </c>
      <c r="I31" s="186" t="s">
        <v>162</v>
      </c>
      <c r="J31" s="187" t="s">
        <v>163</v>
      </c>
      <c r="K31" s="70"/>
      <c r="L31" s="151"/>
      <c r="M31" s="152"/>
      <c r="N31" s="149"/>
    </row>
    <row r="32" spans="1:14" ht="18">
      <c r="A32" s="41"/>
      <c r="B32" s="99" t="s">
        <v>78</v>
      </c>
      <c r="C32" s="100" t="s">
        <v>79</v>
      </c>
      <c r="D32" s="101" t="s">
        <v>80</v>
      </c>
      <c r="E32" s="102"/>
      <c r="F32" s="103"/>
      <c r="G32" s="103">
        <f>G38+G44+G50+G53</f>
        <v>20784902</v>
      </c>
      <c r="H32" s="188"/>
      <c r="I32" s="188"/>
      <c r="J32" s="120" t="s">
        <v>43</v>
      </c>
      <c r="K32" s="168"/>
      <c r="L32" s="189">
        <f>L30+L31</f>
        <v>0</v>
      </c>
      <c r="M32" s="190">
        <f>M31+M30</f>
        <v>0</v>
      </c>
      <c r="N32" s="149"/>
    </row>
    <row r="33" spans="1:14" ht="18">
      <c r="A33" s="41"/>
      <c r="B33" s="104">
        <v>1</v>
      </c>
      <c r="C33" s="105" t="s">
        <v>81</v>
      </c>
      <c r="D33" s="51" t="s">
        <v>82</v>
      </c>
      <c r="E33" s="88"/>
      <c r="F33" s="63"/>
      <c r="G33" s="79"/>
      <c r="H33" s="191">
        <v>2</v>
      </c>
      <c r="I33" s="191" t="s">
        <v>164</v>
      </c>
      <c r="J33" s="191" t="s">
        <v>165</v>
      </c>
      <c r="K33" s="192"/>
      <c r="L33" s="158"/>
      <c r="M33" s="158"/>
      <c r="N33" s="149"/>
    </row>
    <row r="34" spans="1:14" ht="18">
      <c r="A34" s="41"/>
      <c r="B34" s="64" t="s">
        <v>37</v>
      </c>
      <c r="C34" s="65" t="s">
        <v>83</v>
      </c>
      <c r="D34" s="66" t="s">
        <v>84</v>
      </c>
      <c r="E34" s="88"/>
      <c r="F34" s="63"/>
      <c r="G34" s="63"/>
      <c r="H34" s="180">
        <v>3</v>
      </c>
      <c r="I34" s="180" t="s">
        <v>166</v>
      </c>
      <c r="J34" s="180" t="s">
        <v>167</v>
      </c>
      <c r="K34" s="185">
        <v>11</v>
      </c>
      <c r="L34" s="145"/>
      <c r="M34" s="146"/>
      <c r="N34" s="149"/>
    </row>
    <row r="35" spans="1:14" ht="18">
      <c r="A35" s="41"/>
      <c r="B35" s="64" t="s">
        <v>40</v>
      </c>
      <c r="C35" s="65" t="s">
        <v>85</v>
      </c>
      <c r="D35" s="66" t="s">
        <v>86</v>
      </c>
      <c r="E35" s="88"/>
      <c r="F35" s="63"/>
      <c r="G35" s="63"/>
      <c r="H35" s="193">
        <v>4</v>
      </c>
      <c r="I35" s="193" t="s">
        <v>168</v>
      </c>
      <c r="J35" s="193" t="s">
        <v>169</v>
      </c>
      <c r="K35" s="194"/>
      <c r="L35" s="152"/>
      <c r="M35" s="152"/>
      <c r="N35" s="149"/>
    </row>
    <row r="36" spans="1:14" ht="18">
      <c r="A36" s="41"/>
      <c r="B36" s="64" t="s">
        <v>50</v>
      </c>
      <c r="C36" s="65" t="s">
        <v>87</v>
      </c>
      <c r="D36" s="66" t="s">
        <v>88</v>
      </c>
      <c r="E36" s="88"/>
      <c r="F36" s="63"/>
      <c r="G36" s="63"/>
      <c r="H36" s="188"/>
      <c r="I36" s="188"/>
      <c r="J36" s="120" t="s">
        <v>170</v>
      </c>
      <c r="K36" s="173"/>
      <c r="L36" s="189">
        <f>L32+L33+L34+L35</f>
        <v>0</v>
      </c>
      <c r="M36" s="189">
        <f>M32+M33+M34+M35</f>
        <v>0</v>
      </c>
      <c r="N36" s="149"/>
    </row>
    <row r="37" spans="1:14" ht="18">
      <c r="A37" s="41"/>
      <c r="B37" s="68" t="s">
        <v>89</v>
      </c>
      <c r="C37" s="69" t="s">
        <v>90</v>
      </c>
      <c r="D37" s="70" t="s">
        <v>91</v>
      </c>
      <c r="E37" s="106"/>
      <c r="F37" s="72"/>
      <c r="G37" s="107"/>
      <c r="H37" s="195"/>
      <c r="I37" s="195"/>
      <c r="J37" s="195"/>
      <c r="K37" s="195"/>
      <c r="L37" s="196"/>
      <c r="M37" s="197"/>
      <c r="N37" s="149"/>
    </row>
    <row r="38" spans="1:14" ht="18">
      <c r="A38" s="41"/>
      <c r="B38" s="108"/>
      <c r="C38" s="109"/>
      <c r="D38" s="75" t="s">
        <v>43</v>
      </c>
      <c r="E38" s="93"/>
      <c r="F38" s="77">
        <f>SUM(F34:F37)</f>
        <v>0</v>
      </c>
      <c r="G38" s="110">
        <f>SUM(G34:G37)</f>
        <v>0</v>
      </c>
      <c r="H38" s="198"/>
      <c r="I38" s="198"/>
      <c r="J38" s="198" t="s">
        <v>171</v>
      </c>
      <c r="K38" s="173"/>
      <c r="L38" s="175">
        <f>+L36+L27</f>
        <v>29289264.18</v>
      </c>
      <c r="M38" s="175">
        <f>+M36+M27</f>
        <v>29254089.45</v>
      </c>
      <c r="N38" s="167"/>
    </row>
    <row r="39" spans="1:14" ht="18">
      <c r="A39" s="41"/>
      <c r="B39" s="80"/>
      <c r="C39" s="111" t="s">
        <v>92</v>
      </c>
      <c r="D39" s="51" t="s">
        <v>93</v>
      </c>
      <c r="E39" s="78"/>
      <c r="F39" s="79"/>
      <c r="G39" s="79"/>
      <c r="H39" s="195"/>
      <c r="I39" s="195"/>
      <c r="J39" s="195"/>
      <c r="K39" s="199"/>
      <c r="L39" s="196"/>
      <c r="M39" s="200"/>
      <c r="N39" s="149"/>
    </row>
    <row r="40" spans="1:14" ht="18">
      <c r="A40" s="41"/>
      <c r="B40" s="64" t="s">
        <v>37</v>
      </c>
      <c r="C40" s="65" t="s">
        <v>94</v>
      </c>
      <c r="D40" s="66" t="s">
        <v>95</v>
      </c>
      <c r="E40" s="88"/>
      <c r="F40" s="63"/>
      <c r="G40" s="63"/>
      <c r="H40" s="176" t="s">
        <v>172</v>
      </c>
      <c r="I40" s="176" t="s">
        <v>173</v>
      </c>
      <c r="J40" s="101" t="s">
        <v>174</v>
      </c>
      <c r="K40" s="177"/>
      <c r="L40" s="178"/>
      <c r="M40" s="179"/>
      <c r="N40" s="149"/>
    </row>
    <row r="41" spans="1:14" ht="18">
      <c r="A41" s="41"/>
      <c r="B41" s="64" t="s">
        <v>40</v>
      </c>
      <c r="C41" s="65" t="s">
        <v>96</v>
      </c>
      <c r="D41" s="66" t="s">
        <v>97</v>
      </c>
      <c r="E41" s="88"/>
      <c r="F41" s="63"/>
      <c r="G41" s="63"/>
      <c r="H41" s="201"/>
      <c r="I41" s="201"/>
      <c r="J41" s="201"/>
      <c r="K41" s="201"/>
      <c r="L41" s="158"/>
      <c r="M41" s="202"/>
      <c r="N41" s="149"/>
    </row>
    <row r="42" spans="1:14" ht="18">
      <c r="A42" s="41"/>
      <c r="B42" s="64" t="s">
        <v>50</v>
      </c>
      <c r="C42" s="65" t="s">
        <v>98</v>
      </c>
      <c r="D42" s="66" t="s">
        <v>99</v>
      </c>
      <c r="E42" s="88"/>
      <c r="F42" s="63">
        <v>13346913.53</v>
      </c>
      <c r="G42" s="63">
        <f>13325593-2933142</f>
        <v>10392451</v>
      </c>
      <c r="H42" s="180">
        <v>1</v>
      </c>
      <c r="I42" s="180" t="s">
        <v>175</v>
      </c>
      <c r="J42" s="180" t="s">
        <v>176</v>
      </c>
      <c r="K42" s="203"/>
      <c r="L42" s="145"/>
      <c r="M42" s="204"/>
      <c r="N42" s="149"/>
    </row>
    <row r="43" spans="1:14" ht="18">
      <c r="A43" s="41"/>
      <c r="B43" s="68" t="s">
        <v>89</v>
      </c>
      <c r="C43" s="69" t="s">
        <v>100</v>
      </c>
      <c r="D43" s="70" t="s">
        <v>101</v>
      </c>
      <c r="E43" s="106"/>
      <c r="F43" s="72"/>
      <c r="G43" s="72"/>
      <c r="H43" s="180">
        <v>2</v>
      </c>
      <c r="I43" s="180" t="s">
        <v>177</v>
      </c>
      <c r="J43" s="180" t="s">
        <v>178</v>
      </c>
      <c r="K43" s="203"/>
      <c r="L43" s="145"/>
      <c r="M43" s="204"/>
      <c r="N43" s="149"/>
    </row>
    <row r="44" spans="1:14" ht="18">
      <c r="A44" s="41"/>
      <c r="B44" s="108"/>
      <c r="C44" s="109"/>
      <c r="D44" s="75" t="s">
        <v>43</v>
      </c>
      <c r="E44" s="87">
        <v>8</v>
      </c>
      <c r="F44" s="110">
        <f>SUM(F40:F43)</f>
        <v>13346913.53</v>
      </c>
      <c r="G44" s="110">
        <f>SUM(G39:G43)</f>
        <v>10392451</v>
      </c>
      <c r="H44" s="180">
        <v>3</v>
      </c>
      <c r="I44" s="180" t="s">
        <v>179</v>
      </c>
      <c r="J44" s="180" t="s">
        <v>180</v>
      </c>
      <c r="K44" s="203"/>
      <c r="L44" s="204">
        <v>100000</v>
      </c>
      <c r="M44" s="204">
        <v>100000</v>
      </c>
      <c r="N44" s="149"/>
    </row>
    <row r="45" spans="1:14" ht="18">
      <c r="A45" s="41"/>
      <c r="B45" s="49">
        <v>3</v>
      </c>
      <c r="C45" s="50" t="s">
        <v>102</v>
      </c>
      <c r="D45" s="51" t="s">
        <v>103</v>
      </c>
      <c r="E45" s="112"/>
      <c r="F45" s="79"/>
      <c r="G45" s="79"/>
      <c r="H45" s="180">
        <v>4</v>
      </c>
      <c r="I45" s="180" t="s">
        <v>181</v>
      </c>
      <c r="J45" s="180" t="s">
        <v>182</v>
      </c>
      <c r="K45" s="203"/>
      <c r="L45" s="204"/>
      <c r="M45" s="204"/>
      <c r="N45" s="149"/>
    </row>
    <row r="46" spans="1:14" ht="18">
      <c r="A46" s="41"/>
      <c r="B46" s="59">
        <v>4</v>
      </c>
      <c r="C46" s="60" t="s">
        <v>104</v>
      </c>
      <c r="D46" s="61" t="s">
        <v>105</v>
      </c>
      <c r="E46" s="386"/>
      <c r="F46" s="63"/>
      <c r="G46" s="63"/>
      <c r="H46" s="180">
        <v>5</v>
      </c>
      <c r="I46" s="180" t="s">
        <v>183</v>
      </c>
      <c r="J46" s="180" t="s">
        <v>184</v>
      </c>
      <c r="K46" s="203"/>
      <c r="L46" s="146"/>
      <c r="M46" s="146"/>
      <c r="N46" s="149"/>
    </row>
    <row r="47" spans="1:14" ht="18">
      <c r="A47" s="41"/>
      <c r="B47" s="64" t="s">
        <v>37</v>
      </c>
      <c r="C47" s="65" t="s">
        <v>106</v>
      </c>
      <c r="D47" s="66" t="s">
        <v>107</v>
      </c>
      <c r="E47" s="62"/>
      <c r="F47" s="113"/>
      <c r="G47" s="113"/>
      <c r="H47" s="180">
        <v>6</v>
      </c>
      <c r="I47" s="180" t="s">
        <v>185</v>
      </c>
      <c r="J47" s="180" t="s">
        <v>186</v>
      </c>
      <c r="K47" s="203"/>
      <c r="L47" s="146"/>
      <c r="M47" s="146"/>
      <c r="N47" s="149"/>
    </row>
    <row r="48" spans="1:14" ht="18">
      <c r="A48" s="41"/>
      <c r="B48" s="64" t="s">
        <v>40</v>
      </c>
      <c r="C48" s="65" t="s">
        <v>108</v>
      </c>
      <c r="D48" s="66" t="s">
        <v>109</v>
      </c>
      <c r="E48" s="62"/>
      <c r="F48" s="63"/>
      <c r="G48" s="63"/>
      <c r="H48" s="180">
        <v>7</v>
      </c>
      <c r="I48" s="180" t="s">
        <v>187</v>
      </c>
      <c r="J48" s="180" t="s">
        <v>188</v>
      </c>
      <c r="K48" s="203"/>
      <c r="L48" s="146"/>
      <c r="M48" s="146"/>
      <c r="N48" s="172"/>
    </row>
    <row r="49" spans="1:14" ht="18">
      <c r="A49" s="41"/>
      <c r="B49" s="68" t="s">
        <v>50</v>
      </c>
      <c r="C49" s="69" t="s">
        <v>110</v>
      </c>
      <c r="D49" s="70" t="s">
        <v>111</v>
      </c>
      <c r="E49" s="114"/>
      <c r="F49" s="72"/>
      <c r="G49" s="72"/>
      <c r="H49" s="180">
        <v>8</v>
      </c>
      <c r="I49" s="180" t="s">
        <v>189</v>
      </c>
      <c r="J49" s="180" t="s">
        <v>190</v>
      </c>
      <c r="K49" s="203"/>
      <c r="L49" s="146"/>
      <c r="M49" s="146"/>
      <c r="N49" s="149"/>
    </row>
    <row r="50" spans="1:14" ht="18">
      <c r="A50" s="41"/>
      <c r="B50" s="73"/>
      <c r="C50" s="74"/>
      <c r="D50" s="75" t="s">
        <v>43</v>
      </c>
      <c r="E50" s="93"/>
      <c r="F50" s="77">
        <f>SUM(F45:F46)</f>
        <v>0</v>
      </c>
      <c r="G50" s="77">
        <f>SUM(G45:G46)</f>
        <v>0</v>
      </c>
      <c r="H50" s="180">
        <v>9</v>
      </c>
      <c r="I50" s="180" t="s">
        <v>191</v>
      </c>
      <c r="J50" s="180" t="s">
        <v>192</v>
      </c>
      <c r="K50" s="203"/>
      <c r="L50" s="146">
        <v>3754958.41</v>
      </c>
      <c r="M50" s="146">
        <v>2454205.24</v>
      </c>
      <c r="N50" s="149"/>
    </row>
    <row r="51" spans="1:14" ht="18">
      <c r="A51" s="41"/>
      <c r="B51" s="49">
        <v>5</v>
      </c>
      <c r="C51" s="50" t="s">
        <v>112</v>
      </c>
      <c r="D51" s="51" t="s">
        <v>113</v>
      </c>
      <c r="E51" s="112"/>
      <c r="F51" s="115"/>
      <c r="G51" s="115"/>
      <c r="H51" s="193">
        <v>10</v>
      </c>
      <c r="I51" s="193" t="s">
        <v>193</v>
      </c>
      <c r="J51" s="193" t="s">
        <v>194</v>
      </c>
      <c r="K51" s="205"/>
      <c r="L51" s="152">
        <v>1236583.48</v>
      </c>
      <c r="M51" s="152">
        <v>1300753.17</v>
      </c>
      <c r="N51" s="149"/>
    </row>
    <row r="52" spans="1:14" ht="18">
      <c r="A52" s="41"/>
      <c r="B52" s="116">
        <v>6</v>
      </c>
      <c r="C52" s="117" t="s">
        <v>114</v>
      </c>
      <c r="D52" s="89" t="s">
        <v>115</v>
      </c>
      <c r="E52" s="114"/>
      <c r="F52" s="72"/>
      <c r="G52" s="72"/>
      <c r="H52" s="198"/>
      <c r="I52" s="198"/>
      <c r="J52" s="120" t="s">
        <v>195</v>
      </c>
      <c r="K52" s="206">
        <v>12</v>
      </c>
      <c r="L52" s="189">
        <f>SUM(L42:L51)</f>
        <v>5091541.890000001</v>
      </c>
      <c r="M52" s="207">
        <f>SUM(M42:M51)</f>
        <v>3854958.41</v>
      </c>
      <c r="N52" s="208"/>
    </row>
    <row r="53" spans="1:14" ht="18">
      <c r="A53" s="41"/>
      <c r="B53" s="118"/>
      <c r="C53" s="119"/>
      <c r="D53" s="120" t="s">
        <v>116</v>
      </c>
      <c r="E53" s="121"/>
      <c r="F53" s="122">
        <f>SUM(F51:F52,F50,F44,F38)</f>
        <v>13346913.53</v>
      </c>
      <c r="G53" s="122">
        <f>SUM(G51:G52,G50,G44,G38)</f>
        <v>10392451</v>
      </c>
      <c r="H53" s="82"/>
      <c r="I53" s="82"/>
      <c r="J53" s="82"/>
      <c r="K53" s="82"/>
      <c r="L53" s="158"/>
      <c r="M53" s="159"/>
      <c r="N53" s="149"/>
    </row>
    <row r="54" spans="1:14" ht="18.75" thickBot="1">
      <c r="A54" s="41"/>
      <c r="B54" s="123"/>
      <c r="C54" s="124"/>
      <c r="D54" s="66"/>
      <c r="E54" s="62"/>
      <c r="F54" s="63"/>
      <c r="G54" s="63"/>
      <c r="H54" s="82"/>
      <c r="I54" s="82"/>
      <c r="J54" s="82"/>
      <c r="K54" s="387"/>
      <c r="L54" s="158"/>
      <c r="M54" s="159"/>
      <c r="N54" s="209"/>
    </row>
    <row r="55" spans="1:14" ht="18.75" thickBot="1">
      <c r="A55" s="41"/>
      <c r="B55" s="125"/>
      <c r="C55" s="126"/>
      <c r="D55" s="127" t="s">
        <v>117</v>
      </c>
      <c r="E55" s="128"/>
      <c r="F55" s="129">
        <f>+F53+F30</f>
        <v>34380806.17</v>
      </c>
      <c r="G55" s="129">
        <f>+G53+G30</f>
        <v>33109047.86</v>
      </c>
      <c r="H55" s="210"/>
      <c r="I55" s="210"/>
      <c r="J55" s="127" t="s">
        <v>196</v>
      </c>
      <c r="K55" s="127"/>
      <c r="L55" s="211">
        <f>+L52+L38</f>
        <v>34380806.07</v>
      </c>
      <c r="M55" s="212">
        <f>+M52+M38</f>
        <v>33109047.86</v>
      </c>
      <c r="N55" s="213"/>
    </row>
  </sheetData>
  <mergeCells count="10">
    <mergeCell ref="L3:M3"/>
    <mergeCell ref="N3:N4"/>
    <mergeCell ref="F3:G3"/>
    <mergeCell ref="H3:H4"/>
    <mergeCell ref="J3:J4"/>
    <mergeCell ref="K3:K4"/>
    <mergeCell ref="C1:D1"/>
    <mergeCell ref="B3:B4"/>
    <mergeCell ref="D3:D4"/>
    <mergeCell ref="E3:E4"/>
  </mergeCells>
  <printOptions/>
  <pageMargins left="0.75" right="0.75" top="1" bottom="1" header="0.5" footer="0.5"/>
  <pageSetup horizontalDpi="300" verticalDpi="300" orientation="portrait" paperSize="9" scale="72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59"/>
  <sheetViews>
    <sheetView view="pageBreakPreview" zoomScale="60" zoomScaleNormal="75" workbookViewId="0" topLeftCell="A1">
      <selection activeCell="D57" sqref="D57"/>
    </sheetView>
  </sheetViews>
  <sheetFormatPr defaultColWidth="8.72265625" defaultRowHeight="18"/>
  <cols>
    <col min="1" max="1" width="3.0859375" style="0" customWidth="1"/>
    <col min="2" max="2" width="48.72265625" style="0" bestFit="1" customWidth="1"/>
    <col min="3" max="3" width="6.18359375" style="0" customWidth="1"/>
    <col min="4" max="5" width="12.6328125" style="0" customWidth="1"/>
    <col min="6" max="6" width="48.72265625" style="0" bestFit="1" customWidth="1"/>
    <col min="7" max="7" width="5.8125" style="0" bestFit="1" customWidth="1"/>
    <col min="8" max="9" width="12.6328125" style="0" customWidth="1"/>
  </cols>
  <sheetData>
    <row r="1" spans="2:6" ht="18">
      <c r="B1" t="str">
        <f>Kopertina!F3</f>
        <v>Infometalplast-al</v>
      </c>
      <c r="F1" t="str">
        <f>Kopertina!F3</f>
        <v>Infometalplast-al</v>
      </c>
    </row>
    <row r="2" spans="2:9" ht="18">
      <c r="B2" s="272" t="s">
        <v>309</v>
      </c>
      <c r="C2" s="273"/>
      <c r="D2" s="274" t="s">
        <v>257</v>
      </c>
      <c r="E2" s="271"/>
      <c r="F2" s="272" t="s">
        <v>308</v>
      </c>
      <c r="G2" s="273"/>
      <c r="H2" s="274" t="s">
        <v>257</v>
      </c>
      <c r="I2" s="271"/>
    </row>
    <row r="3" spans="2:9" ht="18.75" thickBot="1">
      <c r="B3" s="272" t="s">
        <v>396</v>
      </c>
      <c r="C3" s="275" t="s">
        <v>24</v>
      </c>
      <c r="D3" s="276" t="str">
        <f>'P.A+P'!F4</f>
        <v>Dec 31,2009</v>
      </c>
      <c r="E3" s="276" t="str">
        <f>'P.A+P'!G4</f>
        <v>Dec 31,2008</v>
      </c>
      <c r="F3" s="272" t="str">
        <f>B3</f>
        <v>Periudha 1 janar 2009-31. Dhjetor 2009</v>
      </c>
      <c r="G3" s="275" t="s">
        <v>24</v>
      </c>
      <c r="H3" s="276" t="str">
        <f>D3</f>
        <v>Dec 31,2009</v>
      </c>
      <c r="I3" s="388" t="str">
        <f>E3</f>
        <v>Dec 31,2008</v>
      </c>
    </row>
    <row r="4" spans="2:9" ht="18">
      <c r="B4" s="290" t="s">
        <v>258</v>
      </c>
      <c r="C4" s="291"/>
      <c r="D4" s="292"/>
      <c r="E4" s="293"/>
      <c r="F4" s="290" t="s">
        <v>258</v>
      </c>
      <c r="G4" s="291"/>
      <c r="H4" s="292">
        <f>SUM(H6:H20)</f>
        <v>0</v>
      </c>
      <c r="I4" s="293"/>
    </row>
    <row r="5" spans="2:9" ht="18">
      <c r="B5" s="294"/>
      <c r="C5" s="278"/>
      <c r="D5" s="279"/>
      <c r="E5" s="295"/>
      <c r="F5" s="294"/>
      <c r="G5" s="278"/>
      <c r="H5" s="279"/>
      <c r="I5" s="295"/>
    </row>
    <row r="6" spans="2:9" ht="18">
      <c r="B6" s="428" t="s">
        <v>310</v>
      </c>
      <c r="C6" s="418"/>
      <c r="D6" s="397">
        <v>38913643</v>
      </c>
      <c r="E6" s="426">
        <v>44359126.94</v>
      </c>
      <c r="F6" s="298" t="s">
        <v>259</v>
      </c>
      <c r="G6" s="281"/>
      <c r="H6" s="282"/>
      <c r="I6" s="309"/>
    </row>
    <row r="7" spans="2:9" ht="18">
      <c r="B7" s="429"/>
      <c r="C7" s="419"/>
      <c r="D7" s="423"/>
      <c r="E7" s="427"/>
      <c r="F7" s="298" t="s">
        <v>260</v>
      </c>
      <c r="G7" s="281"/>
      <c r="H7" s="282"/>
      <c r="I7" s="295"/>
    </row>
    <row r="8" spans="2:9" ht="18">
      <c r="B8" s="429" t="s">
        <v>311</v>
      </c>
      <c r="C8" s="418"/>
      <c r="D8" s="397">
        <v>-33978597</v>
      </c>
      <c r="E8" s="422">
        <v>54185242.43</v>
      </c>
      <c r="F8" s="298" t="s">
        <v>261</v>
      </c>
      <c r="G8" s="281"/>
      <c r="H8" s="282"/>
      <c r="I8" s="295"/>
    </row>
    <row r="9" spans="2:9" ht="18">
      <c r="B9" s="429"/>
      <c r="C9" s="419"/>
      <c r="D9" s="423"/>
      <c r="E9" s="390"/>
      <c r="F9" s="298" t="s">
        <v>262</v>
      </c>
      <c r="G9" s="281"/>
      <c r="H9" s="282"/>
      <c r="I9" s="295"/>
    </row>
    <row r="10" spans="2:9" ht="18">
      <c r="B10" s="429" t="s">
        <v>312</v>
      </c>
      <c r="C10" s="418"/>
      <c r="D10" s="397"/>
      <c r="E10" s="422"/>
      <c r="F10" s="298" t="s">
        <v>263</v>
      </c>
      <c r="G10" s="281"/>
      <c r="H10" s="282"/>
      <c r="I10" s="295"/>
    </row>
    <row r="11" spans="2:9" ht="18" customHeight="1">
      <c r="B11" s="429"/>
      <c r="C11" s="419"/>
      <c r="D11" s="423"/>
      <c r="E11" s="390"/>
      <c r="F11" s="430" t="s">
        <v>264</v>
      </c>
      <c r="G11" s="281"/>
      <c r="H11" s="282"/>
      <c r="I11" s="295"/>
    </row>
    <row r="12" spans="2:9" ht="18">
      <c r="B12" s="429" t="s">
        <v>322</v>
      </c>
      <c r="C12" s="418"/>
      <c r="D12" s="397">
        <v>1838712</v>
      </c>
      <c r="E12" s="422">
        <v>1632947.68</v>
      </c>
      <c r="F12" s="430"/>
      <c r="G12" s="281"/>
      <c r="H12" s="282"/>
      <c r="I12" s="295"/>
    </row>
    <row r="13" spans="2:9" ht="18">
      <c r="B13" s="429"/>
      <c r="C13" s="419"/>
      <c r="D13" s="423"/>
      <c r="E13" s="390"/>
      <c r="F13" s="298" t="s">
        <v>265</v>
      </c>
      <c r="G13" s="281"/>
      <c r="H13" s="282"/>
      <c r="I13" s="295"/>
    </row>
    <row r="14" spans="2:9" ht="18">
      <c r="B14" s="429" t="s">
        <v>313</v>
      </c>
      <c r="C14" s="418"/>
      <c r="D14" s="397"/>
      <c r="E14" s="422">
        <v>312000</v>
      </c>
      <c r="F14" s="298" t="s">
        <v>266</v>
      </c>
      <c r="G14" s="281"/>
      <c r="H14" s="282"/>
      <c r="I14" s="295"/>
    </row>
    <row r="15" spans="2:9" ht="18">
      <c r="B15" s="429"/>
      <c r="C15" s="419"/>
      <c r="D15" s="423"/>
      <c r="E15" s="390"/>
      <c r="F15" s="298" t="s">
        <v>267</v>
      </c>
      <c r="G15" s="281"/>
      <c r="H15" s="282"/>
      <c r="I15" s="295"/>
    </row>
    <row r="16" spans="2:9" ht="18">
      <c r="B16" s="434" t="s">
        <v>314</v>
      </c>
      <c r="C16" s="418"/>
      <c r="D16" s="397">
        <f>SUM(D6:D15)</f>
        <v>6773758</v>
      </c>
      <c r="E16" s="422"/>
      <c r="F16" s="298" t="s">
        <v>268</v>
      </c>
      <c r="G16" s="281"/>
      <c r="H16" s="282"/>
      <c r="I16" s="295"/>
    </row>
    <row r="17" spans="2:9" ht="18" customHeight="1">
      <c r="B17" s="434"/>
      <c r="C17" s="419"/>
      <c r="D17" s="423"/>
      <c r="E17" s="390"/>
      <c r="F17" s="430" t="s">
        <v>269</v>
      </c>
      <c r="G17" s="281"/>
      <c r="H17" s="282"/>
      <c r="I17" s="295"/>
    </row>
    <row r="18" spans="2:9" ht="18">
      <c r="B18" s="296"/>
      <c r="C18" s="281"/>
      <c r="D18" s="282"/>
      <c r="E18" s="295"/>
      <c r="F18" s="430"/>
      <c r="G18" s="281"/>
      <c r="H18" s="282"/>
      <c r="I18" s="295"/>
    </row>
    <row r="19" spans="2:9" ht="18">
      <c r="B19" s="296"/>
      <c r="C19" s="281"/>
      <c r="D19" s="282">
        <f>'P.A+P'!F6-'P.A+P'!G6</f>
        <v>3096333.58</v>
      </c>
      <c r="E19" s="295"/>
      <c r="F19" s="298" t="s">
        <v>270</v>
      </c>
      <c r="G19" s="281"/>
      <c r="H19" s="282">
        <f>+'[1]P&amp;L08'!H22</f>
        <v>0</v>
      </c>
      <c r="I19" s="295"/>
    </row>
    <row r="20" spans="2:9" ht="18">
      <c r="B20" s="297"/>
      <c r="C20" s="281"/>
      <c r="D20" s="282"/>
      <c r="E20" s="295"/>
      <c r="F20" s="298" t="s">
        <v>271</v>
      </c>
      <c r="G20" s="281"/>
      <c r="H20" s="282"/>
      <c r="I20" s="295"/>
    </row>
    <row r="21" spans="2:9" ht="18">
      <c r="B21" s="298"/>
      <c r="C21" s="281"/>
      <c r="D21" s="282"/>
      <c r="E21" s="295"/>
      <c r="F21" s="298"/>
      <c r="G21" s="281"/>
      <c r="H21" s="282"/>
      <c r="I21" s="295"/>
    </row>
    <row r="22" spans="2:9" ht="18">
      <c r="B22" s="299" t="s">
        <v>315</v>
      </c>
      <c r="C22" s="283"/>
      <c r="D22" s="277">
        <f>SUM(D23:D31)</f>
        <v>4010703</v>
      </c>
      <c r="E22" s="300">
        <v>4581248</v>
      </c>
      <c r="F22" s="299" t="s">
        <v>272</v>
      </c>
      <c r="G22" s="283"/>
      <c r="H22" s="277">
        <f>SUM(H23:H31)</f>
        <v>0</v>
      </c>
      <c r="I22" s="300"/>
    </row>
    <row r="23" spans="2:9" ht="18">
      <c r="B23" s="424" t="s">
        <v>316</v>
      </c>
      <c r="C23" s="418"/>
      <c r="D23" s="397">
        <f>'[1]B_Sheet08'!F66-'[1]B_Sheet08'!E66</f>
        <v>0</v>
      </c>
      <c r="E23" s="422"/>
      <c r="F23" s="298" t="s">
        <v>273</v>
      </c>
      <c r="G23" s="281"/>
      <c r="H23" s="282"/>
      <c r="I23" s="295"/>
    </row>
    <row r="24" spans="2:9" ht="18">
      <c r="B24" s="425"/>
      <c r="C24" s="419"/>
      <c r="D24" s="423"/>
      <c r="E24" s="390"/>
      <c r="F24" s="298" t="s">
        <v>274</v>
      </c>
      <c r="G24" s="281"/>
      <c r="H24" s="282"/>
      <c r="I24" s="295"/>
    </row>
    <row r="25" spans="2:9" ht="18">
      <c r="B25" s="424" t="s">
        <v>317</v>
      </c>
      <c r="C25" s="418"/>
      <c r="D25" s="397">
        <v>4010703</v>
      </c>
      <c r="E25" s="422">
        <v>4581248</v>
      </c>
      <c r="F25" s="298" t="s">
        <v>275</v>
      </c>
      <c r="G25" s="281"/>
      <c r="H25" s="282"/>
      <c r="I25" s="295"/>
    </row>
    <row r="26" spans="2:9" ht="18">
      <c r="B26" s="425"/>
      <c r="C26" s="419"/>
      <c r="D26" s="423"/>
      <c r="E26" s="390"/>
      <c r="F26" s="298" t="s">
        <v>276</v>
      </c>
      <c r="G26" s="281"/>
      <c r="H26" s="282"/>
      <c r="I26" s="295"/>
    </row>
    <row r="27" spans="2:9" ht="18">
      <c r="B27" s="424" t="s">
        <v>318</v>
      </c>
      <c r="C27" s="418"/>
      <c r="D27" s="395">
        <f>'[1]B_Sheet08'!K75-'[1]B_Sheet08'!L75</f>
        <v>0</v>
      </c>
      <c r="E27" s="422"/>
      <c r="F27" s="298" t="s">
        <v>277</v>
      </c>
      <c r="G27" s="281"/>
      <c r="H27" s="282"/>
      <c r="I27" s="295"/>
    </row>
    <row r="28" spans="2:9" ht="18">
      <c r="B28" s="431"/>
      <c r="C28" s="419"/>
      <c r="D28" s="396"/>
      <c r="E28" s="390"/>
      <c r="F28" s="298" t="s">
        <v>278</v>
      </c>
      <c r="G28" s="281"/>
      <c r="H28" s="280">
        <f>'[1]B_Sheet08'!O75-'[1]B_Sheet08'!P75</f>
        <v>0</v>
      </c>
      <c r="I28" s="295"/>
    </row>
    <row r="29" spans="2:9" ht="18">
      <c r="B29" s="432" t="s">
        <v>319</v>
      </c>
      <c r="C29" s="418"/>
      <c r="D29" s="397"/>
      <c r="E29" s="422"/>
      <c r="F29" s="298" t="s">
        <v>279</v>
      </c>
      <c r="G29" s="281"/>
      <c r="H29" s="282"/>
      <c r="I29" s="295"/>
    </row>
    <row r="30" spans="2:9" ht="18">
      <c r="B30" s="433"/>
      <c r="C30" s="419"/>
      <c r="D30" s="423"/>
      <c r="E30" s="390"/>
      <c r="F30" s="298" t="s">
        <v>280</v>
      </c>
      <c r="G30" s="281"/>
      <c r="H30" s="284"/>
      <c r="I30" s="295"/>
    </row>
    <row r="31" spans="2:9" ht="18">
      <c r="B31" s="424" t="s">
        <v>320</v>
      </c>
      <c r="C31" s="418"/>
      <c r="D31" s="420"/>
      <c r="E31" s="422"/>
      <c r="F31" s="298" t="s">
        <v>281</v>
      </c>
      <c r="G31" s="281"/>
      <c r="H31" s="284"/>
      <c r="I31" s="295"/>
    </row>
    <row r="32" spans="2:9" ht="18">
      <c r="B32" s="425"/>
      <c r="C32" s="419"/>
      <c r="D32" s="421"/>
      <c r="E32" s="390"/>
      <c r="F32" s="302" t="s">
        <v>282</v>
      </c>
      <c r="G32" s="285"/>
      <c r="H32" s="286">
        <f>+H4+H22</f>
        <v>0</v>
      </c>
      <c r="I32" s="303"/>
    </row>
    <row r="33" spans="2:9" ht="18">
      <c r="B33" s="424" t="s">
        <v>321</v>
      </c>
      <c r="C33" s="418"/>
      <c r="D33" s="391"/>
      <c r="E33" s="393"/>
      <c r="F33" s="310"/>
      <c r="G33" s="281"/>
      <c r="H33" s="287"/>
      <c r="I33" s="311"/>
    </row>
    <row r="34" spans="2:9" ht="18">
      <c r="B34" s="425"/>
      <c r="C34" s="419"/>
      <c r="D34" s="392"/>
      <c r="E34" s="394"/>
      <c r="F34" s="299" t="s">
        <v>283</v>
      </c>
      <c r="G34" s="283"/>
      <c r="H34" s="288">
        <f>SUM(H35:H40)</f>
        <v>0</v>
      </c>
      <c r="I34" s="304"/>
    </row>
    <row r="35" spans="2:9" ht="18">
      <c r="B35" s="301"/>
      <c r="C35" s="281"/>
      <c r="D35" s="284"/>
      <c r="E35" s="295"/>
      <c r="F35" s="298" t="s">
        <v>284</v>
      </c>
      <c r="G35" s="281"/>
      <c r="H35" s="284"/>
      <c r="I35" s="295"/>
    </row>
    <row r="36" spans="2:9" ht="18">
      <c r="B36" s="301"/>
      <c r="C36" s="281"/>
      <c r="D36" s="284"/>
      <c r="E36" s="295"/>
      <c r="F36" s="298" t="s">
        <v>285</v>
      </c>
      <c r="G36" s="281"/>
      <c r="H36" s="284"/>
      <c r="I36" s="295"/>
    </row>
    <row r="37" spans="2:9" ht="18">
      <c r="B37" s="298"/>
      <c r="C37" s="281"/>
      <c r="D37" s="284"/>
      <c r="E37" s="295"/>
      <c r="F37" s="298" t="s">
        <v>286</v>
      </c>
      <c r="G37" s="281"/>
      <c r="H37" s="284"/>
      <c r="I37" s="295"/>
    </row>
    <row r="38" spans="2:9" ht="18">
      <c r="B38" s="298"/>
      <c r="C38" s="281"/>
      <c r="D38" s="284"/>
      <c r="E38" s="295"/>
      <c r="F38" s="298" t="s">
        <v>287</v>
      </c>
      <c r="G38" s="281"/>
      <c r="H38" s="284"/>
      <c r="I38" s="295"/>
    </row>
    <row r="39" spans="2:9" ht="18">
      <c r="B39" s="298"/>
      <c r="C39" s="281"/>
      <c r="D39" s="284"/>
      <c r="E39" s="295"/>
      <c r="F39" s="298" t="s">
        <v>288</v>
      </c>
      <c r="G39" s="281"/>
      <c r="H39" s="284"/>
      <c r="I39" s="295"/>
    </row>
    <row r="40" spans="2:9" ht="18">
      <c r="B40" s="298"/>
      <c r="C40" s="281"/>
      <c r="D40" s="280">
        <f>-('[1]AQT'!I16+'[1]AQT'!I18)</f>
        <v>0</v>
      </c>
      <c r="E40" s="295"/>
      <c r="F40" s="298" t="s">
        <v>289</v>
      </c>
      <c r="G40" s="281"/>
      <c r="H40" s="280">
        <f>-('[1]AQT'!M16+'[1]AQT'!M18)</f>
        <v>0</v>
      </c>
      <c r="I40" s="295"/>
    </row>
    <row r="41" spans="2:9" ht="18">
      <c r="B41" s="302"/>
      <c r="C41" s="285"/>
      <c r="D41" s="286">
        <f>+D31+D34</f>
        <v>0</v>
      </c>
      <c r="E41" s="303"/>
      <c r="F41" s="302" t="s">
        <v>290</v>
      </c>
      <c r="G41" s="285"/>
      <c r="H41" s="286">
        <f>+H32+H34</f>
        <v>0</v>
      </c>
      <c r="I41" s="303"/>
    </row>
    <row r="42" spans="2:9" ht="18">
      <c r="B42" s="298"/>
      <c r="C42" s="281"/>
      <c r="D42" s="284"/>
      <c r="E42" s="295"/>
      <c r="F42" s="298"/>
      <c r="G42" s="281"/>
      <c r="H42" s="284"/>
      <c r="I42" s="295"/>
    </row>
    <row r="43" spans="2:9" ht="18">
      <c r="B43" s="299" t="s">
        <v>291</v>
      </c>
      <c r="C43" s="283"/>
      <c r="D43" s="289">
        <f>SUM(D44:D54)</f>
        <v>0</v>
      </c>
      <c r="E43" s="304">
        <v>276750000</v>
      </c>
      <c r="F43" s="299" t="s">
        <v>291</v>
      </c>
      <c r="G43" s="283"/>
      <c r="H43" s="289">
        <f>SUM(H44:H54)</f>
        <v>0</v>
      </c>
      <c r="I43" s="304"/>
    </row>
    <row r="44" spans="2:9" ht="18">
      <c r="B44" s="298" t="s">
        <v>292</v>
      </c>
      <c r="C44" s="281"/>
      <c r="D44" s="284"/>
      <c r="E44" s="295"/>
      <c r="F44" s="298" t="s">
        <v>292</v>
      </c>
      <c r="G44" s="281"/>
      <c r="H44" s="284"/>
      <c r="I44" s="295"/>
    </row>
    <row r="45" spans="2:9" ht="18">
      <c r="B45" s="298" t="s">
        <v>293</v>
      </c>
      <c r="C45" s="281"/>
      <c r="D45" s="284"/>
      <c r="E45" s="295"/>
      <c r="F45" s="298" t="s">
        <v>293</v>
      </c>
      <c r="G45" s="281"/>
      <c r="H45" s="284"/>
      <c r="I45" s="295"/>
    </row>
    <row r="46" spans="2:9" ht="18">
      <c r="B46" s="298" t="s">
        <v>294</v>
      </c>
      <c r="C46" s="281"/>
      <c r="D46" s="284"/>
      <c r="E46" s="295"/>
      <c r="F46" s="298" t="s">
        <v>294</v>
      </c>
      <c r="G46" s="281"/>
      <c r="H46" s="284"/>
      <c r="I46" s="295"/>
    </row>
    <row r="47" spans="2:9" ht="18">
      <c r="B47" s="298" t="s">
        <v>295</v>
      </c>
      <c r="C47" s="281"/>
      <c r="D47" s="284"/>
      <c r="E47" s="295"/>
      <c r="F47" s="298" t="s">
        <v>295</v>
      </c>
      <c r="G47" s="281"/>
      <c r="H47" s="284"/>
      <c r="I47" s="295"/>
    </row>
    <row r="48" spans="2:9" ht="18">
      <c r="B48" s="298" t="s">
        <v>296</v>
      </c>
      <c r="C48" s="281"/>
      <c r="D48" s="284"/>
      <c r="E48" s="295"/>
      <c r="F48" s="298" t="s">
        <v>296</v>
      </c>
      <c r="G48" s="281"/>
      <c r="H48" s="284"/>
      <c r="I48" s="295"/>
    </row>
    <row r="49" spans="2:9" ht="18">
      <c r="B49" s="298" t="s">
        <v>297</v>
      </c>
      <c r="C49" s="281"/>
      <c r="D49" s="284"/>
      <c r="E49" s="295"/>
      <c r="F49" s="298" t="s">
        <v>297</v>
      </c>
      <c r="G49" s="281"/>
      <c r="H49" s="284"/>
      <c r="I49" s="295"/>
    </row>
    <row r="50" spans="2:9" ht="18">
      <c r="B50" s="298" t="s">
        <v>298</v>
      </c>
      <c r="C50" s="281"/>
      <c r="D50" s="284"/>
      <c r="E50" s="295"/>
      <c r="F50" s="298" t="s">
        <v>298</v>
      </c>
      <c r="G50" s="281"/>
      <c r="H50" s="284"/>
      <c r="I50" s="295"/>
    </row>
    <row r="51" spans="2:9" ht="18">
      <c r="B51" s="298" t="s">
        <v>299</v>
      </c>
      <c r="C51" s="281"/>
      <c r="D51" s="284"/>
      <c r="E51" s="295"/>
      <c r="F51" s="298" t="s">
        <v>299</v>
      </c>
      <c r="G51" s="281"/>
      <c r="H51" s="284"/>
      <c r="I51" s="295"/>
    </row>
    <row r="52" spans="2:9" ht="18">
      <c r="B52" s="298" t="s">
        <v>300</v>
      </c>
      <c r="C52" s="281"/>
      <c r="D52" s="284">
        <f>'[1]B_Sheet08'!K84-'[1]B_Sheet08'!L84</f>
        <v>0</v>
      </c>
      <c r="E52" s="295">
        <v>27675000</v>
      </c>
      <c r="F52" s="298" t="s">
        <v>300</v>
      </c>
      <c r="G52" s="281"/>
      <c r="H52" s="284">
        <f>'[1]B_Sheet08'!O84-'[1]B_Sheet08'!P84</f>
        <v>0</v>
      </c>
      <c r="I52" s="295"/>
    </row>
    <row r="53" spans="2:9" ht="18">
      <c r="B53" s="298" t="s">
        <v>301</v>
      </c>
      <c r="C53" s="281"/>
      <c r="D53" s="284"/>
      <c r="E53" s="295"/>
      <c r="F53" s="298" t="s">
        <v>301</v>
      </c>
      <c r="G53" s="281"/>
      <c r="H53" s="284"/>
      <c r="I53" s="295"/>
    </row>
    <row r="54" spans="2:9" ht="18">
      <c r="B54" s="298" t="s">
        <v>302</v>
      </c>
      <c r="C54" s="281"/>
      <c r="D54" s="284"/>
      <c r="E54" s="295"/>
      <c r="F54" s="298" t="s">
        <v>302</v>
      </c>
      <c r="G54" s="281"/>
      <c r="H54" s="284"/>
      <c r="I54" s="295"/>
    </row>
    <row r="55" spans="2:9" ht="18">
      <c r="B55" s="302" t="s">
        <v>303</v>
      </c>
      <c r="C55" s="285"/>
      <c r="D55" s="286">
        <f>+D41+D43</f>
        <v>0</v>
      </c>
      <c r="E55" s="303"/>
      <c r="F55" s="302" t="s">
        <v>303</v>
      </c>
      <c r="G55" s="285"/>
      <c r="H55" s="286">
        <f>+H41+H43</f>
        <v>0</v>
      </c>
      <c r="I55" s="303"/>
    </row>
    <row r="56" spans="2:9" ht="18">
      <c r="B56" s="298" t="s">
        <v>304</v>
      </c>
      <c r="C56" s="281"/>
      <c r="D56" s="284"/>
      <c r="E56" s="295"/>
      <c r="F56" s="298" t="s">
        <v>304</v>
      </c>
      <c r="G56" s="281"/>
      <c r="H56" s="284"/>
      <c r="I56" s="295"/>
    </row>
    <row r="57" spans="2:9" ht="18">
      <c r="B57" s="302" t="s">
        <v>305</v>
      </c>
      <c r="C57" s="285"/>
      <c r="D57" s="286">
        <f>D19</f>
        <v>3096333.58</v>
      </c>
      <c r="E57" s="303">
        <v>11322688.83</v>
      </c>
      <c r="F57" s="302" t="s">
        <v>305</v>
      </c>
      <c r="G57" s="285"/>
      <c r="H57" s="286">
        <f>+H55+H56</f>
        <v>0</v>
      </c>
      <c r="I57" s="303"/>
    </row>
    <row r="58" spans="2:9" ht="18">
      <c r="B58" s="298" t="s">
        <v>306</v>
      </c>
      <c r="C58" s="281"/>
      <c r="D58" s="284">
        <f>'[1]B_Sheet08'!F58</f>
        <v>0</v>
      </c>
      <c r="E58" s="295"/>
      <c r="F58" s="298" t="s">
        <v>306</v>
      </c>
      <c r="G58" s="281"/>
      <c r="H58" s="284"/>
      <c r="I58" s="295"/>
    </row>
    <row r="59" spans="2:9" ht="18.75" thickBot="1">
      <c r="B59" s="305" t="s">
        <v>307</v>
      </c>
      <c r="C59" s="306"/>
      <c r="D59" s="307"/>
      <c r="E59" s="308">
        <v>746921.2</v>
      </c>
      <c r="F59" s="305" t="s">
        <v>307</v>
      </c>
      <c r="G59" s="306"/>
      <c r="H59" s="307"/>
      <c r="I59" s="308"/>
    </row>
  </sheetData>
  <mergeCells count="50">
    <mergeCell ref="C23:C24"/>
    <mergeCell ref="C25:C26"/>
    <mergeCell ref="B23:B24"/>
    <mergeCell ref="B25:B26"/>
    <mergeCell ref="B27:B28"/>
    <mergeCell ref="B29:B30"/>
    <mergeCell ref="B14:B15"/>
    <mergeCell ref="B16:B17"/>
    <mergeCell ref="F11:F12"/>
    <mergeCell ref="F17:F18"/>
    <mergeCell ref="C14:C15"/>
    <mergeCell ref="C16:C17"/>
    <mergeCell ref="D14:D15"/>
    <mergeCell ref="E14:E15"/>
    <mergeCell ref="D16:D17"/>
    <mergeCell ref="E16:E17"/>
    <mergeCell ref="B6:B7"/>
    <mergeCell ref="B8:B9"/>
    <mergeCell ref="B10:B11"/>
    <mergeCell ref="B12:B13"/>
    <mergeCell ref="B31:B32"/>
    <mergeCell ref="B33:B34"/>
    <mergeCell ref="D6:D7"/>
    <mergeCell ref="E6:E7"/>
    <mergeCell ref="D8:D9"/>
    <mergeCell ref="E8:E9"/>
    <mergeCell ref="D10:D11"/>
    <mergeCell ref="E10:E11"/>
    <mergeCell ref="D12:D13"/>
    <mergeCell ref="E12:E13"/>
    <mergeCell ref="D23:D24"/>
    <mergeCell ref="E23:E24"/>
    <mergeCell ref="D25:D26"/>
    <mergeCell ref="E25:E26"/>
    <mergeCell ref="D27:D28"/>
    <mergeCell ref="E27:E28"/>
    <mergeCell ref="D29:D30"/>
    <mergeCell ref="E29:E30"/>
    <mergeCell ref="D31:D32"/>
    <mergeCell ref="E31:E32"/>
    <mergeCell ref="D33:D34"/>
    <mergeCell ref="E33:E34"/>
    <mergeCell ref="C6:C7"/>
    <mergeCell ref="C8:C9"/>
    <mergeCell ref="C10:C11"/>
    <mergeCell ref="C12:C13"/>
    <mergeCell ref="C27:C28"/>
    <mergeCell ref="C29:C30"/>
    <mergeCell ref="C31:C32"/>
    <mergeCell ref="C33:C34"/>
  </mergeCells>
  <printOptions/>
  <pageMargins left="0.75" right="0.75" top="1" bottom="1" header="0.5" footer="0.5"/>
  <pageSetup horizontalDpi="300" verticalDpi="300"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 topLeftCell="A1">
      <selection activeCell="I35" sqref="I35"/>
    </sheetView>
  </sheetViews>
  <sheetFormatPr defaultColWidth="8.72265625" defaultRowHeight="18"/>
  <cols>
    <col min="1" max="1" width="1.453125" style="0" bestFit="1" customWidth="1"/>
    <col min="2" max="2" width="37.0859375" style="0" bestFit="1" customWidth="1"/>
  </cols>
  <sheetData>
    <row r="1" spans="1:11" ht="18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8.75" thickBo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ht="18">
      <c r="A3" s="354"/>
      <c r="B3" s="441"/>
      <c r="C3" s="372" t="s">
        <v>174</v>
      </c>
      <c r="D3" s="436" t="s">
        <v>325</v>
      </c>
      <c r="E3" s="443" t="s">
        <v>324</v>
      </c>
      <c r="F3" s="443" t="s">
        <v>327</v>
      </c>
      <c r="G3" s="372" t="s">
        <v>326</v>
      </c>
      <c r="H3" s="436" t="s">
        <v>328</v>
      </c>
      <c r="I3" s="354"/>
      <c r="J3" s="354"/>
      <c r="K3" s="354"/>
    </row>
    <row r="4" spans="1:11" ht="18.75" thickBot="1">
      <c r="A4" s="354"/>
      <c r="B4" s="442"/>
      <c r="C4" s="373" t="s">
        <v>329</v>
      </c>
      <c r="D4" s="437"/>
      <c r="E4" s="437"/>
      <c r="F4" s="437"/>
      <c r="G4" s="373" t="s">
        <v>330</v>
      </c>
      <c r="H4" s="437"/>
      <c r="I4" s="354"/>
      <c r="J4" s="354"/>
      <c r="K4" s="354"/>
    </row>
    <row r="5" spans="1:11" ht="18">
      <c r="A5" s="374"/>
      <c r="B5" s="375" t="s">
        <v>391</v>
      </c>
      <c r="C5" s="376"/>
      <c r="D5" s="376"/>
      <c r="E5" s="376"/>
      <c r="F5" s="376">
        <f>+'[1]B_Sheet08'!M15</f>
        <v>0</v>
      </c>
      <c r="G5" s="376">
        <v>0</v>
      </c>
      <c r="H5" s="377">
        <f>SUM(C5:G5)</f>
        <v>0</v>
      </c>
      <c r="I5" s="352"/>
      <c r="J5" s="352"/>
      <c r="K5" s="352"/>
    </row>
    <row r="6" spans="1:11" ht="18">
      <c r="A6" s="374"/>
      <c r="B6" s="378"/>
      <c r="C6" s="356"/>
      <c r="D6" s="357"/>
      <c r="E6" s="357"/>
      <c r="F6" s="357"/>
      <c r="G6" s="356"/>
      <c r="H6" s="379"/>
      <c r="I6" s="352"/>
      <c r="J6" s="352"/>
      <c r="K6" s="352"/>
    </row>
    <row r="7" spans="1:11" ht="18">
      <c r="A7" s="374"/>
      <c r="B7" s="378" t="s">
        <v>332</v>
      </c>
      <c r="C7" s="356"/>
      <c r="D7" s="357"/>
      <c r="E7" s="357"/>
      <c r="F7" s="357"/>
      <c r="G7" s="356"/>
      <c r="H7" s="379">
        <f>SUM(C7:G7)</f>
        <v>0</v>
      </c>
      <c r="I7" s="352"/>
      <c r="J7" s="352"/>
      <c r="K7" s="352"/>
    </row>
    <row r="8" spans="1:11" ht="18">
      <c r="A8" s="374"/>
      <c r="B8" s="378" t="s">
        <v>333</v>
      </c>
      <c r="C8" s="356"/>
      <c r="D8" s="357"/>
      <c r="E8" s="357">
        <f>-F8</f>
        <v>0</v>
      </c>
      <c r="F8" s="357"/>
      <c r="G8" s="356"/>
      <c r="H8" s="379">
        <f>SUM(C8:G8)</f>
        <v>0</v>
      </c>
      <c r="I8" s="352"/>
      <c r="J8" s="352"/>
      <c r="K8" s="352"/>
    </row>
    <row r="9" spans="1:11" ht="18">
      <c r="A9" s="374"/>
      <c r="B9" s="378" t="s">
        <v>334</v>
      </c>
      <c r="C9" s="356"/>
      <c r="D9" s="359"/>
      <c r="E9" s="357"/>
      <c r="F9" s="360">
        <f>+'[1]B_Sheet08'!L15</f>
        <v>0</v>
      </c>
      <c r="G9" s="356"/>
      <c r="H9" s="379">
        <f>SUM(C9:G9)</f>
        <v>0</v>
      </c>
      <c r="I9" s="352"/>
      <c r="J9" s="352"/>
      <c r="K9" s="352"/>
    </row>
    <row r="10" spans="1:11" ht="18">
      <c r="A10" s="374"/>
      <c r="B10" s="378" t="s">
        <v>325</v>
      </c>
      <c r="C10" s="356"/>
      <c r="D10" s="359"/>
      <c r="E10" s="357"/>
      <c r="F10" s="357"/>
      <c r="G10" s="356"/>
      <c r="H10" s="379">
        <f>SUM(C10:G10)</f>
        <v>0</v>
      </c>
      <c r="I10" s="352"/>
      <c r="J10" s="352"/>
      <c r="K10" s="352"/>
    </row>
    <row r="11" spans="1:11" ht="18">
      <c r="A11" s="374"/>
      <c r="B11" s="378" t="s">
        <v>335</v>
      </c>
      <c r="C11" s="361"/>
      <c r="D11" s="358"/>
      <c r="E11" s="358"/>
      <c r="F11" s="358"/>
      <c r="G11" s="362"/>
      <c r="H11" s="379">
        <f>SUM(C11:G11)</f>
        <v>0</v>
      </c>
      <c r="I11" s="352"/>
      <c r="J11" s="352"/>
      <c r="K11" s="352"/>
    </row>
    <row r="12" spans="1:11" ht="18.75" thickBot="1">
      <c r="A12" s="374"/>
      <c r="B12" s="380" t="s">
        <v>364</v>
      </c>
      <c r="C12" s="381">
        <f aca="true" t="shared" si="0" ref="C12:H12">SUM(C5:C11)</f>
        <v>0</v>
      </c>
      <c r="D12" s="381">
        <f t="shared" si="0"/>
        <v>0</v>
      </c>
      <c r="E12" s="381">
        <f t="shared" si="0"/>
        <v>0</v>
      </c>
      <c r="F12" s="381">
        <f t="shared" si="0"/>
        <v>0</v>
      </c>
      <c r="G12" s="381">
        <f t="shared" si="0"/>
        <v>0</v>
      </c>
      <c r="H12" s="382">
        <f t="shared" si="0"/>
        <v>0</v>
      </c>
      <c r="I12" s="352"/>
      <c r="J12" s="352"/>
      <c r="K12" s="352"/>
    </row>
    <row r="13" spans="1:11" ht="18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</row>
    <row r="14" spans="1:11" ht="18">
      <c r="A14" s="353"/>
      <c r="B14" s="353"/>
      <c r="C14" s="438" t="s">
        <v>336</v>
      </c>
      <c r="D14" s="438"/>
      <c r="E14" s="438"/>
      <c r="F14" s="438"/>
      <c r="G14" s="438"/>
      <c r="H14" s="438"/>
      <c r="I14" s="438"/>
      <c r="J14" s="363"/>
      <c r="K14" s="353"/>
    </row>
    <row r="15" spans="1:11" ht="18">
      <c r="A15" s="355"/>
      <c r="B15" s="439"/>
      <c r="C15" s="355" t="s">
        <v>174</v>
      </c>
      <c r="D15" s="355" t="s">
        <v>365</v>
      </c>
      <c r="E15" s="355" t="s">
        <v>366</v>
      </c>
      <c r="F15" s="355" t="s">
        <v>325</v>
      </c>
      <c r="G15" s="355" t="s">
        <v>337</v>
      </c>
      <c r="H15" s="355" t="s">
        <v>338</v>
      </c>
      <c r="I15" s="435" t="s">
        <v>43</v>
      </c>
      <c r="J15" s="355" t="s">
        <v>367</v>
      </c>
      <c r="K15" s="435" t="s">
        <v>43</v>
      </c>
    </row>
    <row r="16" spans="1:11" ht="18">
      <c r="A16" s="355"/>
      <c r="B16" s="439"/>
      <c r="C16" s="355" t="s">
        <v>368</v>
      </c>
      <c r="D16" s="355" t="s">
        <v>369</v>
      </c>
      <c r="E16" s="355" t="s">
        <v>370</v>
      </c>
      <c r="F16" s="355" t="s">
        <v>371</v>
      </c>
      <c r="G16" s="355" t="s">
        <v>340</v>
      </c>
      <c r="H16" s="355" t="s">
        <v>341</v>
      </c>
      <c r="I16" s="435"/>
      <c r="J16" s="355" t="s">
        <v>372</v>
      </c>
      <c r="K16" s="435"/>
    </row>
    <row r="17" spans="1:11" ht="18">
      <c r="A17" s="355"/>
      <c r="B17" s="439"/>
      <c r="C17" s="355"/>
      <c r="D17" s="355"/>
      <c r="E17" s="355"/>
      <c r="F17" s="355" t="s">
        <v>373</v>
      </c>
      <c r="G17" s="355" t="s">
        <v>342</v>
      </c>
      <c r="H17" s="355"/>
      <c r="I17" s="435"/>
      <c r="J17" s="355" t="s">
        <v>374</v>
      </c>
      <c r="K17" s="435"/>
    </row>
    <row r="18" spans="1:11" ht="18">
      <c r="A18" s="355"/>
      <c r="B18" s="439"/>
      <c r="C18" s="364"/>
      <c r="D18" s="364"/>
      <c r="E18" s="364"/>
      <c r="F18" s="364" t="s">
        <v>375</v>
      </c>
      <c r="G18" s="364" t="s">
        <v>343</v>
      </c>
      <c r="H18" s="364"/>
      <c r="I18" s="440"/>
      <c r="J18" s="355"/>
      <c r="K18" s="435"/>
    </row>
    <row r="19" spans="1:11" ht="18">
      <c r="A19" s="355"/>
      <c r="B19" s="355"/>
      <c r="C19" s="355"/>
      <c r="D19" s="355"/>
      <c r="E19" s="355"/>
      <c r="F19" s="355"/>
      <c r="G19" s="355"/>
      <c r="H19" s="355"/>
      <c r="I19" s="365"/>
      <c r="J19" s="355"/>
      <c r="K19" s="365"/>
    </row>
    <row r="20" spans="1:11" ht="18">
      <c r="A20" s="355"/>
      <c r="B20" s="366" t="s">
        <v>354</v>
      </c>
      <c r="C20" s="367">
        <f>+'[1]kapitali'!G26</f>
        <v>0</v>
      </c>
      <c r="D20" s="367">
        <f>+'[1]kapitali'!H26</f>
        <v>0</v>
      </c>
      <c r="E20" s="367">
        <f>+'[1]kapitali'!I26</f>
        <v>0</v>
      </c>
      <c r="F20" s="367">
        <f>+'[1]kapitali'!J26</f>
        <v>0</v>
      </c>
      <c r="G20" s="367">
        <f>+'[1]kapitali'!K26</f>
        <v>0</v>
      </c>
      <c r="H20" s="367">
        <f>+'[1]kapitali'!L26+'[1]kapitali'!M26</f>
        <v>0</v>
      </c>
      <c r="I20" s="367">
        <f>SUM(C20:H20)</f>
        <v>0</v>
      </c>
      <c r="J20" s="355"/>
      <c r="K20" s="365"/>
    </row>
    <row r="21" spans="1:11" ht="18">
      <c r="A21" s="355"/>
      <c r="B21" s="355" t="s">
        <v>344</v>
      </c>
      <c r="C21" s="355">
        <f>+'[1]kapitali'!G27</f>
        <v>0</v>
      </c>
      <c r="D21" s="355">
        <f>+'[1]kapitali'!H27</f>
        <v>0</v>
      </c>
      <c r="E21" s="355">
        <f>+'[1]kapitali'!I27</f>
        <v>0</v>
      </c>
      <c r="F21" s="355">
        <f>+'[1]kapitali'!J27</f>
        <v>0</v>
      </c>
      <c r="G21" s="355">
        <f>+'[1]kapitali'!K27</f>
        <v>0</v>
      </c>
      <c r="H21" s="368">
        <f>+'[1]kapitali'!L27</f>
        <v>0</v>
      </c>
      <c r="I21" s="365">
        <f>SUM(C21:H21)</f>
        <v>0</v>
      </c>
      <c r="J21" s="355"/>
      <c r="K21" s="365"/>
    </row>
    <row r="22" spans="1:11" ht="18">
      <c r="A22" s="355"/>
      <c r="B22" s="355"/>
      <c r="C22" s="355"/>
      <c r="D22" s="355"/>
      <c r="E22" s="355"/>
      <c r="F22" s="355"/>
      <c r="G22" s="355"/>
      <c r="H22" s="355"/>
      <c r="I22" s="365">
        <f>SUM(C22:H22)</f>
        <v>0</v>
      </c>
      <c r="J22" s="355"/>
      <c r="K22" s="365"/>
    </row>
    <row r="23" spans="1:11" ht="18">
      <c r="A23" s="355" t="s">
        <v>28</v>
      </c>
      <c r="B23" s="369" t="s">
        <v>346</v>
      </c>
      <c r="C23" s="367">
        <f aca="true" t="shared" si="1" ref="C23:H23">+C20+C21+C22</f>
        <v>0</v>
      </c>
      <c r="D23" s="367">
        <f t="shared" si="1"/>
        <v>0</v>
      </c>
      <c r="E23" s="367">
        <f t="shared" si="1"/>
        <v>0</v>
      </c>
      <c r="F23" s="367">
        <f t="shared" si="1"/>
        <v>0</v>
      </c>
      <c r="G23" s="367">
        <f t="shared" si="1"/>
        <v>0</v>
      </c>
      <c r="H23" s="367">
        <f t="shared" si="1"/>
        <v>0</v>
      </c>
      <c r="I23" s="367">
        <f>SUM(I20:I22)</f>
        <v>0</v>
      </c>
      <c r="J23" s="355"/>
      <c r="K23" s="365"/>
    </row>
    <row r="24" spans="1:11" ht="18">
      <c r="A24" s="370" t="s">
        <v>376</v>
      </c>
      <c r="B24" s="355" t="s">
        <v>347</v>
      </c>
      <c r="C24" s="355">
        <f>+'[1]kapitali'!G30</f>
        <v>0</v>
      </c>
      <c r="D24" s="355">
        <f>+'[1]kapitali'!H30</f>
        <v>0</v>
      </c>
      <c r="E24" s="355">
        <f>+'[1]kapitali'!I30</f>
        <v>0</v>
      </c>
      <c r="F24" s="355">
        <f>+'[1]kapitali'!J30</f>
        <v>0</v>
      </c>
      <c r="G24" s="355">
        <f>+'[1]kapitali'!K30</f>
        <v>0</v>
      </c>
      <c r="H24" s="355">
        <f>+'[1]kapitali'!L30</f>
        <v>0</v>
      </c>
      <c r="I24" s="365">
        <f aca="true" t="shared" si="2" ref="I24:I29">SUM(C24:H24)</f>
        <v>0</v>
      </c>
      <c r="J24" s="355"/>
      <c r="K24" s="365"/>
    </row>
    <row r="25" spans="1:11" ht="18">
      <c r="A25" s="370" t="s">
        <v>377</v>
      </c>
      <c r="B25" s="355" t="s">
        <v>378</v>
      </c>
      <c r="C25" s="355">
        <f>+'[1]kapitali'!G31</f>
        <v>0</v>
      </c>
      <c r="D25" s="355">
        <f>+'[1]kapitali'!H31</f>
        <v>0</v>
      </c>
      <c r="E25" s="355">
        <f>+'[1]kapitali'!I31</f>
        <v>0</v>
      </c>
      <c r="F25" s="355">
        <f>+'[1]kapitali'!J31</f>
        <v>0</v>
      </c>
      <c r="G25" s="355">
        <f>+'[1]kapitali'!K31</f>
        <v>0</v>
      </c>
      <c r="H25" s="355">
        <f>+'[1]kapitali'!L31</f>
        <v>0</v>
      </c>
      <c r="I25" s="365">
        <f t="shared" si="2"/>
        <v>0</v>
      </c>
      <c r="J25" s="355"/>
      <c r="K25" s="365"/>
    </row>
    <row r="26" spans="1:11" ht="18">
      <c r="A26" s="370" t="s">
        <v>379</v>
      </c>
      <c r="B26" s="355" t="s">
        <v>349</v>
      </c>
      <c r="C26" s="355">
        <f>+'[1]kapitali'!G32</f>
        <v>0</v>
      </c>
      <c r="D26" s="355">
        <f>+'[1]kapitali'!H32</f>
        <v>0</v>
      </c>
      <c r="E26" s="355">
        <f>+'[1]kapitali'!I32</f>
        <v>0</v>
      </c>
      <c r="F26" s="355">
        <f>+'[1]kapitali'!J32</f>
        <v>0</v>
      </c>
      <c r="G26" s="355">
        <f>+'[1]kapitali'!K32</f>
        <v>0</v>
      </c>
      <c r="H26" s="371">
        <f>+'[1]kapitali'!L32</f>
        <v>0</v>
      </c>
      <c r="I26" s="365">
        <f t="shared" si="2"/>
        <v>0</v>
      </c>
      <c r="J26" s="355"/>
      <c r="K26" s="365"/>
    </row>
    <row r="27" spans="1:11" ht="18">
      <c r="A27" s="370" t="s">
        <v>380</v>
      </c>
      <c r="B27" s="355" t="s">
        <v>350</v>
      </c>
      <c r="C27" s="355">
        <f>+'[1]kapitali'!G33</f>
        <v>0</v>
      </c>
      <c r="D27" s="355">
        <f>+'[1]kapitali'!H33</f>
        <v>0</v>
      </c>
      <c r="E27" s="355">
        <f>+'[1]kapitali'!I33</f>
        <v>0</v>
      </c>
      <c r="F27" s="355">
        <f>+'[1]kapitali'!J33</f>
        <v>0</v>
      </c>
      <c r="G27" s="355">
        <f>+'[1]kapitali'!K33</f>
        <v>0</v>
      </c>
      <c r="H27" s="355">
        <f>+'[1]kapitali'!L33</f>
        <v>0</v>
      </c>
      <c r="I27" s="365">
        <f t="shared" si="2"/>
        <v>0</v>
      </c>
      <c r="J27" s="355"/>
      <c r="K27" s="365"/>
    </row>
    <row r="28" spans="1:11" ht="18">
      <c r="A28" s="370" t="s">
        <v>381</v>
      </c>
      <c r="B28" s="355" t="s">
        <v>382</v>
      </c>
      <c r="C28" s="355">
        <f>+'[1]kapitali'!G34</f>
        <v>0</v>
      </c>
      <c r="D28" s="355">
        <f>+'[1]kapitali'!H34</f>
        <v>0</v>
      </c>
      <c r="E28" s="355">
        <f>+'[1]kapitali'!I34</f>
        <v>0</v>
      </c>
      <c r="F28" s="355">
        <f>+'[1]kapitali'!J34</f>
        <v>0</v>
      </c>
      <c r="G28" s="355">
        <f>+'[1]kapitali'!K34</f>
        <v>0</v>
      </c>
      <c r="H28" s="355">
        <f>+'[1]kapitali'!L34</f>
        <v>0</v>
      </c>
      <c r="I28" s="365">
        <f t="shared" si="2"/>
        <v>0</v>
      </c>
      <c r="J28" s="355"/>
      <c r="K28" s="365"/>
    </row>
    <row r="29" spans="1:11" ht="18">
      <c r="A29" s="370" t="s">
        <v>383</v>
      </c>
      <c r="B29" s="355" t="s">
        <v>352</v>
      </c>
      <c r="C29" s="355">
        <f>+'[1]kapitali'!G35</f>
        <v>0</v>
      </c>
      <c r="D29" s="355">
        <f>+'[1]kapitali'!H35</f>
        <v>0</v>
      </c>
      <c r="E29" s="355">
        <f>+'[1]kapitali'!I35</f>
        <v>0</v>
      </c>
      <c r="F29" s="355">
        <f>+'[1]kapitali'!J35</f>
        <v>0</v>
      </c>
      <c r="G29" s="355">
        <f>+'[1]kapitali'!K35</f>
        <v>0</v>
      </c>
      <c r="H29" s="355">
        <f>+'[1]kapitali'!L35</f>
        <v>0</v>
      </c>
      <c r="I29" s="365">
        <f t="shared" si="2"/>
        <v>0</v>
      </c>
      <c r="J29" s="355"/>
      <c r="K29" s="365"/>
    </row>
    <row r="30" spans="1:11" ht="18">
      <c r="A30" s="370" t="s">
        <v>384</v>
      </c>
      <c r="B30" s="355" t="s">
        <v>353</v>
      </c>
      <c r="C30" s="355">
        <f>+'[1]kapitali'!G36</f>
        <v>0</v>
      </c>
      <c r="D30" s="355">
        <f>+'[1]kapitali'!H36</f>
        <v>0</v>
      </c>
      <c r="E30" s="355">
        <f>+'[1]kapitali'!I36</f>
        <v>0</v>
      </c>
      <c r="F30" s="355">
        <f>+'[1]kapitali'!J36</f>
        <v>0</v>
      </c>
      <c r="G30" s="355">
        <f>+'[1]kapitali'!K36</f>
        <v>0</v>
      </c>
      <c r="H30" s="355">
        <f>+'[1]kapitali'!L36</f>
        <v>0</v>
      </c>
      <c r="I30" s="365"/>
      <c r="J30" s="355"/>
      <c r="K30" s="365"/>
    </row>
    <row r="31" spans="1:11" ht="18">
      <c r="A31" s="355" t="s">
        <v>78</v>
      </c>
      <c r="B31" s="369" t="s">
        <v>356</v>
      </c>
      <c r="C31" s="367"/>
      <c r="D31" s="367">
        <f>SUM(D23:D30)</f>
        <v>0</v>
      </c>
      <c r="E31" s="367">
        <f>SUM(E23:E30)</f>
        <v>0</v>
      </c>
      <c r="F31" s="367">
        <f>SUM(F23:F30)</f>
        <v>0</v>
      </c>
      <c r="G31" s="367">
        <f>SUM(G23:G30)</f>
        <v>0</v>
      </c>
      <c r="H31" s="367">
        <f>Kapitale!G31</f>
        <v>3754958.41</v>
      </c>
      <c r="I31" s="367">
        <f>(C31+D31+E31+F31+G31+H31)</f>
        <v>3754958.41</v>
      </c>
      <c r="J31" s="355">
        <f>SUM(J23:J29)</f>
        <v>0</v>
      </c>
      <c r="K31" s="365"/>
    </row>
    <row r="32" spans="1:11" ht="18">
      <c r="A32" s="370" t="s">
        <v>376</v>
      </c>
      <c r="B32" s="355" t="s">
        <v>347</v>
      </c>
      <c r="C32" s="355"/>
      <c r="D32" s="355">
        <f>+'[1]kapitali'!H38</f>
        <v>0</v>
      </c>
      <c r="E32" s="355">
        <f>+'[1]kapitali'!I38</f>
        <v>0</v>
      </c>
      <c r="F32" s="355">
        <f>+'[1]kapitali'!J38</f>
        <v>0</v>
      </c>
      <c r="G32" s="355">
        <f>+'[1]kapitali'!K38</f>
        <v>0</v>
      </c>
      <c r="H32" s="355"/>
      <c r="I32" s="365">
        <f aca="true" t="shared" si="3" ref="I32:I37">SUM(C32:H32)</f>
        <v>0</v>
      </c>
      <c r="J32" s="355"/>
      <c r="K32" s="365"/>
    </row>
    <row r="33" spans="1:11" ht="18">
      <c r="A33" s="370" t="s">
        <v>377</v>
      </c>
      <c r="B33" s="355" t="s">
        <v>378</v>
      </c>
      <c r="C33" s="355">
        <f>+'[1]kapitali'!G39</f>
        <v>0</v>
      </c>
      <c r="D33" s="355">
        <f>+'[1]kapitali'!H39</f>
        <v>0</v>
      </c>
      <c r="E33" s="355">
        <f>+'[1]kapitali'!I39</f>
        <v>0</v>
      </c>
      <c r="F33" s="355">
        <f>+'[1]kapitali'!J39</f>
        <v>0</v>
      </c>
      <c r="G33" s="355">
        <f>+'[1]kapitali'!K39</f>
        <v>0</v>
      </c>
      <c r="H33" s="355">
        <f>+'[1]kapitali'!L39</f>
        <v>0</v>
      </c>
      <c r="I33" s="365">
        <f t="shared" si="3"/>
        <v>0</v>
      </c>
      <c r="J33" s="355"/>
      <c r="K33" s="365"/>
    </row>
    <row r="34" spans="1:11" ht="18">
      <c r="A34" s="370" t="s">
        <v>379</v>
      </c>
      <c r="B34" s="355" t="s">
        <v>385</v>
      </c>
      <c r="C34" s="355"/>
      <c r="D34" s="355">
        <f>+'[1]kapitali'!H40</f>
        <v>0</v>
      </c>
      <c r="E34" s="355">
        <f>+'[1]kapitali'!I40</f>
        <v>0</v>
      </c>
      <c r="F34" s="355">
        <f>+'[1]kapitali'!J40</f>
        <v>0</v>
      </c>
      <c r="G34" s="355">
        <f>+'[1]kapitali'!K40</f>
        <v>0</v>
      </c>
      <c r="H34" s="355">
        <f>Kapitale!G33</f>
        <v>1236583.48</v>
      </c>
      <c r="I34" s="365">
        <f t="shared" si="3"/>
        <v>1236583.48</v>
      </c>
      <c r="J34" s="355"/>
      <c r="K34" s="365"/>
    </row>
    <row r="35" spans="1:11" ht="18">
      <c r="A35" s="370" t="s">
        <v>380</v>
      </c>
      <c r="B35" s="355" t="s">
        <v>350</v>
      </c>
      <c r="C35" s="355">
        <f>+'[1]kapitali'!G41</f>
        <v>0</v>
      </c>
      <c r="D35" s="355">
        <f>+'[1]kapitali'!H41</f>
        <v>0</v>
      </c>
      <c r="E35" s="355">
        <f>+'[1]kapitali'!I41</f>
        <v>0</v>
      </c>
      <c r="F35" s="355">
        <f>+'[1]kapitali'!J42</f>
        <v>0</v>
      </c>
      <c r="G35" s="355">
        <f>+'[1]kapitali'!K41</f>
        <v>0</v>
      </c>
      <c r="H35" s="355">
        <f>+'[1]kapitali'!L42</f>
        <v>0</v>
      </c>
      <c r="I35" s="365">
        <f t="shared" si="3"/>
        <v>0</v>
      </c>
      <c r="J35" s="355"/>
      <c r="K35" s="365"/>
    </row>
    <row r="36" spans="1:11" ht="18">
      <c r="A36" s="370" t="s">
        <v>383</v>
      </c>
      <c r="B36" s="355" t="s">
        <v>352</v>
      </c>
      <c r="C36" s="368">
        <f>+'[1]kapitali'!G42</f>
        <v>0</v>
      </c>
      <c r="D36" s="368">
        <f>+'[1]kapitali'!H42</f>
        <v>0</v>
      </c>
      <c r="E36" s="368">
        <f>+'[1]kapitali'!I42</f>
        <v>0</v>
      </c>
      <c r="F36" s="368">
        <v>0</v>
      </c>
      <c r="G36" s="368">
        <f>+'[1]kapitali'!K42</f>
        <v>0</v>
      </c>
      <c r="H36" s="368">
        <v>0</v>
      </c>
      <c r="I36" s="365">
        <f t="shared" si="3"/>
        <v>0</v>
      </c>
      <c r="J36" s="355"/>
      <c r="K36" s="365"/>
    </row>
    <row r="37" spans="1:11" ht="18">
      <c r="A37" s="370" t="s">
        <v>384</v>
      </c>
      <c r="B37" s="355" t="s">
        <v>353</v>
      </c>
      <c r="C37" s="368">
        <f>+'[1]kapitali'!G43</f>
        <v>0</v>
      </c>
      <c r="D37" s="368">
        <f>+'[1]kapitali'!H43</f>
        <v>0</v>
      </c>
      <c r="E37" s="368">
        <f>+'[1]kapitali'!I43</f>
        <v>0</v>
      </c>
      <c r="F37" s="368">
        <f>+'[1]kapitali'!J43</f>
        <v>0</v>
      </c>
      <c r="G37" s="368">
        <f>+'[1]kapitali'!K43</f>
        <v>0</v>
      </c>
      <c r="H37" s="368">
        <f>+'[1]kapitali'!L43</f>
        <v>0</v>
      </c>
      <c r="I37" s="365">
        <f t="shared" si="3"/>
        <v>0</v>
      </c>
      <c r="J37" s="355"/>
      <c r="K37" s="365"/>
    </row>
    <row r="38" spans="1:11" ht="18">
      <c r="A38" s="355" t="s">
        <v>172</v>
      </c>
      <c r="B38" s="369" t="s">
        <v>392</v>
      </c>
      <c r="C38" s="367">
        <f aca="true" t="shared" si="4" ref="C38:H38">SUM(C31:C37)</f>
        <v>0</v>
      </c>
      <c r="D38" s="367">
        <f t="shared" si="4"/>
        <v>0</v>
      </c>
      <c r="E38" s="367">
        <f t="shared" si="4"/>
        <v>0</v>
      </c>
      <c r="F38" s="367">
        <f t="shared" si="4"/>
        <v>0</v>
      </c>
      <c r="G38" s="367">
        <f t="shared" si="4"/>
        <v>0</v>
      </c>
      <c r="H38" s="367">
        <f t="shared" si="4"/>
        <v>4991541.890000001</v>
      </c>
      <c r="I38" s="367">
        <f>SUM(I31:I37)</f>
        <v>4991541.890000001</v>
      </c>
      <c r="J38" s="366">
        <f>SUM(J31)</f>
        <v>0</v>
      </c>
      <c r="K38" s="365"/>
    </row>
  </sheetData>
  <mergeCells count="9">
    <mergeCell ref="K15:K18"/>
    <mergeCell ref="H3:H4"/>
    <mergeCell ref="C14:I14"/>
    <mergeCell ref="B15:B18"/>
    <mergeCell ref="I15:I18"/>
    <mergeCell ref="B3:B4"/>
    <mergeCell ref="D3:D4"/>
    <mergeCell ref="E3:E4"/>
    <mergeCell ref="F3:F4"/>
  </mergeCells>
  <printOptions/>
  <pageMargins left="0.75" right="0.75" top="0.34" bottom="0.64" header="0.23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view="pageBreakPreview" zoomScale="75" zoomScaleSheetLayoutView="75" workbookViewId="0" topLeftCell="A1">
      <selection activeCell="J32" sqref="J32"/>
    </sheetView>
  </sheetViews>
  <sheetFormatPr defaultColWidth="8.72265625" defaultRowHeight="18"/>
  <cols>
    <col min="1" max="1" width="29.54296875" style="312" customWidth="1"/>
    <col min="2" max="2" width="11.72265625" style="312" bestFit="1" customWidth="1"/>
    <col min="3" max="3" width="10.72265625" style="312" bestFit="1" customWidth="1"/>
    <col min="4" max="4" width="12.90625" style="312" bestFit="1" customWidth="1"/>
    <col min="5" max="5" width="12.8125" style="312" bestFit="1" customWidth="1"/>
    <col min="6" max="6" width="14.99609375" style="312" bestFit="1" customWidth="1"/>
    <col min="7" max="7" width="9.453125" style="312" bestFit="1" customWidth="1"/>
    <col min="8" max="8" width="8.453125" style="312" bestFit="1" customWidth="1"/>
    <col min="9" max="9" width="8.18359375" style="312" bestFit="1" customWidth="1"/>
    <col min="10" max="10" width="7.6328125" style="312" customWidth="1"/>
    <col min="11" max="12" width="10.36328125" style="312" customWidth="1"/>
    <col min="13" max="13" width="0.63671875" style="312" customWidth="1"/>
    <col min="14" max="14" width="16.453125" style="312" bestFit="1" customWidth="1"/>
    <col min="15" max="15" width="6.8125" style="312" bestFit="1" customWidth="1"/>
    <col min="16" max="16" width="1.09375" style="312" customWidth="1"/>
    <col min="17" max="17" width="8.72265625" style="312" customWidth="1"/>
    <col min="18" max="18" width="0.71875" style="312" customWidth="1"/>
    <col min="19" max="19" width="8.72265625" style="312" customWidth="1"/>
    <col min="20" max="20" width="0.71875" style="312" customWidth="1"/>
    <col min="21" max="21" width="8.72265625" style="312" customWidth="1"/>
    <col min="22" max="22" width="0.99609375" style="312" customWidth="1"/>
    <col min="23" max="23" width="8.72265625" style="312" customWidth="1"/>
    <col min="24" max="24" width="0.9140625" style="312" customWidth="1"/>
    <col min="25" max="16384" width="8.72265625" style="312" customWidth="1"/>
  </cols>
  <sheetData>
    <row r="2" ht="12.75">
      <c r="A2" s="312" t="str">
        <f>Kopertina!F3</f>
        <v>Infometalplast-al</v>
      </c>
    </row>
    <row r="3" spans="1:9" ht="12.75">
      <c r="A3" s="314"/>
      <c r="B3" s="314"/>
      <c r="C3" s="314"/>
      <c r="D3" s="314"/>
      <c r="E3" s="314"/>
      <c r="F3" s="314"/>
      <c r="G3" s="314"/>
      <c r="H3" s="314"/>
      <c r="I3" s="314"/>
    </row>
    <row r="4" spans="1:10" s="316" customFormat="1" ht="15" customHeight="1">
      <c r="A4" s="451"/>
      <c r="B4" s="318" t="s">
        <v>174</v>
      </c>
      <c r="C4" s="444" t="s">
        <v>323</v>
      </c>
      <c r="D4" s="444" t="s">
        <v>324</v>
      </c>
      <c r="E4" s="446" t="s">
        <v>325</v>
      </c>
      <c r="F4" s="318" t="s">
        <v>326</v>
      </c>
      <c r="G4" s="444" t="s">
        <v>327</v>
      </c>
      <c r="H4" s="319"/>
      <c r="I4" s="319"/>
      <c r="J4" s="446" t="s">
        <v>328</v>
      </c>
    </row>
    <row r="5" spans="1:10" s="316" customFormat="1" ht="12.75">
      <c r="A5" s="451"/>
      <c r="B5" s="320" t="s">
        <v>329</v>
      </c>
      <c r="C5" s="445"/>
      <c r="D5" s="445"/>
      <c r="E5" s="445"/>
      <c r="F5" s="320" t="s">
        <v>330</v>
      </c>
      <c r="G5" s="445"/>
      <c r="H5" s="320"/>
      <c r="I5" s="320"/>
      <c r="J5" s="445"/>
    </row>
    <row r="6" spans="1:10" ht="8.25" customHeight="1">
      <c r="A6" s="317"/>
      <c r="B6" s="321"/>
      <c r="C6" s="322"/>
      <c r="D6" s="322"/>
      <c r="E6" s="322"/>
      <c r="F6" s="321"/>
      <c r="G6" s="322"/>
      <c r="H6" s="322"/>
      <c r="I6" s="322"/>
      <c r="J6" s="322"/>
    </row>
    <row r="7" spans="1:10" ht="12.75">
      <c r="A7" s="323" t="s">
        <v>331</v>
      </c>
      <c r="B7" s="324"/>
      <c r="C7" s="324">
        <f>+'[1]B_Sheet08'!M9</f>
        <v>0</v>
      </c>
      <c r="D7" s="324"/>
      <c r="E7" s="324">
        <f>+'[1]B_Sheet08'!M11</f>
        <v>0</v>
      </c>
      <c r="F7" s="325"/>
      <c r="G7" s="324"/>
      <c r="H7" s="324"/>
      <c r="I7" s="324"/>
      <c r="J7" s="324">
        <f>SUM(B7:G7)</f>
        <v>0</v>
      </c>
    </row>
    <row r="8" spans="1:10" ht="4.5" customHeight="1">
      <c r="A8" s="326"/>
      <c r="B8" s="321"/>
      <c r="C8" s="322"/>
      <c r="D8" s="322"/>
      <c r="E8" s="322"/>
      <c r="F8" s="321"/>
      <c r="G8" s="322"/>
      <c r="H8" s="322"/>
      <c r="I8" s="322"/>
      <c r="J8" s="324">
        <f aca="true" t="shared" si="0" ref="J8:J13">SUM(B8:G8)</f>
        <v>0</v>
      </c>
    </row>
    <row r="9" spans="1:10" ht="12.75">
      <c r="A9" s="326" t="s">
        <v>332</v>
      </c>
      <c r="B9" s="321"/>
      <c r="C9" s="321"/>
      <c r="D9" s="322"/>
      <c r="E9" s="325"/>
      <c r="F9" s="325"/>
      <c r="G9" s="322"/>
      <c r="H9" s="322"/>
      <c r="I9" s="322"/>
      <c r="J9" s="324">
        <f t="shared" si="0"/>
        <v>0</v>
      </c>
    </row>
    <row r="10" spans="1:10" ht="12.75">
      <c r="A10" s="326" t="s">
        <v>333</v>
      </c>
      <c r="B10" s="321"/>
      <c r="C10" s="322"/>
      <c r="D10" s="322">
        <f>-G10</f>
        <v>0</v>
      </c>
      <c r="E10" s="322"/>
      <c r="F10" s="321"/>
      <c r="G10" s="322"/>
      <c r="H10" s="322"/>
      <c r="I10" s="322"/>
      <c r="J10" s="324">
        <f t="shared" si="0"/>
        <v>0</v>
      </c>
    </row>
    <row r="11" spans="1:10" ht="12.75">
      <c r="A11" s="326" t="s">
        <v>334</v>
      </c>
      <c r="B11" s="321"/>
      <c r="C11" s="322"/>
      <c r="D11" s="325"/>
      <c r="E11" s="327"/>
      <c r="F11" s="321"/>
      <c r="G11" s="328"/>
      <c r="H11" s="328"/>
      <c r="I11" s="328"/>
      <c r="J11" s="324">
        <f t="shared" si="0"/>
        <v>0</v>
      </c>
    </row>
    <row r="12" spans="1:10" ht="12.75">
      <c r="A12" s="326" t="s">
        <v>325</v>
      </c>
      <c r="B12" s="321"/>
      <c r="C12" s="322"/>
      <c r="D12" s="325"/>
      <c r="E12" s="327"/>
      <c r="F12" s="321"/>
      <c r="G12" s="322"/>
      <c r="H12" s="322"/>
      <c r="I12" s="322"/>
      <c r="J12" s="324">
        <f t="shared" si="0"/>
        <v>0</v>
      </c>
    </row>
    <row r="13" spans="1:10" ht="12.75">
      <c r="A13" s="326" t="s">
        <v>335</v>
      </c>
      <c r="B13" s="329"/>
      <c r="C13" s="330"/>
      <c r="D13" s="330"/>
      <c r="E13" s="330"/>
      <c r="F13" s="331"/>
      <c r="G13" s="330"/>
      <c r="H13" s="330"/>
      <c r="I13" s="330"/>
      <c r="J13" s="324">
        <f t="shared" si="0"/>
        <v>0</v>
      </c>
    </row>
    <row r="14" spans="1:10" s="332" customFormat="1" ht="21.75" customHeight="1">
      <c r="A14" s="330" t="s">
        <v>393</v>
      </c>
      <c r="B14" s="333">
        <f aca="true" t="shared" si="1" ref="B14:G14">SUM(B7:B13)</f>
        <v>0</v>
      </c>
      <c r="C14" s="333">
        <f t="shared" si="1"/>
        <v>0</v>
      </c>
      <c r="D14" s="333">
        <f t="shared" si="1"/>
        <v>0</v>
      </c>
      <c r="E14" s="333">
        <f t="shared" si="1"/>
        <v>0</v>
      </c>
      <c r="F14" s="333">
        <f t="shared" si="1"/>
        <v>0</v>
      </c>
      <c r="G14" s="333">
        <f t="shared" si="1"/>
        <v>0</v>
      </c>
      <c r="H14" s="333"/>
      <c r="I14" s="333"/>
      <c r="J14" s="333">
        <f>SUM(J7:J13)</f>
        <v>0</v>
      </c>
    </row>
    <row r="15" spans="1:10" s="336" customFormat="1" ht="26.25" customHeight="1">
      <c r="A15" s="337"/>
      <c r="B15" s="447" t="s">
        <v>336</v>
      </c>
      <c r="C15" s="447"/>
      <c r="D15" s="447"/>
      <c r="E15" s="447"/>
      <c r="F15" s="447"/>
      <c r="G15" s="447"/>
      <c r="H15" s="447"/>
      <c r="I15" s="447"/>
      <c r="J15" s="447"/>
    </row>
    <row r="16" spans="1:10" s="336" customFormat="1" ht="12.75">
      <c r="A16" s="337"/>
      <c r="B16" s="448" t="s">
        <v>357</v>
      </c>
      <c r="C16" s="448" t="s">
        <v>358</v>
      </c>
      <c r="D16" s="448" t="s">
        <v>359</v>
      </c>
      <c r="E16" s="345" t="s">
        <v>360</v>
      </c>
      <c r="F16" s="347" t="s">
        <v>363</v>
      </c>
      <c r="G16" s="338" t="s">
        <v>338</v>
      </c>
      <c r="H16" s="444" t="s">
        <v>327</v>
      </c>
      <c r="I16" s="338" t="s">
        <v>339</v>
      </c>
      <c r="J16" s="448" t="s">
        <v>43</v>
      </c>
    </row>
    <row r="17" spans="1:10" s="336" customFormat="1" ht="12.75">
      <c r="A17" s="337"/>
      <c r="B17" s="449"/>
      <c r="C17" s="449"/>
      <c r="D17" s="449"/>
      <c r="E17" s="346" t="s">
        <v>361</v>
      </c>
      <c r="F17" s="348" t="s">
        <v>362</v>
      </c>
      <c r="G17" s="338" t="s">
        <v>341</v>
      </c>
      <c r="H17" s="445"/>
      <c r="I17" s="338"/>
      <c r="J17" s="450"/>
    </row>
    <row r="18" spans="1:10" s="336" customFormat="1" ht="12.75">
      <c r="A18" s="337"/>
      <c r="B18" s="338"/>
      <c r="C18" s="338"/>
      <c r="D18" s="338"/>
      <c r="E18" s="338"/>
      <c r="F18" s="337"/>
      <c r="G18" s="338"/>
      <c r="H18" s="338"/>
      <c r="I18" s="338"/>
      <c r="J18" s="349"/>
    </row>
    <row r="19" spans="1:10" s="336" customFormat="1" ht="12.75">
      <c r="A19" s="337"/>
      <c r="B19" s="339"/>
      <c r="C19" s="339"/>
      <c r="D19" s="339"/>
      <c r="E19" s="339"/>
      <c r="F19" s="337"/>
      <c r="G19" s="339"/>
      <c r="H19" s="339"/>
      <c r="I19" s="339"/>
      <c r="J19" s="350"/>
    </row>
    <row r="20" spans="1:10" ht="15" customHeight="1">
      <c r="A20" s="340" t="s">
        <v>354</v>
      </c>
      <c r="B20" s="334"/>
      <c r="C20" s="334">
        <f>+'[1]B_Sheet08'!M9</f>
        <v>0</v>
      </c>
      <c r="D20" s="334">
        <v>0</v>
      </c>
      <c r="E20" s="334">
        <f>+'[1]B_Sheet08'!M12+'[1]B_Sheet08'!M13</f>
        <v>0</v>
      </c>
      <c r="F20" s="334">
        <v>0</v>
      </c>
      <c r="G20" s="334"/>
      <c r="H20" s="334"/>
      <c r="I20" s="334"/>
      <c r="J20" s="335">
        <f>SUM(B20:I20)</f>
        <v>0</v>
      </c>
    </row>
    <row r="21" spans="1:10" ht="15" customHeight="1">
      <c r="A21" s="341" t="s">
        <v>344</v>
      </c>
      <c r="B21" s="334"/>
      <c r="C21" s="334"/>
      <c r="D21" s="334"/>
      <c r="E21" s="334"/>
      <c r="F21" s="334"/>
      <c r="G21" s="334"/>
      <c r="H21" s="334"/>
      <c r="I21" s="334"/>
      <c r="J21" s="335">
        <f>SUM(B21:I21)</f>
        <v>0</v>
      </c>
    </row>
    <row r="22" spans="1:10" ht="15" customHeight="1">
      <c r="A22" s="341" t="s">
        <v>345</v>
      </c>
      <c r="B22" s="338"/>
      <c r="C22" s="334"/>
      <c r="D22" s="334"/>
      <c r="E22" s="334"/>
      <c r="F22" s="334"/>
      <c r="G22" s="334"/>
      <c r="H22" s="334"/>
      <c r="I22" s="334"/>
      <c r="J22" s="335">
        <f>SUM(B22:I22)</f>
        <v>0</v>
      </c>
    </row>
    <row r="23" spans="1:10" ht="15" customHeight="1">
      <c r="A23" s="340" t="s">
        <v>346</v>
      </c>
      <c r="B23" s="338"/>
      <c r="C23" s="342">
        <f>+C20+C21+C22</f>
        <v>0</v>
      </c>
      <c r="D23" s="342">
        <f>+D20+D21+D22</f>
        <v>0</v>
      </c>
      <c r="E23" s="342">
        <f>+E20+E21+E22</f>
        <v>0</v>
      </c>
      <c r="F23" s="342">
        <f>+F20+F21+F22</f>
        <v>0</v>
      </c>
      <c r="G23" s="342"/>
      <c r="H23" s="342"/>
      <c r="I23" s="342">
        <f>+I20+I21+I22</f>
        <v>0</v>
      </c>
      <c r="J23" s="343">
        <f>SUM(J20:J22)</f>
        <v>0</v>
      </c>
    </row>
    <row r="24" spans="1:10" ht="15" customHeight="1">
      <c r="A24" s="341" t="s">
        <v>347</v>
      </c>
      <c r="B24" s="334"/>
      <c r="C24" s="334"/>
      <c r="D24" s="334"/>
      <c r="E24" s="334"/>
      <c r="F24" s="334"/>
      <c r="G24" s="334"/>
      <c r="H24" s="334"/>
      <c r="I24" s="334"/>
      <c r="J24" s="335">
        <f>SUM(B24:I24)</f>
        <v>0</v>
      </c>
    </row>
    <row r="25" spans="1:10" ht="25.5">
      <c r="A25" s="341" t="s">
        <v>348</v>
      </c>
      <c r="B25" s="334"/>
      <c r="C25" s="338"/>
      <c r="D25" s="334"/>
      <c r="E25" s="338"/>
      <c r="F25" s="338"/>
      <c r="G25" s="334"/>
      <c r="H25" s="334"/>
      <c r="I25" s="334"/>
      <c r="J25" s="335">
        <f aca="true" t="shared" si="2" ref="J25:J30">SUM(B25:I25)</f>
        <v>0</v>
      </c>
    </row>
    <row r="26" spans="1:10" ht="15" customHeight="1">
      <c r="A26" s="341" t="s">
        <v>349</v>
      </c>
      <c r="B26" s="334"/>
      <c r="C26" s="338"/>
      <c r="D26" s="338"/>
      <c r="E26" s="338"/>
      <c r="F26" s="338"/>
      <c r="G26" s="334"/>
      <c r="H26" s="334"/>
      <c r="I26" s="334"/>
      <c r="J26" s="335">
        <f t="shared" si="2"/>
        <v>0</v>
      </c>
    </row>
    <row r="27" spans="1:10" ht="15" customHeight="1">
      <c r="A27" s="341" t="s">
        <v>350</v>
      </c>
      <c r="B27" s="334"/>
      <c r="C27" s="334"/>
      <c r="D27" s="338"/>
      <c r="E27" s="338"/>
      <c r="F27" s="338"/>
      <c r="G27" s="334"/>
      <c r="H27" s="334"/>
      <c r="I27" s="334"/>
      <c r="J27" s="335">
        <f t="shared" si="2"/>
        <v>0</v>
      </c>
    </row>
    <row r="28" spans="1:10" ht="15" customHeight="1">
      <c r="A28" s="341" t="s">
        <v>351</v>
      </c>
      <c r="B28" s="334"/>
      <c r="C28" s="334"/>
      <c r="D28" s="334"/>
      <c r="E28" s="339"/>
      <c r="F28" s="339"/>
      <c r="G28" s="334"/>
      <c r="H28" s="334"/>
      <c r="I28" s="334"/>
      <c r="J28" s="335">
        <f t="shared" si="2"/>
        <v>0</v>
      </c>
    </row>
    <row r="29" spans="1:10" ht="15" customHeight="1">
      <c r="A29" s="341" t="s">
        <v>352</v>
      </c>
      <c r="B29" s="334"/>
      <c r="C29" s="334"/>
      <c r="D29" s="334"/>
      <c r="E29" s="334"/>
      <c r="F29" s="334"/>
      <c r="G29" s="334"/>
      <c r="H29" s="334"/>
      <c r="I29" s="334"/>
      <c r="J29" s="335">
        <f t="shared" si="2"/>
        <v>0</v>
      </c>
    </row>
    <row r="30" spans="1:10" ht="15" customHeight="1">
      <c r="A30" s="341" t="s">
        <v>353</v>
      </c>
      <c r="B30" s="334"/>
      <c r="C30" s="334"/>
      <c r="D30" s="334"/>
      <c r="E30" s="334"/>
      <c r="F30" s="334"/>
      <c r="G30" s="334"/>
      <c r="H30" s="334"/>
      <c r="I30" s="334"/>
      <c r="J30" s="335">
        <f t="shared" si="2"/>
        <v>0</v>
      </c>
    </row>
    <row r="31" spans="1:10" ht="15" customHeight="1">
      <c r="A31" s="340" t="s">
        <v>356</v>
      </c>
      <c r="B31" s="342"/>
      <c r="C31" s="342">
        <f aca="true" t="shared" si="3" ref="C31:H31">SUM(C23:C30)</f>
        <v>0</v>
      </c>
      <c r="D31" s="342">
        <f t="shared" si="3"/>
        <v>0</v>
      </c>
      <c r="E31" s="342">
        <f t="shared" si="3"/>
        <v>0</v>
      </c>
      <c r="F31" s="342">
        <f t="shared" si="3"/>
        <v>0</v>
      </c>
      <c r="G31" s="342">
        <f>'P.A+P'!L50</f>
        <v>3754958.41</v>
      </c>
      <c r="H31" s="342">
        <f t="shared" si="3"/>
        <v>0</v>
      </c>
      <c r="I31" s="342">
        <f>SUM(I23:I30)</f>
        <v>0</v>
      </c>
      <c r="J31" s="335"/>
    </row>
    <row r="32" spans="1:10" ht="15" customHeight="1">
      <c r="A32" s="341" t="s">
        <v>347</v>
      </c>
      <c r="B32" s="334"/>
      <c r="C32" s="334"/>
      <c r="D32" s="334"/>
      <c r="E32" s="334"/>
      <c r="F32" s="334"/>
      <c r="G32" s="334"/>
      <c r="H32" s="334"/>
      <c r="I32" s="334"/>
      <c r="J32" s="335">
        <f aca="true" t="shared" si="4" ref="J32:J37">SUM(B33:I33)</f>
        <v>1236583.48</v>
      </c>
    </row>
    <row r="33" spans="1:10" ht="14.25" customHeight="1">
      <c r="A33" s="341" t="s">
        <v>355</v>
      </c>
      <c r="B33" s="334"/>
      <c r="C33" s="334"/>
      <c r="D33" s="334"/>
      <c r="E33" s="334"/>
      <c r="F33" s="334"/>
      <c r="G33" s="334">
        <f>'P.A+P'!L51</f>
        <v>1236583.48</v>
      </c>
      <c r="H33" s="334"/>
      <c r="I33" s="334"/>
      <c r="J33" s="335">
        <f t="shared" si="4"/>
        <v>0</v>
      </c>
    </row>
    <row r="34" spans="1:10" ht="15.75" customHeight="1">
      <c r="A34" s="341" t="s">
        <v>349</v>
      </c>
      <c r="B34" s="334"/>
      <c r="C34" s="334"/>
      <c r="D34" s="334"/>
      <c r="E34" s="334"/>
      <c r="F34" s="334"/>
      <c r="G34" s="334"/>
      <c r="H34" s="334"/>
      <c r="I34" s="334"/>
      <c r="J34" s="335">
        <f t="shared" si="4"/>
        <v>0</v>
      </c>
    </row>
    <row r="35" spans="1:10" ht="15" customHeight="1">
      <c r="A35" s="341" t="s">
        <v>350</v>
      </c>
      <c r="B35" s="334"/>
      <c r="C35" s="334"/>
      <c r="D35" s="334"/>
      <c r="E35" s="334"/>
      <c r="F35" s="334"/>
      <c r="G35" s="334"/>
      <c r="H35" s="334"/>
      <c r="I35" s="334"/>
      <c r="J35" s="335">
        <f t="shared" si="4"/>
        <v>0</v>
      </c>
    </row>
    <row r="36" spans="1:10" ht="15" customHeight="1">
      <c r="A36" s="341" t="s">
        <v>351</v>
      </c>
      <c r="B36" s="334"/>
      <c r="C36" s="334"/>
      <c r="D36" s="334"/>
      <c r="E36" s="334"/>
      <c r="F36" s="334"/>
      <c r="G36" s="334"/>
      <c r="H36" s="334"/>
      <c r="I36" s="334"/>
      <c r="J36" s="335">
        <f t="shared" si="4"/>
        <v>0</v>
      </c>
    </row>
    <row r="37" spans="1:10" ht="15" customHeight="1">
      <c r="A37" s="341" t="s">
        <v>352</v>
      </c>
      <c r="B37" s="334"/>
      <c r="C37" s="334"/>
      <c r="D37" s="334"/>
      <c r="E37" s="334"/>
      <c r="F37" s="334"/>
      <c r="G37" s="334"/>
      <c r="H37" s="334"/>
      <c r="I37" s="334"/>
      <c r="J37" s="335">
        <f t="shared" si="4"/>
        <v>0</v>
      </c>
    </row>
    <row r="38" spans="1:10" ht="15" customHeight="1">
      <c r="A38" s="341" t="s">
        <v>353</v>
      </c>
      <c r="B38" s="334"/>
      <c r="C38" s="334"/>
      <c r="D38" s="334"/>
      <c r="E38" s="334"/>
      <c r="F38" s="334"/>
      <c r="G38" s="334"/>
      <c r="H38" s="334"/>
      <c r="I38" s="334"/>
      <c r="J38" s="343"/>
    </row>
    <row r="39" spans="1:10" ht="26.25" customHeight="1">
      <c r="A39" s="340" t="s">
        <v>392</v>
      </c>
      <c r="B39" s="343">
        <f aca="true" t="shared" si="5" ref="B39:G39">SUM(B31:B38)</f>
        <v>0</v>
      </c>
      <c r="C39" s="343">
        <f t="shared" si="5"/>
        <v>0</v>
      </c>
      <c r="D39" s="343">
        <f t="shared" si="5"/>
        <v>0</v>
      </c>
      <c r="E39" s="343">
        <f t="shared" si="5"/>
        <v>0</v>
      </c>
      <c r="F39" s="343">
        <f t="shared" si="5"/>
        <v>0</v>
      </c>
      <c r="G39" s="343">
        <f t="shared" si="5"/>
        <v>4991541.890000001</v>
      </c>
      <c r="H39" s="343"/>
      <c r="I39" s="343">
        <f>SUM(I31:I38)</f>
        <v>0</v>
      </c>
      <c r="J39" s="344"/>
    </row>
    <row r="40" spans="1:10" ht="15" customHeight="1">
      <c r="A40" s="325"/>
      <c r="B40" s="325"/>
      <c r="C40" s="325"/>
      <c r="D40" s="325"/>
      <c r="E40" s="325"/>
      <c r="F40" s="325"/>
      <c r="G40" s="325"/>
      <c r="H40" s="325"/>
      <c r="I40" s="325"/>
      <c r="J40" s="325"/>
    </row>
    <row r="41" spans="1:10" ht="12.75">
      <c r="A41" s="313"/>
      <c r="B41" s="313"/>
      <c r="C41" s="313"/>
      <c r="D41" s="313"/>
      <c r="E41" s="313"/>
      <c r="F41" s="313"/>
      <c r="G41" s="313"/>
      <c r="H41" s="313"/>
      <c r="I41" s="313"/>
      <c r="J41" s="315"/>
    </row>
    <row r="42" spans="1:10" ht="12.75">
      <c r="A42" s="313"/>
      <c r="B42" s="313"/>
      <c r="C42" s="313"/>
      <c r="D42" s="313"/>
      <c r="E42" s="313"/>
      <c r="F42" s="313"/>
      <c r="G42" s="313"/>
      <c r="H42" s="313"/>
      <c r="I42" s="313"/>
      <c r="J42" s="313"/>
    </row>
    <row r="43" spans="1:10" ht="12.75">
      <c r="A43" s="313"/>
      <c r="B43" s="313"/>
      <c r="C43" s="313"/>
      <c r="D43" s="313"/>
      <c r="E43" s="313"/>
      <c r="F43" s="313"/>
      <c r="G43" s="313"/>
      <c r="H43" s="313"/>
      <c r="I43" s="313"/>
      <c r="J43" s="315"/>
    </row>
    <row r="44" spans="1:10" ht="12.75">
      <c r="A44" s="313"/>
      <c r="B44" s="313"/>
      <c r="C44" s="313"/>
      <c r="D44" s="313"/>
      <c r="E44" s="313"/>
      <c r="F44" s="313"/>
      <c r="G44" s="313"/>
      <c r="H44" s="313"/>
      <c r="I44" s="313"/>
      <c r="J44" s="313"/>
    </row>
    <row r="45" spans="1:10" ht="12.75">
      <c r="A45" s="313"/>
      <c r="B45" s="313"/>
      <c r="C45" s="313"/>
      <c r="D45" s="313"/>
      <c r="E45" s="313"/>
      <c r="F45" s="313"/>
      <c r="G45" s="313"/>
      <c r="H45" s="313"/>
      <c r="I45" s="313"/>
      <c r="J45" s="313"/>
    </row>
    <row r="46" spans="1:9" ht="12.75">
      <c r="A46" s="313"/>
      <c r="B46" s="313"/>
      <c r="C46" s="313"/>
      <c r="D46" s="313"/>
      <c r="E46" s="313"/>
      <c r="F46" s="313"/>
      <c r="G46" s="313"/>
      <c r="H46" s="313"/>
      <c r="I46" s="313"/>
    </row>
  </sheetData>
  <mergeCells count="12">
    <mergeCell ref="A4:A5"/>
    <mergeCell ref="C4:C5"/>
    <mergeCell ref="D4:D5"/>
    <mergeCell ref="E4:E5"/>
    <mergeCell ref="G4:G5"/>
    <mergeCell ref="J4:J5"/>
    <mergeCell ref="B15:J15"/>
    <mergeCell ref="B16:B17"/>
    <mergeCell ref="C16:C17"/>
    <mergeCell ref="D16:D17"/>
    <mergeCell ref="H16:H17"/>
    <mergeCell ref="J16:J17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5" zoomScaleSheetLayoutView="75" workbookViewId="0" topLeftCell="C1">
      <selection activeCell="E9" sqref="E9"/>
    </sheetView>
  </sheetViews>
  <sheetFormatPr defaultColWidth="8.72265625" defaultRowHeight="18"/>
  <cols>
    <col min="1" max="1" width="5.6328125" style="0" customWidth="1"/>
    <col min="2" max="2" width="5.8125" style="0" customWidth="1"/>
    <col min="3" max="3" width="35.0859375" style="0" bestFit="1" customWidth="1"/>
    <col min="4" max="4" width="12.6328125" style="0" customWidth="1"/>
    <col min="5" max="5" width="9.54296875" style="0" bestFit="1" customWidth="1"/>
    <col min="6" max="6" width="6.0859375" style="0" customWidth="1"/>
    <col min="7" max="7" width="4.8125" style="0" customWidth="1"/>
    <col min="8" max="8" width="33.18359375" style="0" bestFit="1" customWidth="1"/>
    <col min="9" max="10" width="12.6328125" style="0" customWidth="1"/>
  </cols>
  <sheetData>
    <row r="1" spans="2:8" ht="18">
      <c r="B1" s="452" t="str">
        <f>Kopertina!F3</f>
        <v>Infometalplast-al</v>
      </c>
      <c r="C1" s="452"/>
      <c r="G1" s="452" t="str">
        <f>B1</f>
        <v>Infometalplast-al</v>
      </c>
      <c r="H1" s="452"/>
    </row>
    <row r="2" spans="1:8" ht="18.75" thickBot="1">
      <c r="A2" s="453" t="s">
        <v>394</v>
      </c>
      <c r="B2" s="453"/>
      <c r="C2" s="453"/>
      <c r="F2" s="351" t="s">
        <v>395</v>
      </c>
      <c r="G2" s="351"/>
      <c r="H2" s="351"/>
    </row>
    <row r="3" spans="1:10" ht="18">
      <c r="A3" s="454" t="s">
        <v>197</v>
      </c>
      <c r="B3" s="214"/>
      <c r="C3" s="456" t="s">
        <v>198</v>
      </c>
      <c r="D3" s="458" t="s">
        <v>199</v>
      </c>
      <c r="E3" s="459"/>
      <c r="F3" s="454" t="s">
        <v>197</v>
      </c>
      <c r="G3" s="260"/>
      <c r="H3" s="456" t="s">
        <v>198</v>
      </c>
      <c r="I3" s="458" t="s">
        <v>199</v>
      </c>
      <c r="J3" s="459"/>
    </row>
    <row r="4" spans="1:10" ht="18.75" thickBot="1">
      <c r="A4" s="455"/>
      <c r="B4" s="215"/>
      <c r="C4" s="457"/>
      <c r="D4" s="216" t="str">
        <f>'Rjedhja parase'!D3</f>
        <v>Dec 31,2009</v>
      </c>
      <c r="E4" s="216" t="str">
        <f>'Rjedhja parase'!E3</f>
        <v>Dec 31,2008</v>
      </c>
      <c r="F4" s="455"/>
      <c r="G4" s="261"/>
      <c r="H4" s="457"/>
      <c r="I4" s="216" t="str">
        <f>D4</f>
        <v>Dec 31,2009</v>
      </c>
      <c r="J4" s="216" t="str">
        <f>E4</f>
        <v>Dec 31,2008</v>
      </c>
    </row>
    <row r="5" spans="1:10" ht="18">
      <c r="A5" s="217">
        <v>1</v>
      </c>
      <c r="B5" s="218" t="s">
        <v>200</v>
      </c>
      <c r="C5" s="219" t="s">
        <v>201</v>
      </c>
      <c r="D5" s="220">
        <v>25291490</v>
      </c>
      <c r="E5" s="220">
        <v>38087947.8</v>
      </c>
      <c r="F5" s="217">
        <v>1</v>
      </c>
      <c r="G5" s="262"/>
      <c r="H5" s="219" t="s">
        <v>201</v>
      </c>
      <c r="I5" s="220">
        <f>D5</f>
        <v>25291490</v>
      </c>
      <c r="J5" s="220">
        <f>E5</f>
        <v>38087947.8</v>
      </c>
    </row>
    <row r="6" spans="1:10" ht="18">
      <c r="A6" s="217">
        <v>2</v>
      </c>
      <c r="B6" s="221" t="s">
        <v>202</v>
      </c>
      <c r="C6" s="222" t="s">
        <v>203</v>
      </c>
      <c r="D6" s="220"/>
      <c r="E6" s="220"/>
      <c r="F6" s="217">
        <v>2</v>
      </c>
      <c r="G6" s="263"/>
      <c r="H6" s="222" t="s">
        <v>240</v>
      </c>
      <c r="I6" s="220">
        <f>D8+D9+D13</f>
        <v>14945387</v>
      </c>
      <c r="J6" s="220">
        <v>32492100.53</v>
      </c>
    </row>
    <row r="7" spans="1:10" ht="18">
      <c r="A7" s="223">
        <v>3</v>
      </c>
      <c r="B7" s="224" t="s">
        <v>204</v>
      </c>
      <c r="C7" s="222" t="s">
        <v>205</v>
      </c>
      <c r="D7" s="225">
        <f>'P.A+P'!F23</f>
        <v>6000000</v>
      </c>
      <c r="E7" s="225"/>
      <c r="F7" s="223">
        <v>3</v>
      </c>
      <c r="G7" s="264"/>
      <c r="H7" s="222" t="s">
        <v>241</v>
      </c>
      <c r="I7" s="225">
        <f>I5-I6</f>
        <v>10346103</v>
      </c>
      <c r="J7" s="225">
        <f>J5-J6</f>
        <v>5595847.269999996</v>
      </c>
    </row>
    <row r="8" spans="1:10" ht="18">
      <c r="A8" s="217">
        <v>4</v>
      </c>
      <c r="B8" s="221" t="s">
        <v>206</v>
      </c>
      <c r="C8" s="222" t="s">
        <v>207</v>
      </c>
      <c r="D8" s="225">
        <v>11016803</v>
      </c>
      <c r="E8" s="225">
        <v>29572357.53</v>
      </c>
      <c r="F8" s="217">
        <v>4</v>
      </c>
      <c r="G8" s="263"/>
      <c r="H8" s="222" t="s">
        <v>242</v>
      </c>
      <c r="I8" s="225"/>
      <c r="J8" s="225"/>
    </row>
    <row r="9" spans="1:10" ht="18">
      <c r="A9" s="223">
        <v>5</v>
      </c>
      <c r="B9" s="224" t="s">
        <v>208</v>
      </c>
      <c r="C9" s="226" t="s">
        <v>209</v>
      </c>
      <c r="D9" s="225">
        <f>D10+D11</f>
        <v>1742707</v>
      </c>
      <c r="E9" s="225">
        <f>E10+E11</f>
        <v>2149440</v>
      </c>
      <c r="F9" s="223">
        <v>5</v>
      </c>
      <c r="G9" s="264"/>
      <c r="H9" s="226" t="s">
        <v>243</v>
      </c>
      <c r="I9" s="225">
        <f>I10+I11</f>
        <v>7046241</v>
      </c>
      <c r="J9" s="225">
        <v>893035</v>
      </c>
    </row>
    <row r="10" spans="1:10" ht="18">
      <c r="A10" s="217"/>
      <c r="B10" s="227" t="s">
        <v>210</v>
      </c>
      <c r="C10" s="228" t="s">
        <v>211</v>
      </c>
      <c r="D10" s="225">
        <v>1463200</v>
      </c>
      <c r="E10" s="225">
        <v>1791200</v>
      </c>
      <c r="F10" s="217">
        <v>6</v>
      </c>
      <c r="G10" s="265"/>
      <c r="H10" s="256" t="s">
        <v>244</v>
      </c>
      <c r="I10" s="225"/>
      <c r="J10" s="225"/>
    </row>
    <row r="11" spans="1:10" ht="18">
      <c r="A11" s="223"/>
      <c r="B11" s="229" t="s">
        <v>212</v>
      </c>
      <c r="C11" s="228" t="s">
        <v>213</v>
      </c>
      <c r="D11" s="225">
        <v>279507</v>
      </c>
      <c r="E11" s="225">
        <v>358240</v>
      </c>
      <c r="F11" s="223">
        <v>7</v>
      </c>
      <c r="G11" s="266"/>
      <c r="H11" s="256" t="s">
        <v>245</v>
      </c>
      <c r="I11" s="225">
        <f>D12+D7</f>
        <v>7046241</v>
      </c>
      <c r="J11" s="162">
        <v>943212.57</v>
      </c>
    </row>
    <row r="12" spans="1:10" ht="18">
      <c r="A12" s="230">
        <v>6</v>
      </c>
      <c r="B12" s="229"/>
      <c r="C12" s="231" t="s">
        <v>214</v>
      </c>
      <c r="D12" s="232">
        <v>1046241</v>
      </c>
      <c r="E12" s="232">
        <v>770303</v>
      </c>
      <c r="F12" s="235">
        <v>8</v>
      </c>
      <c r="G12" s="266"/>
      <c r="H12" s="222" t="s">
        <v>246</v>
      </c>
      <c r="I12" s="232"/>
      <c r="J12" s="232"/>
    </row>
    <row r="13" spans="1:10" ht="18.75" thickBot="1">
      <c r="A13" s="233">
        <v>7</v>
      </c>
      <c r="B13" s="229"/>
      <c r="C13" s="234" t="s">
        <v>215</v>
      </c>
      <c r="D13" s="232">
        <v>2185877</v>
      </c>
      <c r="E13" s="232">
        <v>1836247.87</v>
      </c>
      <c r="F13" s="233">
        <v>9</v>
      </c>
      <c r="G13" s="266"/>
      <c r="H13" s="257" t="s">
        <v>247</v>
      </c>
      <c r="I13" s="232"/>
      <c r="J13" s="232"/>
    </row>
    <row r="14" spans="1:10" ht="18.75" thickBot="1">
      <c r="A14" s="235">
        <v>8</v>
      </c>
      <c r="B14" s="460" t="s">
        <v>216</v>
      </c>
      <c r="C14" s="461"/>
      <c r="D14" s="236">
        <f>D8+D9+D12+D13</f>
        <v>15991628</v>
      </c>
      <c r="E14" s="236">
        <f>E8+E9+E12+E13</f>
        <v>34328348.4</v>
      </c>
      <c r="F14" s="258">
        <v>10</v>
      </c>
      <c r="G14" s="266"/>
      <c r="H14" s="257" t="s">
        <v>248</v>
      </c>
      <c r="I14" s="232"/>
      <c r="J14" s="232"/>
    </row>
    <row r="15" spans="1:10" ht="18">
      <c r="A15" s="237">
        <v>9</v>
      </c>
      <c r="B15" s="238"/>
      <c r="C15" s="239" t="s">
        <v>217</v>
      </c>
      <c r="D15" s="240">
        <f>D5+D6-D7-D14</f>
        <v>3299862</v>
      </c>
      <c r="E15" s="240">
        <f>E5+E6-E7-E14</f>
        <v>3759599.3999999985</v>
      </c>
      <c r="F15" s="259">
        <v>11</v>
      </c>
      <c r="G15" s="267"/>
      <c r="H15" s="257" t="s">
        <v>249</v>
      </c>
      <c r="I15" s="247">
        <f>I7-I9</f>
        <v>3299862</v>
      </c>
      <c r="J15" s="247">
        <f>SUM(J16:J19)</f>
        <v>-2314318</v>
      </c>
    </row>
    <row r="16" spans="1:10" ht="18">
      <c r="A16" s="241">
        <v>10</v>
      </c>
      <c r="B16" s="242" t="s">
        <v>218</v>
      </c>
      <c r="C16" s="243" t="s">
        <v>219</v>
      </c>
      <c r="D16" s="244">
        <v>0</v>
      </c>
      <c r="E16" s="220">
        <v>0</v>
      </c>
      <c r="F16" s="241"/>
      <c r="G16" s="268">
        <v>11.1</v>
      </c>
      <c r="H16" s="270" t="s">
        <v>250</v>
      </c>
      <c r="I16" s="244"/>
      <c r="J16" s="220"/>
    </row>
    <row r="17" spans="1:10" ht="18">
      <c r="A17" s="223">
        <v>11</v>
      </c>
      <c r="B17" s="224" t="s">
        <v>220</v>
      </c>
      <c r="C17" s="234" t="s">
        <v>221</v>
      </c>
      <c r="D17" s="232">
        <v>0</v>
      </c>
      <c r="E17" s="220">
        <v>0</v>
      </c>
      <c r="F17" s="223"/>
      <c r="G17" s="264">
        <v>11.2</v>
      </c>
      <c r="H17" s="270" t="s">
        <v>251</v>
      </c>
      <c r="I17" s="232">
        <f>D20</f>
        <v>-1916145</v>
      </c>
      <c r="J17" s="220">
        <v>-2314318</v>
      </c>
    </row>
    <row r="18" spans="1:10" ht="18">
      <c r="A18" s="223">
        <v>12</v>
      </c>
      <c r="B18" s="224" t="s">
        <v>222</v>
      </c>
      <c r="C18" s="222" t="s">
        <v>223</v>
      </c>
      <c r="D18" s="225"/>
      <c r="E18" s="225"/>
      <c r="F18" s="223"/>
      <c r="G18" s="264">
        <v>11.3</v>
      </c>
      <c r="H18" s="270" t="s">
        <v>252</v>
      </c>
      <c r="I18" s="225"/>
      <c r="J18" s="225"/>
    </row>
    <row r="19" spans="1:10" ht="18">
      <c r="A19" s="223" t="s">
        <v>224</v>
      </c>
      <c r="B19" s="224" t="s">
        <v>225</v>
      </c>
      <c r="C19" s="234" t="s">
        <v>226</v>
      </c>
      <c r="D19" s="232"/>
      <c r="E19" s="225"/>
      <c r="F19" s="223"/>
      <c r="G19" s="264">
        <v>11.4</v>
      </c>
      <c r="H19" s="270" t="s">
        <v>235</v>
      </c>
      <c r="I19" s="232"/>
      <c r="J19" s="225"/>
    </row>
    <row r="20" spans="1:10" ht="18">
      <c r="A20" s="223" t="s">
        <v>227</v>
      </c>
      <c r="B20" s="224" t="s">
        <v>228</v>
      </c>
      <c r="C20" s="234" t="s">
        <v>229</v>
      </c>
      <c r="D20" s="232">
        <v>-1916145</v>
      </c>
      <c r="E20" s="232">
        <v>-2314318.8</v>
      </c>
      <c r="F20" s="223">
        <v>12</v>
      </c>
      <c r="G20" s="264"/>
      <c r="H20" s="257" t="s">
        <v>253</v>
      </c>
      <c r="I20" s="232">
        <f>I15+I17</f>
        <v>1383717</v>
      </c>
      <c r="J20" s="232">
        <v>4121790.48</v>
      </c>
    </row>
    <row r="21" spans="1:10" ht="18">
      <c r="A21" s="223" t="s">
        <v>230</v>
      </c>
      <c r="B21" s="224" t="s">
        <v>231</v>
      </c>
      <c r="C21" s="234" t="s">
        <v>232</v>
      </c>
      <c r="D21" s="232"/>
      <c r="E21" s="232"/>
      <c r="F21" s="223"/>
      <c r="G21" s="264"/>
      <c r="H21" s="234"/>
      <c r="I21" s="232"/>
      <c r="J21" s="232"/>
    </row>
    <row r="22" spans="1:10" ht="18">
      <c r="A22" s="223" t="s">
        <v>233</v>
      </c>
      <c r="B22" s="224" t="s">
        <v>234</v>
      </c>
      <c r="C22" s="234" t="s">
        <v>235</v>
      </c>
      <c r="D22" s="232"/>
      <c r="E22" s="232"/>
      <c r="F22" s="223"/>
      <c r="G22" s="264"/>
      <c r="H22" s="234"/>
      <c r="I22" s="232"/>
      <c r="J22" s="232"/>
    </row>
    <row r="23" spans="1:10" ht="18">
      <c r="A23" s="223">
        <v>13</v>
      </c>
      <c r="B23" s="224"/>
      <c r="C23" s="222" t="s">
        <v>236</v>
      </c>
      <c r="D23" s="225">
        <f>D16+D17+D19+D20+D21+D22</f>
        <v>-1916145</v>
      </c>
      <c r="E23" s="225">
        <f>E16+E17+E19+E20+E21+E22</f>
        <v>-2314318.8</v>
      </c>
      <c r="F23" s="223"/>
      <c r="G23" s="264"/>
      <c r="H23" s="222"/>
      <c r="I23" s="225"/>
      <c r="J23" s="225"/>
    </row>
    <row r="24" spans="1:10" ht="18">
      <c r="A24" s="223"/>
      <c r="B24" s="224"/>
      <c r="C24" s="245"/>
      <c r="D24" s="246"/>
      <c r="E24" s="246"/>
      <c r="F24" s="223"/>
      <c r="G24" s="264"/>
      <c r="H24" s="245"/>
      <c r="I24" s="246"/>
      <c r="J24" s="246"/>
    </row>
    <row r="25" spans="1:10" ht="18">
      <c r="A25" s="223">
        <v>14</v>
      </c>
      <c r="B25" s="224"/>
      <c r="C25" s="222" t="s">
        <v>237</v>
      </c>
      <c r="D25" s="247">
        <f>D15+D23</f>
        <v>1383717</v>
      </c>
      <c r="E25" s="247">
        <f>E15+E23</f>
        <v>1445280.5999999987</v>
      </c>
      <c r="F25" s="223">
        <v>13</v>
      </c>
      <c r="G25" s="264"/>
      <c r="H25" s="222" t="s">
        <v>254</v>
      </c>
      <c r="I25" s="247">
        <f>I20</f>
        <v>1383717</v>
      </c>
      <c r="J25" s="247">
        <v>1904559.05</v>
      </c>
    </row>
    <row r="26" spans="1:10" ht="18">
      <c r="A26" s="248">
        <v>15</v>
      </c>
      <c r="B26" s="249"/>
      <c r="C26" s="234" t="s">
        <v>238</v>
      </c>
      <c r="D26" s="250">
        <f>D25*0.1</f>
        <v>138371.7</v>
      </c>
      <c r="E26" s="250">
        <f>E25*0.1</f>
        <v>144528.05999999988</v>
      </c>
      <c r="F26" s="248">
        <v>14</v>
      </c>
      <c r="G26" s="269"/>
      <c r="H26" s="234" t="s">
        <v>238</v>
      </c>
      <c r="I26" s="250">
        <f>I25*0.1</f>
        <v>138371.7</v>
      </c>
      <c r="J26" s="250">
        <v>380911.81</v>
      </c>
    </row>
    <row r="27" spans="1:10" ht="18">
      <c r="A27" s="251">
        <v>16</v>
      </c>
      <c r="B27" s="224"/>
      <c r="C27" s="222" t="s">
        <v>239</v>
      </c>
      <c r="D27" s="247">
        <f>D25-D26</f>
        <v>1245345.3</v>
      </c>
      <c r="E27" s="247">
        <f>E25-E26</f>
        <v>1300752.5399999989</v>
      </c>
      <c r="F27" s="251">
        <v>15</v>
      </c>
      <c r="G27" s="264"/>
      <c r="H27" s="222" t="s">
        <v>255</v>
      </c>
      <c r="I27" s="247">
        <f>I25-I26</f>
        <v>1245345.3</v>
      </c>
      <c r="J27" s="389">
        <v>1523647.24</v>
      </c>
    </row>
    <row r="28" spans="1:10" ht="18">
      <c r="A28" s="251"/>
      <c r="B28" s="224"/>
      <c r="C28" s="234"/>
      <c r="D28" s="244"/>
      <c r="E28" s="244"/>
      <c r="F28" s="251"/>
      <c r="G28" s="264"/>
      <c r="H28" s="234"/>
      <c r="I28" s="244"/>
      <c r="J28" s="244"/>
    </row>
    <row r="29" spans="1:10" ht="18">
      <c r="A29" s="251"/>
      <c r="B29" s="224"/>
      <c r="C29" s="234" t="s">
        <v>256</v>
      </c>
      <c r="D29" s="232"/>
      <c r="E29" s="244"/>
      <c r="F29" s="251"/>
      <c r="G29" s="264"/>
      <c r="H29" s="234" t="str">
        <f>C29</f>
        <v>Elemetet e pasqyrave te kosoliduara</v>
      </c>
      <c r="I29" s="232"/>
      <c r="J29" s="244"/>
    </row>
    <row r="30" spans="1:10" ht="18.75" thickBot="1">
      <c r="A30" s="251"/>
      <c r="B30" s="224"/>
      <c r="C30" s="222"/>
      <c r="D30" s="232"/>
      <c r="E30" s="244"/>
      <c r="F30" s="251"/>
      <c r="G30" s="264"/>
      <c r="H30" s="222"/>
      <c r="I30" s="232"/>
      <c r="J30" s="244"/>
    </row>
    <row r="31" spans="1:10" ht="18.75" thickBot="1">
      <c r="A31" s="252"/>
      <c r="B31" s="253"/>
      <c r="C31" s="254"/>
      <c r="D31" s="255"/>
      <c r="E31" s="255"/>
      <c r="F31" s="252"/>
      <c r="G31" s="253"/>
      <c r="H31" s="254"/>
      <c r="I31" s="255"/>
      <c r="J31" s="255"/>
    </row>
  </sheetData>
  <mergeCells count="10">
    <mergeCell ref="B14:C14"/>
    <mergeCell ref="F3:F4"/>
    <mergeCell ref="H3:H4"/>
    <mergeCell ref="I3:J3"/>
    <mergeCell ref="G1:H1"/>
    <mergeCell ref="A2:C2"/>
    <mergeCell ref="A3:A4"/>
    <mergeCell ref="C3:C4"/>
    <mergeCell ref="D3:E3"/>
    <mergeCell ref="B1:C1"/>
  </mergeCells>
  <printOptions/>
  <pageMargins left="0.75" right="0.75" top="1" bottom="1" header="0.5" footer="0.5"/>
  <pageSetup horizontalDpi="300" verticalDpi="3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mdoko</dc:creator>
  <cp:keywords/>
  <dc:description/>
  <cp:lastModifiedBy>Administrator</cp:lastModifiedBy>
  <cp:lastPrinted>2010-03-15T19:56:39Z</cp:lastPrinted>
  <dcterms:created xsi:type="dcterms:W3CDTF">2007-05-14T12:09:19Z</dcterms:created>
  <dcterms:modified xsi:type="dcterms:W3CDTF">2010-07-23T11:05:25Z</dcterms:modified>
  <cp:category/>
  <cp:version/>
  <cp:contentType/>
  <cp:contentStatus/>
</cp:coreProperties>
</file>