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9" activeTab="0"/>
  </bookViews>
  <sheets>
    <sheet name="Kopertina " sheetId="1" r:id="rId1"/>
    <sheet name="AKTIVI " sheetId="2" r:id="rId2"/>
    <sheet name="PASIVI " sheetId="3" r:id="rId3"/>
    <sheet name="Ardh e shp - natyres" sheetId="4" r:id="rId4"/>
    <sheet name=" Fluksit mon - direkte" sheetId="5" r:id="rId5"/>
    <sheet name="Fluks mon - indirek" sheetId="6" r:id="rId6"/>
    <sheet name="Pasq e ndrysh te kap 2" sheetId="7" r:id="rId7"/>
    <sheet name="Bankat" sheetId="8" r:id="rId8"/>
    <sheet name="Shenit Spjeguse" sheetId="9" r:id="rId9"/>
    <sheet name="Inventar mjete" sheetId="10" r:id="rId10"/>
    <sheet name="Ineventar i AAM" sheetId="11" r:id="rId11"/>
    <sheet name="Pasqyra 1-2" sheetId="12" r:id="rId12"/>
    <sheet name="Pasqyre 3" sheetId="13" r:id="rId13"/>
    <sheet name="Aktivet " sheetId="14" r:id="rId14"/>
    <sheet name="Inventar i mallrave" sheetId="15" r:id="rId15"/>
    <sheet name="Amortizimi" sheetId="16" r:id="rId16"/>
    <sheet name="blerjet e mallrave" sheetId="17" r:id="rId17"/>
    <sheet name="Pasqyre rakordimi" sheetId="18" r:id="rId18"/>
    <sheet name="Permb.paga" sheetId="19" r:id="rId19"/>
    <sheet name="Tatime, Tvsh, Pagat etj" sheetId="20" r:id="rId20"/>
  </sheets>
  <definedNames/>
  <calcPr fullCalcOnLoad="1"/>
</workbook>
</file>

<file path=xl/sharedStrings.xml><?xml version="1.0" encoding="utf-8"?>
<sst xmlns="http://schemas.openxmlformats.org/spreadsheetml/2006/main" count="1083" uniqueCount="742">
  <si>
    <t>Emertimi dhe Forma Ligjore "</t>
  </si>
  <si>
    <t>"SABATEL " sh p k</t>
  </si>
  <si>
    <t xml:space="preserve">N I P T   </t>
  </si>
  <si>
    <t>K 06924228G</t>
  </si>
  <si>
    <t xml:space="preserve">Adresa e Selise </t>
  </si>
  <si>
    <t xml:space="preserve"> Fshati  " Babice e Madhe   " - Vlore</t>
  </si>
  <si>
    <t xml:space="preserve">Data e Krijimit </t>
  </si>
  <si>
    <t xml:space="preserve"> Gusht   viti 2000</t>
  </si>
  <si>
    <t xml:space="preserve">Nr I  Rregj Tregetar </t>
  </si>
  <si>
    <t xml:space="preserve">Veprimtaria kryesore </t>
  </si>
  <si>
    <t>TELEFONI RURALE</t>
  </si>
  <si>
    <t xml:space="preserve">PASQYRAT    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</si>
  <si>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</si>
  <si>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</si>
  <si>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</si>
  <si>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</si>
  <si>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>Po</t>
  </si>
  <si>
    <t>Pasqyrat financiare jane te shprehura ne</t>
  </si>
  <si>
    <t>leke</t>
  </si>
  <si>
    <t xml:space="preserve">Periudha kontabel e Pasqyrave Financiare </t>
  </si>
  <si>
    <t xml:space="preserve">Nga </t>
  </si>
  <si>
    <t xml:space="preserve">Deri </t>
  </si>
  <si>
    <t xml:space="preserve">Data e mbylljes te Psqyrave Financiare </t>
  </si>
  <si>
    <t>23./03/2011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</si>
  <si>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</si>
  <si>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</si>
  <si>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</si>
  <si>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</si>
  <si>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</si>
  <si>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Periudha </t>
  </si>
  <si>
    <t xml:space="preserve">Raportuse </t>
  </si>
  <si>
    <t xml:space="preserve">Paraardhese </t>
  </si>
  <si>
    <t>I</t>
  </si>
  <si>
    <t xml:space="preserve">AKTIVET AFATSHKURTERA </t>
  </si>
  <si>
    <t xml:space="preserve">1. - Aktivet monetare </t>
  </si>
  <si>
    <t>A-1</t>
  </si>
  <si>
    <t xml:space="preserve">&gt;  Banka </t>
  </si>
  <si>
    <t xml:space="preserve">&gt;  Arka </t>
  </si>
  <si>
    <t>2 -  Derivatet e Aktivet te mbajtura per tregetim</t>
  </si>
  <si>
    <t xml:space="preserve">3 -  Aktivet te tjera financiare  afatshkurtera </t>
  </si>
  <si>
    <t>&gt;  Kliente per mallra , produkte e sherbime</t>
  </si>
  <si>
    <t xml:space="preserve">&gt;  Debitore , Kreditore te tjere </t>
  </si>
  <si>
    <t>&gt;  Tatim mbi fitimin</t>
  </si>
  <si>
    <t xml:space="preserve">&gt;  T v sh </t>
  </si>
  <si>
    <t>&gt;  Te drejta e detyrime ndaj ortakeve</t>
  </si>
  <si>
    <t xml:space="preserve">4 - Inventari </t>
  </si>
  <si>
    <t>A-2</t>
  </si>
  <si>
    <t xml:space="preserve">&gt;  Lendet e para </t>
  </si>
  <si>
    <t>&gt;  Inventar I imet</t>
  </si>
  <si>
    <t>&gt;  Prodhimi ne proces</t>
  </si>
  <si>
    <t xml:space="preserve">&gt;  Produkte te gateshme </t>
  </si>
  <si>
    <t>&gt;  Mallra per 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</si>
  <si>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</si>
  <si>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</si>
  <si>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</si>
  <si>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</si>
  <si>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</si>
  <si>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</si>
  <si>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</si>
  <si>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>A-3</t>
  </si>
  <si>
    <t xml:space="preserve">1  - Financimet financiare afatgjata </t>
  </si>
  <si>
    <t>2 - Aktivet Afatgjata  materiale</t>
  </si>
  <si>
    <t>&gt; Toka</t>
  </si>
  <si>
    <t>&gt; Ndertesa</t>
  </si>
  <si>
    <t xml:space="preserve"> &gt; paisje  zyre makineri paisje </t>
  </si>
  <si>
    <t>&gt; Aktivet tjera afat gjata materiale</t>
  </si>
  <si>
    <t>&gt;  Mjete  transporti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</si>
  <si>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</si>
  <si>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</si>
  <si>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</si>
  <si>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</si>
  <si>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SHUMA E AKTIVIT</t>
  </si>
  <si>
    <t>LLOGARI JASHTE BILANCI</t>
  </si>
  <si>
    <t>PASIVET E KAPITALET</t>
  </si>
  <si>
    <t xml:space="preserve">Derivatet </t>
  </si>
  <si>
    <t xml:space="preserve">1. -Pasivet  monetare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</si>
  <si>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</si>
  <si>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</si>
  <si>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</si>
  <si>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</si>
  <si>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>P-1</t>
  </si>
  <si>
    <t xml:space="preserve">&gt; Te pagushme ndaj furnitoreve </t>
  </si>
  <si>
    <t xml:space="preserve">&gt;  Te pagushme ndaj punonjesve </t>
  </si>
  <si>
    <t>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</si>
  <si>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</si>
  <si>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</si>
  <si>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</si>
  <si>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</si>
  <si>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 xml:space="preserve">&gt; Te drejta e detyrime ndaj ortakeve  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</si>
  <si>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</si>
  <si>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</si>
  <si>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</si>
  <si>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</si>
  <si>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</si>
  <si>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</si>
  <si>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</si>
  <si>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</si>
  <si>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</si>
  <si>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</si>
  <si>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</si>
  <si>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</si>
  <si>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</si>
  <si>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</si>
  <si>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P-2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</si>
  <si>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</si>
  <si>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</si>
  <si>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</si>
  <si>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</si>
  <si>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</si>
  <si>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</si>
  <si>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</si>
  <si>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</si>
  <si>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</si>
  <si>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</si>
  <si>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11- HUMBJE</t>
  </si>
  <si>
    <t>TOTALI I PASIVEVE DHE KAPITALIT( I + II + III)</t>
  </si>
  <si>
    <t xml:space="preserve">PASQYRA  E  TE  ARDHURAVE  DHE   SHPENZIMEVE </t>
  </si>
  <si>
    <t xml:space="preserve"> ( Bazuar ne klasifikimin e shpenzimeve sipas natyres )</t>
  </si>
  <si>
    <t xml:space="preserve">Pershkrimi I elementeve </t>
  </si>
  <si>
    <t>Raportuse 2010</t>
  </si>
  <si>
    <t>Paraardhese 2009</t>
  </si>
  <si>
    <t xml:space="preserve"> Shitjet neto</t>
  </si>
  <si>
    <t>P-3</t>
  </si>
  <si>
    <t xml:space="preserve"> Te ardhura te tjera nga veprimtaria e shfrytezimit </t>
  </si>
  <si>
    <t>Ndryshimi ne inventarin prod I gateshm e prodh proces</t>
  </si>
  <si>
    <t xml:space="preserve">Materiale te konsumuara </t>
  </si>
  <si>
    <t>P-4</t>
  </si>
  <si>
    <t>Kostot e punes</t>
  </si>
  <si>
    <t>a</t>
  </si>
  <si>
    <t xml:space="preserve">Pagat dhe shtesat e personelit </t>
  </si>
  <si>
    <t>b</t>
  </si>
  <si>
    <t>Shpenzime  per Sigurimet shoqerore e shendetesore</t>
  </si>
  <si>
    <t xml:space="preserve">Amortizimet e çvleresimet </t>
  </si>
  <si>
    <t>P-5</t>
  </si>
  <si>
    <t xml:space="preserve">Shpenzime te tjera </t>
  </si>
  <si>
    <t xml:space="preserve">TOTALI I SHPENZIMEVE </t>
  </si>
  <si>
    <t xml:space="preserve">Fitimi ( humbja )  nga veprimtaria kryesore </t>
  </si>
  <si>
    <t xml:space="preserve">Te ardhura e shpenz financ nga  njesite e kontrolluara </t>
  </si>
  <si>
    <t>Te ardhura e shpenzimet financiare nga pjesmarjet</t>
  </si>
  <si>
    <t xml:space="preserve">Te ardhura e shpenzimet financiare  </t>
  </si>
  <si>
    <t xml:space="preserve">12.1Te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</si>
  <si>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</si>
  <si>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</si>
  <si>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Te ardhura e shpenzime te tjera financiare</t>
  </si>
  <si>
    <t>Totali I te ardhurave e shpenzimeve financiare</t>
  </si>
  <si>
    <t>Fitimi ( humbja ) para tatimit  ( 9 + / -  13 )</t>
  </si>
  <si>
    <t>P-6</t>
  </si>
  <si>
    <t>Shtohen shpenzime  te panjohura</t>
  </si>
  <si>
    <t>HUMBJA E VITIT TE KALUAR</t>
  </si>
  <si>
    <t>FITIMI PARA TATIMIT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</si>
  <si>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</si>
  <si>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</si>
  <si>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</si>
  <si>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e Fluksit monetar - Metoda direkte </t>
  </si>
  <si>
    <t xml:space="preserve">Pasqyra e Fluksit monetar - Metoda Direkte </t>
  </si>
  <si>
    <t xml:space="preserve">Periudha   </t>
  </si>
  <si>
    <t>raportuese</t>
  </si>
  <si>
    <t xml:space="preserve">paraardhese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</si>
  <si>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</si>
  <si>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</si>
  <si>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</si>
  <si>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</si>
  <si>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tjera(debitoret)</t>
  </si>
  <si>
    <t xml:space="preserve">Interesi i paguar </t>
  </si>
  <si>
    <t xml:space="preserve"> Tatim fitimi i   paguar </t>
  </si>
  <si>
    <t xml:space="preserve"> Tvsh e paguar  paguar </t>
  </si>
  <si>
    <t>Taksa te tjera</t>
  </si>
  <si>
    <t>Te tjera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</si>
  <si>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</si>
  <si>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</si>
  <si>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</si>
  <si>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</si>
  <si>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</si>
  <si>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AAM dhe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</si>
  <si>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</si>
  <si>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</si>
  <si>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</si>
  <si>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</si>
  <si>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</si>
  <si>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</si>
  <si>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</si>
  <si>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</si>
  <si>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</si>
  <si>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</si>
  <si>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</si>
  <si>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fillim te periudhes  kontabel</t>
  </si>
  <si>
    <t>Mjete monetare ne fund te periudhes kontabel</t>
  </si>
  <si>
    <t xml:space="preserve">Pasqyra e Fluksit monetar - Metoda Indirekte </t>
  </si>
  <si>
    <t>raportuse</t>
  </si>
  <si>
    <t>Fitimi para tatimit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</si>
  <si>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</si>
  <si>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</si>
  <si>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</si>
  <si>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</si>
  <si>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 e gjoba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</si>
  <si>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</si>
  <si>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</si>
  <si>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</si>
  <si>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</si>
  <si>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</si>
  <si>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Interes I paguar  e tvsh 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</si>
  <si>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</si>
  <si>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</si>
  <si>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</si>
  <si>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</si>
  <si>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</si>
  <si>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Te ardhura nga shitja e paisjeve</t>
  </si>
  <si>
    <t>Dividente te arketuar</t>
  </si>
  <si>
    <t>M M Neto e perdorur ne veprimtarine investuse</t>
  </si>
  <si>
    <t>Fluksi monetar nga aktivitetet financiare</t>
  </si>
  <si>
    <t>Shpenzime te pa njohura</t>
  </si>
  <si>
    <t>4.1.Detyrime tatimore, paga , divident etj  te ngjajshme</t>
  </si>
  <si>
    <t>M M Neto e perdorur ne veprimtarine financiare</t>
  </si>
  <si>
    <t>D</t>
  </si>
  <si>
    <t>Rritja / renja  Neto e mjeteveve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</si>
  <si>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</si>
  <si>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</si>
  <si>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</si>
  <si>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</si>
  <si>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>f5</t>
  </si>
  <si>
    <t xml:space="preserve">PASQYRA E NDRYSHIMEVE NE KAPITAL </t>
  </si>
  <si>
    <t>NJE PASQYRE E PAKONSOLIDUAR</t>
  </si>
  <si>
    <t>Emertimi</t>
  </si>
  <si>
    <t>Kapitali aksioner</t>
  </si>
  <si>
    <t>Primi I Aksionit</t>
  </si>
  <si>
    <t>Aksione te Thesarit</t>
  </si>
  <si>
    <t>Rezerva Stat e ligj</t>
  </si>
  <si>
    <t>Fitimi I pashpernd</t>
  </si>
  <si>
    <t xml:space="preserve">T O T A L I </t>
  </si>
  <si>
    <t>Pozicioni me 31 dhjetor 2008</t>
  </si>
  <si>
    <t xml:space="preserve">Efekti I ndryshimit ne polit kontabel </t>
  </si>
  <si>
    <t>Pozicioni I rregulluar</t>
  </si>
  <si>
    <t>Fitimi Neto per periudhen Kontabel</t>
  </si>
  <si>
    <t>Dividentet e paguar</t>
  </si>
  <si>
    <t>Ritja e rezerves te kapitalit</t>
  </si>
  <si>
    <t>Emetimi I Aksioneve</t>
  </si>
  <si>
    <t>Pozicioni me 31.dhjetor 2009</t>
  </si>
  <si>
    <t>Emetimi I kapitalit Aksioner</t>
  </si>
  <si>
    <t>Aksione te thesarit te riblera</t>
  </si>
  <si>
    <t>Pozicioni me 31 Dhjetor 2010</t>
  </si>
  <si>
    <t>SABATEL</t>
  </si>
  <si>
    <t>NIPT   K 066052013 Q</t>
  </si>
  <si>
    <t>k06924228 g</t>
  </si>
  <si>
    <t>Tel</t>
  </si>
  <si>
    <t>Iventari i Llogarive Bankare</t>
  </si>
  <si>
    <t>Tatimpaguesi  Lut</t>
  </si>
  <si>
    <t>31.12.2010</t>
  </si>
  <si>
    <t>Emertimi bankes</t>
  </si>
  <si>
    <t>Numri llogarise</t>
  </si>
  <si>
    <t>Monedha</t>
  </si>
  <si>
    <t>Shuma monedhe huaj</t>
  </si>
  <si>
    <t>Shuma ne lek</t>
  </si>
  <si>
    <t>Tirana  banke</t>
  </si>
  <si>
    <t>Raifazen</t>
  </si>
  <si>
    <t>BKT</t>
  </si>
  <si>
    <t>Banka Kredins</t>
  </si>
  <si>
    <t>Shuma</t>
  </si>
  <si>
    <t>Perfaqsuesi Personit Juridik/ fizik</t>
  </si>
  <si>
    <t>Sali  Saliu</t>
  </si>
  <si>
    <t>(emer mbiemer, firme e vule)</t>
  </si>
  <si>
    <t>Firma……………………………..</t>
  </si>
  <si>
    <t>SHENIME SPIEGUESE</t>
  </si>
  <si>
    <t xml:space="preserve">Per Pasqyrat Financiare te vitit </t>
  </si>
  <si>
    <t xml:space="preserve">Dhenja e shenimeve shpjeguse ne kete pjese eshte pjese e detyrushme sipas S K K 2 .       
Plotesimi I te dhenave ne kete pjese duhet te behet sipas kerkesave e struktures standarte       
te percaktuara ne S K K 2  e konkretisht paragrafeve 49 - 55. rradha e dhenjes te spjegimeve duhet te jete:       
a- Informacion i pergjitheshm dhe politikat kontabel      
b -  Shenime qe shpjegojne zerat e ndryshem te pasq financiare      
c -  Shenime te tjera shpjeguse .      
</t>
  </si>
  <si>
    <t xml:space="preserve">         Shoqeria   "……………….. " eshte krijuar ne vitin ……..  dhe eshte shoqeri shpk……</t>
  </si>
  <si>
    <t xml:space="preserve">Drejtimi i shoqerise eshte pergjegjes per pergatitjen dhe paraqitjen e sinqerte te ketyre pasqyrave financiare ne </t>
  </si>
  <si>
    <t xml:space="preserve">perputhje  me ligjin 9920 date 29.04.2004" Per pasqyrat financiare". Kjo pergjegjesi perfshin hartimin, zbatimin dhe </t>
  </si>
  <si>
    <t>paraqitjen e ketyre pasqyrave ne perputhje me SKK te miratuar nga KKK prane Ministrise se Financave  politikat</t>
  </si>
  <si>
    <t xml:space="preserve"> kontable te reflektuara ne keto pasqyra  jane te pandryshueshme nga viti i meparshem raportues. Keto Pasqyra jane </t>
  </si>
  <si>
    <t>pergatitur mbi bazen  e te drejtave dhe detyrimeve te konstatuara dhe eshte zbatuar parimi i vijimesise.</t>
  </si>
  <si>
    <t>Ato japin te gjithe informacionin e nevojshem material qe ndikon  ne rezultatet dhe gjendjen  financiare te shoqerise, performancen</t>
  </si>
  <si>
    <t xml:space="preserve"> performancen financiare  dhe flukset monetare te shoqerise . Shoqeria  gjate vitit 2009 nuk ka ndryshuar metodat e vleresimit </t>
  </si>
  <si>
    <r>
      <t xml:space="preserve">te aktiveve materiale afateshkurtera  dhe afategjata si dhe nuk ka bere rivleresim te inventareve apo ndyshime ne  aktivet, </t>
    </r>
    <r>
      <rPr>
        <sz val="8"/>
        <rFont val="Arial"/>
        <family val="2"/>
      </rPr>
      <t xml:space="preserve">pasivet </t>
    </r>
    <r>
      <rPr>
        <sz val="9"/>
        <rFont val="Arial"/>
        <family val="2"/>
      </rPr>
      <t xml:space="preserve"> </t>
    </r>
  </si>
  <si>
    <t xml:space="preserve">apo ne kapitalet e veta te shoqerise duke ruajtur  e qendueshmerise se metodave  te vleresimit. Po keshtu nuk kane ndodhur  gjarje </t>
  </si>
  <si>
    <t xml:space="preserve">mbas dates se mbylljes se bilancit. Njesia e vleresimit  ne keto Pasqyra eshte leke dhe  monedhat e huaja jane perkthyer ne </t>
  </si>
  <si>
    <r>
      <t xml:space="preserve">leke me kursin e dates se veprimit. Ne fund te vitit eshte bere rivleresimi i gjendjes se valutave ne Banka dhe ne Arke me </t>
    </r>
    <r>
      <rPr>
        <sz val="8"/>
        <rFont val="Arial"/>
        <family val="2"/>
      </rPr>
      <t>kursin</t>
    </r>
  </si>
  <si>
    <t xml:space="preserve"> e dates 31.12.2009.</t>
  </si>
  <si>
    <t>A1</t>
  </si>
  <si>
    <t>Bankat-, Arka  dhe gjendja e tyre me daten 31/12/2010</t>
  </si>
  <si>
    <t xml:space="preserve">Bankat </t>
  </si>
  <si>
    <t xml:space="preserve"> Valut</t>
  </si>
  <si>
    <t>kursi</t>
  </si>
  <si>
    <t>Vlera</t>
  </si>
  <si>
    <t xml:space="preserve">Arka </t>
  </si>
  <si>
    <t>Inventari i gjendjes se mallrave dhe materialeve ne daten 31/12/2009</t>
  </si>
  <si>
    <t>Lloji i mallrave dhe materialeve</t>
  </si>
  <si>
    <t>Njesia leke</t>
  </si>
  <si>
    <t>Viti ushtrimor</t>
  </si>
  <si>
    <t>Viti i meparshem</t>
  </si>
  <si>
    <t>Lende te para</t>
  </si>
  <si>
    <t>Prodhim ne proces</t>
  </si>
  <si>
    <t>Produkte te gatshme</t>
  </si>
  <si>
    <t>Mallra per rishitje</t>
  </si>
  <si>
    <t xml:space="preserve">parapagesat per furnizim </t>
  </si>
  <si>
    <t>Keto mallra/materiale jane vleresuar me çmimin mesatar  te ponderuar ne blerje .</t>
  </si>
  <si>
    <t>Inventari   i Aktiveve Afate Gjata  date 31.12.2009</t>
  </si>
  <si>
    <t xml:space="preserve">      Viti raportues</t>
  </si>
  <si>
    <t xml:space="preserve">             Viti paraardhes</t>
  </si>
  <si>
    <t>Amortizimi</t>
  </si>
  <si>
    <t>Vl.mbetur</t>
  </si>
  <si>
    <t>Toka</t>
  </si>
  <si>
    <t>Ndertesa</t>
  </si>
  <si>
    <t>Makineri,paisje</t>
  </si>
  <si>
    <t xml:space="preserve">Aktivet afate Gjata  Materiale  jene te evidentuara  me koston e blerjes se tyre .Eshte kryer inventarizimi </t>
  </si>
  <si>
    <t xml:space="preserve">fizik i tyre dhe nuk ka diferenca </t>
  </si>
  <si>
    <t xml:space="preserve">Amortizimi i tyre eshte llogaritur me vleren e mbetur  sipas normave  te miratuara ( per kete  shih </t>
  </si>
  <si>
    <t xml:space="preserve">pasqyren e amortizimit bashkanjitur ne keto shenime ). Metodat dhe normat e amortizimit  jane te </t>
  </si>
  <si>
    <t>njejta me ato qe perdoren per qellime fiskale : - shpenzimet e nisjes 15%, Ndertesat 5%, Aktivet e tjera dhe transporti me vleren e mbetur *15%</t>
  </si>
  <si>
    <t>dhe pajisjet informatike me 25%. Masa e llogaritur per amortizim nuk i kalon kufijt per efekte fiskale.</t>
  </si>
  <si>
    <t>Gjate vitit  ka pasur keto ndryshime :____________________________________</t>
  </si>
  <si>
    <t>Detyrimet afate shkurtera, huat dhe parapagimet.</t>
  </si>
  <si>
    <t>Huat dhe parapagimet ne fillim dhe ne fund te periudhes  paraqitensi vijon:</t>
  </si>
  <si>
    <t xml:space="preserve">Huat dhe parapagimet </t>
  </si>
  <si>
    <t>Viti paraardhes</t>
  </si>
  <si>
    <t>-Te pagueshme ndaj furnitoreve</t>
  </si>
  <si>
    <t>-Te pagueshme ndaj punonjeseve</t>
  </si>
  <si>
    <t>&lt;Detyrime per sigurimet shoq.</t>
  </si>
  <si>
    <t>&lt;Detyrime tatimore TAP</t>
  </si>
  <si>
    <t>TVSH</t>
  </si>
  <si>
    <t>"Te pagueshme ndaj furnitoreve" jane detyrimet  jane detyrimet per blerjen e mallrave dhe sherbimeve pa u likujduar .</t>
  </si>
  <si>
    <t>"Te pagueshme ndaj punonjeseve"  jene detyrimet ndaj punonjeseve te palikujduar ne fund te ushtrimit.</t>
  </si>
  <si>
    <t>Kurse per detyrimet e tjera me larte  jane shumat qe do te likujdohen ne vitin pasardhes.</t>
  </si>
  <si>
    <t xml:space="preserve">Kapitali Aksioner </t>
  </si>
  <si>
    <t>Kapitali Aksioner i shoqerise perbehet nga  100 aksione me vlere nominale 1000 leke secili, te cilin e zoterojne  -2- ortake.</t>
  </si>
  <si>
    <t>Ai eshte i njejte me ate te regjistruar ne statutin  e shoqerise  dhe i regjistruar ne QKR dhe  ka pesuar ndryshime</t>
  </si>
  <si>
    <t xml:space="preserve"> ne raportet e zoterimit nga ortaket.</t>
  </si>
  <si>
    <t>Fitimet e mbartura dhe ato te vitit ushtrimor jane ato te percaktuar ne pasqyren e te ardhurave dhe shpenzimeve.</t>
  </si>
  <si>
    <t>P3</t>
  </si>
  <si>
    <t>Te ardhurat  paraqiten</t>
  </si>
  <si>
    <t>Emertimi i zerave</t>
  </si>
  <si>
    <t>&lt; Te ardhura nga shitjet e sherbimet</t>
  </si>
  <si>
    <t>&lt; Te ardhura nga situacionet</t>
  </si>
  <si>
    <t>&lt; Te ardhura te tjera</t>
  </si>
  <si>
    <t>Totali</t>
  </si>
  <si>
    <t xml:space="preserve"> Te ardhurat sa me siper  jane vleresuar me vleren e drejte te dokumentuara me fatura  te rreguulta me TVSH. Paraqitja</t>
  </si>
  <si>
    <t xml:space="preserve">e tyre eshte sipas natyres  dhe eshte vetem per vleren e tatueshme( pa Tvsh ) dhe e rakorduar. Ato jane tepricat kreditore te  </t>
  </si>
  <si>
    <t>llogarive te klases 7-te.</t>
  </si>
  <si>
    <r>
      <t>Shpenzimet</t>
    </r>
    <r>
      <rPr>
        <sz val="9"/>
        <rFont val="Arial"/>
        <family val="2"/>
      </rPr>
      <t xml:space="preserve"> </t>
    </r>
  </si>
  <si>
    <t xml:space="preserve">Blerjet e mallrave ose materialeve me qellim rishitje , zeri furnitura etj te pasqyruara me dokumentacion justifikues ligjor </t>
  </si>
  <si>
    <t>jane regjistruar me shumat e paguara ose te pagueshme. Shpenzimet per paga dhe sigurime shoqerore ( minus ato</t>
  </si>
  <si>
    <t xml:space="preserve">te mbajtura te punesuareve sipas ligjit =11.2%)jane perfshire ne shpenzime te njohura , kurse ato te cilat jane paguar jashte </t>
  </si>
  <si>
    <t>sistemit bankar ose qe nuk i kane sherbyer aktivitetit te tatueshem  i shtohen fitimit te taueshem per shumen----------- leke.</t>
  </si>
  <si>
    <t>Nr.mesatar i te punesuareve</t>
  </si>
  <si>
    <t>Paga gjithsej</t>
  </si>
  <si>
    <t xml:space="preserve">Sig. punedhenesi  </t>
  </si>
  <si>
    <t>sig. punemarresi</t>
  </si>
  <si>
    <t>Sig. Shendet</t>
  </si>
  <si>
    <t>TAP</t>
  </si>
  <si>
    <t>Pasqyra e Llogaritjes se Amortizimit per Aktivet Afatgjata materiale per vitin 2010</t>
  </si>
  <si>
    <t xml:space="preserve">Nesia </t>
  </si>
  <si>
    <t xml:space="preserve">Vlera </t>
  </si>
  <si>
    <t xml:space="preserve">Shtesa </t>
  </si>
  <si>
    <t>Pakesime</t>
  </si>
  <si>
    <t>Amortizimi i</t>
  </si>
  <si>
    <t>Vlera neto</t>
  </si>
  <si>
    <t>Muaj</t>
  </si>
  <si>
    <t>Norma</t>
  </si>
  <si>
    <t xml:space="preserve">Amortizimi </t>
  </si>
  <si>
    <t>matjes</t>
  </si>
  <si>
    <t>fillestare</t>
  </si>
  <si>
    <t>Meparshem</t>
  </si>
  <si>
    <t>Vjetor</t>
  </si>
  <si>
    <t>Neto</t>
  </si>
  <si>
    <t>4=1+2-3</t>
  </si>
  <si>
    <t>6=4-5</t>
  </si>
  <si>
    <t xml:space="preserve">Makineri e pajisje </t>
  </si>
  <si>
    <t xml:space="preserve">leke </t>
  </si>
  <si>
    <t>Autoveture</t>
  </si>
  <si>
    <t xml:space="preserve">Kase fiskale </t>
  </si>
  <si>
    <t xml:space="preserve">Shuma </t>
  </si>
  <si>
    <t>Ushtrimi mbyllur</t>
  </si>
  <si>
    <t>Ushtrimi paraardhes</t>
  </si>
  <si>
    <t>Shpenzime te panjohura</t>
  </si>
  <si>
    <t>Shpenzimet e tatim fitimit</t>
  </si>
  <si>
    <t>Fitimi neto i ushtrimit</t>
  </si>
  <si>
    <t xml:space="preserve">Fitimi neto i ushtrimit eshte i llogaritur mbi fitimin e tatueshem, i rregulluar me shpenzimet e panjohura </t>
  </si>
  <si>
    <t>sipas legjislacionit fiskal  analizuar ne tabelen e mesiperme.</t>
  </si>
  <si>
    <t>ADMINISTRATORI</t>
  </si>
  <si>
    <t xml:space="preserve">               (Andrea Todi.)</t>
  </si>
  <si>
    <t>Sali Saliu</t>
  </si>
  <si>
    <t>Subjekti " SABATEL "</t>
  </si>
  <si>
    <t xml:space="preserve">   -Vlore</t>
  </si>
  <si>
    <t>Inventari i automjeteve ne pronesi te subjektit  per vitin 2010</t>
  </si>
  <si>
    <t xml:space="preserve">Loji i automjetit </t>
  </si>
  <si>
    <t xml:space="preserve">Kapaciteti </t>
  </si>
  <si>
    <t>Targa</t>
  </si>
  <si>
    <t>Vlera fillestare</t>
  </si>
  <si>
    <t>ne Ton</t>
  </si>
  <si>
    <t>ne leke</t>
  </si>
  <si>
    <t xml:space="preserve">Mercedes benz </t>
  </si>
  <si>
    <t>4+1 vende</t>
  </si>
  <si>
    <t>VL 4519 C</t>
  </si>
  <si>
    <t>Administratori</t>
  </si>
  <si>
    <t>SALI SALIU</t>
  </si>
  <si>
    <t>Inventari  i Aktiveve Afate Gjata  date 31.12.2010</t>
  </si>
  <si>
    <t xml:space="preserve"> Aktivet Afatgjata  materiale</t>
  </si>
  <si>
    <t xml:space="preserve">GJ Fillest. </t>
  </si>
  <si>
    <t>Gjendje ne fund</t>
  </si>
  <si>
    <t>&gt; Aktivet tjera  Pajisje</t>
  </si>
  <si>
    <t>&gt; Autoveture</t>
  </si>
  <si>
    <t xml:space="preserve">&gt;  Kase fiskale </t>
  </si>
  <si>
    <t xml:space="preserve">SHOQERIA  SABATEL </t>
  </si>
  <si>
    <r>
      <t xml:space="preserve">NIPT </t>
    </r>
    <r>
      <rPr>
        <b/>
        <i/>
        <u val="single"/>
        <sz val="10"/>
        <rFont val="Arial"/>
        <family val="2"/>
      </rPr>
      <t>K 06924228G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</si>
  <si>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</si>
  <si>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</si>
  <si>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</si>
  <si>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</si>
  <si>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</si>
  <si>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</si>
  <si>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</si>
  <si>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</si>
  <si>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</si>
  <si>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</si>
  <si>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</si>
  <si>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</si>
  <si>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</si>
  <si>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</si>
  <si>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</si>
  <si>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</si>
  <si>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</si>
  <si>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</si>
  <si>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</si>
  <si>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</si>
  <si>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</si>
  <si>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</si>
  <si>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</si>
  <si>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</si>
  <si>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</si>
  <si>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</si>
  <si>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</si>
  <si>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</si>
  <si>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</si>
  <si>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</si>
  <si>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</si>
  <si>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</si>
  <si>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</si>
  <si>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</si>
  <si>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</si>
  <si>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</si>
  <si>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</si>
  <si>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</si>
  <si>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</si>
  <si>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</si>
  <si>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</si>
  <si>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</si>
  <si>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</si>
  <si>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</si>
  <si>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</si>
  <si>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</si>
  <si>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</si>
  <si>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</si>
  <si>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</si>
  <si>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</si>
  <si>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</si>
  <si>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</si>
  <si>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</si>
  <si>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</si>
  <si>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</si>
  <si>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</si>
  <si>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</si>
  <si>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</si>
  <si>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</si>
  <si>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</si>
  <si>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</si>
  <si>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</si>
  <si>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</si>
  <si>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</si>
  <si>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</si>
  <si>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</si>
  <si>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</si>
  <si>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</si>
  <si>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</si>
  <si>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</si>
  <si>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</si>
  <si>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</si>
  <si>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</si>
  <si>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</si>
  <si>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</si>
  <si>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</si>
  <si>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</si>
  <si>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</si>
  <si>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</si>
  <si>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</si>
  <si>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</si>
  <si>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</si>
  <si>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</si>
  <si>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</si>
  <si>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</si>
  <si>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</si>
  <si>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</si>
  <si>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</si>
  <si>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</si>
  <si>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</si>
  <si>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</si>
  <si>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</si>
  <si>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</si>
  <si>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</si>
  <si>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</si>
  <si>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</si>
  <si>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</si>
  <si>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</si>
  <si>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r>
      <t xml:space="preserve">NIPT </t>
    </r>
    <r>
      <rPr>
        <b/>
        <i/>
        <u val="single"/>
        <sz val="9"/>
        <rFont val="Arial"/>
        <family val="2"/>
      </rPr>
      <t>K 06924228G</t>
    </r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</si>
  <si>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</si>
  <si>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</si>
  <si>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</si>
  <si>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</si>
  <si>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</si>
  <si>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</si>
  <si>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</si>
  <si>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</si>
  <si>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</si>
  <si>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</si>
  <si>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</si>
  <si>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</si>
  <si>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</si>
  <si>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</si>
  <si>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</si>
  <si>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</si>
  <si>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</si>
  <si>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</si>
  <si>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</si>
  <si>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</si>
  <si>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</si>
  <si>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</si>
  <si>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</si>
  <si>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</si>
  <si>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</si>
  <si>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</si>
  <si>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</si>
  <si>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</si>
  <si>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</si>
  <si>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</si>
  <si>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</si>
  <si>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</si>
  <si>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</si>
  <si>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</si>
  <si>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</si>
  <si>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</si>
  <si>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</si>
  <si>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</si>
  <si>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</si>
  <si>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</si>
  <si>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</si>
  <si>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</si>
  <si>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</si>
  <si>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</si>
  <si>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</si>
  <si>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</si>
  <si>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</si>
  <si>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</si>
  <si>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</si>
  <si>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</si>
  <si>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</si>
  <si>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</si>
  <si>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</si>
  <si>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</si>
  <si>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</si>
  <si>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</si>
  <si>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</si>
  <si>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</si>
  <si>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</si>
  <si>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</si>
  <si>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</si>
  <si>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</si>
  <si>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</si>
  <si>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</si>
  <si>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Aktivet Afatgjata Materiale  me vlere fillestare   2010</t>
  </si>
  <si>
    <t>Sasia</t>
  </si>
  <si>
    <t>Gjendje</t>
  </si>
  <si>
    <t>Shtesa</t>
  </si>
  <si>
    <t>Ndertime</t>
  </si>
  <si>
    <t>Mjete transporti</t>
  </si>
  <si>
    <t>kompjuterike</t>
  </si>
  <si>
    <t>Zyre</t>
  </si>
  <si>
    <t xml:space="preserve">Autovetura </t>
  </si>
  <si>
    <t xml:space="preserve">             TOTALI</t>
  </si>
  <si>
    <t>Amortizimi A.A.Materiale   2010</t>
  </si>
  <si>
    <t>Makineri,paisje,vegla</t>
  </si>
  <si>
    <t>kompjuterike,kase fiskale</t>
  </si>
  <si>
    <t>autoveture</t>
  </si>
  <si>
    <t>Vlera Kontabel Neto e A.A.Materiale  2010</t>
  </si>
  <si>
    <t>Firma</t>
  </si>
  <si>
    <t>INVENTARI</t>
  </si>
  <si>
    <t>Me date 31 Dhjetor 2010</t>
  </si>
  <si>
    <t>Pershkrimi i mallit ose sherbimit</t>
  </si>
  <si>
    <t xml:space="preserve">Cmimi per njesi                  </t>
  </si>
  <si>
    <t xml:space="preserve">Totali                            </t>
  </si>
  <si>
    <t>Kabllo e te tjera  ml</t>
  </si>
  <si>
    <t xml:space="preserve">Shuma Gjendje ne fund te periudhes </t>
  </si>
  <si>
    <t xml:space="preserve">Gjendje ne fillim te periudhes </t>
  </si>
  <si>
    <t>Diderenca ( Ndryshimi i gjendjes  )+-</t>
  </si>
  <si>
    <t xml:space="preserve">Blerje gjate periudhes  ushtrimore </t>
  </si>
  <si>
    <t>MATERIALET E KONSUMUARA</t>
  </si>
  <si>
    <t xml:space="preserve">te tera   Zeri furnitura </t>
  </si>
  <si>
    <t>SALI  SALIU</t>
  </si>
  <si>
    <t>Pasqyre e llogaritjes se amortizimit per vitin 2010</t>
  </si>
  <si>
    <t xml:space="preserve">Nr </t>
  </si>
  <si>
    <t xml:space="preserve">Shpenzim i panjohur </t>
  </si>
  <si>
    <t>SUBJEKTI : SABATEL</t>
  </si>
  <si>
    <t>BLERJET  VITI 2010</t>
  </si>
  <si>
    <t>Data</t>
  </si>
  <si>
    <t xml:space="preserve">Vlera e </t>
  </si>
  <si>
    <t xml:space="preserve">Blerje te </t>
  </si>
  <si>
    <t xml:space="preserve">Lloji I </t>
  </si>
  <si>
    <t>Tatueshme</t>
  </si>
  <si>
    <t>perjashtuara</t>
  </si>
  <si>
    <t>materialit</t>
  </si>
  <si>
    <t>ALBTELEKOM</t>
  </si>
  <si>
    <t>Abcom</t>
  </si>
  <si>
    <t xml:space="preserve">kase </t>
  </si>
  <si>
    <t>kabell</t>
  </si>
  <si>
    <t>linje fizikeALBTELEKOM</t>
  </si>
  <si>
    <t>Electron Albania 2008</t>
  </si>
  <si>
    <t>Kabell</t>
  </si>
  <si>
    <t xml:space="preserve">AMP SATELITOR </t>
  </si>
  <si>
    <t>PINCA TRAPANO ETJ</t>
  </si>
  <si>
    <t xml:space="preserve">KABELL AMP SATELITOR </t>
  </si>
  <si>
    <t>ushqyes,transformator,kabell,amplikator</t>
  </si>
  <si>
    <t>fiber</t>
  </si>
  <si>
    <t>konvenster, kaabell</t>
  </si>
  <si>
    <t xml:space="preserve"> kaabell</t>
  </si>
  <si>
    <t>AQT</t>
  </si>
  <si>
    <t>Kase</t>
  </si>
  <si>
    <t>Shpenzime</t>
  </si>
  <si>
    <t>nga ket: mat.</t>
  </si>
  <si>
    <t>Subjekti : SABATEL</t>
  </si>
  <si>
    <t xml:space="preserve"> </t>
  </si>
  <si>
    <t>Pasqyre vjetore e rakordimit te TVSH</t>
  </si>
  <si>
    <t>Muaji</t>
  </si>
  <si>
    <t xml:space="preserve">               Shitjet</t>
  </si>
  <si>
    <t>Blerjet</t>
  </si>
  <si>
    <t xml:space="preserve">Totali I </t>
  </si>
  <si>
    <t xml:space="preserve">Tatim </t>
  </si>
  <si>
    <t>Shitje te</t>
  </si>
  <si>
    <t xml:space="preserve">      Shitje me TVSH</t>
  </si>
  <si>
    <t>Blerje te</t>
  </si>
  <si>
    <t xml:space="preserve">                 Blerje me TVSH</t>
  </si>
  <si>
    <t>TVSH-se</t>
  </si>
  <si>
    <t>e paguar</t>
  </si>
  <si>
    <t>Fitimi</t>
  </si>
  <si>
    <t>Perjash</t>
  </si>
  <si>
    <t xml:space="preserve">Vlefta e </t>
  </si>
  <si>
    <t>perjash</t>
  </si>
  <si>
    <t>Importe</t>
  </si>
  <si>
    <t>Brenda Vendit</t>
  </si>
  <si>
    <t>zbritshme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</si>
  <si>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</si>
  <si>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</si>
  <si>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</si>
  <si>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</si>
  <si>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</si>
  <si>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</si>
  <si>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</si>
  <si>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</si>
  <si>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</si>
  <si>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</si>
  <si>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</si>
  <si>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</si>
  <si>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Formulari numer E-SIG 025/a    Listepagesa e Kontributeve te Sigurimeve Shoqerore,Shendetesore dhe Tatimit mbi te Ardhurat nga Punesimi</t>
  </si>
  <si>
    <t>1-Faqja_1_nga1</t>
  </si>
  <si>
    <t>2) NIPT-i: L06924228g</t>
  </si>
  <si>
    <t xml:space="preserve">2-Emri I tatimpaguesit :                      </t>
  </si>
  <si>
    <t>"SABATEL"</t>
  </si>
  <si>
    <r>
      <t>3)Periudha Tatimore Viti</t>
    </r>
    <r>
      <rPr>
        <u val="single"/>
        <sz val="8"/>
        <rFont val="Bookman Old Style"/>
        <family val="1"/>
      </rPr>
      <t xml:space="preserve"> </t>
    </r>
    <r>
      <rPr>
        <sz val="8"/>
        <rFont val="Bookman Old Style"/>
        <family val="1"/>
      </rPr>
      <t xml:space="preserve">2010 Muaji: </t>
    </r>
  </si>
  <si>
    <t>4)Rrethi :  Vlore</t>
  </si>
  <si>
    <t xml:space="preserve">2- Statusi:               shpk          </t>
  </si>
  <si>
    <t>Veprimtaria Kryesore__Pa veprimtari_;</t>
  </si>
  <si>
    <t>Veprimtaria e deges/njesise:____________________</t>
  </si>
  <si>
    <t>NR</t>
  </si>
  <si>
    <t>5) Numri i</t>
  </si>
  <si>
    <t>6) Emri       Mbiemri</t>
  </si>
  <si>
    <t>7-Nr</t>
  </si>
  <si>
    <t xml:space="preserve">8)Dite </t>
  </si>
  <si>
    <t>9)Dite kalen</t>
  </si>
  <si>
    <t xml:space="preserve">                Paga Bruto</t>
  </si>
  <si>
    <t xml:space="preserve">                      Kontribute per Sig. Shoq. ne leke</t>
  </si>
  <si>
    <t>16- Kontrib</t>
  </si>
  <si>
    <t>17-Paga</t>
  </si>
  <si>
    <t xml:space="preserve">18- Tatimi </t>
  </si>
  <si>
    <t>sigurimit</t>
  </si>
  <si>
    <t>i kategoris</t>
  </si>
  <si>
    <t>kalendarike</t>
  </si>
  <si>
    <t>darike te</t>
  </si>
  <si>
    <t xml:space="preserve">                   ne leke</t>
  </si>
  <si>
    <t>12- Gjithesej</t>
  </si>
  <si>
    <t xml:space="preserve">                    Nga keto</t>
  </si>
  <si>
    <t>15- Kontri</t>
  </si>
  <si>
    <t>per sig.</t>
  </si>
  <si>
    <t xml:space="preserve"> bruto mbi te</t>
  </si>
  <si>
    <t>mbi te ardh.</t>
  </si>
  <si>
    <t>Paga</t>
  </si>
  <si>
    <t>shoqeror</t>
  </si>
  <si>
    <t>Detyra,Funksioni,</t>
  </si>
  <si>
    <t>te punmarsit</t>
  </si>
  <si>
    <t>pa punuara</t>
  </si>
  <si>
    <t xml:space="preserve">punuara te </t>
  </si>
  <si>
    <t>10- Gjithesej</t>
  </si>
  <si>
    <t>11-Mbi</t>
  </si>
  <si>
    <t>=</t>
  </si>
  <si>
    <t>13- Pune</t>
  </si>
  <si>
    <t>14-Pune</t>
  </si>
  <si>
    <t>_bute</t>
  </si>
  <si>
    <t>shendet.</t>
  </si>
  <si>
    <t xml:space="preserve"> cilen  llog </t>
  </si>
  <si>
    <t>nga punesimi</t>
  </si>
  <si>
    <t>Profesioni apo puna</t>
  </si>
  <si>
    <t>gjate muajit</t>
  </si>
  <si>
    <t>subjektit</t>
  </si>
  <si>
    <t>te cilen</t>
  </si>
  <si>
    <t>(13+14+15)</t>
  </si>
  <si>
    <t>dhenesi</t>
  </si>
  <si>
    <t>marresi</t>
  </si>
  <si>
    <t>shtese</t>
  </si>
  <si>
    <t>gjithesej</t>
  </si>
  <si>
    <t>Tatimi mbi te</t>
  </si>
  <si>
    <t>qe ka kryer</t>
  </si>
  <si>
    <t>shoq.</t>
  </si>
  <si>
    <t>llog.kontrib</t>
  </si>
  <si>
    <t>ne leke 3.4%</t>
  </si>
  <si>
    <t xml:space="preserve"> Ardhurat</t>
  </si>
  <si>
    <t>Shuma e faqes</t>
  </si>
  <si>
    <t>shpenzime page</t>
  </si>
  <si>
    <t>shpenzime sig.shoq</t>
  </si>
  <si>
    <t>PASQYRE E  LLOGARISE SHTETI TATIM TAKSA PER VITIN 2010</t>
  </si>
  <si>
    <t>DEBI</t>
  </si>
  <si>
    <t>KREDI</t>
  </si>
  <si>
    <t>TEPRICA</t>
  </si>
  <si>
    <t>Tatim Fitimi</t>
  </si>
  <si>
    <t>Tvsh</t>
  </si>
  <si>
    <t>Tatim Qeraje</t>
  </si>
  <si>
    <r>
      <t>Shenime</t>
    </r>
    <r>
      <rPr>
        <sz val="11"/>
        <rFont val="Arial"/>
        <family val="2"/>
      </rPr>
      <t>:</t>
    </r>
  </si>
  <si>
    <t>A.</t>
  </si>
  <si>
    <t xml:space="preserve">Tatim fitim  i mbartur </t>
  </si>
  <si>
    <t>Tatim fitimi i paguar ne vitin 2010</t>
  </si>
  <si>
    <t>Shuma e Debitit</t>
  </si>
  <si>
    <t>Tatim fitimi i realizuar ne vitin 2010</t>
  </si>
  <si>
    <t>TVSH e mbartur nga viti kaluar</t>
  </si>
  <si>
    <t>TVSh ne blerje importi</t>
  </si>
  <si>
    <t>TVSH ne blerje b. vendi</t>
  </si>
  <si>
    <t>Shuma e Tvsh-se</t>
  </si>
  <si>
    <t>TVSH ne shitje</t>
  </si>
  <si>
    <t>Tvsh e paguar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</si>
</sst>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L_e_k_-;\-* #,##0.00_L_e_k_-;_-* \-??_L_e_k_-;_-@_-"/>
    <numFmt numFmtId="166" formatCode="@"/>
    <numFmt numFmtId="167" formatCode="M/D/YYYY"/>
    <numFmt numFmtId="168" formatCode="#,##0"/>
    <numFmt numFmtId="169" formatCode="0.00"/>
    <numFmt numFmtId="170" formatCode="GENERAL"/>
    <numFmt numFmtId="171" formatCode="0.0"/>
    <numFmt numFmtId="172" formatCode="0"/>
    <numFmt numFmtId="173" formatCode="0%"/>
    <numFmt numFmtId="174" formatCode="0.00%"/>
  </numFmts>
  <fonts count="47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u val="single"/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Bookman Old Style"/>
      <family val="1"/>
    </font>
    <font>
      <sz val="9"/>
      <name val="Bookman Old Style"/>
      <family val="1"/>
    </font>
    <font>
      <u val="single"/>
      <sz val="9"/>
      <name val="Bookman Old Style"/>
      <family val="1"/>
    </font>
    <font>
      <u val="single"/>
      <sz val="10"/>
      <name val="Bookman Old Style"/>
      <family val="1"/>
    </font>
    <font>
      <u val="single"/>
      <sz val="8"/>
      <name val="Bookman Old Style"/>
      <family val="1"/>
    </font>
    <font>
      <sz val="9"/>
      <name val="Book Antiqua"/>
      <family val="1"/>
    </font>
    <font>
      <sz val="7"/>
      <name val="Book Antiqua"/>
      <family val="1"/>
    </font>
    <font>
      <sz val="8"/>
      <name val="Book Antiqua"/>
      <family val="1"/>
    </font>
    <font>
      <sz val="7"/>
      <name val="Arial"/>
      <family val="2"/>
    </font>
    <font>
      <sz val="8"/>
      <color indexed="8"/>
      <name val="Bookman Old Style"/>
      <family val="1"/>
    </font>
    <font>
      <sz val="10"/>
      <name val="Bookman Old Style"/>
      <family val="1"/>
    </font>
    <font>
      <sz val="9"/>
      <color indexed="27"/>
      <name val="Bookman Old Style"/>
      <family val="1"/>
    </font>
    <font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13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8" fillId="0" borderId="4" xfId="0" applyFont="1" applyBorder="1" applyAlignment="1">
      <alignment/>
    </xf>
    <xf numFmtId="164" fontId="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7" fontId="3" fillId="0" borderId="5" xfId="0" applyNumberFormat="1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9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9" fillId="0" borderId="11" xfId="0" applyFont="1" applyBorder="1" applyAlignment="1">
      <alignment/>
    </xf>
    <xf numFmtId="164" fontId="10" fillId="0" borderId="11" xfId="0" applyFont="1" applyBorder="1" applyAlignment="1">
      <alignment/>
    </xf>
    <xf numFmtId="164" fontId="9" fillId="0" borderId="12" xfId="0" applyFont="1" applyBorder="1" applyAlignment="1">
      <alignment/>
    </xf>
    <xf numFmtId="164" fontId="10" fillId="0" borderId="12" xfId="0" applyFont="1" applyBorder="1" applyAlignment="1">
      <alignment/>
    </xf>
    <xf numFmtId="164" fontId="2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8" fontId="0" fillId="0" borderId="0" xfId="0" applyNumberFormat="1" applyAlignment="1">
      <alignment/>
    </xf>
    <xf numFmtId="164" fontId="0" fillId="0" borderId="12" xfId="0" applyBorder="1" applyAlignment="1">
      <alignment/>
    </xf>
    <xf numFmtId="164" fontId="10" fillId="0" borderId="12" xfId="0" applyFont="1" applyBorder="1" applyAlignment="1">
      <alignment horizontal="center"/>
    </xf>
    <xf numFmtId="164" fontId="10" fillId="0" borderId="12" xfId="0" applyFont="1" applyFill="1" applyBorder="1" applyAlignment="1">
      <alignment/>
    </xf>
    <xf numFmtId="164" fontId="2" fillId="0" borderId="13" xfId="0" applyFont="1" applyBorder="1" applyAlignment="1">
      <alignment/>
    </xf>
    <xf numFmtId="164" fontId="0" fillId="0" borderId="0" xfId="0" applyAlignment="1">
      <alignment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9" fillId="0" borderId="11" xfId="0" applyFont="1" applyBorder="1" applyAlignment="1">
      <alignment vertical="center"/>
    </xf>
    <xf numFmtId="164" fontId="9" fillId="0" borderId="12" xfId="0" applyFont="1" applyBorder="1" applyAlignment="1">
      <alignment vertical="center"/>
    </xf>
    <xf numFmtId="164" fontId="10" fillId="0" borderId="12" xfId="0" applyFont="1" applyBorder="1" applyAlignment="1">
      <alignment vertical="center"/>
    </xf>
    <xf numFmtId="168" fontId="10" fillId="0" borderId="12" xfId="0" applyNumberFormat="1" applyFont="1" applyBorder="1" applyAlignment="1">
      <alignment vertical="center"/>
    </xf>
    <xf numFmtId="168" fontId="0" fillId="0" borderId="12" xfId="0" applyNumberFormat="1" applyBorder="1" applyAlignment="1">
      <alignment/>
    </xf>
    <xf numFmtId="164" fontId="9" fillId="0" borderId="13" xfId="0" applyFont="1" applyBorder="1" applyAlignment="1">
      <alignment/>
    </xf>
    <xf numFmtId="164" fontId="9" fillId="0" borderId="13" xfId="0" applyFont="1" applyBorder="1" applyAlignment="1">
      <alignment vertical="center"/>
    </xf>
    <xf numFmtId="164" fontId="2" fillId="0" borderId="0" xfId="0" applyFont="1" applyAlignment="1">
      <alignment/>
    </xf>
    <xf numFmtId="164" fontId="2" fillId="0" borderId="9" xfId="0" applyFont="1" applyBorder="1" applyAlignment="1">
      <alignment horizontal="center" wrapText="1"/>
    </xf>
    <xf numFmtId="164" fontId="2" fillId="0" borderId="10" xfId="0" applyFont="1" applyBorder="1" applyAlignment="1">
      <alignment horizontal="center" wrapText="1"/>
    </xf>
    <xf numFmtId="164" fontId="0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164" fontId="0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0" xfId="0" applyNumberFormat="1" applyAlignment="1">
      <alignment/>
    </xf>
    <xf numFmtId="164" fontId="9" fillId="0" borderId="16" xfId="0" applyFont="1" applyBorder="1" applyAlignment="1">
      <alignment/>
    </xf>
    <xf numFmtId="168" fontId="0" fillId="0" borderId="16" xfId="0" applyNumberFormat="1" applyBorder="1" applyAlignment="1">
      <alignment/>
    </xf>
    <xf numFmtId="168" fontId="2" fillId="0" borderId="16" xfId="0" applyNumberFormat="1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0" xfId="0" applyFont="1" applyAlignment="1">
      <alignment/>
    </xf>
    <xf numFmtId="164" fontId="0" fillId="0" borderId="20" xfId="0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9" xfId="0" applyFont="1" applyBorder="1" applyAlignment="1">
      <alignment/>
    </xf>
    <xf numFmtId="164" fontId="2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ont="1" applyAlignment="1">
      <alignment/>
    </xf>
    <xf numFmtId="164" fontId="0" fillId="0" borderId="10" xfId="0" applyBorder="1" applyAlignment="1">
      <alignment/>
    </xf>
    <xf numFmtId="164" fontId="3" fillId="0" borderId="14" xfId="0" applyFont="1" applyBorder="1" applyAlignment="1">
      <alignment/>
    </xf>
    <xf numFmtId="164" fontId="10" fillId="0" borderId="15" xfId="0" applyFont="1" applyBorder="1" applyAlignment="1">
      <alignment/>
    </xf>
    <xf numFmtId="164" fontId="3" fillId="0" borderId="17" xfId="0" applyFont="1" applyBorder="1" applyAlignment="1">
      <alignment/>
    </xf>
    <xf numFmtId="164" fontId="12" fillId="0" borderId="16" xfId="0" applyFont="1" applyBorder="1" applyAlignment="1">
      <alignment/>
    </xf>
    <xf numFmtId="164" fontId="10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2" fillId="0" borderId="19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3" fillId="0" borderId="15" xfId="0" applyFont="1" applyBorder="1" applyAlignment="1">
      <alignment/>
    </xf>
    <xf numFmtId="164" fontId="14" fillId="0" borderId="15" xfId="0" applyFont="1" applyBorder="1" applyAlignment="1">
      <alignment/>
    </xf>
    <xf numFmtId="164" fontId="14" fillId="0" borderId="21" xfId="0" applyFont="1" applyBorder="1" applyAlignment="1">
      <alignment/>
    </xf>
    <xf numFmtId="164" fontId="0" fillId="0" borderId="22" xfId="0" applyBorder="1" applyAlignment="1">
      <alignment/>
    </xf>
    <xf numFmtId="164" fontId="3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12" fillId="0" borderId="24" xfId="0" applyFont="1" applyBorder="1" applyAlignment="1">
      <alignment/>
    </xf>
    <xf numFmtId="164" fontId="15" fillId="0" borderId="25" xfId="0" applyFont="1" applyBorder="1" applyAlignment="1">
      <alignment/>
    </xf>
    <xf numFmtId="164" fontId="9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3" fillId="0" borderId="28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0" fillId="0" borderId="30" xfId="0" applyFont="1" applyBorder="1" applyAlignment="1">
      <alignment/>
    </xf>
    <xf numFmtId="164" fontId="0" fillId="0" borderId="32" xfId="0" applyBorder="1" applyAlignment="1">
      <alignment/>
    </xf>
    <xf numFmtId="164" fontId="0" fillId="0" borderId="22" xfId="0" applyFont="1" applyBorder="1" applyAlignment="1">
      <alignment/>
    </xf>
    <xf numFmtId="164" fontId="16" fillId="0" borderId="16" xfId="0" applyFont="1" applyBorder="1" applyAlignment="1">
      <alignment/>
    </xf>
    <xf numFmtId="164" fontId="17" fillId="0" borderId="16" xfId="0" applyFont="1" applyBorder="1" applyAlignment="1">
      <alignment/>
    </xf>
    <xf numFmtId="164" fontId="17" fillId="0" borderId="22" xfId="0" applyFont="1" applyBorder="1" applyAlignment="1">
      <alignment/>
    </xf>
    <xf numFmtId="164" fontId="0" fillId="0" borderId="23" xfId="0" applyBorder="1" applyAlignment="1">
      <alignment/>
    </xf>
    <xf numFmtId="164" fontId="2" fillId="0" borderId="24" xfId="0" applyFont="1" applyBorder="1" applyAlignment="1">
      <alignment/>
    </xf>
    <xf numFmtId="164" fontId="2" fillId="0" borderId="25" xfId="0" applyFont="1" applyBorder="1" applyAlignment="1">
      <alignment/>
    </xf>
    <xf numFmtId="164" fontId="14" fillId="0" borderId="16" xfId="0" applyFont="1" applyBorder="1" applyAlignment="1">
      <alignment/>
    </xf>
    <xf numFmtId="164" fontId="16" fillId="0" borderId="22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33" xfId="0" applyFont="1" applyBorder="1" applyAlignment="1">
      <alignment/>
    </xf>
    <xf numFmtId="164" fontId="3" fillId="0" borderId="0" xfId="0" applyFont="1" applyAlignment="1">
      <alignment/>
    </xf>
    <xf numFmtId="164" fontId="2" fillId="0" borderId="11" xfId="0" applyFont="1" applyBorder="1" applyAlignment="1">
      <alignment horizontal="center"/>
    </xf>
    <xf numFmtId="164" fontId="2" fillId="0" borderId="34" xfId="0" applyFont="1" applyBorder="1" applyAlignment="1">
      <alignment horizontal="center"/>
    </xf>
    <xf numFmtId="164" fontId="2" fillId="0" borderId="35" xfId="0" applyFont="1" applyBorder="1" applyAlignment="1">
      <alignment horizontal="center"/>
    </xf>
    <xf numFmtId="164" fontId="2" fillId="0" borderId="36" xfId="0" applyFont="1" applyBorder="1" applyAlignment="1">
      <alignment horizontal="center"/>
    </xf>
    <xf numFmtId="164" fontId="0" fillId="0" borderId="37" xfId="0" applyFont="1" applyBorder="1" applyAlignment="1">
      <alignment/>
    </xf>
    <xf numFmtId="164" fontId="12" fillId="0" borderId="38" xfId="0" applyFont="1" applyBorder="1" applyAlignment="1">
      <alignment/>
    </xf>
    <xf numFmtId="164" fontId="8" fillId="0" borderId="39" xfId="0" applyNumberFormat="1" applyFont="1" applyFill="1" applyBorder="1" applyAlignment="1" applyProtection="1">
      <alignment horizontal="left" vertical="top"/>
      <protection/>
    </xf>
    <xf numFmtId="164" fontId="8" fillId="0" borderId="15" xfId="0" applyNumberFormat="1" applyFont="1" applyFill="1" applyBorder="1" applyAlignment="1" applyProtection="1">
      <alignment horizontal="left" vertical="top"/>
      <protection/>
    </xf>
    <xf numFmtId="164" fontId="8" fillId="0" borderId="21" xfId="0" applyNumberFormat="1" applyFont="1" applyFill="1" applyBorder="1" applyAlignment="1" applyProtection="1">
      <alignment horizontal="left" vertical="top"/>
      <protection/>
    </xf>
    <xf numFmtId="164" fontId="8" fillId="0" borderId="40" xfId="0" applyNumberFormat="1" applyFont="1" applyFill="1" applyBorder="1" applyAlignment="1" applyProtection="1">
      <alignment horizontal="left" vertical="top"/>
      <protection/>
    </xf>
    <xf numFmtId="164" fontId="8" fillId="0" borderId="16" xfId="0" applyNumberFormat="1" applyFont="1" applyFill="1" applyBorder="1" applyAlignment="1" applyProtection="1">
      <alignment horizontal="left" vertical="top"/>
      <protection/>
    </xf>
    <xf numFmtId="164" fontId="8" fillId="0" borderId="16" xfId="0" applyNumberFormat="1" applyFont="1" applyFill="1" applyBorder="1" applyAlignment="1" applyProtection="1">
      <alignment horizontal="left"/>
      <protection/>
    </xf>
    <xf numFmtId="164" fontId="8" fillId="0" borderId="22" xfId="0" applyNumberFormat="1" applyFont="1" applyFill="1" applyBorder="1" applyAlignment="1" applyProtection="1">
      <alignment horizontal="left"/>
      <protection/>
    </xf>
    <xf numFmtId="164" fontId="12" fillId="0" borderId="29" xfId="0" applyFont="1" applyBorder="1" applyAlignment="1">
      <alignment/>
    </xf>
    <xf numFmtId="164" fontId="3" fillId="0" borderId="16" xfId="0" applyNumberFormat="1" applyFont="1" applyFill="1" applyBorder="1" applyAlignment="1" applyProtection="1">
      <alignment horizontal="left" vertical="top"/>
      <protection/>
    </xf>
    <xf numFmtId="164" fontId="8" fillId="0" borderId="16" xfId="0" applyNumberFormat="1" applyFont="1" applyFill="1" applyBorder="1" applyAlignment="1" applyProtection="1">
      <alignment horizontal="left" vertical="top"/>
      <protection/>
    </xf>
    <xf numFmtId="164" fontId="8" fillId="0" borderId="22" xfId="0" applyNumberFormat="1" applyFont="1" applyFill="1" applyBorder="1" applyAlignment="1" applyProtection="1">
      <alignment horizontal="left" vertical="top"/>
      <protection/>
    </xf>
    <xf numFmtId="164" fontId="0" fillId="0" borderId="41" xfId="0" applyFont="1" applyBorder="1" applyAlignment="1">
      <alignment/>
    </xf>
    <xf numFmtId="164" fontId="8" fillId="0" borderId="16" xfId="0" applyNumberFormat="1" applyFont="1" applyFill="1" applyBorder="1" applyAlignment="1" applyProtection="1">
      <alignment horizontal="left" vertical="center"/>
      <protection/>
    </xf>
    <xf numFmtId="164" fontId="8" fillId="0" borderId="22" xfId="0" applyNumberFormat="1" applyFont="1" applyFill="1" applyBorder="1" applyAlignment="1" applyProtection="1">
      <alignment horizontal="left" vertical="center"/>
      <protection/>
    </xf>
    <xf numFmtId="164" fontId="9" fillId="0" borderId="16" xfId="0" applyFont="1" applyBorder="1" applyAlignment="1">
      <alignment horizontal="left"/>
    </xf>
    <xf numFmtId="164" fontId="9" fillId="0" borderId="22" xfId="0" applyFont="1" applyBorder="1" applyAlignment="1">
      <alignment horizontal="left"/>
    </xf>
    <xf numFmtId="164" fontId="0" fillId="0" borderId="42" xfId="0" applyBorder="1" applyAlignment="1">
      <alignment/>
    </xf>
    <xf numFmtId="164" fontId="0" fillId="0" borderId="26" xfId="0" applyFont="1" applyBorder="1" applyAlignment="1">
      <alignment/>
    </xf>
    <xf numFmtId="164" fontId="0" fillId="0" borderId="38" xfId="0" applyFont="1" applyBorder="1" applyAlignment="1">
      <alignment/>
    </xf>
    <xf numFmtId="164" fontId="12" fillId="0" borderId="43" xfId="0" applyFont="1" applyBorder="1" applyAlignment="1">
      <alignment/>
    </xf>
    <xf numFmtId="164" fontId="3" fillId="0" borderId="22" xfId="0" applyNumberFormat="1" applyFont="1" applyFill="1" applyBorder="1" applyAlignment="1" applyProtection="1">
      <alignment horizontal="left"/>
      <protection/>
    </xf>
    <xf numFmtId="164" fontId="0" fillId="0" borderId="44" xfId="0" applyBorder="1" applyAlignment="1">
      <alignment/>
    </xf>
    <xf numFmtId="168" fontId="9" fillId="0" borderId="16" xfId="0" applyNumberFormat="1" applyFont="1" applyBorder="1" applyAlignment="1">
      <alignment/>
    </xf>
    <xf numFmtId="168" fontId="0" fillId="0" borderId="22" xfId="0" applyNumberFormat="1" applyBorder="1" applyAlignment="1">
      <alignment/>
    </xf>
    <xf numFmtId="164" fontId="0" fillId="0" borderId="13" xfId="0" applyFont="1" applyBorder="1" applyAlignment="1">
      <alignment/>
    </xf>
    <xf numFmtId="164" fontId="12" fillId="0" borderId="45" xfId="0" applyFont="1" applyBorder="1" applyAlignment="1">
      <alignment/>
    </xf>
    <xf numFmtId="164" fontId="9" fillId="0" borderId="19" xfId="0" applyFont="1" applyBorder="1" applyAlignment="1">
      <alignment/>
    </xf>
    <xf numFmtId="164" fontId="0" fillId="0" borderId="19" xfId="0" applyBorder="1" applyAlignment="1">
      <alignment/>
    </xf>
    <xf numFmtId="164" fontId="10" fillId="0" borderId="33" xfId="0" applyFont="1" applyBorder="1" applyAlignment="1">
      <alignment/>
    </xf>
    <xf numFmtId="164" fontId="0" fillId="0" borderId="41" xfId="0" applyBorder="1" applyAlignment="1">
      <alignment/>
    </xf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71" fontId="0" fillId="0" borderId="0" xfId="0" applyNumberFormat="1" applyAlignment="1">
      <alignment/>
    </xf>
    <xf numFmtId="164" fontId="19" fillId="0" borderId="0" xfId="0" applyFont="1" applyBorder="1" applyAlignment="1">
      <alignment/>
    </xf>
    <xf numFmtId="171" fontId="2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164" fontId="9" fillId="0" borderId="46" xfId="0" applyFont="1" applyBorder="1" applyAlignment="1">
      <alignment wrapText="1"/>
    </xf>
    <xf numFmtId="164" fontId="18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21" fillId="0" borderId="16" xfId="0" applyFont="1" applyBorder="1" applyAlignment="1">
      <alignment/>
    </xf>
    <xf numFmtId="164" fontId="11" fillId="0" borderId="16" xfId="0" applyFont="1" applyBorder="1" applyAlignment="1">
      <alignment/>
    </xf>
    <xf numFmtId="171" fontId="18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4" fontId="18" fillId="0" borderId="16" xfId="0" applyFont="1" applyBorder="1" applyAlignment="1">
      <alignment/>
    </xf>
    <xf numFmtId="171" fontId="0" fillId="0" borderId="0" xfId="0" applyNumberFormat="1" applyBorder="1" applyAlignment="1">
      <alignment horizontal="right"/>
    </xf>
    <xf numFmtId="164" fontId="18" fillId="0" borderId="24" xfId="0" applyFont="1" applyBorder="1" applyAlignment="1">
      <alignment/>
    </xf>
    <xf numFmtId="164" fontId="0" fillId="0" borderId="24" xfId="0" applyBorder="1" applyAlignment="1">
      <alignment/>
    </xf>
    <xf numFmtId="164" fontId="19" fillId="0" borderId="24" xfId="0" applyFont="1" applyBorder="1" applyAlignment="1">
      <alignment/>
    </xf>
    <xf numFmtId="164" fontId="20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71" fontId="8" fillId="0" borderId="0" xfId="0" applyNumberFormat="1" applyFont="1" applyBorder="1" applyAlignment="1">
      <alignment/>
    </xf>
    <xf numFmtId="164" fontId="8" fillId="0" borderId="0" xfId="0" applyFont="1" applyAlignment="1">
      <alignment/>
    </xf>
    <xf numFmtId="164" fontId="2" fillId="0" borderId="16" xfId="0" applyFont="1" applyBorder="1" applyAlignment="1">
      <alignment wrapText="1" shrinkToFit="1"/>
    </xf>
    <xf numFmtId="164" fontId="20" fillId="0" borderId="47" xfId="0" applyFont="1" applyBorder="1" applyAlignment="1">
      <alignment/>
    </xf>
    <xf numFmtId="171" fontId="20" fillId="0" borderId="46" xfId="0" applyNumberFormat="1" applyFont="1" applyBorder="1" applyAlignment="1">
      <alignment/>
    </xf>
    <xf numFmtId="164" fontId="18" fillId="0" borderId="46" xfId="0" applyFont="1" applyBorder="1" applyAlignment="1">
      <alignment/>
    </xf>
    <xf numFmtId="164" fontId="20" fillId="0" borderId="48" xfId="0" applyFont="1" applyBorder="1" applyAlignment="1">
      <alignment/>
    </xf>
    <xf numFmtId="171" fontId="20" fillId="0" borderId="49" xfId="0" applyNumberFormat="1" applyFont="1" applyBorder="1" applyAlignment="1">
      <alignment/>
    </xf>
    <xf numFmtId="164" fontId="20" fillId="0" borderId="49" xfId="0" applyFont="1" applyFill="1" applyBorder="1" applyAlignment="1">
      <alignment/>
    </xf>
    <xf numFmtId="171" fontId="20" fillId="0" borderId="16" xfId="0" applyNumberFormat="1" applyFont="1" applyBorder="1" applyAlignment="1">
      <alignment/>
    </xf>
    <xf numFmtId="171" fontId="20" fillId="0" borderId="16" xfId="0" applyNumberFormat="1" applyFont="1" applyFill="1" applyBorder="1" applyAlignment="1">
      <alignment/>
    </xf>
    <xf numFmtId="164" fontId="20" fillId="0" borderId="16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21" fillId="2" borderId="16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4" fontId="20" fillId="0" borderId="2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20" fillId="0" borderId="16" xfId="0" applyFont="1" applyFill="1" applyBorder="1" applyAlignment="1">
      <alignment wrapText="1" shrinkToFit="1"/>
    </xf>
    <xf numFmtId="164" fontId="0" fillId="0" borderId="16" xfId="0" applyFont="1" applyBorder="1" applyAlignment="1">
      <alignment wrapText="1" shrinkToFit="1"/>
    </xf>
    <xf numFmtId="164" fontId="9" fillId="0" borderId="0" xfId="0" applyFont="1" applyFill="1" applyBorder="1" applyAlignment="1">
      <alignment vertical="top" wrapText="1"/>
    </xf>
    <xf numFmtId="164" fontId="8" fillId="0" borderId="0" xfId="0" applyFont="1" applyFill="1" applyBorder="1" applyAlignment="1">
      <alignment/>
    </xf>
    <xf numFmtId="164" fontId="2" fillId="0" borderId="24" xfId="0" applyFont="1" applyBorder="1" applyAlignment="1">
      <alignment wrapText="1" shrinkToFit="1"/>
    </xf>
    <xf numFmtId="164" fontId="0" fillId="0" borderId="50" xfId="0" applyBorder="1" applyAlignment="1">
      <alignment/>
    </xf>
    <xf numFmtId="164" fontId="0" fillId="0" borderId="16" xfId="0" applyBorder="1" applyAlignment="1">
      <alignment/>
    </xf>
    <xf numFmtId="164" fontId="0" fillId="0" borderId="0" xfId="0" applyFont="1" applyFill="1" applyBorder="1" applyAlignment="1">
      <alignment/>
    </xf>
    <xf numFmtId="164" fontId="18" fillId="0" borderId="0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3" fillId="0" borderId="16" xfId="0" applyFont="1" applyBorder="1" applyAlignment="1">
      <alignment/>
    </xf>
    <xf numFmtId="164" fontId="8" fillId="0" borderId="16" xfId="0" applyFont="1" applyBorder="1" applyAlignment="1">
      <alignment/>
    </xf>
    <xf numFmtId="164" fontId="8" fillId="0" borderId="16" xfId="0" applyFont="1" applyFill="1" applyBorder="1" applyAlignment="1">
      <alignment/>
    </xf>
    <xf numFmtId="164" fontId="8" fillId="0" borderId="24" xfId="0" applyFont="1" applyBorder="1" applyAlignment="1">
      <alignment/>
    </xf>
    <xf numFmtId="164" fontId="12" fillId="0" borderId="0" xfId="0" applyFont="1" applyAlignment="1">
      <alignment/>
    </xf>
    <xf numFmtId="164" fontId="15" fillId="0" borderId="0" xfId="0" applyFont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right"/>
    </xf>
    <xf numFmtId="169" fontId="2" fillId="0" borderId="16" xfId="21" applyNumberFormat="1" applyFont="1" applyBorder="1" applyAlignment="1">
      <alignment horizontal="center" wrapText="1"/>
      <protection/>
    </xf>
    <xf numFmtId="169" fontId="23" fillId="0" borderId="0" xfId="21" applyNumberFormat="1" applyFont="1" applyBorder="1" applyAlignment="1">
      <alignment wrapText="1"/>
      <protection/>
    </xf>
    <xf numFmtId="164" fontId="2" fillId="0" borderId="24" xfId="21" applyFont="1" applyBorder="1" applyAlignment="1">
      <alignment horizontal="center"/>
      <protection/>
    </xf>
    <xf numFmtId="169" fontId="24" fillId="0" borderId="51" xfId="21" applyNumberFormat="1" applyFont="1" applyBorder="1" applyAlignment="1">
      <alignment horizontal="center" wrapText="1"/>
      <protection/>
    </xf>
    <xf numFmtId="164" fontId="11" fillId="0" borderId="20" xfId="21" applyFont="1" applyBorder="1" applyAlignment="1">
      <alignment horizontal="center" vertical="center" wrapText="1"/>
      <protection/>
    </xf>
    <xf numFmtId="164" fontId="2" fillId="0" borderId="14" xfId="21" applyFont="1" applyBorder="1" applyAlignment="1">
      <alignment horizontal="center"/>
      <protection/>
    </xf>
    <xf numFmtId="164" fontId="2" fillId="0" borderId="15" xfId="21" applyFont="1" applyBorder="1" applyAlignment="1">
      <alignment horizontal="left" wrapText="1"/>
      <protection/>
    </xf>
    <xf numFmtId="172" fontId="2" fillId="0" borderId="15" xfId="21" applyNumberFormat="1" applyFont="1" applyBorder="1" applyAlignment="1">
      <alignment horizontal="left"/>
      <protection/>
    </xf>
    <xf numFmtId="172" fontId="2" fillId="0" borderId="21" xfId="21" applyNumberFormat="1" applyFont="1" applyBorder="1" applyAlignment="1">
      <alignment horizontal="left"/>
      <protection/>
    </xf>
    <xf numFmtId="164" fontId="0" fillId="0" borderId="17" xfId="21" applyFont="1" applyBorder="1" applyAlignment="1">
      <alignment horizontal="center"/>
      <protection/>
    </xf>
    <xf numFmtId="164" fontId="0" fillId="0" borderId="16" xfId="21" applyFont="1" applyBorder="1" applyAlignment="1">
      <alignment horizontal="left" wrapText="1"/>
      <protection/>
    </xf>
    <xf numFmtId="164" fontId="2" fillId="0" borderId="16" xfId="21" applyFont="1" applyBorder="1" applyAlignment="1">
      <alignment horizontal="left"/>
      <protection/>
    </xf>
    <xf numFmtId="172" fontId="2" fillId="0" borderId="22" xfId="21" applyNumberFormat="1" applyFont="1" applyBorder="1" applyAlignment="1">
      <alignment horizontal="left"/>
      <protection/>
    </xf>
    <xf numFmtId="172" fontId="2" fillId="0" borderId="16" xfId="21" applyNumberFormat="1" applyFont="1" applyBorder="1" applyAlignment="1">
      <alignment horizontal="left"/>
      <protection/>
    </xf>
    <xf numFmtId="164" fontId="15" fillId="0" borderId="16" xfId="21" applyFont="1" applyBorder="1" applyAlignment="1">
      <alignment horizontal="left" wrapText="1"/>
      <protection/>
    </xf>
    <xf numFmtId="164" fontId="2" fillId="0" borderId="17" xfId="21" applyFont="1" applyBorder="1" applyAlignment="1">
      <alignment horizontal="center"/>
      <protection/>
    </xf>
    <xf numFmtId="164" fontId="2" fillId="0" borderId="16" xfId="21" applyFont="1" applyBorder="1" applyAlignment="1">
      <alignment horizontal="left" wrapText="1"/>
      <protection/>
    </xf>
    <xf numFmtId="164" fontId="2" fillId="0" borderId="17" xfId="21" applyFont="1" applyBorder="1" applyAlignment="1">
      <alignment horizontal="center" vertical="center"/>
      <protection/>
    </xf>
    <xf numFmtId="164" fontId="0" fillId="0" borderId="16" xfId="21" applyFont="1" applyBorder="1" applyAlignment="1">
      <alignment horizontal="center" wrapText="1"/>
      <protection/>
    </xf>
    <xf numFmtId="164" fontId="2" fillId="0" borderId="22" xfId="21" applyFont="1" applyBorder="1" applyAlignment="1">
      <alignment horizontal="left"/>
      <protection/>
    </xf>
    <xf numFmtId="164" fontId="12" fillId="0" borderId="16" xfId="21" applyFont="1" applyBorder="1" applyAlignment="1">
      <alignment horizontal="left" wrapText="1"/>
      <protection/>
    </xf>
    <xf numFmtId="164" fontId="2" fillId="0" borderId="16" xfId="0" applyFont="1" applyBorder="1" applyAlignment="1">
      <alignment horizontal="left"/>
    </xf>
    <xf numFmtId="164" fontId="0" fillId="0" borderId="16" xfId="0" applyFont="1" applyBorder="1" applyAlignment="1">
      <alignment horizontal="left"/>
    </xf>
    <xf numFmtId="164" fontId="2" fillId="0" borderId="18" xfId="21" applyFont="1" applyBorder="1" applyAlignment="1">
      <alignment horizontal="center"/>
      <protection/>
    </xf>
    <xf numFmtId="164" fontId="2" fillId="0" borderId="19" xfId="21" applyFont="1" applyBorder="1" applyAlignment="1">
      <alignment horizontal="left" wrapText="1"/>
      <protection/>
    </xf>
    <xf numFmtId="172" fontId="2" fillId="0" borderId="19" xfId="21" applyNumberFormat="1" applyFont="1" applyBorder="1" applyAlignment="1">
      <alignment horizontal="left"/>
      <protection/>
    </xf>
    <xf numFmtId="172" fontId="2" fillId="0" borderId="33" xfId="21" applyNumberFormat="1" applyFont="1" applyBorder="1" applyAlignment="1">
      <alignment horizontal="left"/>
      <protection/>
    </xf>
    <xf numFmtId="164" fontId="2" fillId="0" borderId="0" xfId="21" applyFont="1" applyBorder="1" applyAlignment="1">
      <alignment horizontal="center"/>
      <protection/>
    </xf>
    <xf numFmtId="164" fontId="2" fillId="0" borderId="0" xfId="21" applyFont="1" applyBorder="1" applyAlignment="1">
      <alignment horizontal="left" wrapText="1"/>
      <protection/>
    </xf>
    <xf numFmtId="164" fontId="2" fillId="0" borderId="0" xfId="21" applyFont="1" applyBorder="1" applyAlignment="1">
      <alignment horizontal="left"/>
      <protection/>
    </xf>
    <xf numFmtId="164" fontId="18" fillId="0" borderId="24" xfId="21" applyFont="1" applyBorder="1">
      <alignment/>
      <protection/>
    </xf>
    <xf numFmtId="164" fontId="24" fillId="0" borderId="24" xfId="21" applyFont="1" applyBorder="1" applyAlignment="1">
      <alignment horizontal="center" wrapText="1"/>
      <protection/>
    </xf>
    <xf numFmtId="169" fontId="24" fillId="0" borderId="24" xfId="21" applyNumberFormat="1" applyFont="1" applyBorder="1" applyAlignment="1">
      <alignment horizontal="center" wrapText="1"/>
      <protection/>
    </xf>
    <xf numFmtId="164" fontId="11" fillId="0" borderId="24" xfId="21" applyFont="1" applyBorder="1" applyAlignment="1">
      <alignment horizontal="center" vertical="center" wrapText="1"/>
      <protection/>
    </xf>
    <xf numFmtId="164" fontId="11" fillId="0" borderId="14" xfId="21" applyFont="1" applyBorder="1" applyAlignment="1">
      <alignment horizontal="center"/>
      <protection/>
    </xf>
    <xf numFmtId="164" fontId="11" fillId="0" borderId="39" xfId="21" applyFont="1" applyBorder="1" applyAlignment="1">
      <alignment horizontal="left" wrapText="1"/>
      <protection/>
    </xf>
    <xf numFmtId="164" fontId="11" fillId="0" borderId="15" xfId="21" applyFont="1" applyBorder="1" applyAlignment="1">
      <alignment horizontal="left" wrapText="1"/>
      <protection/>
    </xf>
    <xf numFmtId="172" fontId="11" fillId="0" borderId="15" xfId="21" applyNumberFormat="1" applyFont="1" applyBorder="1" applyAlignment="1">
      <alignment horizontal="left"/>
      <protection/>
    </xf>
    <xf numFmtId="172" fontId="11" fillId="0" borderId="21" xfId="21" applyNumberFormat="1" applyFont="1" applyBorder="1" applyAlignment="1">
      <alignment horizontal="left"/>
      <protection/>
    </xf>
    <xf numFmtId="164" fontId="18" fillId="0" borderId="17" xfId="21" applyFont="1" applyBorder="1" applyAlignment="1">
      <alignment horizontal="left"/>
      <protection/>
    </xf>
    <xf numFmtId="164" fontId="18" fillId="0" borderId="16" xfId="22" applyFont="1" applyFill="1" applyBorder="1" applyAlignment="1">
      <alignment horizontal="left" wrapText="1"/>
      <protection/>
    </xf>
    <xf numFmtId="172" fontId="11" fillId="0" borderId="16" xfId="21" applyNumberFormat="1" applyFont="1" applyBorder="1" applyAlignment="1">
      <alignment horizontal="left"/>
      <protection/>
    </xf>
    <xf numFmtId="172" fontId="11" fillId="0" borderId="22" xfId="21" applyNumberFormat="1" applyFont="1" applyBorder="1" applyAlignment="1">
      <alignment horizontal="left"/>
      <protection/>
    </xf>
    <xf numFmtId="164" fontId="18" fillId="0" borderId="16" xfId="21" applyFont="1" applyBorder="1" applyAlignment="1">
      <alignment horizontal="left" wrapText="1"/>
      <protection/>
    </xf>
    <xf numFmtId="164" fontId="11" fillId="0" borderId="16" xfId="21" applyFont="1" applyBorder="1" applyAlignment="1">
      <alignment horizontal="left"/>
      <protection/>
    </xf>
    <xf numFmtId="164" fontId="11" fillId="0" borderId="22" xfId="21" applyFont="1" applyBorder="1" applyAlignment="1">
      <alignment horizontal="left"/>
      <protection/>
    </xf>
    <xf numFmtId="164" fontId="11" fillId="0" borderId="16" xfId="22" applyFont="1" applyFill="1" applyBorder="1" applyAlignment="1">
      <alignment horizontal="left" wrapText="1"/>
      <protection/>
    </xf>
    <xf numFmtId="164" fontId="11" fillId="0" borderId="17" xfId="21" applyFont="1" applyBorder="1" applyAlignment="1">
      <alignment horizontal="center"/>
      <protection/>
    </xf>
    <xf numFmtId="164" fontId="11" fillId="0" borderId="16" xfId="21" applyFont="1" applyBorder="1" applyAlignment="1">
      <alignment horizontal="left" wrapText="1"/>
      <protection/>
    </xf>
    <xf numFmtId="164" fontId="18" fillId="0" borderId="17" xfId="21" applyFont="1" applyBorder="1" applyAlignment="1">
      <alignment horizontal="center"/>
      <protection/>
    </xf>
    <xf numFmtId="164" fontId="18" fillId="0" borderId="16" xfId="21" applyFont="1" applyBorder="1" applyAlignment="1">
      <alignment horizontal="left"/>
      <protection/>
    </xf>
    <xf numFmtId="164" fontId="11" fillId="0" borderId="22" xfId="21" applyFont="1" applyBorder="1" applyAlignment="1">
      <alignment horizontal="left" wrapText="1"/>
      <protection/>
    </xf>
    <xf numFmtId="164" fontId="18" fillId="0" borderId="17" xfId="21" applyFont="1" applyFill="1" applyBorder="1" applyAlignment="1">
      <alignment horizontal="center"/>
      <protection/>
    </xf>
    <xf numFmtId="164" fontId="25" fillId="0" borderId="16" xfId="22" applyFont="1" applyFill="1" applyBorder="1" applyAlignment="1">
      <alignment horizontal="left" wrapText="1"/>
      <protection/>
    </xf>
    <xf numFmtId="164" fontId="18" fillId="0" borderId="4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30" xfId="21" applyFont="1" applyBorder="1" applyAlignment="1">
      <alignment horizontal="center" vertical="center" wrapText="1"/>
      <protection/>
    </xf>
    <xf numFmtId="164" fontId="11" fillId="0" borderId="32" xfId="21" applyFont="1" applyBorder="1" applyAlignment="1">
      <alignment horizontal="center" vertical="center" wrapText="1"/>
      <protection/>
    </xf>
    <xf numFmtId="164" fontId="11" fillId="0" borderId="17" xfId="21" applyFont="1" applyBorder="1">
      <alignment/>
      <protection/>
    </xf>
    <xf numFmtId="164" fontId="18" fillId="0" borderId="17" xfId="0" applyFont="1" applyBorder="1" applyAlignment="1">
      <alignment/>
    </xf>
    <xf numFmtId="168" fontId="11" fillId="0" borderId="16" xfId="21" applyNumberFormat="1" applyFont="1" applyBorder="1" applyAlignment="1">
      <alignment horizontal="left"/>
      <protection/>
    </xf>
    <xf numFmtId="164" fontId="25" fillId="0" borderId="16" xfId="21" applyFont="1" applyBorder="1" applyAlignment="1">
      <alignment horizontal="left"/>
      <protection/>
    </xf>
    <xf numFmtId="164" fontId="18" fillId="0" borderId="17" xfId="21" applyFont="1" applyBorder="1">
      <alignment/>
      <protection/>
    </xf>
    <xf numFmtId="164" fontId="18" fillId="0" borderId="18" xfId="21" applyFont="1" applyBorder="1">
      <alignment/>
      <protection/>
    </xf>
    <xf numFmtId="164" fontId="25" fillId="0" borderId="19" xfId="21" applyFont="1" applyBorder="1" applyAlignment="1">
      <alignment horizontal="left"/>
      <protection/>
    </xf>
    <xf numFmtId="164" fontId="11" fillId="0" borderId="19" xfId="21" applyFont="1" applyBorder="1" applyAlignment="1">
      <alignment horizontal="left"/>
      <protection/>
    </xf>
    <xf numFmtId="164" fontId="18" fillId="0" borderId="19" xfId="21" applyFont="1" applyBorder="1" applyAlignment="1">
      <alignment horizontal="left"/>
      <protection/>
    </xf>
    <xf numFmtId="164" fontId="11" fillId="0" borderId="33" xfId="21" applyFont="1" applyBorder="1" applyAlignment="1">
      <alignment horizontal="left"/>
      <protection/>
    </xf>
    <xf numFmtId="164" fontId="11" fillId="0" borderId="0" xfId="21" applyFont="1" applyBorder="1" applyAlignment="1">
      <alignment horizontal="left"/>
      <protection/>
    </xf>
    <xf numFmtId="164" fontId="3" fillId="0" borderId="0" xfId="21" applyFont="1" applyBorder="1" applyAlignment="1">
      <alignment horizontal="left"/>
      <protection/>
    </xf>
    <xf numFmtId="164" fontId="0" fillId="0" borderId="0" xfId="21" applyFont="1">
      <alignment/>
      <protection/>
    </xf>
    <xf numFmtId="164" fontId="21" fillId="0" borderId="0" xfId="0" applyFont="1" applyAlignment="1">
      <alignment/>
    </xf>
    <xf numFmtId="164" fontId="26" fillId="0" borderId="0" xfId="0" applyFont="1" applyAlignment="1">
      <alignment/>
    </xf>
    <xf numFmtId="168" fontId="21" fillId="0" borderId="16" xfId="0" applyNumberFormat="1" applyFont="1" applyBorder="1" applyAlignment="1">
      <alignment/>
    </xf>
    <xf numFmtId="164" fontId="21" fillId="0" borderId="24" xfId="0" applyFont="1" applyBorder="1" applyAlignment="1">
      <alignment/>
    </xf>
    <xf numFmtId="164" fontId="20" fillId="0" borderId="24" xfId="0" applyFont="1" applyBorder="1" applyAlignment="1">
      <alignment/>
    </xf>
    <xf numFmtId="164" fontId="20" fillId="0" borderId="50" xfId="0" applyFont="1" applyBorder="1" applyAlignment="1">
      <alignment/>
    </xf>
    <xf numFmtId="164" fontId="20" fillId="0" borderId="40" xfId="0" applyFont="1" applyBorder="1" applyAlignment="1">
      <alignment/>
    </xf>
    <xf numFmtId="164" fontId="20" fillId="0" borderId="30" xfId="0" applyFont="1" applyBorder="1" applyAlignment="1">
      <alignment/>
    </xf>
    <xf numFmtId="164" fontId="21" fillId="0" borderId="50" xfId="0" applyFont="1" applyBorder="1" applyAlignment="1">
      <alignment/>
    </xf>
    <xf numFmtId="164" fontId="21" fillId="0" borderId="40" xfId="0" applyFont="1" applyBorder="1" applyAlignment="1">
      <alignment/>
    </xf>
    <xf numFmtId="164" fontId="28" fillId="0" borderId="0" xfId="0" applyFont="1" applyBorder="1" applyAlignment="1">
      <alignment horizontal="center"/>
    </xf>
    <xf numFmtId="164" fontId="0" fillId="0" borderId="16" xfId="0" applyFont="1" applyBorder="1" applyAlignment="1">
      <alignment horizontal="center" vertical="center"/>
    </xf>
    <xf numFmtId="164" fontId="8" fillId="0" borderId="16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4" fontId="0" fillId="0" borderId="16" xfId="0" applyBorder="1" applyAlignment="1">
      <alignment horizontal="center"/>
    </xf>
    <xf numFmtId="168" fontId="0" fillId="0" borderId="16" xfId="20" applyNumberFormat="1" applyFont="1" applyFill="1" applyBorder="1" applyAlignment="1" applyProtection="1">
      <alignment/>
      <protection/>
    </xf>
    <xf numFmtId="168" fontId="18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24" xfId="0" applyBorder="1" applyAlignment="1">
      <alignment horizontal="center"/>
    </xf>
    <xf numFmtId="168" fontId="0" fillId="0" borderId="24" xfId="20" applyNumberFormat="1" applyFont="1" applyFill="1" applyBorder="1" applyAlignment="1" applyProtection="1">
      <alignment/>
      <protection/>
    </xf>
    <xf numFmtId="164" fontId="0" fillId="0" borderId="52" xfId="0" applyFont="1" applyBorder="1" applyAlignment="1">
      <alignment vertical="center"/>
    </xf>
    <xf numFmtId="164" fontId="15" fillId="0" borderId="35" xfId="0" applyFont="1" applyBorder="1" applyAlignment="1">
      <alignment vertical="center"/>
    </xf>
    <xf numFmtId="164" fontId="15" fillId="0" borderId="35" xfId="0" applyFont="1" applyBorder="1" applyAlignment="1">
      <alignment horizontal="center" vertical="center"/>
    </xf>
    <xf numFmtId="168" fontId="15" fillId="0" borderId="35" xfId="20" applyNumberFormat="1" applyFont="1" applyFill="1" applyBorder="1" applyAlignment="1" applyProtection="1">
      <alignment vertical="center"/>
      <protection/>
    </xf>
    <xf numFmtId="168" fontId="15" fillId="0" borderId="36" xfId="20" applyNumberFormat="1" applyFont="1" applyFill="1" applyBorder="1" applyAlignment="1" applyProtection="1">
      <alignment vertical="center"/>
      <protection/>
    </xf>
    <xf numFmtId="172" fontId="0" fillId="0" borderId="16" xfId="0" applyNumberFormat="1" applyBorder="1" applyAlignment="1">
      <alignment/>
    </xf>
    <xf numFmtId="172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9" fontId="2" fillId="0" borderId="16" xfId="0" applyNumberFormat="1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15" xfId="0" applyFont="1" applyBorder="1" applyAlignment="1">
      <alignment/>
    </xf>
    <xf numFmtId="164" fontId="9" fillId="0" borderId="21" xfId="0" applyFont="1" applyFill="1" applyBorder="1" applyAlignment="1">
      <alignment/>
    </xf>
    <xf numFmtId="164" fontId="9" fillId="0" borderId="17" xfId="0" applyFont="1" applyBorder="1" applyAlignment="1">
      <alignment/>
    </xf>
    <xf numFmtId="164" fontId="9" fillId="0" borderId="22" xfId="0" applyFont="1" applyBorder="1" applyAlignment="1">
      <alignment/>
    </xf>
    <xf numFmtId="164" fontId="29" fillId="0" borderId="16" xfId="0" applyFont="1" applyBorder="1" applyAlignment="1">
      <alignment/>
    </xf>
    <xf numFmtId="164" fontId="9" fillId="0" borderId="18" xfId="0" applyFont="1" applyBorder="1" applyAlignment="1">
      <alignment/>
    </xf>
    <xf numFmtId="164" fontId="10" fillId="0" borderId="19" xfId="0" applyFont="1" applyBorder="1" applyAlignment="1">
      <alignment/>
    </xf>
    <xf numFmtId="164" fontId="9" fillId="0" borderId="33" xfId="0" applyFont="1" applyBorder="1" applyAlignment="1">
      <alignment/>
    </xf>
    <xf numFmtId="164" fontId="29" fillId="0" borderId="0" xfId="0" applyFont="1" applyAlignment="1">
      <alignment/>
    </xf>
    <xf numFmtId="164" fontId="0" fillId="0" borderId="53" xfId="0" applyFont="1" applyBorder="1" applyAlignment="1">
      <alignment/>
    </xf>
    <xf numFmtId="164" fontId="0" fillId="0" borderId="54" xfId="0" applyFont="1" applyBorder="1" applyAlignment="1">
      <alignment/>
    </xf>
    <xf numFmtId="164" fontId="0" fillId="0" borderId="55" xfId="0" applyBorder="1" applyAlignment="1">
      <alignment/>
    </xf>
    <xf numFmtId="164" fontId="0" fillId="0" borderId="56" xfId="0" applyFont="1" applyBorder="1" applyAlignment="1">
      <alignment/>
    </xf>
    <xf numFmtId="167" fontId="0" fillId="0" borderId="16" xfId="0" applyNumberFormat="1" applyBorder="1" applyAlignment="1">
      <alignment/>
    </xf>
    <xf numFmtId="164" fontId="30" fillId="0" borderId="16" xfId="0" applyFont="1" applyBorder="1" applyAlignment="1">
      <alignment/>
    </xf>
    <xf numFmtId="167" fontId="30" fillId="0" borderId="16" xfId="0" applyNumberFormat="1" applyFont="1" applyBorder="1" applyAlignment="1">
      <alignment/>
    </xf>
    <xf numFmtId="164" fontId="30" fillId="0" borderId="0" xfId="0" applyFont="1" applyAlignment="1">
      <alignment/>
    </xf>
    <xf numFmtId="167" fontId="0" fillId="0" borderId="16" xfId="0" applyNumberFormat="1" applyFont="1" applyBorder="1" applyAlignment="1">
      <alignment/>
    </xf>
    <xf numFmtId="164" fontId="0" fillId="0" borderId="16" xfId="0" applyFill="1" applyBorder="1" applyAlignment="1">
      <alignment/>
    </xf>
    <xf numFmtId="167" fontId="0" fillId="0" borderId="16" xfId="0" applyNumberFormat="1" applyFill="1" applyBorder="1" applyAlignment="1">
      <alignment/>
    </xf>
    <xf numFmtId="164" fontId="0" fillId="0" borderId="20" xfId="0" applyFill="1" applyBorder="1" applyAlignment="1">
      <alignment/>
    </xf>
    <xf numFmtId="167" fontId="0" fillId="0" borderId="0" xfId="0" applyNumberFormat="1" applyAlignment="1">
      <alignment/>
    </xf>
    <xf numFmtId="164" fontId="30" fillId="0" borderId="16" xfId="0" applyFont="1" applyFill="1" applyBorder="1" applyAlignment="1">
      <alignment/>
    </xf>
    <xf numFmtId="167" fontId="30" fillId="0" borderId="16" xfId="0" applyNumberFormat="1" applyFont="1" applyFill="1" applyBorder="1" applyAlignment="1">
      <alignment/>
    </xf>
    <xf numFmtId="164" fontId="0" fillId="0" borderId="16" xfId="0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164" fontId="31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32" fillId="0" borderId="0" xfId="0" applyFont="1" applyAlignment="1">
      <alignment/>
    </xf>
    <xf numFmtId="164" fontId="0" fillId="0" borderId="50" xfId="0" applyFont="1" applyBorder="1" applyAlignment="1">
      <alignment/>
    </xf>
    <xf numFmtId="164" fontId="0" fillId="0" borderId="40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57" xfId="0" applyFont="1" applyFill="1" applyBorder="1" applyAlignment="1">
      <alignment/>
    </xf>
    <xf numFmtId="164" fontId="0" fillId="0" borderId="57" xfId="0" applyFont="1" applyBorder="1" applyAlignment="1">
      <alignment/>
    </xf>
    <xf numFmtId="164" fontId="0" fillId="0" borderId="53" xfId="0" applyFont="1" applyFill="1" applyBorder="1" applyAlignment="1">
      <alignment/>
    </xf>
    <xf numFmtId="164" fontId="30" fillId="0" borderId="20" xfId="0" applyFont="1" applyBorder="1" applyAlignment="1">
      <alignment/>
    </xf>
    <xf numFmtId="164" fontId="0" fillId="2" borderId="16" xfId="0" applyFont="1" applyFill="1" applyBorder="1" applyAlignment="1">
      <alignment/>
    </xf>
    <xf numFmtId="164" fontId="33" fillId="0" borderId="16" xfId="0" applyFont="1" applyFill="1" applyBorder="1" applyAlignment="1">
      <alignment/>
    </xf>
    <xf numFmtId="164" fontId="33" fillId="0" borderId="16" xfId="0" applyFont="1" applyBorder="1" applyAlignment="1">
      <alignment/>
    </xf>
    <xf numFmtId="164" fontId="34" fillId="0" borderId="0" xfId="0" applyFont="1" applyBorder="1" applyAlignment="1">
      <alignment/>
    </xf>
    <xf numFmtId="164" fontId="18" fillId="0" borderId="29" xfId="0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4" fillId="0" borderId="0" xfId="0" applyFont="1" applyAlignment="1">
      <alignment/>
    </xf>
    <xf numFmtId="164" fontId="39" fillId="0" borderId="0" xfId="0" applyFont="1" applyAlignment="1">
      <alignment/>
    </xf>
    <xf numFmtId="164" fontId="40" fillId="0" borderId="24" xfId="0" applyFont="1" applyBorder="1" applyAlignment="1">
      <alignment horizontal="center"/>
    </xf>
    <xf numFmtId="164" fontId="40" fillId="0" borderId="53" xfId="0" applyFont="1" applyBorder="1" applyAlignment="1">
      <alignment horizontal="center"/>
    </xf>
    <xf numFmtId="164" fontId="40" fillId="0" borderId="54" xfId="0" applyFont="1" applyBorder="1" applyAlignment="1">
      <alignment horizontal="center"/>
    </xf>
    <xf numFmtId="164" fontId="41" fillId="0" borderId="53" xfId="0" applyFont="1" applyBorder="1" applyAlignment="1">
      <alignment horizontal="center"/>
    </xf>
    <xf numFmtId="164" fontId="42" fillId="0" borderId="29" xfId="0" applyFont="1" applyBorder="1" applyAlignment="1">
      <alignment/>
    </xf>
    <xf numFmtId="164" fontId="40" fillId="0" borderId="50" xfId="0" applyFont="1" applyBorder="1" applyAlignment="1">
      <alignment horizontal="center"/>
    </xf>
    <xf numFmtId="164" fontId="40" fillId="0" borderId="41" xfId="0" applyFont="1" applyBorder="1" applyAlignment="1">
      <alignment horizontal="center"/>
    </xf>
    <xf numFmtId="164" fontId="40" fillId="0" borderId="40" xfId="0" applyFont="1" applyBorder="1" applyAlignment="1">
      <alignment horizontal="center"/>
    </xf>
    <xf numFmtId="164" fontId="42" fillId="0" borderId="24" xfId="0" applyFont="1" applyBorder="1" applyAlignment="1">
      <alignment horizontal="center"/>
    </xf>
    <xf numFmtId="164" fontId="42" fillId="0" borderId="20" xfId="0" applyFont="1" applyBorder="1" applyAlignment="1">
      <alignment horizontal="center"/>
    </xf>
    <xf numFmtId="164" fontId="42" fillId="0" borderId="57" xfId="0" applyFont="1" applyBorder="1" applyAlignment="1">
      <alignment horizontal="center"/>
    </xf>
    <xf numFmtId="164" fontId="0" fillId="0" borderId="20" xfId="0" applyBorder="1" applyAlignment="1">
      <alignment/>
    </xf>
    <xf numFmtId="164" fontId="40" fillId="0" borderId="51" xfId="0" applyFont="1" applyBorder="1" applyAlignment="1">
      <alignment horizontal="center"/>
    </xf>
    <xf numFmtId="164" fontId="40" fillId="0" borderId="20" xfId="0" applyFont="1" applyBorder="1" applyAlignment="1">
      <alignment horizontal="center"/>
    </xf>
    <xf numFmtId="164" fontId="40" fillId="0" borderId="57" xfId="0" applyFont="1" applyBorder="1" applyAlignment="1">
      <alignment horizontal="center"/>
    </xf>
    <xf numFmtId="164" fontId="41" fillId="0" borderId="55" xfId="0" applyFont="1" applyBorder="1" applyAlignment="1">
      <alignment horizontal="center"/>
    </xf>
    <xf numFmtId="164" fontId="40" fillId="0" borderId="56" xfId="0" applyFont="1" applyBorder="1" applyAlignment="1">
      <alignment horizontal="center"/>
    </xf>
    <xf numFmtId="164" fontId="40" fillId="0" borderId="20" xfId="0" applyFont="1" applyFill="1" applyBorder="1" applyAlignment="1">
      <alignment horizontal="center"/>
    </xf>
    <xf numFmtId="164" fontId="42" fillId="0" borderId="30" xfId="0" applyFont="1" applyBorder="1" applyAlignment="1">
      <alignment horizontal="center"/>
    </xf>
    <xf numFmtId="164" fontId="42" fillId="0" borderId="55" xfId="0" applyFont="1" applyBorder="1" applyAlignment="1">
      <alignment horizontal="center"/>
    </xf>
    <xf numFmtId="164" fontId="42" fillId="0" borderId="56" xfId="0" applyFont="1" applyBorder="1" applyAlignment="1">
      <alignment horizontal="center"/>
    </xf>
    <xf numFmtId="164" fontId="40" fillId="0" borderId="30" xfId="0" applyFont="1" applyBorder="1" applyAlignment="1">
      <alignment horizontal="center"/>
    </xf>
    <xf numFmtId="173" fontId="40" fillId="0" borderId="30" xfId="0" applyNumberFormat="1" applyFont="1" applyBorder="1" applyAlignment="1">
      <alignment horizontal="center"/>
    </xf>
    <xf numFmtId="174" fontId="40" fillId="0" borderId="56" xfId="0" applyNumberFormat="1" applyFont="1" applyBorder="1" applyAlignment="1">
      <alignment horizontal="center"/>
    </xf>
    <xf numFmtId="164" fontId="35" fillId="0" borderId="16" xfId="0" applyFont="1" applyBorder="1" applyAlignment="1">
      <alignment/>
    </xf>
    <xf numFmtId="164" fontId="34" fillId="0" borderId="16" xfId="0" applyFont="1" applyBorder="1" applyAlignment="1">
      <alignment/>
    </xf>
    <xf numFmtId="164" fontId="43" fillId="0" borderId="16" xfId="0" applyFont="1" applyBorder="1" applyAlignment="1">
      <alignment/>
    </xf>
    <xf numFmtId="164" fontId="44" fillId="0" borderId="16" xfId="0" applyFont="1" applyBorder="1" applyAlignment="1">
      <alignment/>
    </xf>
    <xf numFmtId="164" fontId="35" fillId="0" borderId="16" xfId="0" applyFont="1" applyFill="1" applyBorder="1" applyAlignment="1">
      <alignment/>
    </xf>
    <xf numFmtId="164" fontId="35" fillId="0" borderId="24" xfId="0" applyFont="1" applyBorder="1" applyAlignment="1">
      <alignment/>
    </xf>
    <xf numFmtId="164" fontId="45" fillId="2" borderId="50" xfId="0" applyFont="1" applyFill="1" applyBorder="1" applyAlignment="1">
      <alignment/>
    </xf>
    <xf numFmtId="164" fontId="35" fillId="3" borderId="50" xfId="0" applyFont="1" applyFill="1" applyBorder="1" applyAlignment="1">
      <alignment/>
    </xf>
    <xf numFmtId="164" fontId="35" fillId="3" borderId="41" xfId="0" applyFont="1" applyFill="1" applyBorder="1" applyAlignment="1">
      <alignment/>
    </xf>
    <xf numFmtId="164" fontId="0" fillId="3" borderId="41" xfId="0" applyFont="1" applyFill="1" applyBorder="1" applyAlignment="1">
      <alignment/>
    </xf>
    <xf numFmtId="164" fontId="0" fillId="3" borderId="40" xfId="0" applyFont="1" applyFill="1" applyBorder="1" applyAlignment="1">
      <alignment/>
    </xf>
    <xf numFmtId="164" fontId="2" fillId="0" borderId="40" xfId="0" applyFont="1" applyBorder="1" applyAlignment="1">
      <alignment/>
    </xf>
    <xf numFmtId="164" fontId="0" fillId="0" borderId="40" xfId="0" applyBorder="1" applyAlignment="1">
      <alignment/>
    </xf>
    <xf numFmtId="164" fontId="0" fillId="3" borderId="50" xfId="0" applyFill="1" applyBorder="1" applyAlignment="1">
      <alignment/>
    </xf>
    <xf numFmtId="164" fontId="0" fillId="3" borderId="41" xfId="0" applyFill="1" applyBorder="1" applyAlignment="1">
      <alignment/>
    </xf>
    <xf numFmtId="164" fontId="0" fillId="3" borderId="40" xfId="0" applyFill="1" applyBorder="1" applyAlignment="1">
      <alignment/>
    </xf>
    <xf numFmtId="164" fontId="46" fillId="0" borderId="16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_21.Aktivet Afatgjata Materiale  09" xfId="20"/>
    <cellStyle name="Normal_asn_2009 Propozimet" xfId="21"/>
    <cellStyle name="Normal_Sheet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48</xdr:row>
      <xdr:rowOff>133350</xdr:rowOff>
    </xdr:from>
    <xdr:to>
      <xdr:col>7</xdr:col>
      <xdr:colOff>276225</xdr:colOff>
      <xdr:row>56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839200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361950</xdr:colOff>
      <xdr:row>49</xdr:row>
      <xdr:rowOff>47625</xdr:rowOff>
    </xdr:from>
    <xdr:to>
      <xdr:col>7</xdr:col>
      <xdr:colOff>1276350</xdr:colOff>
      <xdr:row>52</xdr:row>
      <xdr:rowOff>142875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8915400"/>
          <a:ext cx="914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22</xdr:row>
      <xdr:rowOff>76200</xdr:rowOff>
    </xdr:from>
    <xdr:to>
      <xdr:col>5</xdr:col>
      <xdr:colOff>266700</xdr:colOff>
      <xdr:row>26</xdr:row>
      <xdr:rowOff>9525</xdr:rowOff>
    </xdr:to>
    <xdr:pic>
      <xdr:nvPicPr>
        <xdr:cNvPr id="1" name="Graphics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638550"/>
          <a:ext cx="914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22</xdr:row>
      <xdr:rowOff>85725</xdr:rowOff>
    </xdr:from>
    <xdr:to>
      <xdr:col>4</xdr:col>
      <xdr:colOff>38100</xdr:colOff>
      <xdr:row>28</xdr:row>
      <xdr:rowOff>142875</xdr:rowOff>
    </xdr:to>
    <xdr:pic>
      <xdr:nvPicPr>
        <xdr:cNvPr id="2" name="Graphics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3648075"/>
          <a:ext cx="10858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17</xdr:row>
      <xdr:rowOff>57150</xdr:rowOff>
    </xdr:from>
    <xdr:to>
      <xdr:col>4</xdr:col>
      <xdr:colOff>47625</xdr:colOff>
      <xdr:row>25</xdr:row>
      <xdr:rowOff>28575</xdr:rowOff>
    </xdr:to>
    <xdr:pic>
      <xdr:nvPicPr>
        <xdr:cNvPr id="1" name="Graphics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295650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26</xdr:row>
      <xdr:rowOff>171450</xdr:rowOff>
    </xdr:from>
    <xdr:to>
      <xdr:col>9</xdr:col>
      <xdr:colOff>0</xdr:colOff>
      <xdr:row>31</xdr:row>
      <xdr:rowOff>66675</xdr:rowOff>
    </xdr:to>
    <xdr:pic>
      <xdr:nvPicPr>
        <xdr:cNvPr id="1" name="Graphics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5657850"/>
          <a:ext cx="1000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695325</xdr:colOff>
      <xdr:row>26</xdr:row>
      <xdr:rowOff>28575</xdr:rowOff>
    </xdr:from>
    <xdr:to>
      <xdr:col>10</xdr:col>
      <xdr:colOff>9525</xdr:colOff>
      <xdr:row>28</xdr:row>
      <xdr:rowOff>190500</xdr:rowOff>
    </xdr:to>
    <xdr:pic>
      <xdr:nvPicPr>
        <xdr:cNvPr id="2" name="Graphics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514975"/>
          <a:ext cx="914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81</xdr:row>
      <xdr:rowOff>76200</xdr:rowOff>
    </xdr:from>
    <xdr:to>
      <xdr:col>5</xdr:col>
      <xdr:colOff>276225</xdr:colOff>
      <xdr:row>84</xdr:row>
      <xdr:rowOff>76200</xdr:rowOff>
    </xdr:to>
    <xdr:pic>
      <xdr:nvPicPr>
        <xdr:cNvPr id="3" name="Graphics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7087850"/>
          <a:ext cx="914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85</xdr:row>
      <xdr:rowOff>28575</xdr:rowOff>
    </xdr:from>
    <xdr:to>
      <xdr:col>5</xdr:col>
      <xdr:colOff>542925</xdr:colOff>
      <xdr:row>89</xdr:row>
      <xdr:rowOff>123825</xdr:rowOff>
    </xdr:to>
    <xdr:pic>
      <xdr:nvPicPr>
        <xdr:cNvPr id="4" name="Graphics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7830800"/>
          <a:ext cx="10001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895350</xdr:colOff>
      <xdr:row>52</xdr:row>
      <xdr:rowOff>38100</xdr:rowOff>
    </xdr:from>
    <xdr:to>
      <xdr:col>9</xdr:col>
      <xdr:colOff>1905000</xdr:colOff>
      <xdr:row>58</xdr:row>
      <xdr:rowOff>76200</xdr:rowOff>
    </xdr:to>
    <xdr:pic>
      <xdr:nvPicPr>
        <xdr:cNvPr id="1" name="Graphics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8458200"/>
          <a:ext cx="10096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2038350</xdr:colOff>
      <xdr:row>55</xdr:row>
      <xdr:rowOff>28575</xdr:rowOff>
    </xdr:from>
    <xdr:to>
      <xdr:col>10</xdr:col>
      <xdr:colOff>695325</xdr:colOff>
      <xdr:row>58</xdr:row>
      <xdr:rowOff>161925</xdr:rowOff>
    </xdr:to>
    <xdr:pic>
      <xdr:nvPicPr>
        <xdr:cNvPr id="2" name="Graphics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8924925"/>
          <a:ext cx="9144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51</xdr:row>
      <xdr:rowOff>66675</xdr:rowOff>
    </xdr:from>
    <xdr:to>
      <xdr:col>5</xdr:col>
      <xdr:colOff>685800</xdr:colOff>
      <xdr:row>53</xdr:row>
      <xdr:rowOff>161925</xdr:rowOff>
    </xdr:to>
    <xdr:pic>
      <xdr:nvPicPr>
        <xdr:cNvPr id="1" name="Graphics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8439150"/>
          <a:ext cx="6572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50</xdr:row>
      <xdr:rowOff>57150</xdr:rowOff>
    </xdr:from>
    <xdr:to>
      <xdr:col>4</xdr:col>
      <xdr:colOff>609600</xdr:colOff>
      <xdr:row>54</xdr:row>
      <xdr:rowOff>47625</xdr:rowOff>
    </xdr:to>
    <xdr:pic>
      <xdr:nvPicPr>
        <xdr:cNvPr id="2" name="Graphics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8267700"/>
          <a:ext cx="6762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32</xdr:row>
      <xdr:rowOff>28575</xdr:rowOff>
    </xdr:from>
    <xdr:to>
      <xdr:col>3</xdr:col>
      <xdr:colOff>866775</xdr:colOff>
      <xdr:row>37</xdr:row>
      <xdr:rowOff>161925</xdr:rowOff>
    </xdr:to>
    <xdr:pic>
      <xdr:nvPicPr>
        <xdr:cNvPr id="1" name="Graphics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5210175"/>
          <a:ext cx="1000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2" name="Line 2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4" name="Line 4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6" name="Line 6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8" name="Line 8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20" name="Line 20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26" name="Line 26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28" name="Line 28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32" name="Line 32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33" name="Line 33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35" name="Line 35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36" name="Line 36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0</xdr:rowOff>
    </xdr:from>
    <xdr:to>
      <xdr:col>9</xdr:col>
      <xdr:colOff>76200</xdr:colOff>
      <xdr:row>5</xdr:row>
      <xdr:rowOff>0</xdr:rowOff>
    </xdr:to>
    <xdr:sp>
      <xdr:nvSpPr>
        <xdr:cNvPr id="37" name="Line 37"/>
        <xdr:cNvSpPr>
          <a:spLocks/>
        </xdr:cNvSpPr>
      </xdr:nvSpPr>
      <xdr:spPr>
        <a:xfrm>
          <a:off x="4114800" y="7905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38100</xdr:rowOff>
    </xdr:to>
    <xdr:sp>
      <xdr:nvSpPr>
        <xdr:cNvPr id="38" name="Line 38"/>
        <xdr:cNvSpPr>
          <a:spLocks/>
        </xdr:cNvSpPr>
      </xdr:nvSpPr>
      <xdr:spPr>
        <a:xfrm>
          <a:off x="4095750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10</xdr:col>
      <xdr:colOff>76200</xdr:colOff>
      <xdr:row>5</xdr:row>
      <xdr:rowOff>0</xdr:rowOff>
    </xdr:to>
    <xdr:sp>
      <xdr:nvSpPr>
        <xdr:cNvPr id="39" name="Line 39"/>
        <xdr:cNvSpPr>
          <a:spLocks/>
        </xdr:cNvSpPr>
      </xdr:nvSpPr>
      <xdr:spPr>
        <a:xfrm>
          <a:off x="4752975" y="79057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38100</xdr:rowOff>
    </xdr:to>
    <xdr:sp>
      <xdr:nvSpPr>
        <xdr:cNvPr id="40" name="Line 40"/>
        <xdr:cNvSpPr>
          <a:spLocks/>
        </xdr:cNvSpPr>
      </xdr:nvSpPr>
      <xdr:spPr>
        <a:xfrm>
          <a:off x="4733925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10</xdr:col>
      <xdr:colOff>76200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>
          <a:off x="4752975" y="79057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6</xdr:row>
      <xdr:rowOff>38100</xdr:rowOff>
    </xdr:to>
    <xdr:sp>
      <xdr:nvSpPr>
        <xdr:cNvPr id="42" name="Line 42"/>
        <xdr:cNvSpPr>
          <a:spLocks/>
        </xdr:cNvSpPr>
      </xdr:nvSpPr>
      <xdr:spPr>
        <a:xfrm>
          <a:off x="4733925" y="7905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2124075</xdr:colOff>
      <xdr:row>32</xdr:row>
      <xdr:rowOff>85725</xdr:rowOff>
    </xdr:from>
    <xdr:to>
      <xdr:col>2</xdr:col>
      <xdr:colOff>742950</xdr:colOff>
      <xdr:row>38</xdr:row>
      <xdr:rowOff>95250</xdr:rowOff>
    </xdr:to>
    <xdr:pic>
      <xdr:nvPicPr>
        <xdr:cNvPr id="1" name="Graphics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486400"/>
          <a:ext cx="10382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266700</xdr:colOff>
      <xdr:row>35</xdr:row>
      <xdr:rowOff>0</xdr:rowOff>
    </xdr:from>
    <xdr:to>
      <xdr:col>4</xdr:col>
      <xdr:colOff>152400</xdr:colOff>
      <xdr:row>37</xdr:row>
      <xdr:rowOff>95250</xdr:rowOff>
    </xdr:to>
    <xdr:pic>
      <xdr:nvPicPr>
        <xdr:cNvPr id="2" name="Graphics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886450"/>
          <a:ext cx="6572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2171700</xdr:colOff>
      <xdr:row>48</xdr:row>
      <xdr:rowOff>142875</xdr:rowOff>
    </xdr:from>
    <xdr:to>
      <xdr:col>3</xdr:col>
      <xdr:colOff>285750</xdr:colOff>
      <xdr:row>56</xdr:row>
      <xdr:rowOff>95250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8534400"/>
          <a:ext cx="13716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219075</xdr:colOff>
      <xdr:row>51</xdr:row>
      <xdr:rowOff>114300</xdr:rowOff>
    </xdr:from>
    <xdr:to>
      <xdr:col>4</xdr:col>
      <xdr:colOff>600075</xdr:colOff>
      <xdr:row>55</xdr:row>
      <xdr:rowOff>47625</xdr:rowOff>
    </xdr:to>
    <xdr:pic>
      <xdr:nvPicPr>
        <xdr:cNvPr id="2" name="Graphic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9010650"/>
          <a:ext cx="914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1981200</xdr:colOff>
      <xdr:row>47</xdr:row>
      <xdr:rowOff>114300</xdr:rowOff>
    </xdr:from>
    <xdr:to>
      <xdr:col>3</xdr:col>
      <xdr:colOff>104775</xdr:colOff>
      <xdr:row>53</xdr:row>
      <xdr:rowOff>66675</xdr:rowOff>
    </xdr:to>
    <xdr:pic>
      <xdr:nvPicPr>
        <xdr:cNvPr id="1" name="Graphic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8191500"/>
          <a:ext cx="11049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2552700</xdr:colOff>
      <xdr:row>28</xdr:row>
      <xdr:rowOff>133350</xdr:rowOff>
    </xdr:from>
    <xdr:to>
      <xdr:col>3</xdr:col>
      <xdr:colOff>123825</xdr:colOff>
      <xdr:row>34</xdr:row>
      <xdr:rowOff>114300</xdr:rowOff>
    </xdr:to>
    <xdr:pic>
      <xdr:nvPicPr>
        <xdr:cNvPr id="1" name="Graphic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610600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23</xdr:row>
      <xdr:rowOff>219075</xdr:rowOff>
    </xdr:from>
    <xdr:to>
      <xdr:col>4</xdr:col>
      <xdr:colOff>676275</xdr:colOff>
      <xdr:row>28</xdr:row>
      <xdr:rowOff>85725</xdr:rowOff>
    </xdr:to>
    <xdr:pic>
      <xdr:nvPicPr>
        <xdr:cNvPr id="1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6915150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36</xdr:row>
      <xdr:rowOff>133350</xdr:rowOff>
    </xdr:from>
    <xdr:to>
      <xdr:col>2</xdr:col>
      <xdr:colOff>3276600</xdr:colOff>
      <xdr:row>43</xdr:row>
      <xdr:rowOff>152400</xdr:rowOff>
    </xdr:to>
    <xdr:pic>
      <xdr:nvPicPr>
        <xdr:cNvPr id="1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667750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13</xdr:row>
      <xdr:rowOff>142875</xdr:rowOff>
    </xdr:from>
    <xdr:to>
      <xdr:col>5</xdr:col>
      <xdr:colOff>895350</xdr:colOff>
      <xdr:row>16</xdr:row>
      <xdr:rowOff>257175</xdr:rowOff>
    </xdr:to>
    <xdr:pic>
      <xdr:nvPicPr>
        <xdr:cNvPr id="1" name="Graphic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4695825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38</xdr:row>
      <xdr:rowOff>28575</xdr:rowOff>
    </xdr:from>
    <xdr:to>
      <xdr:col>5</xdr:col>
      <xdr:colOff>85725</xdr:colOff>
      <xdr:row>46</xdr:row>
      <xdr:rowOff>28575</xdr:rowOff>
    </xdr:to>
    <xdr:pic>
      <xdr:nvPicPr>
        <xdr:cNvPr id="1" name="Graphic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200775"/>
          <a:ext cx="1371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124</xdr:row>
      <xdr:rowOff>104775</xdr:rowOff>
    </xdr:from>
    <xdr:to>
      <xdr:col>7</xdr:col>
      <xdr:colOff>504825</xdr:colOff>
      <xdr:row>130</xdr:row>
      <xdr:rowOff>95250</xdr:rowOff>
    </xdr:to>
    <xdr:pic>
      <xdr:nvPicPr>
        <xdr:cNvPr id="1" name="Graphics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26784300"/>
          <a:ext cx="13716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628650</xdr:colOff>
      <xdr:row>123</xdr:row>
      <xdr:rowOff>76200</xdr:rowOff>
    </xdr:from>
    <xdr:to>
      <xdr:col>9</xdr:col>
      <xdr:colOff>285750</xdr:colOff>
      <xdr:row>126</xdr:row>
      <xdr:rowOff>76200</xdr:rowOff>
    </xdr:to>
    <xdr:pic>
      <xdr:nvPicPr>
        <xdr:cNvPr id="2" name="Graphics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26565225"/>
          <a:ext cx="9144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tabSelected="1" zoomScale="80" zoomScaleNormal="80" workbookViewId="0" topLeftCell="A6">
      <selection activeCell="O27" sqref="O27"/>
    </sheetView>
  </sheetViews>
  <sheetFormatPr defaultColWidth="9.140625" defaultRowHeight="12.75"/>
  <cols>
    <col min="1" max="1" width="5.28125" style="0" customWidth="1"/>
    <col min="2" max="2" width="2.421875" style="0" customWidth="1"/>
    <col min="4" max="4" width="15.57421875" style="0" customWidth="1"/>
    <col min="5" max="5" width="10.7109375" style="0" customWidth="1"/>
    <col min="7" max="7" width="10.00390625" style="0" customWidth="1"/>
    <col min="8" max="8" width="22.7109375" style="0" customWidth="1"/>
    <col min="9" max="9" width="7.57421875" style="0" customWidth="1"/>
  </cols>
  <sheetData>
    <row r="2" spans="2:9" ht="12.75">
      <c r="B2" s="1"/>
      <c r="C2" s="2"/>
      <c r="D2" s="2"/>
      <c r="E2" s="2"/>
      <c r="F2" s="2"/>
      <c r="G2" s="2"/>
      <c r="H2" s="2"/>
      <c r="I2" s="3"/>
    </row>
    <row r="3" spans="2:9" ht="17.25">
      <c r="B3" s="4"/>
      <c r="C3" s="5" t="s">
        <v>0</v>
      </c>
      <c r="D3" s="5"/>
      <c r="E3" s="5"/>
      <c r="F3" s="6" t="s">
        <v>1</v>
      </c>
      <c r="G3" s="6"/>
      <c r="H3" s="6"/>
      <c r="I3" s="7"/>
    </row>
    <row r="4" spans="2:9" ht="17.25">
      <c r="B4" s="4"/>
      <c r="C4" s="5" t="s">
        <v>2</v>
      </c>
      <c r="D4" s="5"/>
      <c r="E4" s="5"/>
      <c r="F4" s="6" t="s">
        <v>3</v>
      </c>
      <c r="G4" s="6"/>
      <c r="H4" s="6"/>
      <c r="I4" s="7"/>
    </row>
    <row r="5" spans="2:9" ht="15">
      <c r="B5" s="4"/>
      <c r="C5" s="5" t="s">
        <v>4</v>
      </c>
      <c r="D5" s="5"/>
      <c r="E5" s="8" t="s">
        <v>5</v>
      </c>
      <c r="F5" s="8"/>
      <c r="G5" s="8"/>
      <c r="H5" s="8"/>
      <c r="I5" s="7"/>
    </row>
    <row r="6" spans="2:9" ht="15">
      <c r="B6" s="4"/>
      <c r="C6" s="5"/>
      <c r="D6" s="5"/>
      <c r="E6" s="5"/>
      <c r="F6" s="5"/>
      <c r="G6" s="8"/>
      <c r="H6" s="8"/>
      <c r="I6" s="7"/>
    </row>
    <row r="7" spans="2:9" ht="15">
      <c r="B7" s="4"/>
      <c r="C7" s="9" t="s">
        <v>6</v>
      </c>
      <c r="D7" s="5"/>
      <c r="E7" s="5"/>
      <c r="F7" s="10" t="s">
        <v>7</v>
      </c>
      <c r="G7" s="10"/>
      <c r="H7" s="5"/>
      <c r="I7" s="7"/>
    </row>
    <row r="8" spans="2:9" ht="15">
      <c r="B8" s="4"/>
      <c r="C8" s="9" t="s">
        <v>8</v>
      </c>
      <c r="D8" s="5"/>
      <c r="E8" s="5"/>
      <c r="F8" s="8">
        <v>24262</v>
      </c>
      <c r="G8" s="8"/>
      <c r="H8" s="5"/>
      <c r="I8" s="7"/>
    </row>
    <row r="9" spans="2:9" ht="15">
      <c r="B9" s="4"/>
      <c r="C9" s="5"/>
      <c r="D9" s="5"/>
      <c r="E9" s="5"/>
      <c r="F9" s="5"/>
      <c r="G9" s="5"/>
      <c r="H9" s="5"/>
      <c r="I9" s="7"/>
    </row>
    <row r="10" spans="2:9" ht="15">
      <c r="B10" s="4"/>
      <c r="C10" s="9" t="s">
        <v>9</v>
      </c>
      <c r="D10" s="5"/>
      <c r="E10" s="8" t="s">
        <v>10</v>
      </c>
      <c r="F10" s="8"/>
      <c r="G10" s="8"/>
      <c r="H10" s="8"/>
      <c r="I10" s="7"/>
    </row>
    <row r="11" spans="2:9" ht="12.75">
      <c r="B11" s="4"/>
      <c r="C11" s="11"/>
      <c r="D11" s="11"/>
      <c r="E11" s="12"/>
      <c r="F11" s="12"/>
      <c r="G11" s="12"/>
      <c r="H11" s="12"/>
      <c r="I11" s="7"/>
    </row>
    <row r="12" spans="2:9" ht="12.75">
      <c r="B12" s="4"/>
      <c r="C12" s="11"/>
      <c r="D12" s="11"/>
      <c r="E12" s="11"/>
      <c r="F12" s="11"/>
      <c r="G12" s="11"/>
      <c r="H12" s="11"/>
      <c r="I12" s="7"/>
    </row>
    <row r="13" spans="2:9" ht="12.75">
      <c r="B13" s="4"/>
      <c r="C13" s="11"/>
      <c r="D13" s="11"/>
      <c r="E13" s="11"/>
      <c r="F13" s="11"/>
      <c r="G13" s="11"/>
      <c r="H13" s="11"/>
      <c r="I13" s="7"/>
    </row>
    <row r="14" spans="2:9" ht="12.75">
      <c r="B14" s="4"/>
      <c r="C14" s="11"/>
      <c r="D14" s="11"/>
      <c r="E14" s="11"/>
      <c r="F14" s="11"/>
      <c r="G14" s="11"/>
      <c r="H14" s="11"/>
      <c r="I14" s="7"/>
    </row>
    <row r="15" spans="2:9" ht="12.75">
      <c r="B15" s="4"/>
      <c r="C15" s="11"/>
      <c r="D15" s="11"/>
      <c r="E15" s="11"/>
      <c r="F15" s="11"/>
      <c r="G15" s="11"/>
      <c r="H15" s="11"/>
      <c r="I15" s="7"/>
    </row>
    <row r="16" spans="2:9" ht="12.75">
      <c r="B16" s="4"/>
      <c r="C16" s="11"/>
      <c r="D16" s="11"/>
      <c r="E16" s="11"/>
      <c r="F16" s="11"/>
      <c r="G16" s="11"/>
      <c r="H16" s="11"/>
      <c r="I16" s="7"/>
    </row>
    <row r="17" spans="2:9" ht="24.75">
      <c r="B17" s="4"/>
      <c r="C17" s="13" t="s">
        <v>11</v>
      </c>
      <c r="D17" s="13"/>
      <c r="E17" s="13"/>
      <c r="F17" s="13"/>
      <c r="G17" s="13"/>
      <c r="H17" s="13"/>
      <c r="I17" s="7"/>
    </row>
    <row r="18" spans="2:9" ht="19.5">
      <c r="B18" s="4"/>
      <c r="C18" s="14"/>
      <c r="D18" s="14"/>
      <c r="E18" s="14"/>
      <c r="F18" s="14"/>
      <c r="G18" s="14"/>
      <c r="H18" s="14"/>
      <c r="I18" s="7"/>
    </row>
    <row r="19" spans="2:9" ht="19.5">
      <c r="B19" s="4"/>
      <c r="C19" s="14"/>
      <c r="D19" s="14"/>
      <c r="E19" s="14"/>
      <c r="F19" s="14"/>
      <c r="G19" s="14"/>
      <c r="H19" s="14"/>
      <c r="I19" s="7"/>
    </row>
    <row r="20" spans="2:9" ht="12.75">
      <c r="B20" s="4"/>
      <c r="C20" s="11"/>
      <c r="D20" s="11"/>
      <c r="E20" s="11"/>
      <c r="F20" s="11"/>
      <c r="G20" s="11"/>
      <c r="H20" s="11"/>
      <c r="I20" s="7"/>
    </row>
    <row r="21" spans="2:9" ht="12.75">
      <c r="B21" s="4"/>
      <c r="C21" s="11" t="s">
        <v>12</v>
      </c>
      <c r="D21" s="11"/>
      <c r="E21" s="11"/>
      <c r="F21" s="11"/>
      <c r="G21" s="11"/>
      <c r="H21" s="11"/>
      <c r="I21" s="7"/>
    </row>
    <row r="22" spans="2:9" ht="12.75">
      <c r="B22" s="4" t="s">
        <v>13</v>
      </c>
      <c r="C22" s="11"/>
      <c r="D22" s="11"/>
      <c r="E22" s="11"/>
      <c r="F22" s="11"/>
      <c r="G22" s="11"/>
      <c r="H22" s="11"/>
      <c r="I22" s="7"/>
    </row>
    <row r="23" spans="2:9" ht="12.75">
      <c r="B23" s="4"/>
      <c r="C23" s="11"/>
      <c r="D23" s="11"/>
      <c r="E23" s="11"/>
      <c r="F23" s="11"/>
      <c r="G23" s="11"/>
      <c r="H23" s="11"/>
      <c r="I23" s="7"/>
    </row>
    <row r="24" spans="2:9" ht="12.75">
      <c r="B24" s="4"/>
      <c r="C24" s="11"/>
      <c r="D24" s="11"/>
      <c r="E24" s="11"/>
      <c r="F24" s="11"/>
      <c r="G24" s="11"/>
      <c r="H24" s="11"/>
      <c r="I24" s="7"/>
    </row>
    <row r="25" spans="2:9" ht="12.75">
      <c r="B25" s="4"/>
      <c r="C25" s="11"/>
      <c r="D25" s="11"/>
      <c r="E25" s="11"/>
      <c r="F25" s="11"/>
      <c r="G25" s="11"/>
      <c r="H25" s="11"/>
      <c r="I25" s="7"/>
    </row>
    <row r="26" spans="2:9" ht="19.5">
      <c r="B26" s="4"/>
      <c r="C26" s="11"/>
      <c r="E26" s="15"/>
      <c r="F26" s="15"/>
      <c r="G26" s="15"/>
      <c r="H26" s="11"/>
      <c r="I26" s="7"/>
    </row>
    <row r="27" spans="2:9" ht="22.5">
      <c r="B27" s="4"/>
      <c r="C27" s="11"/>
      <c r="E27" s="16" t="s">
        <v>14</v>
      </c>
      <c r="F27" s="16"/>
      <c r="G27" s="16">
        <v>2010</v>
      </c>
      <c r="H27" s="11"/>
      <c r="I27" s="7"/>
    </row>
    <row r="28" spans="2:9" ht="12.75">
      <c r="B28" s="4"/>
      <c r="C28" s="11"/>
      <c r="D28" s="11"/>
      <c r="E28" s="11"/>
      <c r="F28" s="11"/>
      <c r="G28" s="11"/>
      <c r="H28" s="11"/>
      <c r="I28" s="7"/>
    </row>
    <row r="29" spans="2:9" ht="12.75">
      <c r="B29" s="4"/>
      <c r="C29" s="11"/>
      <c r="D29" s="11"/>
      <c r="E29" s="11"/>
      <c r="F29" s="11"/>
      <c r="G29" s="11"/>
      <c r="H29" s="11"/>
      <c r="I29" s="7"/>
    </row>
    <row r="30" spans="2:9" ht="12.75">
      <c r="B30" s="4"/>
      <c r="C30" s="11"/>
      <c r="D30" s="11"/>
      <c r="E30" s="11"/>
      <c r="F30" s="11"/>
      <c r="G30" s="11"/>
      <c r="H30" s="11"/>
      <c r="I30" s="7"/>
    </row>
    <row r="31" spans="2:9" ht="12.75">
      <c r="B31" s="4"/>
      <c r="C31" s="11"/>
      <c r="D31" s="11"/>
      <c r="E31" s="11"/>
      <c r="F31" s="11"/>
      <c r="G31" s="11"/>
      <c r="H31" s="11"/>
      <c r="I31" s="7"/>
    </row>
    <row r="32" spans="2:9" ht="12.75">
      <c r="B32" s="4"/>
      <c r="C32" s="11"/>
      <c r="D32" s="11"/>
      <c r="E32" s="11"/>
      <c r="F32" s="11"/>
      <c r="G32" s="11"/>
      <c r="H32" s="11"/>
      <c r="I32" s="7"/>
    </row>
    <row r="33" spans="2:9" ht="12.75">
      <c r="B33" s="4"/>
      <c r="C33" s="11"/>
      <c r="D33" s="11"/>
      <c r="E33" s="11"/>
      <c r="F33" s="11"/>
      <c r="G33" s="11"/>
      <c r="H33" s="11"/>
      <c r="I33" s="7"/>
    </row>
    <row r="34" spans="2:9" ht="12.75">
      <c r="B34" s="4"/>
      <c r="C34" s="11"/>
      <c r="D34" s="11"/>
      <c r="E34" s="11"/>
      <c r="F34" s="11"/>
      <c r="G34" s="11"/>
      <c r="H34" s="11"/>
      <c r="I34" s="7"/>
    </row>
    <row r="35" spans="2:9" ht="12.75">
      <c r="B35" s="4"/>
      <c r="C35" s="11"/>
      <c r="D35" s="11"/>
      <c r="E35" s="11"/>
      <c r="F35" s="11"/>
      <c r="G35" s="11"/>
      <c r="H35" s="11"/>
      <c r="I35" s="7"/>
    </row>
    <row r="36" spans="2:9" ht="12.75">
      <c r="B36" s="4"/>
      <c r="C36" s="11"/>
      <c r="D36" s="11"/>
      <c r="E36" s="11"/>
      <c r="F36" s="11"/>
      <c r="G36" s="11"/>
      <c r="H36" s="11"/>
      <c r="I36" s="7"/>
    </row>
    <row r="37" spans="2:9" ht="12.75">
      <c r="B37" s="4"/>
      <c r="C37" s="11"/>
      <c r="D37" s="11"/>
      <c r="E37" s="11"/>
      <c r="F37" s="11"/>
      <c r="G37" s="11"/>
      <c r="H37" s="11"/>
      <c r="I37" s="7"/>
    </row>
    <row r="38" spans="2:9" ht="12.75">
      <c r="B38" s="4"/>
      <c r="C38" s="11"/>
      <c r="D38" s="11"/>
      <c r="E38" s="11"/>
      <c r="F38" s="11"/>
      <c r="G38" s="11"/>
      <c r="H38" s="11"/>
      <c r="I38" s="7"/>
    </row>
    <row r="39" spans="2:9" ht="12.75">
      <c r="B39" s="4" t="s">
        <v>15</v>
      </c>
      <c r="C39" s="11"/>
      <c r="D39" s="11"/>
      <c r="E39" s="11"/>
      <c r="F39" s="11"/>
      <c r="G39" s="11" t="s">
        <v>16</v>
      </c>
      <c r="H39" s="17"/>
      <c r="I39" s="17"/>
    </row>
    <row r="40" spans="2:9" ht="12.75">
      <c r="B40" s="4"/>
      <c r="C40" s="11"/>
      <c r="D40" s="11"/>
      <c r="E40" s="11"/>
      <c r="F40" s="11"/>
      <c r="G40" s="11"/>
      <c r="H40" s="17"/>
      <c r="I40" s="17"/>
    </row>
    <row r="41" spans="2:9" ht="12.75">
      <c r="B41" s="4" t="s">
        <v>17</v>
      </c>
      <c r="C41" s="11"/>
      <c r="D41" s="11"/>
      <c r="E41" s="11"/>
      <c r="F41" s="11"/>
      <c r="G41" s="11" t="s">
        <v>18</v>
      </c>
      <c r="H41" s="17"/>
      <c r="I41" s="17"/>
    </row>
    <row r="42" spans="2:9" ht="12.75">
      <c r="B42" s="4"/>
      <c r="C42" s="11"/>
      <c r="D42" s="11"/>
      <c r="E42" s="11"/>
      <c r="F42" s="11"/>
      <c r="G42" s="11"/>
      <c r="H42" s="17"/>
      <c r="I42" s="17"/>
    </row>
    <row r="43" spans="2:9" ht="12.75">
      <c r="B43" s="4"/>
      <c r="C43" s="11"/>
      <c r="D43" s="11"/>
      <c r="E43" s="11"/>
      <c r="F43" s="11"/>
      <c r="G43" s="11"/>
      <c r="H43" s="18"/>
      <c r="I43" s="7"/>
    </row>
    <row r="44" spans="2:9" ht="12.75">
      <c r="B44" s="4"/>
      <c r="C44" s="11"/>
      <c r="D44" s="11"/>
      <c r="E44" s="11"/>
      <c r="F44" s="11"/>
      <c r="G44" s="11"/>
      <c r="H44" s="11"/>
      <c r="I44" s="7"/>
    </row>
    <row r="45" spans="2:9" ht="15">
      <c r="B45" s="19" t="s">
        <v>19</v>
      </c>
      <c r="C45" s="5"/>
      <c r="D45" s="5"/>
      <c r="E45" s="5"/>
      <c r="F45" s="5"/>
      <c r="G45" s="5" t="s">
        <v>20</v>
      </c>
      <c r="H45" s="20">
        <v>40179</v>
      </c>
      <c r="I45" s="7"/>
    </row>
    <row r="46" spans="2:9" ht="15">
      <c r="B46" s="19"/>
      <c r="C46" s="5"/>
      <c r="D46" s="5"/>
      <c r="E46" s="5"/>
      <c r="F46" s="5"/>
      <c r="G46" s="5" t="s">
        <v>21</v>
      </c>
      <c r="H46" s="20">
        <v>40543</v>
      </c>
      <c r="I46" s="7"/>
    </row>
    <row r="47" spans="2:9" ht="15">
      <c r="B47" s="21"/>
      <c r="C47" s="22"/>
      <c r="D47" s="22"/>
      <c r="E47" s="22"/>
      <c r="F47" s="22"/>
      <c r="G47" s="22"/>
      <c r="H47" s="23"/>
      <c r="I47" s="24"/>
    </row>
    <row r="48" spans="2:9" ht="15">
      <c r="B48" s="19" t="s">
        <v>22</v>
      </c>
      <c r="C48" s="5"/>
      <c r="D48" s="5"/>
      <c r="E48" s="5"/>
      <c r="F48" s="5"/>
      <c r="G48" s="5"/>
      <c r="H48" s="25" t="s">
        <v>23</v>
      </c>
      <c r="I48" s="25"/>
    </row>
    <row r="49" spans="2:9" ht="12.75">
      <c r="B49" s="4"/>
      <c r="C49" s="11"/>
      <c r="D49" s="11"/>
      <c r="E49" s="11"/>
      <c r="F49" s="11"/>
      <c r="G49" s="11"/>
      <c r="H49" s="11"/>
      <c r="I49" s="7"/>
    </row>
    <row r="50" spans="2:9" ht="12.75">
      <c r="B50" s="4"/>
      <c r="C50" s="11"/>
      <c r="D50" s="11"/>
      <c r="E50" s="11"/>
      <c r="F50" s="11"/>
      <c r="G50" s="11"/>
      <c r="H50" s="11"/>
      <c r="I50" s="7"/>
    </row>
    <row r="51" spans="2:9" ht="12.75">
      <c r="B51" s="26"/>
      <c r="C51" s="23"/>
      <c r="D51" s="23"/>
      <c r="E51" s="23"/>
      <c r="F51" s="23"/>
      <c r="G51" s="23"/>
      <c r="H51" s="23"/>
      <c r="I51" s="24"/>
    </row>
    <row r="52" spans="2:9" ht="12.75">
      <c r="B52" s="26"/>
      <c r="C52" s="23"/>
      <c r="D52" s="23"/>
      <c r="E52" s="23"/>
      <c r="F52" s="23"/>
      <c r="G52" s="23"/>
      <c r="H52" s="23"/>
      <c r="I52" s="24"/>
    </row>
    <row r="53" spans="2:9" ht="12.75">
      <c r="B53" s="27"/>
      <c r="C53" s="28"/>
      <c r="D53" s="28"/>
      <c r="E53" s="28"/>
      <c r="F53" s="28"/>
      <c r="G53" s="28"/>
      <c r="H53" s="28"/>
      <c r="I53" s="29"/>
    </row>
    <row r="54" spans="2:9" ht="12.75">
      <c r="B54" s="23"/>
      <c r="C54" s="23"/>
      <c r="D54" s="23"/>
      <c r="E54" s="23"/>
      <c r="F54" s="23"/>
      <c r="G54" s="23"/>
      <c r="H54" s="23"/>
      <c r="I54" s="23">
        <v>1</v>
      </c>
    </row>
  </sheetData>
  <mergeCells count="14">
    <mergeCell ref="F3:H3"/>
    <mergeCell ref="F4:H4"/>
    <mergeCell ref="E5:H5"/>
    <mergeCell ref="G6:H6"/>
    <mergeCell ref="F7:G7"/>
    <mergeCell ref="F8:G8"/>
    <mergeCell ref="E10:H10"/>
    <mergeCell ref="E11:H11"/>
    <mergeCell ref="C17:H17"/>
    <mergeCell ref="H39:I39"/>
    <mergeCell ref="H40:I40"/>
    <mergeCell ref="H41:I41"/>
    <mergeCell ref="H42:I42"/>
    <mergeCell ref="H48:I48"/>
  </mergeCells>
  <printOptions/>
  <pageMargins left="0.7479166666666667" right="0.7479166666666667" top="0.49027777777777776" bottom="0.19027777777777777" header="0.5118055555555555" footer="0.5118055555555555"/>
  <pageSetup horizontalDpi="300" verticalDpi="300" orientation="portrait" paperSize="9" scale="9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E30" sqref="E30"/>
    </sheetView>
  </sheetViews>
  <sheetFormatPr defaultColWidth="9.140625" defaultRowHeight="12.75"/>
  <cols>
    <col min="1" max="1" width="5.57421875" style="0" customWidth="1"/>
    <col min="2" max="2" width="15.8515625" style="0" customWidth="1"/>
    <col min="4" max="4" width="10.28125" style="0" customWidth="1"/>
    <col min="5" max="5" width="16.00390625" style="0" customWidth="1"/>
    <col min="6" max="6" width="11.57421875" style="0" customWidth="1"/>
  </cols>
  <sheetData>
    <row r="2" ht="12.75">
      <c r="A2" t="s">
        <v>380</v>
      </c>
    </row>
    <row r="3" ht="12.75">
      <c r="B3" t="s">
        <v>381</v>
      </c>
    </row>
    <row r="5" ht="12.75">
      <c r="B5" t="s">
        <v>382</v>
      </c>
    </row>
    <row r="6" spans="1:5" ht="12.75">
      <c r="A6" s="70"/>
      <c r="B6" s="70"/>
      <c r="C6" s="70"/>
      <c r="D6" s="70"/>
      <c r="E6" s="70"/>
    </row>
    <row r="7" spans="1:5" ht="12.75">
      <c r="A7" s="70" t="s">
        <v>25</v>
      </c>
      <c r="B7" s="70" t="s">
        <v>383</v>
      </c>
      <c r="C7" s="70" t="s">
        <v>384</v>
      </c>
      <c r="D7" s="70" t="s">
        <v>385</v>
      </c>
      <c r="E7" s="70" t="s">
        <v>386</v>
      </c>
    </row>
    <row r="8" spans="1:5" ht="12.75">
      <c r="A8" s="70"/>
      <c r="B8" s="70"/>
      <c r="C8" s="70" t="s">
        <v>387</v>
      </c>
      <c r="D8" s="70"/>
      <c r="E8" s="70" t="s">
        <v>388</v>
      </c>
    </row>
    <row r="9" spans="1:5" ht="12.75">
      <c r="A9" s="70">
        <v>1</v>
      </c>
      <c r="B9" s="70" t="s">
        <v>389</v>
      </c>
      <c r="C9" s="70" t="s">
        <v>390</v>
      </c>
      <c r="D9" s="70" t="s">
        <v>391</v>
      </c>
      <c r="E9" s="70">
        <f>'Ineventar i AAM'!C7</f>
        <v>286902</v>
      </c>
    </row>
    <row r="10" spans="1:5" ht="12.75">
      <c r="A10" s="70">
        <v>2</v>
      </c>
      <c r="B10" s="70"/>
      <c r="C10" s="70"/>
      <c r="D10" s="70"/>
      <c r="E10" s="70"/>
    </row>
    <row r="11" spans="1:5" ht="12.75">
      <c r="A11" s="70">
        <v>3</v>
      </c>
      <c r="B11" s="70"/>
      <c r="C11" s="70"/>
      <c r="D11" s="70"/>
      <c r="E11" s="70"/>
    </row>
    <row r="12" spans="1:5" ht="12.75">
      <c r="A12" s="70">
        <v>4</v>
      </c>
      <c r="B12" s="70"/>
      <c r="C12" s="70"/>
      <c r="D12" s="70"/>
      <c r="E12" s="70"/>
    </row>
    <row r="13" spans="1:5" ht="12.75">
      <c r="A13" s="70">
        <v>5</v>
      </c>
      <c r="B13" s="70"/>
      <c r="C13" s="70"/>
      <c r="D13" s="70"/>
      <c r="E13" s="70"/>
    </row>
    <row r="14" spans="1:5" ht="12.75">
      <c r="A14" s="70">
        <v>6</v>
      </c>
      <c r="B14" s="70"/>
      <c r="C14" s="70"/>
      <c r="D14" s="70"/>
      <c r="E14" s="70"/>
    </row>
    <row r="15" spans="1:5" ht="12.75">
      <c r="A15" s="70">
        <v>7</v>
      </c>
      <c r="B15" s="70"/>
      <c r="C15" s="70"/>
      <c r="D15" s="70"/>
      <c r="E15" s="70"/>
    </row>
    <row r="16" spans="1:5" ht="12.75">
      <c r="A16" s="70">
        <v>8</v>
      </c>
      <c r="B16" s="70"/>
      <c r="C16" s="70"/>
      <c r="D16" s="70"/>
      <c r="E16" s="70"/>
    </row>
    <row r="17" spans="1:5" ht="12.75">
      <c r="A17" s="70">
        <v>9</v>
      </c>
      <c r="B17" s="70"/>
      <c r="C17" s="70"/>
      <c r="D17" s="70"/>
      <c r="E17" s="70"/>
    </row>
    <row r="18" spans="1:5" ht="12.75">
      <c r="A18" s="70">
        <v>10</v>
      </c>
      <c r="B18" s="70" t="s">
        <v>256</v>
      </c>
      <c r="C18" s="70"/>
      <c r="D18" s="70"/>
      <c r="E18" s="70">
        <f>SUM(E9:E17)</f>
        <v>286902</v>
      </c>
    </row>
    <row r="21" ht="12.75">
      <c r="D21" t="s">
        <v>392</v>
      </c>
    </row>
    <row r="22" ht="12.75">
      <c r="D22" t="s">
        <v>393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8"/>
  <sheetViews>
    <sheetView zoomScale="80" zoomScaleNormal="80" workbookViewId="0" topLeftCell="B1">
      <selection activeCell="C22" sqref="C22"/>
    </sheetView>
  </sheetViews>
  <sheetFormatPr defaultColWidth="9.140625" defaultRowHeight="12.75"/>
  <cols>
    <col min="1" max="1" width="0" style="0" hidden="1" customWidth="1"/>
    <col min="2" max="2" width="32.57421875" style="0" customWidth="1"/>
    <col min="3" max="4" width="13.00390625" style="0" customWidth="1"/>
    <col min="5" max="5" width="11.7109375" style="0" customWidth="1"/>
    <col min="6" max="6" width="16.421875" style="0" customWidth="1"/>
  </cols>
  <sheetData>
    <row r="1" spans="2:7" ht="15">
      <c r="B1" s="5" t="s">
        <v>394</v>
      </c>
      <c r="C1" s="5"/>
      <c r="D1" s="5"/>
      <c r="E1" s="5"/>
      <c r="F1" s="22"/>
      <c r="G1" s="186"/>
    </row>
    <row r="2" spans="2:7" ht="15">
      <c r="B2" s="22"/>
      <c r="C2" s="22"/>
      <c r="D2" s="22"/>
      <c r="E2" s="22"/>
      <c r="F2" s="22"/>
      <c r="G2" s="186"/>
    </row>
    <row r="3" spans="2:7" ht="15">
      <c r="B3" s="216" t="s">
        <v>395</v>
      </c>
      <c r="C3" s="217" t="s">
        <v>396</v>
      </c>
      <c r="D3" s="217" t="s">
        <v>351</v>
      </c>
      <c r="E3" s="217" t="s">
        <v>352</v>
      </c>
      <c r="F3" s="217" t="s">
        <v>397</v>
      </c>
      <c r="G3" s="186"/>
    </row>
    <row r="4" spans="2:7" ht="15">
      <c r="B4" s="217" t="s">
        <v>62</v>
      </c>
      <c r="C4" s="217"/>
      <c r="D4" s="217"/>
      <c r="E4" s="217"/>
      <c r="F4" s="217"/>
      <c r="G4" s="186"/>
    </row>
    <row r="5" spans="2:7" ht="15">
      <c r="B5" s="217" t="s">
        <v>63</v>
      </c>
      <c r="C5" s="217"/>
      <c r="D5" s="218"/>
      <c r="E5" s="217"/>
      <c r="F5" s="217"/>
      <c r="G5" s="186"/>
    </row>
    <row r="6" spans="2:7" ht="15">
      <c r="B6" s="219" t="s">
        <v>398</v>
      </c>
      <c r="C6" s="219">
        <v>15666087</v>
      </c>
      <c r="D6" s="219">
        <v>1623842</v>
      </c>
      <c r="E6" s="219"/>
      <c r="F6" s="219">
        <v>17289929</v>
      </c>
      <c r="G6" s="186"/>
    </row>
    <row r="7" spans="2:7" ht="15">
      <c r="B7" s="217" t="s">
        <v>399</v>
      </c>
      <c r="C7" s="22">
        <v>286902</v>
      </c>
      <c r="D7" s="22">
        <v>0</v>
      </c>
      <c r="E7" s="22"/>
      <c r="F7" s="22">
        <v>286902</v>
      </c>
      <c r="G7" s="186"/>
    </row>
    <row r="8" spans="2:7" ht="15">
      <c r="B8" s="217" t="s">
        <v>400</v>
      </c>
      <c r="C8" s="217"/>
      <c r="D8" s="218">
        <v>30994</v>
      </c>
      <c r="E8" s="217"/>
      <c r="F8" s="217">
        <v>30994</v>
      </c>
      <c r="G8" s="186"/>
    </row>
    <row r="9" spans="2:7" ht="15">
      <c r="B9" s="218" t="s">
        <v>256</v>
      </c>
      <c r="C9" s="217">
        <v>15952989</v>
      </c>
      <c r="D9" s="217">
        <v>1654836</v>
      </c>
      <c r="E9" s="217"/>
      <c r="F9" s="217">
        <v>17607825</v>
      </c>
      <c r="G9" s="186"/>
    </row>
    <row r="10" spans="2:7" ht="15">
      <c r="B10" s="186"/>
      <c r="C10" s="186"/>
      <c r="D10" s="186"/>
      <c r="E10" s="186"/>
      <c r="F10" s="186"/>
      <c r="G10" s="186"/>
    </row>
    <row r="11" spans="2:7" ht="15">
      <c r="B11" s="186"/>
      <c r="C11" s="186"/>
      <c r="D11" s="186"/>
      <c r="E11" s="186"/>
      <c r="F11" s="186"/>
      <c r="G11" s="186"/>
    </row>
    <row r="12" spans="2:7" ht="15">
      <c r="B12" s="186"/>
      <c r="C12" s="186"/>
      <c r="D12" s="186"/>
      <c r="E12" s="186"/>
      <c r="F12" s="186"/>
      <c r="G12" s="186"/>
    </row>
    <row r="13" spans="2:7" ht="15">
      <c r="B13" s="186"/>
      <c r="C13" s="186"/>
      <c r="D13" s="186"/>
      <c r="E13" s="186"/>
      <c r="F13" s="186"/>
      <c r="G13" s="186"/>
    </row>
    <row r="14" spans="2:7" ht="15">
      <c r="B14" s="186"/>
      <c r="C14" s="186"/>
      <c r="D14" s="186"/>
      <c r="E14" s="186"/>
      <c r="F14" s="186"/>
      <c r="G14" s="186"/>
    </row>
    <row r="15" spans="2:7" ht="15">
      <c r="B15" s="186"/>
      <c r="C15" s="186"/>
      <c r="D15" s="186" t="s">
        <v>392</v>
      </c>
      <c r="E15" s="186"/>
      <c r="F15" s="186"/>
      <c r="G15" s="186"/>
    </row>
    <row r="16" spans="2:7" ht="15">
      <c r="B16" s="186"/>
      <c r="C16" s="186"/>
      <c r="D16" s="186"/>
      <c r="E16" s="186"/>
      <c r="F16" s="186"/>
      <c r="G16" s="186"/>
    </row>
    <row r="17" spans="2:7" ht="15">
      <c r="B17" s="186"/>
      <c r="C17" s="186"/>
      <c r="D17" s="186" t="str">
        <f>'Shenit Spjeguse'!G124</f>
        <v>Sali Saliu</v>
      </c>
      <c r="E17" s="186"/>
      <c r="F17" s="186"/>
      <c r="G17" s="186"/>
    </row>
    <row r="18" spans="2:7" ht="15">
      <c r="B18" s="186"/>
      <c r="C18" s="186"/>
      <c r="D18" s="186"/>
      <c r="E18" s="186"/>
      <c r="F18" s="186"/>
      <c r="G18" s="186"/>
    </row>
  </sheetData>
  <printOptions/>
  <pageMargins left="0.35" right="0.3902777777777778" top="0.6201388888888889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3"/>
  <sheetViews>
    <sheetView workbookViewId="0" topLeftCell="A39">
      <selection activeCell="F93" sqref="F93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9.28125" style="0" customWidth="1"/>
    <col min="7" max="7" width="10.8515625" style="0" customWidth="1"/>
    <col min="8" max="8" width="10.00390625" style="0" customWidth="1"/>
    <col min="9" max="10" width="12.00390625" style="0" customWidth="1"/>
    <col min="11" max="11" width="4.7109375" style="0" customWidth="1"/>
    <col min="16" max="16" width="53.421875" style="0" customWidth="1"/>
  </cols>
  <sheetData>
    <row r="1" spans="1:10" ht="12.75">
      <c r="A1" s="77"/>
      <c r="B1" s="220" t="s">
        <v>401</v>
      </c>
      <c r="C1" s="221"/>
      <c r="D1" s="221"/>
      <c r="E1" s="77"/>
      <c r="F1" s="77"/>
      <c r="G1" s="77"/>
      <c r="H1" s="77"/>
      <c r="I1" s="77"/>
      <c r="J1" s="77"/>
    </row>
    <row r="2" spans="1:10" ht="12.75">
      <c r="A2" s="77"/>
      <c r="B2" s="220" t="s">
        <v>402</v>
      </c>
      <c r="C2" s="221"/>
      <c r="D2" s="221"/>
      <c r="E2" s="77"/>
      <c r="F2" s="77"/>
      <c r="G2" s="77"/>
      <c r="H2" s="77"/>
      <c r="I2" s="77"/>
      <c r="J2" s="77"/>
    </row>
    <row r="3" spans="1:10" ht="12.75">
      <c r="A3" s="77"/>
      <c r="B3" s="62"/>
      <c r="C3" s="77"/>
      <c r="D3" s="77"/>
      <c r="E3" s="77"/>
      <c r="F3" s="77"/>
      <c r="G3" s="77"/>
      <c r="H3" s="77"/>
      <c r="I3" s="62" t="s">
        <v>403</v>
      </c>
      <c r="J3" s="77"/>
    </row>
    <row r="4" spans="1:10" ht="12.75">
      <c r="A4" s="77"/>
      <c r="B4" s="62"/>
      <c r="C4" s="77"/>
      <c r="D4" s="77"/>
      <c r="E4" s="77"/>
      <c r="F4" s="77"/>
      <c r="G4" s="77"/>
      <c r="H4" s="77"/>
      <c r="I4" s="77"/>
      <c r="J4" s="77"/>
    </row>
    <row r="5" spans="1:16" ht="12.75">
      <c r="A5" s="18"/>
      <c r="B5" s="18"/>
      <c r="C5" s="18"/>
      <c r="D5" s="18"/>
      <c r="E5" s="18"/>
      <c r="F5" s="18"/>
      <c r="G5" s="18"/>
      <c r="H5" s="18"/>
      <c r="I5" s="222"/>
      <c r="J5" s="223" t="s">
        <v>404</v>
      </c>
      <c r="K5" s="23"/>
      <c r="L5" s="23"/>
      <c r="M5" s="23"/>
      <c r="N5" s="23"/>
      <c r="O5" s="23"/>
      <c r="P5" s="23"/>
    </row>
    <row r="6" spans="1:16" ht="15.75" customHeight="1">
      <c r="A6" s="224" t="s">
        <v>405</v>
      </c>
      <c r="B6" s="224"/>
      <c r="C6" s="224"/>
      <c r="D6" s="224"/>
      <c r="E6" s="224"/>
      <c r="F6" s="224"/>
      <c r="G6" s="224"/>
      <c r="H6" s="224"/>
      <c r="I6" s="224"/>
      <c r="J6" s="224"/>
      <c r="K6" s="225"/>
      <c r="L6" s="225"/>
      <c r="M6" s="225"/>
      <c r="N6" s="225"/>
      <c r="O6" s="225"/>
      <c r="P6" s="225"/>
    </row>
    <row r="7" spans="1:10" ht="26.25" customHeight="1">
      <c r="A7" s="226"/>
      <c r="B7" s="227" t="s">
        <v>406</v>
      </c>
      <c r="C7" s="227"/>
      <c r="D7" s="227"/>
      <c r="E7" s="227"/>
      <c r="F7" s="227"/>
      <c r="G7" s="227" t="s">
        <v>407</v>
      </c>
      <c r="H7" s="227" t="s">
        <v>408</v>
      </c>
      <c r="I7" s="228" t="s">
        <v>409</v>
      </c>
      <c r="J7" s="228" t="s">
        <v>410</v>
      </c>
    </row>
    <row r="8" spans="1:10" ht="16.5" customHeight="1">
      <c r="A8" s="229">
        <v>1</v>
      </c>
      <c r="B8" s="230" t="s">
        <v>411</v>
      </c>
      <c r="C8" s="230"/>
      <c r="D8" s="230"/>
      <c r="E8" s="230"/>
      <c r="F8" s="230"/>
      <c r="G8" s="230">
        <v>70</v>
      </c>
      <c r="H8" s="230">
        <v>11100</v>
      </c>
      <c r="I8" s="231">
        <f>'Ardh e shp - natyres'!E5/1000</f>
        <v>5950.906</v>
      </c>
      <c r="J8" s="232">
        <f>'Ardh e shp - natyres'!F5/1000</f>
        <v>5691.491</v>
      </c>
    </row>
    <row r="9" spans="1:10" ht="16.5" customHeight="1">
      <c r="A9" s="233" t="s">
        <v>412</v>
      </c>
      <c r="B9" s="234" t="s">
        <v>413</v>
      </c>
      <c r="C9" s="234"/>
      <c r="D9" s="234"/>
      <c r="E9" s="234"/>
      <c r="F9" s="234"/>
      <c r="G9" s="234" t="s">
        <v>414</v>
      </c>
      <c r="H9" s="234">
        <v>11101</v>
      </c>
      <c r="I9" s="235"/>
      <c r="J9" s="236"/>
    </row>
    <row r="10" spans="1:10" ht="16.5" customHeight="1">
      <c r="A10" s="233" t="s">
        <v>415</v>
      </c>
      <c r="B10" s="234" t="s">
        <v>416</v>
      </c>
      <c r="C10" s="234"/>
      <c r="D10" s="234"/>
      <c r="E10" s="234"/>
      <c r="F10" s="234"/>
      <c r="G10" s="234">
        <v>704</v>
      </c>
      <c r="H10" s="234">
        <v>11102</v>
      </c>
      <c r="I10" s="237">
        <f>I8</f>
        <v>5950.906</v>
      </c>
      <c r="J10" s="236">
        <f>J8</f>
        <v>5691.491</v>
      </c>
    </row>
    <row r="11" spans="1:10" ht="16.5" customHeight="1">
      <c r="A11" s="233" t="s">
        <v>417</v>
      </c>
      <c r="B11" s="234" t="s">
        <v>418</v>
      </c>
      <c r="C11" s="234"/>
      <c r="D11" s="234"/>
      <c r="E11" s="234"/>
      <c r="F11" s="234"/>
      <c r="G11" s="238">
        <v>705</v>
      </c>
      <c r="H11" s="234">
        <v>11103</v>
      </c>
      <c r="I11" s="235"/>
      <c r="J11" s="236"/>
    </row>
    <row r="12" spans="1:10" ht="16.5" customHeight="1">
      <c r="A12" s="239">
        <v>2</v>
      </c>
      <c r="B12" s="240" t="s">
        <v>419</v>
      </c>
      <c r="C12" s="240"/>
      <c r="D12" s="240"/>
      <c r="E12" s="240"/>
      <c r="F12" s="240"/>
      <c r="G12" s="240">
        <v>708</v>
      </c>
      <c r="H12" s="234">
        <v>11104</v>
      </c>
      <c r="I12" s="235"/>
      <c r="J12" s="236"/>
    </row>
    <row r="13" spans="1:10" ht="16.5" customHeight="1">
      <c r="A13" s="233" t="s">
        <v>412</v>
      </c>
      <c r="B13" s="234" t="s">
        <v>420</v>
      </c>
      <c r="C13" s="234"/>
      <c r="D13" s="234"/>
      <c r="E13" s="234"/>
      <c r="F13" s="234"/>
      <c r="G13" s="234">
        <v>7081</v>
      </c>
      <c r="H13" s="234">
        <v>111041</v>
      </c>
      <c r="I13" s="235"/>
      <c r="J13" s="236"/>
    </row>
    <row r="14" spans="1:10" ht="16.5" customHeight="1">
      <c r="A14" s="233" t="s">
        <v>421</v>
      </c>
      <c r="B14" s="234" t="s">
        <v>422</v>
      </c>
      <c r="C14" s="234"/>
      <c r="D14" s="234"/>
      <c r="E14" s="234"/>
      <c r="F14" s="234"/>
      <c r="G14" s="234">
        <v>7082</v>
      </c>
      <c r="H14" s="234">
        <v>111042</v>
      </c>
      <c r="I14" s="235"/>
      <c r="J14" s="236"/>
    </row>
    <row r="15" spans="1:10" ht="16.5" customHeight="1">
      <c r="A15" s="233" t="s">
        <v>423</v>
      </c>
      <c r="B15" s="234" t="s">
        <v>424</v>
      </c>
      <c r="C15" s="234"/>
      <c r="D15" s="234"/>
      <c r="E15" s="234"/>
      <c r="F15" s="234"/>
      <c r="G15" s="234">
        <v>7083</v>
      </c>
      <c r="H15" s="234">
        <v>111043</v>
      </c>
      <c r="I15" s="235"/>
      <c r="J15" s="236"/>
    </row>
    <row r="16" spans="1:10" ht="29.25" customHeight="1">
      <c r="A16" s="241">
        <v>3</v>
      </c>
      <c r="B16" s="240" t="s">
        <v>425</v>
      </c>
      <c r="C16" s="240"/>
      <c r="D16" s="240"/>
      <c r="E16" s="240"/>
      <c r="F16" s="240"/>
      <c r="G16" s="240">
        <v>71</v>
      </c>
      <c r="H16" s="234">
        <v>11201</v>
      </c>
      <c r="I16" s="235"/>
      <c r="J16" s="236"/>
    </row>
    <row r="17" spans="1:10" ht="16.5" customHeight="1">
      <c r="A17" s="241"/>
      <c r="B17" s="242" t="s">
        <v>426</v>
      </c>
      <c r="C17" s="242"/>
      <c r="D17" s="242"/>
      <c r="E17" s="242"/>
      <c r="F17" s="242"/>
      <c r="G17" s="242"/>
      <c r="H17" s="234">
        <v>112011</v>
      </c>
      <c r="I17" s="235"/>
      <c r="J17" s="243"/>
    </row>
    <row r="18" spans="1:10" ht="16.5" customHeight="1">
      <c r="A18" s="241"/>
      <c r="B18" s="242" t="s">
        <v>427</v>
      </c>
      <c r="C18" s="242"/>
      <c r="D18" s="242"/>
      <c r="E18" s="242"/>
      <c r="F18" s="242"/>
      <c r="G18" s="242"/>
      <c r="H18" s="234">
        <v>112012</v>
      </c>
      <c r="I18" s="235"/>
      <c r="J18" s="243"/>
    </row>
    <row r="19" spans="1:10" ht="16.5" customHeight="1">
      <c r="A19" s="239">
        <v>4</v>
      </c>
      <c r="B19" s="240" t="s">
        <v>428</v>
      </c>
      <c r="C19" s="240"/>
      <c r="D19" s="240"/>
      <c r="E19" s="240"/>
      <c r="F19" s="240"/>
      <c r="G19" s="244">
        <v>72</v>
      </c>
      <c r="H19" s="245">
        <v>11300</v>
      </c>
      <c r="I19" s="235"/>
      <c r="J19" s="243"/>
    </row>
    <row r="20" spans="1:10" ht="16.5" customHeight="1">
      <c r="A20" s="233"/>
      <c r="B20" s="238" t="s">
        <v>429</v>
      </c>
      <c r="C20" s="238"/>
      <c r="D20" s="238"/>
      <c r="E20" s="238"/>
      <c r="F20" s="238"/>
      <c r="G20" s="68"/>
      <c r="H20" s="246">
        <v>11301</v>
      </c>
      <c r="I20" s="235"/>
      <c r="J20" s="243"/>
    </row>
    <row r="21" spans="1:10" ht="16.5" customHeight="1">
      <c r="A21" s="239">
        <v>5</v>
      </c>
      <c r="B21" s="240" t="s">
        <v>430</v>
      </c>
      <c r="C21" s="240"/>
      <c r="D21" s="240"/>
      <c r="E21" s="240"/>
      <c r="F21" s="240"/>
      <c r="G21" s="240">
        <v>73</v>
      </c>
      <c r="H21" s="240">
        <v>11400</v>
      </c>
      <c r="I21" s="235"/>
      <c r="J21" s="243"/>
    </row>
    <row r="22" spans="1:10" ht="16.5" customHeight="1">
      <c r="A22" s="239">
        <v>6</v>
      </c>
      <c r="B22" s="240" t="s">
        <v>431</v>
      </c>
      <c r="C22" s="240"/>
      <c r="D22" s="240"/>
      <c r="E22" s="240"/>
      <c r="F22" s="240"/>
      <c r="G22" s="240">
        <v>75</v>
      </c>
      <c r="H22" s="240">
        <v>11500</v>
      </c>
      <c r="I22" s="235"/>
      <c r="J22" s="243"/>
    </row>
    <row r="23" spans="1:10" ht="16.5" customHeight="1">
      <c r="A23" s="239">
        <v>7</v>
      </c>
      <c r="B23" s="240" t="s">
        <v>432</v>
      </c>
      <c r="C23" s="240"/>
      <c r="D23" s="240"/>
      <c r="E23" s="240"/>
      <c r="F23" s="240"/>
      <c r="G23" s="240">
        <v>77</v>
      </c>
      <c r="H23" s="240">
        <v>11600</v>
      </c>
      <c r="I23" s="235"/>
      <c r="J23" s="243"/>
    </row>
    <row r="24" spans="1:10" ht="16.5" customHeight="1">
      <c r="A24" s="247" t="s">
        <v>433</v>
      </c>
      <c r="B24" s="248" t="s">
        <v>434</v>
      </c>
      <c r="C24" s="248"/>
      <c r="D24" s="248"/>
      <c r="E24" s="248"/>
      <c r="F24" s="248"/>
      <c r="G24" s="248"/>
      <c r="H24" s="248">
        <v>11800</v>
      </c>
      <c r="I24" s="249">
        <f>I8</f>
        <v>5950.906</v>
      </c>
      <c r="J24" s="250">
        <f>J10</f>
        <v>5691.491</v>
      </c>
    </row>
    <row r="25" spans="1:10" ht="16.5" customHeight="1">
      <c r="A25" s="251"/>
      <c r="B25" s="252"/>
      <c r="C25" s="252"/>
      <c r="D25" s="252"/>
      <c r="E25" s="252"/>
      <c r="F25" s="252"/>
      <c r="G25" s="252"/>
      <c r="H25" s="252"/>
      <c r="I25" s="253" t="s">
        <v>392</v>
      </c>
      <c r="J25" s="253"/>
    </row>
    <row r="26" spans="1:10" ht="16.5" customHeight="1">
      <c r="A26" s="251"/>
      <c r="B26" s="252"/>
      <c r="C26" s="252"/>
      <c r="D26" s="252"/>
      <c r="E26" s="252"/>
      <c r="F26" s="252"/>
      <c r="G26" s="252"/>
      <c r="H26" s="252"/>
      <c r="I26" s="253" t="str">
        <f>'Shenit Spjeguse'!G124</f>
        <v>Sali Saliu</v>
      </c>
      <c r="J26" s="253"/>
    </row>
    <row r="27" spans="1:10" ht="16.5" customHeight="1">
      <c r="A27" s="251"/>
      <c r="B27" s="252"/>
      <c r="C27" s="252"/>
      <c r="D27" s="252"/>
      <c r="E27" s="252"/>
      <c r="F27" s="252"/>
      <c r="G27" s="252"/>
      <c r="H27" s="252"/>
      <c r="I27" s="253"/>
      <c r="J27" s="253"/>
    </row>
    <row r="28" spans="1:10" ht="16.5" customHeight="1">
      <c r="A28" s="251"/>
      <c r="B28" s="252"/>
      <c r="C28" s="252"/>
      <c r="D28" s="252"/>
      <c r="E28" s="252"/>
      <c r="F28" s="252"/>
      <c r="G28" s="252"/>
      <c r="H28" s="252"/>
      <c r="I28" s="253"/>
      <c r="J28" s="253"/>
    </row>
    <row r="29" spans="1:10" ht="16.5" customHeight="1">
      <c r="A29" s="251"/>
      <c r="B29" s="252"/>
      <c r="C29" s="252"/>
      <c r="D29" s="252"/>
      <c r="E29" s="252"/>
      <c r="F29" s="252"/>
      <c r="G29" s="252"/>
      <c r="H29" s="252"/>
      <c r="I29" s="253"/>
      <c r="J29" s="253"/>
    </row>
    <row r="30" spans="1:10" ht="16.5" customHeight="1">
      <c r="A30" s="251"/>
      <c r="B30" s="252"/>
      <c r="C30" s="252"/>
      <c r="D30" s="252"/>
      <c r="E30" s="252"/>
      <c r="F30" s="252"/>
      <c r="G30" s="252"/>
      <c r="H30" s="252"/>
      <c r="I30" s="253"/>
      <c r="J30" s="253"/>
    </row>
    <row r="31" spans="1:10" ht="16.5" customHeight="1">
      <c r="A31" s="251"/>
      <c r="B31" s="252"/>
      <c r="C31" s="252"/>
      <c r="D31" s="252"/>
      <c r="E31" s="252"/>
      <c r="F31" s="252"/>
      <c r="G31" s="252"/>
      <c r="H31" s="252"/>
      <c r="I31" s="253"/>
      <c r="J31" s="253"/>
    </row>
    <row r="32" spans="1:10" ht="16.5" customHeight="1">
      <c r="A32" s="251"/>
      <c r="B32" s="252"/>
      <c r="C32" s="252"/>
      <c r="D32" s="252"/>
      <c r="E32" s="252"/>
      <c r="F32" s="252"/>
      <c r="G32" s="252"/>
      <c r="H32" s="252"/>
      <c r="I32" s="253"/>
      <c r="J32" s="253"/>
    </row>
    <row r="33" spans="1:10" ht="16.5" customHeight="1">
      <c r="A33" s="251"/>
      <c r="B33" s="252"/>
      <c r="C33" s="252"/>
      <c r="D33" s="252"/>
      <c r="E33" s="252"/>
      <c r="F33" s="252"/>
      <c r="G33" s="252"/>
      <c r="H33" s="252"/>
      <c r="I33" s="253"/>
      <c r="J33" s="253"/>
    </row>
    <row r="34" spans="1:10" ht="16.5" customHeight="1">
      <c r="A34" s="251"/>
      <c r="B34" s="252"/>
      <c r="C34" s="252"/>
      <c r="D34" s="252"/>
      <c r="E34" s="252"/>
      <c r="F34" s="252"/>
      <c r="G34" s="252"/>
      <c r="H34" s="252"/>
      <c r="I34" s="253"/>
      <c r="J34" s="253"/>
    </row>
    <row r="35" spans="1:10" ht="16.5" customHeight="1">
      <c r="A35" s="251"/>
      <c r="B35" s="252"/>
      <c r="C35" s="252"/>
      <c r="D35" s="252"/>
      <c r="E35" s="252"/>
      <c r="F35" s="252"/>
      <c r="G35" s="252"/>
      <c r="H35" s="252"/>
      <c r="I35" s="253"/>
      <c r="J35" s="253"/>
    </row>
    <row r="36" spans="1:10" ht="16.5" customHeight="1">
      <c r="A36" s="251"/>
      <c r="B36" s="252"/>
      <c r="C36" s="252"/>
      <c r="D36" s="252"/>
      <c r="E36" s="252"/>
      <c r="F36" s="252"/>
      <c r="G36" s="252"/>
      <c r="H36" s="252"/>
      <c r="I36" s="253"/>
      <c r="J36" s="253"/>
    </row>
    <row r="37" spans="1:10" ht="16.5" customHeight="1">
      <c r="A37" s="251"/>
      <c r="B37" s="252"/>
      <c r="C37" s="252"/>
      <c r="D37" s="252"/>
      <c r="E37" s="252"/>
      <c r="F37" s="252"/>
      <c r="G37" s="252"/>
      <c r="H37" s="252"/>
      <c r="I37" s="253"/>
      <c r="J37" s="253"/>
    </row>
    <row r="38" spans="1:10" ht="16.5" customHeight="1">
      <c r="A38" s="251"/>
      <c r="B38" s="252"/>
      <c r="C38" s="252"/>
      <c r="D38" s="252"/>
      <c r="E38" s="252"/>
      <c r="F38" s="252"/>
      <c r="G38" s="252"/>
      <c r="H38" s="252"/>
      <c r="I38" s="253"/>
      <c r="J38" s="253"/>
    </row>
    <row r="39" spans="1:10" ht="16.5" customHeight="1">
      <c r="A39" s="251"/>
      <c r="B39" s="252"/>
      <c r="C39" s="252"/>
      <c r="D39" s="252"/>
      <c r="E39" s="252"/>
      <c r="F39" s="252"/>
      <c r="G39" s="252"/>
      <c r="H39" s="252"/>
      <c r="I39" s="253"/>
      <c r="J39" s="253"/>
    </row>
    <row r="40" spans="1:10" ht="16.5" customHeight="1">
      <c r="A40" s="251"/>
      <c r="B40" s="252"/>
      <c r="C40" s="252"/>
      <c r="D40" s="252"/>
      <c r="E40" s="252"/>
      <c r="F40" s="252"/>
      <c r="G40" s="252"/>
      <c r="H40" s="252"/>
      <c r="I40" s="253"/>
      <c r="J40" s="253"/>
    </row>
    <row r="41" spans="1:10" ht="16.5" customHeight="1">
      <c r="A41" s="251"/>
      <c r="B41" s="252"/>
      <c r="C41" s="252"/>
      <c r="D41" s="252"/>
      <c r="E41" s="252"/>
      <c r="F41" s="252"/>
      <c r="G41" s="252"/>
      <c r="H41" s="252"/>
      <c r="I41" s="253"/>
      <c r="J41" s="253"/>
    </row>
    <row r="42" spans="1:10" ht="16.5" customHeight="1">
      <c r="A42" s="251"/>
      <c r="B42" s="252"/>
      <c r="C42" s="252"/>
      <c r="D42" s="252"/>
      <c r="E42" s="252"/>
      <c r="F42" s="252"/>
      <c r="G42" s="252"/>
      <c r="H42" s="252"/>
      <c r="I42" s="253"/>
      <c r="J42" s="253"/>
    </row>
    <row r="43" spans="1:10" ht="16.5" customHeight="1">
      <c r="A43" s="251"/>
      <c r="B43" s="252"/>
      <c r="C43" s="252"/>
      <c r="D43" s="252"/>
      <c r="E43" s="252"/>
      <c r="F43" s="252"/>
      <c r="G43" s="252"/>
      <c r="H43" s="252"/>
      <c r="I43" s="253"/>
      <c r="J43" s="253"/>
    </row>
    <row r="44" spans="1:10" ht="16.5" customHeight="1">
      <c r="A44" s="251"/>
      <c r="B44" s="252"/>
      <c r="C44" s="252"/>
      <c r="D44" s="252"/>
      <c r="E44" s="252"/>
      <c r="F44" s="252"/>
      <c r="G44" s="252"/>
      <c r="H44" s="252"/>
      <c r="I44" s="253"/>
      <c r="J44" s="253"/>
    </row>
    <row r="45" spans="1:10" ht="16.5" customHeight="1">
      <c r="A45" s="251"/>
      <c r="B45" s="252"/>
      <c r="C45" s="252"/>
      <c r="D45" s="252"/>
      <c r="E45" s="252"/>
      <c r="F45" s="252"/>
      <c r="G45" s="252"/>
      <c r="H45" s="252"/>
      <c r="I45" s="253"/>
      <c r="J45" s="253"/>
    </row>
    <row r="46" spans="1:10" ht="16.5" customHeight="1">
      <c r="A46" s="251"/>
      <c r="B46" s="252"/>
      <c r="C46" s="252"/>
      <c r="D46" s="252"/>
      <c r="E46" s="252"/>
      <c r="F46" s="252"/>
      <c r="G46" s="252"/>
      <c r="H46" s="252"/>
      <c r="I46" s="253"/>
      <c r="J46" s="253"/>
    </row>
    <row r="47" spans="1:10" ht="16.5" customHeight="1">
      <c r="A47" s="251"/>
      <c r="B47" s="252"/>
      <c r="C47" s="252"/>
      <c r="D47" s="252"/>
      <c r="E47" s="252"/>
      <c r="F47" s="252"/>
      <c r="G47" s="252"/>
      <c r="H47" s="252"/>
      <c r="I47" s="253"/>
      <c r="J47" s="253"/>
    </row>
    <row r="48" spans="1:10" ht="16.5" customHeight="1">
      <c r="A48" s="251"/>
      <c r="B48" s="220" t="s">
        <v>401</v>
      </c>
      <c r="C48" s="252"/>
      <c r="D48" s="252"/>
      <c r="E48" s="252"/>
      <c r="F48" s="252"/>
      <c r="G48" s="252"/>
      <c r="H48" s="62" t="s">
        <v>435</v>
      </c>
      <c r="I48" s="253"/>
      <c r="J48" s="223" t="s">
        <v>404</v>
      </c>
    </row>
    <row r="49" spans="1:10" ht="16.5" customHeight="1">
      <c r="A49" s="251"/>
      <c r="B49" s="220" t="s">
        <v>402</v>
      </c>
      <c r="C49" s="252"/>
      <c r="D49" s="252"/>
      <c r="E49" s="252"/>
      <c r="F49" s="252"/>
      <c r="G49" s="252"/>
      <c r="H49" s="252"/>
      <c r="I49" s="253"/>
      <c r="J49" s="253"/>
    </row>
    <row r="50" spans="1:10" ht="12.75" customHeight="1">
      <c r="A50" s="224" t="s">
        <v>405</v>
      </c>
      <c r="B50" s="224"/>
      <c r="C50" s="224"/>
      <c r="D50" s="224"/>
      <c r="E50" s="224"/>
      <c r="F50" s="224"/>
      <c r="G50" s="224"/>
      <c r="H50" s="224"/>
      <c r="I50" s="224"/>
      <c r="J50" s="224"/>
    </row>
    <row r="51" spans="1:10" ht="24.75" customHeight="1">
      <c r="A51" s="254"/>
      <c r="B51" s="255" t="s">
        <v>436</v>
      </c>
      <c r="C51" s="255"/>
      <c r="D51" s="255"/>
      <c r="E51" s="255"/>
      <c r="F51" s="255"/>
      <c r="G51" s="256" t="s">
        <v>407</v>
      </c>
      <c r="H51" s="256" t="s">
        <v>408</v>
      </c>
      <c r="I51" s="257" t="s">
        <v>409</v>
      </c>
      <c r="J51" s="257" t="s">
        <v>410</v>
      </c>
    </row>
    <row r="52" spans="1:10" ht="16.5" customHeight="1">
      <c r="A52" s="258">
        <v>1</v>
      </c>
      <c r="B52" s="259" t="s">
        <v>437</v>
      </c>
      <c r="C52" s="259"/>
      <c r="D52" s="259"/>
      <c r="E52" s="259"/>
      <c r="F52" s="259"/>
      <c r="G52" s="260">
        <v>60</v>
      </c>
      <c r="H52" s="260">
        <v>12100</v>
      </c>
      <c r="I52" s="261">
        <f>'Ardh e shp - natyres'!E8/1000</f>
        <v>453.26</v>
      </c>
      <c r="J52" s="262">
        <f>'Ardh e shp - natyres'!F8/1000</f>
        <v>260.7</v>
      </c>
    </row>
    <row r="53" spans="1:10" ht="16.5" customHeight="1">
      <c r="A53" s="263" t="s">
        <v>438</v>
      </c>
      <c r="B53" s="264" t="s">
        <v>439</v>
      </c>
      <c r="C53" s="264" t="s">
        <v>440</v>
      </c>
      <c r="D53" s="264"/>
      <c r="E53" s="264"/>
      <c r="F53" s="264"/>
      <c r="G53" s="264" t="s">
        <v>441</v>
      </c>
      <c r="H53" s="264">
        <v>12101</v>
      </c>
      <c r="I53" s="265">
        <f>'Inventar i mallrave'!E22/1000</f>
        <v>453.26</v>
      </c>
      <c r="J53" s="266">
        <f>J52</f>
        <v>260.7</v>
      </c>
    </row>
    <row r="54" spans="1:10" ht="12" customHeight="1">
      <c r="A54" s="263" t="s">
        <v>415</v>
      </c>
      <c r="B54" s="264" t="s">
        <v>442</v>
      </c>
      <c r="C54" s="264" t="s">
        <v>440</v>
      </c>
      <c r="D54" s="264"/>
      <c r="E54" s="264"/>
      <c r="F54" s="264"/>
      <c r="G54" s="264"/>
      <c r="H54" s="267">
        <v>12102</v>
      </c>
      <c r="I54" s="268">
        <v>0</v>
      </c>
      <c r="J54" s="269"/>
    </row>
    <row r="55" spans="1:10" ht="16.5" customHeight="1">
      <c r="A55" s="263" t="s">
        <v>417</v>
      </c>
      <c r="B55" s="264" t="s">
        <v>443</v>
      </c>
      <c r="C55" s="264" t="s">
        <v>440</v>
      </c>
      <c r="D55" s="264"/>
      <c r="E55" s="264"/>
      <c r="F55" s="264"/>
      <c r="G55" s="264" t="s">
        <v>444</v>
      </c>
      <c r="H55" s="264">
        <v>12103</v>
      </c>
      <c r="I55" s="70"/>
      <c r="J55" s="269"/>
    </row>
    <row r="56" spans="1:10" ht="16.5" customHeight="1">
      <c r="A56" s="263" t="s">
        <v>445</v>
      </c>
      <c r="B56" s="270" t="s">
        <v>446</v>
      </c>
      <c r="C56" s="270" t="s">
        <v>440</v>
      </c>
      <c r="D56" s="270"/>
      <c r="E56" s="270"/>
      <c r="F56" s="270"/>
      <c r="G56" s="264"/>
      <c r="H56" s="267">
        <v>12104</v>
      </c>
      <c r="I56" s="70"/>
      <c r="J56" s="269"/>
    </row>
    <row r="57" spans="1:10" ht="16.5" customHeight="1">
      <c r="A57" s="263" t="s">
        <v>447</v>
      </c>
      <c r="B57" s="264" t="s">
        <v>448</v>
      </c>
      <c r="C57" s="264" t="s">
        <v>440</v>
      </c>
      <c r="D57" s="264"/>
      <c r="E57" s="264"/>
      <c r="F57" s="264"/>
      <c r="G57" s="264" t="s">
        <v>449</v>
      </c>
      <c r="H57" s="267">
        <v>12105</v>
      </c>
      <c r="I57" s="268"/>
      <c r="J57" s="269"/>
    </row>
    <row r="58" spans="1:10" ht="16.5" customHeight="1">
      <c r="A58" s="271">
        <v>2</v>
      </c>
      <c r="B58" s="272" t="s">
        <v>450</v>
      </c>
      <c r="C58" s="272"/>
      <c r="D58" s="272"/>
      <c r="E58" s="272"/>
      <c r="F58" s="272"/>
      <c r="G58" s="272">
        <v>64</v>
      </c>
      <c r="H58" s="272">
        <v>12200</v>
      </c>
      <c r="I58" s="265">
        <f>I59+I60</f>
        <v>1477.422</v>
      </c>
      <c r="J58" s="266">
        <f>J59+J60</f>
        <v>442.61199999999997</v>
      </c>
    </row>
    <row r="59" spans="1:10" ht="16.5" customHeight="1">
      <c r="A59" s="273" t="s">
        <v>451</v>
      </c>
      <c r="B59" s="272" t="s">
        <v>452</v>
      </c>
      <c r="C59" s="272"/>
      <c r="D59" s="272"/>
      <c r="E59" s="272"/>
      <c r="F59" s="272"/>
      <c r="G59" s="267">
        <v>641</v>
      </c>
      <c r="H59" s="267">
        <v>12201</v>
      </c>
      <c r="I59" s="268">
        <f>'Ardh e shp - natyres'!E10/1000</f>
        <v>1266</v>
      </c>
      <c r="J59" s="269">
        <f>'Ardh e shp - natyres'!F10/1000</f>
        <v>216</v>
      </c>
    </row>
    <row r="60" spans="1:10" ht="16.5" customHeight="1">
      <c r="A60" s="273" t="s">
        <v>453</v>
      </c>
      <c r="B60" s="267" t="s">
        <v>454</v>
      </c>
      <c r="C60" s="267"/>
      <c r="D60" s="267"/>
      <c r="E60" s="267"/>
      <c r="F60" s="267"/>
      <c r="G60" s="267">
        <v>644</v>
      </c>
      <c r="H60" s="267">
        <v>12202</v>
      </c>
      <c r="I60" s="265">
        <f>'Ardh e shp - natyres'!E11/1000</f>
        <v>211.422</v>
      </c>
      <c r="J60" s="266">
        <f>'Ardh e shp - natyres'!F11/1000</f>
        <v>226.612</v>
      </c>
    </row>
    <row r="61" spans="1:10" ht="16.5" customHeight="1">
      <c r="A61" s="271">
        <v>3</v>
      </c>
      <c r="B61" s="272" t="s">
        <v>455</v>
      </c>
      <c r="C61" s="272"/>
      <c r="D61" s="272"/>
      <c r="E61" s="272"/>
      <c r="F61" s="272"/>
      <c r="G61" s="272">
        <v>68</v>
      </c>
      <c r="H61" s="272">
        <v>12300</v>
      </c>
      <c r="I61" s="265">
        <f>'Ardh e shp - natyres'!E12/1000</f>
        <v>467.206</v>
      </c>
      <c r="J61" s="266">
        <f>'Ardh e shp - natyres'!F12/1000</f>
        <v>428.656</v>
      </c>
    </row>
    <row r="62" spans="1:10" ht="16.5" customHeight="1">
      <c r="A62" s="271">
        <v>4</v>
      </c>
      <c r="B62" s="272" t="s">
        <v>456</v>
      </c>
      <c r="C62" s="272"/>
      <c r="D62" s="272"/>
      <c r="E62" s="272"/>
      <c r="F62" s="272"/>
      <c r="G62" s="272">
        <v>61</v>
      </c>
      <c r="H62" s="272">
        <v>12400</v>
      </c>
      <c r="I62" s="268"/>
      <c r="J62" s="269"/>
    </row>
    <row r="63" spans="1:10" ht="16.5" customHeight="1">
      <c r="A63" s="273" t="s">
        <v>412</v>
      </c>
      <c r="B63" s="274" t="s">
        <v>457</v>
      </c>
      <c r="C63" s="274"/>
      <c r="D63" s="274"/>
      <c r="E63" s="274"/>
      <c r="F63" s="274"/>
      <c r="G63" s="264"/>
      <c r="H63" s="264">
        <v>12401</v>
      </c>
      <c r="I63" s="268"/>
      <c r="J63" s="269"/>
    </row>
    <row r="64" spans="1:10" ht="16.5" customHeight="1">
      <c r="A64" s="273" t="s">
        <v>421</v>
      </c>
      <c r="B64" s="274" t="s">
        <v>458</v>
      </c>
      <c r="C64" s="274"/>
      <c r="D64" s="274"/>
      <c r="E64" s="274"/>
      <c r="F64" s="274"/>
      <c r="G64" s="274">
        <v>611</v>
      </c>
      <c r="H64" s="264">
        <v>12402</v>
      </c>
      <c r="I64" s="268"/>
      <c r="J64" s="269"/>
    </row>
    <row r="65" spans="1:10" ht="16.5" customHeight="1">
      <c r="A65" s="273" t="s">
        <v>423</v>
      </c>
      <c r="B65" s="274" t="s">
        <v>459</v>
      </c>
      <c r="C65" s="274"/>
      <c r="D65" s="274"/>
      <c r="E65" s="274"/>
      <c r="F65" s="274"/>
      <c r="G65" s="264">
        <v>613</v>
      </c>
      <c r="H65" s="264">
        <v>12403</v>
      </c>
      <c r="I65" s="268"/>
      <c r="J65" s="269"/>
    </row>
    <row r="66" spans="1:10" ht="16.5" customHeight="1">
      <c r="A66" s="273" t="s">
        <v>460</v>
      </c>
      <c r="B66" s="274" t="s">
        <v>461</v>
      </c>
      <c r="C66" s="274"/>
      <c r="D66" s="274"/>
      <c r="E66" s="274"/>
      <c r="F66" s="274"/>
      <c r="G66" s="274">
        <v>615</v>
      </c>
      <c r="H66" s="264">
        <v>12404</v>
      </c>
      <c r="I66" s="272"/>
      <c r="J66" s="275"/>
    </row>
    <row r="67" spans="1:10" ht="16.5" customHeight="1">
      <c r="A67" s="273" t="s">
        <v>462</v>
      </c>
      <c r="B67" s="274" t="s">
        <v>463</v>
      </c>
      <c r="C67" s="274"/>
      <c r="D67" s="274"/>
      <c r="E67" s="274"/>
      <c r="F67" s="274"/>
      <c r="G67" s="274">
        <v>616</v>
      </c>
      <c r="H67" s="264">
        <v>12405</v>
      </c>
      <c r="I67" s="268"/>
      <c r="J67" s="269"/>
    </row>
    <row r="68" spans="1:10" ht="16.5" customHeight="1">
      <c r="A68" s="273" t="s">
        <v>464</v>
      </c>
      <c r="B68" s="274" t="s">
        <v>465</v>
      </c>
      <c r="C68" s="274"/>
      <c r="D68" s="274"/>
      <c r="E68" s="274"/>
      <c r="F68" s="274"/>
      <c r="G68" s="274">
        <v>617</v>
      </c>
      <c r="H68" s="264">
        <v>12406</v>
      </c>
      <c r="I68" s="268"/>
      <c r="J68" s="269"/>
    </row>
    <row r="69" spans="1:10" ht="16.5" customHeight="1">
      <c r="A69" s="273" t="s">
        <v>466</v>
      </c>
      <c r="B69" s="264" t="s">
        <v>467</v>
      </c>
      <c r="C69" s="264" t="s">
        <v>440</v>
      </c>
      <c r="D69" s="264"/>
      <c r="E69" s="264"/>
      <c r="F69" s="264"/>
      <c r="G69" s="274">
        <v>618</v>
      </c>
      <c r="H69" s="264">
        <v>12407</v>
      </c>
      <c r="I69" s="265">
        <f>'Ardh e shp - natyres'!E13/1000</f>
        <v>2431.773</v>
      </c>
      <c r="J69" s="266">
        <f>'Ardh e shp - natyres'!F13/1000</f>
        <v>3518.17</v>
      </c>
    </row>
    <row r="70" spans="1:10" ht="16.5" customHeight="1">
      <c r="A70" s="273" t="s">
        <v>468</v>
      </c>
      <c r="B70" s="264" t="s">
        <v>469</v>
      </c>
      <c r="C70" s="264"/>
      <c r="D70" s="264"/>
      <c r="E70" s="264"/>
      <c r="F70" s="264"/>
      <c r="G70" s="274">
        <v>623</v>
      </c>
      <c r="H70" s="264">
        <v>12408</v>
      </c>
      <c r="I70" s="268"/>
      <c r="J70" s="269"/>
    </row>
    <row r="71" spans="1:10" ht="16.5" customHeight="1">
      <c r="A71" s="273" t="s">
        <v>470</v>
      </c>
      <c r="B71" s="264" t="s">
        <v>471</v>
      </c>
      <c r="C71" s="264"/>
      <c r="D71" s="264"/>
      <c r="E71" s="264"/>
      <c r="F71" s="264"/>
      <c r="G71" s="274">
        <v>624</v>
      </c>
      <c r="H71" s="264">
        <v>12409</v>
      </c>
      <c r="I71" s="268"/>
      <c r="J71" s="269"/>
    </row>
    <row r="72" spans="1:10" ht="16.5" customHeight="1">
      <c r="A72" s="273" t="s">
        <v>472</v>
      </c>
      <c r="B72" s="264" t="s">
        <v>473</v>
      </c>
      <c r="C72" s="264"/>
      <c r="D72" s="264"/>
      <c r="E72" s="264"/>
      <c r="F72" s="264"/>
      <c r="G72" s="274">
        <v>625</v>
      </c>
      <c r="H72" s="264">
        <v>12410</v>
      </c>
      <c r="I72" s="268"/>
      <c r="J72" s="269"/>
    </row>
    <row r="73" spans="1:10" ht="16.5" customHeight="1">
      <c r="A73" s="273" t="s">
        <v>474</v>
      </c>
      <c r="B73" s="264" t="s">
        <v>475</v>
      </c>
      <c r="C73" s="264"/>
      <c r="D73" s="264"/>
      <c r="E73" s="264"/>
      <c r="F73" s="264"/>
      <c r="G73" s="274">
        <v>626</v>
      </c>
      <c r="H73" s="264">
        <v>12411</v>
      </c>
      <c r="I73" s="268"/>
      <c r="J73" s="269"/>
    </row>
    <row r="74" spans="1:10" ht="16.5" customHeight="1">
      <c r="A74" s="276" t="s">
        <v>476</v>
      </c>
      <c r="B74" s="264" t="s">
        <v>477</v>
      </c>
      <c r="C74" s="264"/>
      <c r="D74" s="264"/>
      <c r="E74" s="264"/>
      <c r="F74" s="264"/>
      <c r="G74" s="274">
        <v>627</v>
      </c>
      <c r="H74" s="264">
        <v>12412</v>
      </c>
      <c r="I74" s="268"/>
      <c r="J74" s="269"/>
    </row>
    <row r="75" spans="1:10" ht="16.5" customHeight="1">
      <c r="A75" s="273"/>
      <c r="B75" s="277" t="s">
        <v>478</v>
      </c>
      <c r="C75" s="277"/>
      <c r="D75" s="277"/>
      <c r="E75" s="277"/>
      <c r="F75" s="277"/>
      <c r="G75" s="274">
        <v>6271</v>
      </c>
      <c r="H75" s="274">
        <v>124121</v>
      </c>
      <c r="I75" s="268"/>
      <c r="J75" s="269"/>
    </row>
    <row r="76" spans="1:10" ht="16.5" customHeight="1">
      <c r="A76" s="273"/>
      <c r="B76" s="277" t="s">
        <v>479</v>
      </c>
      <c r="C76" s="277"/>
      <c r="D76" s="277"/>
      <c r="E76" s="277"/>
      <c r="F76" s="277"/>
      <c r="G76" s="274">
        <v>6272</v>
      </c>
      <c r="H76" s="274">
        <v>124122</v>
      </c>
      <c r="I76" s="268"/>
      <c r="J76" s="269"/>
    </row>
    <row r="77" spans="1:10" ht="16.5" customHeight="1">
      <c r="A77" s="273" t="s">
        <v>480</v>
      </c>
      <c r="B77" s="264" t="s">
        <v>481</v>
      </c>
      <c r="C77" s="264"/>
      <c r="D77" s="264"/>
      <c r="E77" s="264"/>
      <c r="F77" s="264"/>
      <c r="G77" s="274">
        <v>628</v>
      </c>
      <c r="H77" s="274">
        <v>12413</v>
      </c>
      <c r="I77" s="265">
        <f>'Ardh e shp - natyres'!E22/1000*-1</f>
        <v>80.35</v>
      </c>
      <c r="J77" s="269"/>
    </row>
    <row r="78" spans="1:10" ht="16.5" customHeight="1">
      <c r="A78" s="271">
        <v>5</v>
      </c>
      <c r="B78" s="270" t="s">
        <v>482</v>
      </c>
      <c r="C78" s="270"/>
      <c r="D78" s="270"/>
      <c r="E78" s="270"/>
      <c r="F78" s="270"/>
      <c r="G78" s="268">
        <v>63</v>
      </c>
      <c r="H78" s="268">
        <v>12500</v>
      </c>
      <c r="I78" s="268"/>
      <c r="J78" s="269"/>
    </row>
    <row r="79" spans="1:10" ht="16.5" customHeight="1">
      <c r="A79" s="273" t="s">
        <v>412</v>
      </c>
      <c r="B79" s="264" t="s">
        <v>483</v>
      </c>
      <c r="C79" s="264"/>
      <c r="D79" s="264"/>
      <c r="E79" s="264"/>
      <c r="F79" s="264"/>
      <c r="G79" s="274">
        <v>632</v>
      </c>
      <c r="H79" s="274">
        <v>12501</v>
      </c>
      <c r="I79" s="268"/>
      <c r="J79" s="269"/>
    </row>
    <row r="80" spans="1:10" ht="16.5" customHeight="1">
      <c r="A80" s="273" t="s">
        <v>421</v>
      </c>
      <c r="B80" s="264" t="s">
        <v>484</v>
      </c>
      <c r="C80" s="264"/>
      <c r="D80" s="264"/>
      <c r="E80" s="264"/>
      <c r="F80" s="264"/>
      <c r="G80" s="274">
        <v>633</v>
      </c>
      <c r="H80" s="274">
        <v>12502</v>
      </c>
      <c r="I80" s="268"/>
      <c r="J80" s="269"/>
    </row>
    <row r="81" spans="1:10" ht="16.5" customHeight="1">
      <c r="A81" s="273" t="s">
        <v>423</v>
      </c>
      <c r="B81" s="264" t="s">
        <v>485</v>
      </c>
      <c r="C81" s="264"/>
      <c r="D81" s="264"/>
      <c r="E81" s="264"/>
      <c r="F81" s="264"/>
      <c r="G81" s="274">
        <v>634</v>
      </c>
      <c r="H81" s="274">
        <v>12503</v>
      </c>
      <c r="I81" s="268"/>
      <c r="J81" s="269"/>
    </row>
    <row r="82" spans="1:10" ht="16.5" customHeight="1">
      <c r="A82" s="273" t="s">
        <v>460</v>
      </c>
      <c r="B82" s="264" t="s">
        <v>486</v>
      </c>
      <c r="C82" s="264"/>
      <c r="D82" s="264"/>
      <c r="E82" s="264"/>
      <c r="F82" s="264"/>
      <c r="G82" s="274" t="s">
        <v>487</v>
      </c>
      <c r="H82" s="274">
        <v>12504</v>
      </c>
      <c r="I82" s="268"/>
      <c r="J82" s="269"/>
    </row>
    <row r="83" spans="1:10" ht="12.75" customHeight="1">
      <c r="A83" s="271" t="s">
        <v>488</v>
      </c>
      <c r="B83" s="272" t="s">
        <v>489</v>
      </c>
      <c r="C83" s="272"/>
      <c r="D83" s="272"/>
      <c r="E83" s="272"/>
      <c r="F83" s="272"/>
      <c r="G83" s="274"/>
      <c r="H83" s="274">
        <v>12600</v>
      </c>
      <c r="I83" s="265">
        <f>I77+I69+I61+I58+I52</f>
        <v>4910.011</v>
      </c>
      <c r="J83" s="266">
        <f>J69+J61+J58+J52</f>
        <v>4650.138</v>
      </c>
    </row>
    <row r="84" spans="1:10" ht="16.5" customHeight="1">
      <c r="A84" s="278"/>
      <c r="B84" s="279" t="s">
        <v>490</v>
      </c>
      <c r="C84" s="169"/>
      <c r="D84" s="169"/>
      <c r="E84" s="169"/>
      <c r="F84" s="169"/>
      <c r="G84" s="169"/>
      <c r="H84" s="169"/>
      <c r="I84" s="280" t="s">
        <v>409</v>
      </c>
      <c r="J84" s="281" t="s">
        <v>410</v>
      </c>
    </row>
    <row r="85" spans="1:10" ht="16.5" customHeight="1">
      <c r="A85" s="282">
        <v>1</v>
      </c>
      <c r="B85" s="268" t="s">
        <v>491</v>
      </c>
      <c r="C85" s="268"/>
      <c r="D85" s="268"/>
      <c r="E85" s="268"/>
      <c r="F85" s="268"/>
      <c r="G85" s="268"/>
      <c r="H85" s="268">
        <v>14000</v>
      </c>
      <c r="I85" s="268">
        <v>4</v>
      </c>
      <c r="J85" s="269">
        <v>3</v>
      </c>
    </row>
    <row r="86" spans="1:10" ht="16.5" customHeight="1">
      <c r="A86" s="282">
        <v>2</v>
      </c>
      <c r="B86" s="268" t="s">
        <v>492</v>
      </c>
      <c r="C86" s="268"/>
      <c r="D86" s="268"/>
      <c r="E86" s="268"/>
      <c r="F86" s="268"/>
      <c r="G86" s="268"/>
      <c r="H86" s="268">
        <v>15000</v>
      </c>
      <c r="I86" s="268"/>
      <c r="J86" s="269"/>
    </row>
    <row r="87" spans="1:10" ht="16.5" customHeight="1">
      <c r="A87" s="283" t="s">
        <v>412</v>
      </c>
      <c r="B87" s="274" t="s">
        <v>493</v>
      </c>
      <c r="C87" s="274"/>
      <c r="D87" s="274"/>
      <c r="E87" s="274"/>
      <c r="F87" s="274"/>
      <c r="G87" s="268"/>
      <c r="H87" s="274">
        <v>15001</v>
      </c>
      <c r="I87" s="284">
        <f>I88</f>
        <v>1654836</v>
      </c>
      <c r="J87" s="269"/>
    </row>
    <row r="88" spans="1:10" ht="16.5" customHeight="1">
      <c r="A88" s="283"/>
      <c r="B88" s="285" t="s">
        <v>494</v>
      </c>
      <c r="C88" s="285"/>
      <c r="D88" s="285"/>
      <c r="E88" s="285"/>
      <c r="F88" s="285"/>
      <c r="G88" s="268"/>
      <c r="H88" s="274">
        <v>150011</v>
      </c>
      <c r="I88" s="284">
        <f>'Aktivet '!E10+'Aktivet '!E12</f>
        <v>1654836</v>
      </c>
      <c r="J88" s="269"/>
    </row>
    <row r="89" spans="1:10" ht="16.5" customHeight="1">
      <c r="A89" s="286" t="s">
        <v>421</v>
      </c>
      <c r="B89" s="274" t="s">
        <v>495</v>
      </c>
      <c r="C89" s="274"/>
      <c r="D89" s="274"/>
      <c r="E89" s="274"/>
      <c r="F89" s="274"/>
      <c r="G89" s="268"/>
      <c r="H89" s="274">
        <v>15002</v>
      </c>
      <c r="I89" s="268"/>
      <c r="J89" s="269"/>
    </row>
    <row r="90" spans="1:10" ht="12.75">
      <c r="A90" s="287"/>
      <c r="B90" s="288" t="s">
        <v>496</v>
      </c>
      <c r="C90" s="288"/>
      <c r="D90" s="288"/>
      <c r="E90" s="288"/>
      <c r="F90" s="288"/>
      <c r="G90" s="289"/>
      <c r="H90" s="290">
        <v>150021</v>
      </c>
      <c r="I90" s="289"/>
      <c r="J90" s="291"/>
    </row>
    <row r="91" spans="1:10" ht="12.75">
      <c r="A91" s="161"/>
      <c r="B91" s="161"/>
      <c r="C91" s="161"/>
      <c r="D91" s="161"/>
      <c r="E91" s="161"/>
      <c r="F91" s="161"/>
      <c r="G91" s="161"/>
      <c r="H91" s="161"/>
      <c r="I91" s="292" t="s">
        <v>392</v>
      </c>
      <c r="J91" s="292"/>
    </row>
    <row r="92" spans="1:10" ht="15">
      <c r="A92" s="77"/>
      <c r="B92" s="77"/>
      <c r="C92" s="77"/>
      <c r="D92" s="77"/>
      <c r="E92" s="77"/>
      <c r="F92" s="77"/>
      <c r="G92" s="77"/>
      <c r="H92" s="77"/>
      <c r="I92" s="253" t="str">
        <f>I26</f>
        <v>Sali Saliu</v>
      </c>
      <c r="J92" s="293"/>
    </row>
    <row r="93" spans="1:10" ht="15">
      <c r="A93" s="77"/>
      <c r="B93" s="77"/>
      <c r="C93" s="77"/>
      <c r="D93" s="77"/>
      <c r="E93" s="77"/>
      <c r="F93" s="77"/>
      <c r="G93" s="77"/>
      <c r="H93" s="77"/>
      <c r="I93" s="77"/>
      <c r="J93" s="293"/>
    </row>
    <row r="94" spans="1:10" ht="15">
      <c r="A94" s="77"/>
      <c r="B94" s="77"/>
      <c r="C94" s="77"/>
      <c r="D94" s="77"/>
      <c r="E94" s="77"/>
      <c r="F94" s="77"/>
      <c r="G94" s="77"/>
      <c r="H94" s="77"/>
      <c r="I94" s="77"/>
      <c r="J94" s="293"/>
    </row>
    <row r="95" spans="1:10" ht="15">
      <c r="A95" s="77"/>
      <c r="B95" s="77"/>
      <c r="C95" s="77"/>
      <c r="D95" s="77"/>
      <c r="E95" s="77"/>
      <c r="F95" s="77"/>
      <c r="G95" s="77"/>
      <c r="H95" s="77"/>
      <c r="I95" s="77"/>
      <c r="J95" s="293"/>
    </row>
    <row r="96" spans="1:10" ht="15">
      <c r="A96" s="77"/>
      <c r="B96" s="294"/>
      <c r="C96" s="77"/>
      <c r="D96" s="77"/>
      <c r="E96" s="77"/>
      <c r="F96" s="77"/>
      <c r="G96" s="77"/>
      <c r="H96" s="77"/>
      <c r="I96" s="77"/>
      <c r="J96" s="293"/>
    </row>
    <row r="97" spans="1:10" ht="12.75">
      <c r="A97" s="77"/>
      <c r="B97" s="294"/>
      <c r="C97" s="77"/>
      <c r="D97" s="77"/>
      <c r="E97" s="77"/>
      <c r="F97" s="77"/>
      <c r="G97" s="77"/>
      <c r="H97" s="77"/>
      <c r="I97" s="77"/>
      <c r="J97" s="77"/>
    </row>
    <row r="98" spans="1:10" ht="12.75">
      <c r="A98" s="77"/>
      <c r="B98" s="294"/>
      <c r="C98" s="77"/>
      <c r="D98" s="77"/>
      <c r="E98" s="77"/>
      <c r="F98" s="77"/>
      <c r="G98" s="77"/>
      <c r="H98" s="77"/>
      <c r="I98" s="77"/>
      <c r="J98" s="77"/>
    </row>
    <row r="99" spans="1:10" ht="12.75">
      <c r="A99" s="77"/>
      <c r="B99" s="294"/>
      <c r="C99" s="77"/>
      <c r="D99" s="77"/>
      <c r="E99" s="77"/>
      <c r="F99" s="77"/>
      <c r="G99" s="77"/>
      <c r="H99" s="77"/>
      <c r="I99" s="77"/>
      <c r="J99" s="77"/>
    </row>
    <row r="100" spans="1:10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0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0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</row>
    <row r="117" spans="1:10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</row>
    <row r="120" spans="1:10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</row>
    <row r="121" spans="1:10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</row>
    <row r="123" spans="1:10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</row>
    <row r="124" spans="1:10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</row>
    <row r="125" spans="1:10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</row>
    <row r="126" spans="1:10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</row>
    <row r="127" spans="1:10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10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</row>
    <row r="129" spans="1:10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</row>
    <row r="130" spans="1:10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1:10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0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</row>
    <row r="147" spans="1:10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</row>
    <row r="148" spans="1:10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</row>
    <row r="149" spans="1:10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</row>
    <row r="150" spans="1:10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</row>
    <row r="151" spans="1:10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</row>
    <row r="152" spans="1:10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</row>
    <row r="153" spans="1:10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</row>
    <row r="154" spans="1:10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</row>
    <row r="155" spans="1:10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</row>
    <row r="156" spans="1:10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</row>
    <row r="157" spans="1:10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</row>
    <row r="158" spans="1:10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</row>
    <row r="159" spans="1:10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</row>
    <row r="160" spans="1:10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</row>
    <row r="161" spans="1:10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</row>
    <row r="162" spans="1:10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</row>
    <row r="163" spans="1:10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</row>
    <row r="164" spans="1:10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</row>
    <row r="165" spans="1:10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</row>
    <row r="166" spans="1:10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</row>
    <row r="167" spans="1:10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</row>
    <row r="168" spans="1:10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</row>
    <row r="169" spans="1:10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</row>
    <row r="170" spans="1:10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</row>
    <row r="171" spans="1:10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</row>
    <row r="172" spans="1:10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</row>
    <row r="173" spans="1:10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</row>
    <row r="174" spans="1:10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</row>
    <row r="175" spans="1:10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</row>
    <row r="176" spans="1:10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</row>
    <row r="177" spans="1:10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</row>
    <row r="178" spans="1:10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</row>
    <row r="179" spans="1:10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</row>
    <row r="180" spans="1:10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</row>
    <row r="181" spans="1:10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</row>
    <row r="182" spans="1:10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</row>
    <row r="183" spans="1:10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</row>
  </sheetData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0:J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5:F85"/>
    <mergeCell ref="B86:F86"/>
    <mergeCell ref="B87:F87"/>
    <mergeCell ref="B88:F88"/>
    <mergeCell ref="B89:F89"/>
    <mergeCell ref="B90:F90"/>
  </mergeCells>
  <printOptions/>
  <pageMargins left="0.15763888888888888" right="0.15763888888888888" top="0.19027777777777777" bottom="0.19652777777777777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H43">
      <selection activeCell="K69" sqref="K69"/>
    </sheetView>
  </sheetViews>
  <sheetFormatPr defaultColWidth="9.140625" defaultRowHeight="12.75"/>
  <cols>
    <col min="1" max="7" width="0" style="163" hidden="1" customWidth="1"/>
    <col min="8" max="8" width="3.7109375" style="163" customWidth="1"/>
    <col min="9" max="9" width="10.8515625" style="163" customWidth="1"/>
    <col min="10" max="10" width="33.8515625" style="163" customWidth="1"/>
    <col min="11" max="11" width="23.8515625" style="163" customWidth="1"/>
    <col min="12" max="16384" width="9.140625" style="163" customWidth="1"/>
  </cols>
  <sheetData>
    <row r="1" spans="1:9" ht="12.75">
      <c r="A1" s="295" t="s">
        <v>497</v>
      </c>
      <c r="B1" s="295" t="s">
        <v>498</v>
      </c>
      <c r="C1" s="295" t="s">
        <v>499</v>
      </c>
      <c r="I1" s="296" t="s">
        <v>401</v>
      </c>
    </row>
    <row r="2" spans="2:11" ht="12.75">
      <c r="B2" s="295" t="s">
        <v>500</v>
      </c>
      <c r="C2" s="295" t="s">
        <v>500</v>
      </c>
      <c r="I2" s="296" t="s">
        <v>501</v>
      </c>
      <c r="K2" s="295" t="s">
        <v>502</v>
      </c>
    </row>
    <row r="3" spans="2:11" ht="12.75">
      <c r="B3" s="163" t="s">
        <v>503</v>
      </c>
      <c r="C3" s="163" t="s">
        <v>503</v>
      </c>
      <c r="H3" s="183"/>
      <c r="I3" s="183"/>
      <c r="J3" s="174" t="s">
        <v>504</v>
      </c>
      <c r="K3" s="174" t="s">
        <v>505</v>
      </c>
    </row>
    <row r="4" spans="2:11" ht="12.75">
      <c r="B4" s="163" t="s">
        <v>506</v>
      </c>
      <c r="C4" s="163" t="s">
        <v>506</v>
      </c>
      <c r="H4" s="183">
        <v>1</v>
      </c>
      <c r="I4" s="174" t="s">
        <v>500</v>
      </c>
      <c r="J4" s="183" t="s">
        <v>503</v>
      </c>
      <c r="K4" s="183"/>
    </row>
    <row r="5" spans="2:11" ht="12.75">
      <c r="B5" s="163" t="s">
        <v>507</v>
      </c>
      <c r="C5" s="163" t="s">
        <v>507</v>
      </c>
      <c r="H5" s="183">
        <v>2</v>
      </c>
      <c r="I5" s="174" t="s">
        <v>500</v>
      </c>
      <c r="J5" s="183" t="s">
        <v>508</v>
      </c>
      <c r="K5" s="183"/>
    </row>
    <row r="6" spans="2:11" ht="12.75">
      <c r="B6" s="163" t="s">
        <v>509</v>
      </c>
      <c r="C6" s="163" t="s">
        <v>509</v>
      </c>
      <c r="H6" s="183">
        <v>3</v>
      </c>
      <c r="I6" s="174" t="s">
        <v>500</v>
      </c>
      <c r="J6" s="183" t="s">
        <v>510</v>
      </c>
      <c r="K6" s="183"/>
    </row>
    <row r="7" spans="2:11" ht="12.75">
      <c r="B7" s="163" t="s">
        <v>511</v>
      </c>
      <c r="C7" s="163" t="s">
        <v>511</v>
      </c>
      <c r="H7" s="183">
        <v>4</v>
      </c>
      <c r="I7" s="174" t="s">
        <v>500</v>
      </c>
      <c r="J7" s="183" t="s">
        <v>509</v>
      </c>
      <c r="K7" s="183"/>
    </row>
    <row r="8" spans="2:11" ht="12.75">
      <c r="B8" s="163" t="s">
        <v>512</v>
      </c>
      <c r="C8" s="163" t="s">
        <v>512</v>
      </c>
      <c r="H8" s="183">
        <v>5</v>
      </c>
      <c r="I8" s="174" t="s">
        <v>500</v>
      </c>
      <c r="J8" s="183" t="s">
        <v>511</v>
      </c>
      <c r="K8" s="183"/>
    </row>
    <row r="9" spans="2:11" ht="12.75">
      <c r="B9" s="163" t="s">
        <v>513</v>
      </c>
      <c r="C9" s="163" t="s">
        <v>513</v>
      </c>
      <c r="H9" s="183">
        <v>6</v>
      </c>
      <c r="I9" s="174" t="s">
        <v>500</v>
      </c>
      <c r="J9" s="183" t="s">
        <v>512</v>
      </c>
      <c r="K9" s="183"/>
    </row>
    <row r="10" spans="2:11" ht="12.75">
      <c r="B10" s="163" t="s">
        <v>514</v>
      </c>
      <c r="C10" s="163" t="s">
        <v>514</v>
      </c>
      <c r="H10" s="183">
        <v>7</v>
      </c>
      <c r="I10" s="174" t="s">
        <v>500</v>
      </c>
      <c r="J10" s="183" t="s">
        <v>515</v>
      </c>
      <c r="K10" s="183"/>
    </row>
    <row r="11" spans="2:11" ht="12.75">
      <c r="B11" s="295" t="s">
        <v>516</v>
      </c>
      <c r="C11" s="295" t="s">
        <v>516</v>
      </c>
      <c r="H11" s="183">
        <v>8</v>
      </c>
      <c r="I11" s="174" t="s">
        <v>500</v>
      </c>
      <c r="J11" s="183" t="s">
        <v>514</v>
      </c>
      <c r="K11" s="183"/>
    </row>
    <row r="12" spans="2:11" ht="12.75">
      <c r="B12" s="295"/>
      <c r="C12" s="295"/>
      <c r="H12" s="174" t="s">
        <v>32</v>
      </c>
      <c r="I12" s="174"/>
      <c r="J12" s="174" t="s">
        <v>517</v>
      </c>
      <c r="K12" s="174"/>
    </row>
    <row r="13" spans="2:11" ht="12.75">
      <c r="B13" s="163" t="s">
        <v>518</v>
      </c>
      <c r="C13" s="163" t="s">
        <v>518</v>
      </c>
      <c r="H13" s="183">
        <v>9</v>
      </c>
      <c r="I13" s="174" t="s">
        <v>516</v>
      </c>
      <c r="J13" s="183" t="s">
        <v>519</v>
      </c>
      <c r="K13" s="183"/>
    </row>
    <row r="14" spans="2:11" ht="12.75">
      <c r="B14" s="163" t="s">
        <v>520</v>
      </c>
      <c r="C14" s="163" t="s">
        <v>520</v>
      </c>
      <c r="H14" s="183">
        <v>10</v>
      </c>
      <c r="I14" s="174" t="s">
        <v>516</v>
      </c>
      <c r="J14" s="183" t="s">
        <v>520</v>
      </c>
      <c r="K14" s="183"/>
    </row>
    <row r="15" spans="2:11" ht="12.75">
      <c r="B15" s="163" t="s">
        <v>521</v>
      </c>
      <c r="C15" s="163" t="s">
        <v>521</v>
      </c>
      <c r="H15" s="183">
        <v>11</v>
      </c>
      <c r="I15" s="174" t="s">
        <v>516</v>
      </c>
      <c r="J15" s="183" t="s">
        <v>521</v>
      </c>
      <c r="K15" s="183"/>
    </row>
    <row r="16" spans="8:11" ht="12.75">
      <c r="H16" s="174" t="s">
        <v>57</v>
      </c>
      <c r="I16" s="174"/>
      <c r="J16" s="174" t="s">
        <v>522</v>
      </c>
      <c r="K16" s="174"/>
    </row>
    <row r="17" spans="2:11" ht="12.75">
      <c r="B17" s="295" t="s">
        <v>523</v>
      </c>
      <c r="C17" s="295" t="s">
        <v>523</v>
      </c>
      <c r="H17" s="183">
        <v>12</v>
      </c>
      <c r="I17" s="174" t="s">
        <v>523</v>
      </c>
      <c r="J17" s="183" t="s">
        <v>524</v>
      </c>
      <c r="K17" s="183"/>
    </row>
    <row r="18" spans="2:11" ht="12.75">
      <c r="B18" s="163" t="s">
        <v>513</v>
      </c>
      <c r="C18" s="163" t="s">
        <v>513</v>
      </c>
      <c r="H18" s="183">
        <v>13</v>
      </c>
      <c r="I18" s="174" t="s">
        <v>523</v>
      </c>
      <c r="J18" s="174" t="s">
        <v>525</v>
      </c>
      <c r="K18" s="183"/>
    </row>
    <row r="19" spans="2:11" ht="12.75">
      <c r="B19" s="163" t="s">
        <v>526</v>
      </c>
      <c r="C19" s="163" t="s">
        <v>526</v>
      </c>
      <c r="H19" s="183">
        <v>14</v>
      </c>
      <c r="I19" s="174" t="s">
        <v>523</v>
      </c>
      <c r="J19" s="183" t="s">
        <v>527</v>
      </c>
      <c r="K19" s="183"/>
    </row>
    <row r="20" spans="2:11" ht="12.75">
      <c r="B20" s="163" t="s">
        <v>527</v>
      </c>
      <c r="C20" s="163" t="s">
        <v>527</v>
      </c>
      <c r="H20" s="183">
        <v>15</v>
      </c>
      <c r="I20" s="174" t="s">
        <v>523</v>
      </c>
      <c r="J20" s="183" t="s">
        <v>528</v>
      </c>
      <c r="K20" s="183"/>
    </row>
    <row r="21" spans="2:11" ht="12.75">
      <c r="B21" s="163" t="s">
        <v>528</v>
      </c>
      <c r="C21" s="163" t="s">
        <v>528</v>
      </c>
      <c r="H21" s="183">
        <v>16</v>
      </c>
      <c r="I21" s="174" t="s">
        <v>523</v>
      </c>
      <c r="J21" s="183" t="s">
        <v>529</v>
      </c>
      <c r="K21" s="183"/>
    </row>
    <row r="22" spans="2:11" ht="12.75">
      <c r="B22" s="163" t="s">
        <v>530</v>
      </c>
      <c r="C22" s="163" t="s">
        <v>530</v>
      </c>
      <c r="H22" s="183">
        <v>17</v>
      </c>
      <c r="I22" s="174" t="s">
        <v>523</v>
      </c>
      <c r="J22" s="183" t="s">
        <v>531</v>
      </c>
      <c r="K22" s="183"/>
    </row>
    <row r="23" spans="2:11" ht="12.75">
      <c r="B23" s="163" t="s">
        <v>531</v>
      </c>
      <c r="C23" s="163" t="s">
        <v>531</v>
      </c>
      <c r="H23" s="183">
        <v>18</v>
      </c>
      <c r="I23" s="174" t="s">
        <v>523</v>
      </c>
      <c r="J23" s="183" t="s">
        <v>532</v>
      </c>
      <c r="K23" s="183"/>
    </row>
    <row r="24" spans="2:11" ht="12.75">
      <c r="B24" s="163" t="s">
        <v>533</v>
      </c>
      <c r="C24" s="163" t="s">
        <v>533</v>
      </c>
      <c r="H24" s="183">
        <v>19</v>
      </c>
      <c r="I24" s="174" t="s">
        <v>523</v>
      </c>
      <c r="J24" s="183" t="s">
        <v>534</v>
      </c>
      <c r="K24" s="183"/>
    </row>
    <row r="25" spans="8:11" ht="12.75">
      <c r="H25" s="174" t="s">
        <v>101</v>
      </c>
      <c r="I25" s="174"/>
      <c r="J25" s="174" t="s">
        <v>535</v>
      </c>
      <c r="K25" s="183"/>
    </row>
    <row r="26" spans="2:11" ht="12.75">
      <c r="B26" s="163" t="s">
        <v>534</v>
      </c>
      <c r="C26" s="163" t="s">
        <v>534</v>
      </c>
      <c r="H26" s="183">
        <v>20</v>
      </c>
      <c r="I26" s="174" t="s">
        <v>536</v>
      </c>
      <c r="J26" s="183" t="s">
        <v>537</v>
      </c>
      <c r="K26" s="183"/>
    </row>
    <row r="27" spans="2:11" ht="12.75">
      <c r="B27" s="295" t="s">
        <v>536</v>
      </c>
      <c r="C27" s="295" t="s">
        <v>536</v>
      </c>
      <c r="H27" s="183">
        <v>21</v>
      </c>
      <c r="I27" s="174" t="s">
        <v>536</v>
      </c>
      <c r="J27" s="183" t="s">
        <v>538</v>
      </c>
      <c r="K27" s="183"/>
    </row>
    <row r="28" spans="2:11" ht="12.75">
      <c r="B28" s="163" t="s">
        <v>539</v>
      </c>
      <c r="C28" s="163" t="s">
        <v>539</v>
      </c>
      <c r="H28" s="183">
        <v>22</v>
      </c>
      <c r="I28" s="174" t="s">
        <v>536</v>
      </c>
      <c r="J28" s="183" t="s">
        <v>540</v>
      </c>
      <c r="K28" s="183"/>
    </row>
    <row r="29" spans="2:11" ht="12.75">
      <c r="B29" s="163" t="s">
        <v>538</v>
      </c>
      <c r="C29" s="163" t="s">
        <v>538</v>
      </c>
      <c r="H29" s="183">
        <v>23</v>
      </c>
      <c r="I29" s="174" t="s">
        <v>536</v>
      </c>
      <c r="J29" s="183" t="s">
        <v>541</v>
      </c>
      <c r="K29" s="183"/>
    </row>
    <row r="30" spans="8:11" ht="12.75">
      <c r="H30" s="174" t="s">
        <v>542</v>
      </c>
      <c r="I30" s="174"/>
      <c r="J30" s="174" t="s">
        <v>543</v>
      </c>
      <c r="K30" s="183"/>
    </row>
    <row r="31" spans="2:11" ht="12.75">
      <c r="B31" s="163" t="s">
        <v>540</v>
      </c>
      <c r="C31" s="163" t="s">
        <v>540</v>
      </c>
      <c r="H31" s="183">
        <v>24</v>
      </c>
      <c r="I31" s="174" t="s">
        <v>544</v>
      </c>
      <c r="J31" s="183" t="s">
        <v>545</v>
      </c>
      <c r="K31" s="183"/>
    </row>
    <row r="32" spans="2:11" ht="12.75">
      <c r="B32" s="163" t="s">
        <v>541</v>
      </c>
      <c r="C32" s="163" t="s">
        <v>541</v>
      </c>
      <c r="H32" s="183">
        <v>25</v>
      </c>
      <c r="I32" s="174" t="s">
        <v>544</v>
      </c>
      <c r="J32" s="183" t="s">
        <v>546</v>
      </c>
      <c r="K32" s="183"/>
    </row>
    <row r="33" spans="8:11" ht="12.75">
      <c r="H33" s="183">
        <v>26</v>
      </c>
      <c r="I33" s="174" t="s">
        <v>544</v>
      </c>
      <c r="J33" s="183" t="s">
        <v>547</v>
      </c>
      <c r="K33" s="183"/>
    </row>
    <row r="34" spans="2:11" ht="12.75">
      <c r="B34" s="295" t="s">
        <v>544</v>
      </c>
      <c r="C34" s="295" t="s">
        <v>544</v>
      </c>
      <c r="H34" s="183">
        <v>27</v>
      </c>
      <c r="I34" s="174" t="s">
        <v>544</v>
      </c>
      <c r="J34" s="183" t="s">
        <v>548</v>
      </c>
      <c r="K34" s="183"/>
    </row>
    <row r="35" spans="2:11" ht="12.75">
      <c r="B35" s="163" t="s">
        <v>545</v>
      </c>
      <c r="C35" s="163" t="s">
        <v>545</v>
      </c>
      <c r="H35" s="183">
        <v>28</v>
      </c>
      <c r="I35" s="174" t="s">
        <v>544</v>
      </c>
      <c r="J35" s="183" t="s">
        <v>549</v>
      </c>
      <c r="K35" s="183"/>
    </row>
    <row r="36" spans="2:11" ht="12.75">
      <c r="B36" s="163" t="s">
        <v>546</v>
      </c>
      <c r="C36" s="163" t="s">
        <v>546</v>
      </c>
      <c r="H36" s="183">
        <v>29</v>
      </c>
      <c r="I36" s="174" t="s">
        <v>544</v>
      </c>
      <c r="J36" s="204" t="s">
        <v>550</v>
      </c>
      <c r="K36" s="183"/>
    </row>
    <row r="37" spans="2:11" ht="12.75">
      <c r="B37" s="163" t="s">
        <v>547</v>
      </c>
      <c r="C37" s="163" t="s">
        <v>547</v>
      </c>
      <c r="H37" s="183">
        <v>30</v>
      </c>
      <c r="I37" s="174" t="s">
        <v>544</v>
      </c>
      <c r="J37" s="183" t="s">
        <v>551</v>
      </c>
      <c r="K37" s="183"/>
    </row>
    <row r="38" spans="2:11" ht="12.75">
      <c r="B38" s="163" t="s">
        <v>548</v>
      </c>
      <c r="C38" s="163" t="s">
        <v>548</v>
      </c>
      <c r="H38" s="183">
        <v>31</v>
      </c>
      <c r="I38" s="174" t="s">
        <v>544</v>
      </c>
      <c r="J38" s="183" t="s">
        <v>552</v>
      </c>
      <c r="K38" s="183">
        <f>'Ardh e shp - natyres'!E5</f>
        <v>5950906</v>
      </c>
    </row>
    <row r="39" spans="8:11" ht="12.75">
      <c r="H39" s="183">
        <v>32</v>
      </c>
      <c r="I39" s="174" t="s">
        <v>544</v>
      </c>
      <c r="J39" s="183" t="s">
        <v>553</v>
      </c>
      <c r="K39" s="183"/>
    </row>
    <row r="40" spans="2:11" ht="12.75">
      <c r="B40" s="163" t="s">
        <v>549</v>
      </c>
      <c r="C40" s="163" t="s">
        <v>549</v>
      </c>
      <c r="H40" s="183">
        <v>33</v>
      </c>
      <c r="I40" s="174" t="s">
        <v>544</v>
      </c>
      <c r="J40" s="183" t="s">
        <v>554</v>
      </c>
      <c r="K40" s="183"/>
    </row>
    <row r="41" spans="2:11" ht="12.75">
      <c r="B41" s="163" t="s">
        <v>550</v>
      </c>
      <c r="C41" s="163" t="s">
        <v>550</v>
      </c>
      <c r="H41" s="196">
        <v>34</v>
      </c>
      <c r="I41" s="174" t="s">
        <v>544</v>
      </c>
      <c r="J41" s="183" t="s">
        <v>555</v>
      </c>
      <c r="K41" s="183"/>
    </row>
    <row r="42" spans="2:11" ht="12.75">
      <c r="B42" s="163" t="s">
        <v>551</v>
      </c>
      <c r="C42" s="163" t="s">
        <v>551</v>
      </c>
      <c r="H42" s="174" t="s">
        <v>556</v>
      </c>
      <c r="I42" s="183"/>
      <c r="J42" s="174" t="s">
        <v>557</v>
      </c>
      <c r="K42" s="174">
        <f>K38</f>
        <v>5950906</v>
      </c>
    </row>
    <row r="43" spans="2:11" ht="12.75">
      <c r="B43" s="163" t="s">
        <v>552</v>
      </c>
      <c r="C43" s="163" t="s">
        <v>552</v>
      </c>
      <c r="H43" s="183"/>
      <c r="I43" s="183"/>
      <c r="J43" s="174" t="s">
        <v>558</v>
      </c>
      <c r="K43" s="297">
        <f>K42</f>
        <v>5950906</v>
      </c>
    </row>
    <row r="44" spans="2:3" ht="12.75">
      <c r="B44" s="163" t="s">
        <v>555</v>
      </c>
      <c r="C44" s="163" t="s">
        <v>555</v>
      </c>
    </row>
    <row r="45" spans="9:11" ht="12.75">
      <c r="I45" s="298" t="s">
        <v>559</v>
      </c>
      <c r="J45" s="299"/>
      <c r="K45" s="174" t="s">
        <v>560</v>
      </c>
    </row>
    <row r="46" spans="9:11" ht="12.75">
      <c r="I46" s="300"/>
      <c r="J46" s="301"/>
      <c r="K46" s="301"/>
    </row>
    <row r="47" spans="9:11" ht="12.75">
      <c r="I47" s="302" t="s">
        <v>561</v>
      </c>
      <c r="J47" s="302"/>
      <c r="K47" s="183">
        <v>3</v>
      </c>
    </row>
    <row r="48" spans="9:11" ht="12.75">
      <c r="I48" s="183" t="s">
        <v>562</v>
      </c>
      <c r="J48" s="183"/>
      <c r="K48" s="183"/>
    </row>
    <row r="49" spans="9:11" ht="12.75">
      <c r="I49" s="183" t="s">
        <v>563</v>
      </c>
      <c r="J49" s="183"/>
      <c r="K49" s="183">
        <v>1</v>
      </c>
    </row>
    <row r="50" spans="9:11" ht="12.75">
      <c r="I50" s="183" t="s">
        <v>564</v>
      </c>
      <c r="J50" s="183"/>
      <c r="K50" s="183"/>
    </row>
    <row r="51" spans="9:11" ht="12.75">
      <c r="I51" s="299" t="s">
        <v>565</v>
      </c>
      <c r="J51" s="299"/>
      <c r="K51" s="183"/>
    </row>
    <row r="52" spans="9:11" ht="12.75">
      <c r="I52" s="303"/>
      <c r="J52" s="304" t="s">
        <v>333</v>
      </c>
      <c r="K52" s="304">
        <v>4</v>
      </c>
    </row>
    <row r="54" ht="12.75">
      <c r="K54" s="295" t="s">
        <v>392</v>
      </c>
    </row>
    <row r="55" ht="12.75">
      <c r="K55" s="163" t="str">
        <f>'Pasqyra 1-2'!I92</f>
        <v>Sali Saliu</v>
      </c>
    </row>
    <row r="56" ht="12.75">
      <c r="I56" s="295"/>
    </row>
    <row r="58" ht="12.75">
      <c r="I58" s="295"/>
    </row>
    <row r="59" spans="8:15" ht="12.75">
      <c r="H59" s="295"/>
      <c r="I59" s="295"/>
      <c r="J59" s="295"/>
      <c r="K59" s="295"/>
      <c r="L59" s="295"/>
      <c r="M59" s="295"/>
      <c r="N59" s="295"/>
      <c r="O59" s="295"/>
    </row>
    <row r="60" spans="8:15" ht="12.75">
      <c r="H60" s="295"/>
      <c r="I60" s="295"/>
      <c r="J60" s="295"/>
      <c r="K60" s="295"/>
      <c r="L60" s="295"/>
      <c r="M60" s="295"/>
      <c r="N60" s="295"/>
      <c r="O60" s="295"/>
    </row>
    <row r="61" spans="9:15" ht="12.75">
      <c r="I61" s="295"/>
      <c r="J61" s="295"/>
      <c r="K61" s="295"/>
      <c r="L61" s="295"/>
      <c r="M61" s="295"/>
      <c r="N61" s="295"/>
      <c r="O61" s="295"/>
    </row>
    <row r="62" spans="9:15" ht="12.75">
      <c r="I62" s="295"/>
      <c r="J62" s="295"/>
      <c r="K62" s="295"/>
      <c r="L62" s="295"/>
      <c r="M62" s="295"/>
      <c r="N62" s="295"/>
      <c r="O62" s="295"/>
    </row>
    <row r="63" spans="8:9" ht="12.75">
      <c r="H63" s="295"/>
      <c r="I63" s="295"/>
    </row>
  </sheetData>
  <printOptions/>
  <pageMargins left="0.7479166666666667" right="0.7479166666666667" top="0.5" bottom="0.25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34">
      <selection activeCell="I53" sqref="I53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customWidth="1"/>
    <col min="13" max="13" width="12.28125" style="0" customWidth="1"/>
  </cols>
  <sheetData>
    <row r="1" ht="12.75">
      <c r="B1" s="220" t="s">
        <v>401</v>
      </c>
    </row>
    <row r="2" ht="12.75">
      <c r="B2" s="220" t="s">
        <v>402</v>
      </c>
    </row>
    <row r="3" ht="12.75">
      <c r="B3" s="220"/>
    </row>
    <row r="4" spans="2:7" ht="15">
      <c r="B4" s="305" t="s">
        <v>566</v>
      </c>
      <c r="C4" s="305"/>
      <c r="D4" s="305"/>
      <c r="E4" s="305"/>
      <c r="F4" s="305"/>
      <c r="G4" s="305"/>
    </row>
    <row r="5" ht="12.75">
      <c r="I5" s="23"/>
    </row>
    <row r="6" spans="1:7" ht="12.75">
      <c r="A6" s="306" t="s">
        <v>25</v>
      </c>
      <c r="B6" s="307" t="s">
        <v>222</v>
      </c>
      <c r="C6" s="306" t="s">
        <v>567</v>
      </c>
      <c r="D6" s="308" t="s">
        <v>568</v>
      </c>
      <c r="E6" s="306" t="s">
        <v>569</v>
      </c>
      <c r="F6" s="306" t="s">
        <v>352</v>
      </c>
      <c r="G6" s="308" t="s">
        <v>568</v>
      </c>
    </row>
    <row r="7" spans="1:9" ht="12.75">
      <c r="A7" s="306"/>
      <c r="B7" s="307"/>
      <c r="C7" s="306"/>
      <c r="D7" s="309">
        <v>40179</v>
      </c>
      <c r="E7" s="306"/>
      <c r="F7" s="306"/>
      <c r="G7" s="309">
        <v>40543</v>
      </c>
      <c r="I7" s="23"/>
    </row>
    <row r="8" spans="1:9" ht="12.75">
      <c r="A8" s="310">
        <v>1</v>
      </c>
      <c r="B8" s="161" t="s">
        <v>300</v>
      </c>
      <c r="C8" s="310"/>
      <c r="D8" s="311"/>
      <c r="E8" s="311"/>
      <c r="F8" s="311"/>
      <c r="G8" s="311">
        <f aca="true" t="shared" si="0" ref="G8:G16">D8+E8-F8</f>
        <v>0</v>
      </c>
      <c r="H8" s="23"/>
      <c r="I8" s="23"/>
    </row>
    <row r="9" spans="1:9" ht="12.75">
      <c r="A9" s="310">
        <v>2</v>
      </c>
      <c r="B9" s="161" t="s">
        <v>570</v>
      </c>
      <c r="C9" s="310"/>
      <c r="D9" s="311"/>
      <c r="E9" s="311"/>
      <c r="F9" s="311"/>
      <c r="G9" s="311">
        <f t="shared" si="0"/>
        <v>0</v>
      </c>
      <c r="H9" s="312"/>
      <c r="I9" s="313"/>
    </row>
    <row r="10" spans="1:9" ht="12.75">
      <c r="A10" s="310">
        <v>3</v>
      </c>
      <c r="B10" s="178" t="s">
        <v>302</v>
      </c>
      <c r="C10" s="310"/>
      <c r="D10" s="311">
        <f>Amortizimi!D7</f>
        <v>16908599</v>
      </c>
      <c r="E10" s="311">
        <f>Amortizimi!E7</f>
        <v>1623842</v>
      </c>
      <c r="F10" s="311"/>
      <c r="G10" s="311">
        <f t="shared" si="0"/>
        <v>18532441</v>
      </c>
      <c r="H10" s="312"/>
      <c r="I10" s="313"/>
    </row>
    <row r="11" spans="1:9" ht="12.75">
      <c r="A11" s="310">
        <v>4</v>
      </c>
      <c r="B11" s="178" t="s">
        <v>571</v>
      </c>
      <c r="C11" s="310"/>
      <c r="D11" s="311"/>
      <c r="E11" s="311"/>
      <c r="F11" s="311"/>
      <c r="G11" s="311">
        <f t="shared" si="0"/>
        <v>0</v>
      </c>
      <c r="H11" s="312"/>
      <c r="I11" s="313"/>
    </row>
    <row r="12" spans="1:9" ht="12.75">
      <c r="A12" s="310">
        <v>5</v>
      </c>
      <c r="B12" s="178" t="s">
        <v>572</v>
      </c>
      <c r="C12" s="310"/>
      <c r="D12" s="311"/>
      <c r="E12" s="70">
        <f>Amortizimi!E9</f>
        <v>30994</v>
      </c>
      <c r="F12" s="311"/>
      <c r="G12" s="311">
        <f t="shared" si="0"/>
        <v>30994</v>
      </c>
      <c r="H12" s="312"/>
      <c r="I12" s="313"/>
    </row>
    <row r="13" spans="1:9" ht="12.75">
      <c r="A13" s="310">
        <v>1</v>
      </c>
      <c r="B13" s="178" t="s">
        <v>573</v>
      </c>
      <c r="C13" s="310"/>
      <c r="D13" s="311"/>
      <c r="E13" s="311"/>
      <c r="F13" s="311"/>
      <c r="G13" s="311">
        <f t="shared" si="0"/>
        <v>0</v>
      </c>
      <c r="H13" s="312"/>
      <c r="I13" s="313"/>
    </row>
    <row r="14" spans="1:9" ht="12.75">
      <c r="A14" s="310">
        <v>2</v>
      </c>
      <c r="B14" s="70" t="s">
        <v>574</v>
      </c>
      <c r="C14" s="310"/>
      <c r="D14" s="311">
        <f>Amortizimi!D8</f>
        <v>286902</v>
      </c>
      <c r="E14" s="311"/>
      <c r="F14" s="311"/>
      <c r="G14" s="311">
        <f t="shared" si="0"/>
        <v>286902</v>
      </c>
      <c r="H14" s="23"/>
      <c r="I14" s="23"/>
    </row>
    <row r="15" spans="1:9" ht="12.75">
      <c r="A15" s="310">
        <v>3</v>
      </c>
      <c r="B15" s="70"/>
      <c r="C15" s="310"/>
      <c r="D15" s="311"/>
      <c r="E15" s="311"/>
      <c r="F15" s="311"/>
      <c r="G15" s="311">
        <f t="shared" si="0"/>
        <v>0</v>
      </c>
      <c r="H15" s="23"/>
      <c r="I15" s="23"/>
    </row>
    <row r="16" spans="1:9" ht="12.75">
      <c r="A16" s="314">
        <v>4</v>
      </c>
      <c r="B16" s="181"/>
      <c r="C16" s="314"/>
      <c r="D16" s="315"/>
      <c r="E16" s="315"/>
      <c r="F16" s="315"/>
      <c r="G16" s="315">
        <f t="shared" si="0"/>
        <v>0</v>
      </c>
      <c r="H16" s="23"/>
      <c r="I16" s="23"/>
    </row>
    <row r="17" spans="1:9" ht="12.75">
      <c r="A17" s="316"/>
      <c r="B17" s="317" t="s">
        <v>575</v>
      </c>
      <c r="C17" s="318"/>
      <c r="D17" s="319">
        <f>SUM(D8:D16)</f>
        <v>17195501</v>
      </c>
      <c r="E17" s="319">
        <f>SUM(E8:E16)</f>
        <v>1654836</v>
      </c>
      <c r="F17" s="319">
        <f>SUM(F8:F16)</f>
        <v>0</v>
      </c>
      <c r="G17" s="320">
        <f>SUM(G8:G16)</f>
        <v>18850337</v>
      </c>
      <c r="I17" s="47"/>
    </row>
    <row r="20" spans="2:9" ht="15">
      <c r="B20" s="305" t="s">
        <v>576</v>
      </c>
      <c r="C20" s="305"/>
      <c r="D20" s="305"/>
      <c r="E20" s="305"/>
      <c r="F20" s="305"/>
      <c r="G20" s="305"/>
      <c r="I20" s="47"/>
    </row>
    <row r="22" spans="1:7" ht="12.75">
      <c r="A22" s="306" t="s">
        <v>25</v>
      </c>
      <c r="B22" s="307" t="s">
        <v>222</v>
      </c>
      <c r="C22" s="306" t="s">
        <v>567</v>
      </c>
      <c r="D22" s="308" t="s">
        <v>568</v>
      </c>
      <c r="E22" s="306" t="s">
        <v>569</v>
      </c>
      <c r="F22" s="306" t="s">
        <v>352</v>
      </c>
      <c r="G22" s="308" t="s">
        <v>568</v>
      </c>
    </row>
    <row r="23" spans="1:7" ht="12.75">
      <c r="A23" s="306"/>
      <c r="B23" s="307"/>
      <c r="C23" s="306"/>
      <c r="D23" s="309">
        <v>40179</v>
      </c>
      <c r="E23" s="306"/>
      <c r="F23" s="306"/>
      <c r="G23" s="309">
        <v>40543</v>
      </c>
    </row>
    <row r="24" spans="1:7" ht="12.75">
      <c r="A24" s="310">
        <v>1</v>
      </c>
      <c r="B24" s="161" t="s">
        <v>300</v>
      </c>
      <c r="C24" s="310"/>
      <c r="D24" s="311">
        <v>0</v>
      </c>
      <c r="E24" s="311">
        <v>0</v>
      </c>
      <c r="F24" s="311"/>
      <c r="G24" s="311">
        <f>D24+E24</f>
        <v>0</v>
      </c>
    </row>
    <row r="25" spans="1:7" ht="12.75">
      <c r="A25" s="310">
        <v>2</v>
      </c>
      <c r="B25" s="161" t="s">
        <v>570</v>
      </c>
      <c r="C25" s="310"/>
      <c r="D25" s="311"/>
      <c r="E25" s="311"/>
      <c r="F25" s="311"/>
      <c r="G25" s="311">
        <f>D25+E25</f>
        <v>0</v>
      </c>
    </row>
    <row r="26" spans="1:7" ht="12.75">
      <c r="A26" s="310">
        <v>3</v>
      </c>
      <c r="B26" s="178" t="s">
        <v>577</v>
      </c>
      <c r="C26" s="310"/>
      <c r="D26" s="311">
        <f>Amortizimi!H7</f>
        <v>1242512</v>
      </c>
      <c r="E26" s="321">
        <f>Amortizimi!L7</f>
        <v>432248</v>
      </c>
      <c r="F26" s="311"/>
      <c r="G26" s="311">
        <f>D26+E26</f>
        <v>1674760</v>
      </c>
    </row>
    <row r="27" spans="1:7" ht="12.75">
      <c r="A27" s="310">
        <v>4</v>
      </c>
      <c r="B27" s="178" t="s">
        <v>571</v>
      </c>
      <c r="C27" s="310"/>
      <c r="D27" s="311"/>
      <c r="E27" s="311"/>
      <c r="F27" s="311"/>
      <c r="G27" s="311">
        <f>D27+E27</f>
        <v>0</v>
      </c>
    </row>
    <row r="28" spans="1:7" ht="12.75">
      <c r="A28" s="310">
        <v>5</v>
      </c>
      <c r="B28" s="178" t="s">
        <v>578</v>
      </c>
      <c r="C28" s="310"/>
      <c r="D28" s="311"/>
      <c r="E28" s="321">
        <f>Amortizimi!L9</f>
        <v>7748</v>
      </c>
      <c r="F28" s="311"/>
      <c r="G28" s="311">
        <f>D28+E28</f>
        <v>7748</v>
      </c>
    </row>
    <row r="29" spans="1:7" ht="12.75">
      <c r="A29" s="310">
        <v>1</v>
      </c>
      <c r="B29" s="178" t="s">
        <v>573</v>
      </c>
      <c r="C29" s="310"/>
      <c r="D29" s="311"/>
      <c r="E29" s="311"/>
      <c r="F29" s="311"/>
      <c r="G29" s="311"/>
    </row>
    <row r="30" spans="1:7" ht="12.75">
      <c r="A30" s="310">
        <v>2</v>
      </c>
      <c r="B30" s="70" t="s">
        <v>579</v>
      </c>
      <c r="C30" s="310"/>
      <c r="D30" s="311">
        <f>Amortizimi!H8</f>
        <v>14800</v>
      </c>
      <c r="E30" s="311">
        <f>Amortizimi!L8</f>
        <v>27210</v>
      </c>
      <c r="F30" s="311"/>
      <c r="G30" s="311">
        <f>D30+E30-F30</f>
        <v>42010</v>
      </c>
    </row>
    <row r="31" spans="1:7" ht="12.75">
      <c r="A31" s="310">
        <v>3</v>
      </c>
      <c r="B31" s="70"/>
      <c r="C31" s="310"/>
      <c r="D31" s="311"/>
      <c r="E31" s="311"/>
      <c r="F31" s="311"/>
      <c r="G31" s="311">
        <f>D31+E31-F31</f>
        <v>0</v>
      </c>
    </row>
    <row r="32" spans="1:7" ht="12.75">
      <c r="A32" s="314">
        <v>4</v>
      </c>
      <c r="B32" s="181"/>
      <c r="C32" s="314"/>
      <c r="D32" s="315"/>
      <c r="E32" s="315"/>
      <c r="F32" s="315"/>
      <c r="G32" s="315">
        <f>D32+E32-F32</f>
        <v>0</v>
      </c>
    </row>
    <row r="33" spans="1:10" ht="12.75">
      <c r="A33" s="316"/>
      <c r="B33" s="317" t="s">
        <v>575</v>
      </c>
      <c r="C33" s="318"/>
      <c r="D33" s="319">
        <f>SUM(D24:D32)</f>
        <v>1257312</v>
      </c>
      <c r="E33" s="319">
        <f>SUM(E24:E32)</f>
        <v>467206</v>
      </c>
      <c r="F33" s="319">
        <f>SUM(F24:F32)</f>
        <v>0</v>
      </c>
      <c r="G33" s="320">
        <f>SUM(G24:G32)</f>
        <v>1724518</v>
      </c>
      <c r="H33" s="322"/>
      <c r="I33" s="47"/>
      <c r="J33" s="47"/>
    </row>
    <row r="34" spans="7:9" ht="12.75">
      <c r="G34" s="322"/>
      <c r="I34" s="47"/>
    </row>
    <row r="36" spans="2:7" ht="15">
      <c r="B36" s="305" t="s">
        <v>580</v>
      </c>
      <c r="C36" s="305"/>
      <c r="D36" s="305"/>
      <c r="E36" s="305"/>
      <c r="F36" s="305"/>
      <c r="G36" s="305"/>
    </row>
    <row r="37" ht="12.75">
      <c r="I37" s="47"/>
    </row>
    <row r="38" spans="1:9" ht="12.75">
      <c r="A38" s="306" t="s">
        <v>25</v>
      </c>
      <c r="B38" s="307" t="s">
        <v>222</v>
      </c>
      <c r="C38" s="306" t="s">
        <v>567</v>
      </c>
      <c r="D38" s="308" t="s">
        <v>568</v>
      </c>
      <c r="E38" s="306" t="s">
        <v>569</v>
      </c>
      <c r="F38" s="306" t="s">
        <v>352</v>
      </c>
      <c r="G38" s="308" t="s">
        <v>568</v>
      </c>
      <c r="I38" s="47"/>
    </row>
    <row r="39" spans="1:9" ht="12.75">
      <c r="A39" s="306"/>
      <c r="B39" s="307"/>
      <c r="C39" s="306"/>
      <c r="D39" s="309">
        <v>40179</v>
      </c>
      <c r="E39" s="306"/>
      <c r="F39" s="306"/>
      <c r="G39" s="309">
        <v>40543</v>
      </c>
      <c r="I39" s="47"/>
    </row>
    <row r="40" spans="1:7" ht="12.75">
      <c r="A40" s="310">
        <v>1</v>
      </c>
      <c r="B40" s="161" t="s">
        <v>300</v>
      </c>
      <c r="C40" s="310"/>
      <c r="D40" s="311">
        <v>0</v>
      </c>
      <c r="E40" s="311"/>
      <c r="F40" s="311">
        <v>0</v>
      </c>
      <c r="G40" s="311">
        <f aca="true" t="shared" si="1" ref="G40:G48">D40+E40-F40</f>
        <v>0</v>
      </c>
    </row>
    <row r="41" spans="1:14" ht="12.75">
      <c r="A41" s="310">
        <v>2</v>
      </c>
      <c r="B41" s="178" t="s">
        <v>570</v>
      </c>
      <c r="C41" s="310"/>
      <c r="D41" s="311"/>
      <c r="E41" s="311"/>
      <c r="F41" s="311"/>
      <c r="G41" s="311">
        <f t="shared" si="1"/>
        <v>0</v>
      </c>
      <c r="M41" s="23"/>
      <c r="N41" s="23"/>
    </row>
    <row r="42" spans="1:14" ht="12.75">
      <c r="A42" s="310">
        <v>3</v>
      </c>
      <c r="B42" s="178" t="s">
        <v>577</v>
      </c>
      <c r="C42" s="310"/>
      <c r="D42" s="311">
        <f>Amortizimi!I7</f>
        <v>17289929</v>
      </c>
      <c r="E42" s="322"/>
      <c r="F42" s="311">
        <f>E26</f>
        <v>432248</v>
      </c>
      <c r="G42" s="311">
        <f t="shared" si="1"/>
        <v>16857681</v>
      </c>
      <c r="I42" s="47"/>
      <c r="M42" s="23"/>
      <c r="N42" s="23"/>
    </row>
    <row r="43" spans="1:14" ht="12.75">
      <c r="A43" s="310">
        <v>4</v>
      </c>
      <c r="B43" s="178" t="s">
        <v>571</v>
      </c>
      <c r="C43" s="310"/>
      <c r="D43" s="311"/>
      <c r="E43" s="311"/>
      <c r="F43" s="311"/>
      <c r="G43" s="311">
        <f t="shared" si="1"/>
        <v>0</v>
      </c>
      <c r="M43" s="23"/>
      <c r="N43" s="23"/>
    </row>
    <row r="44" spans="1:14" ht="12.75">
      <c r="A44" s="310">
        <v>5</v>
      </c>
      <c r="B44" s="178" t="s">
        <v>578</v>
      </c>
      <c r="C44" s="310"/>
      <c r="D44" s="311">
        <f>Amortizimi!I9</f>
        <v>30994</v>
      </c>
      <c r="E44" s="311"/>
      <c r="F44" s="311">
        <f>E28</f>
        <v>7748</v>
      </c>
      <c r="G44" s="311">
        <f t="shared" si="1"/>
        <v>23246</v>
      </c>
      <c r="I44" s="47"/>
      <c r="M44" s="23"/>
      <c r="N44" s="23"/>
    </row>
    <row r="45" spans="1:14" ht="12.75">
      <c r="A45" s="310">
        <v>1</v>
      </c>
      <c r="B45" s="178" t="s">
        <v>573</v>
      </c>
      <c r="C45" s="310"/>
      <c r="D45" s="311"/>
      <c r="E45" s="311"/>
      <c r="F45" s="311"/>
      <c r="G45" s="311">
        <f t="shared" si="1"/>
        <v>0</v>
      </c>
      <c r="M45" s="23"/>
      <c r="N45" s="23"/>
    </row>
    <row r="46" spans="1:14" ht="12.75">
      <c r="A46" s="310">
        <v>2</v>
      </c>
      <c r="B46" s="70" t="s">
        <v>579</v>
      </c>
      <c r="C46" s="310"/>
      <c r="D46" s="311">
        <f>Amortizimi!I8</f>
        <v>272102</v>
      </c>
      <c r="E46" s="311"/>
      <c r="F46" s="311">
        <f>E30</f>
        <v>27210</v>
      </c>
      <c r="G46" s="311">
        <f t="shared" si="1"/>
        <v>244892</v>
      </c>
      <c r="M46" s="23"/>
      <c r="N46" s="23"/>
    </row>
    <row r="47" spans="1:14" ht="12.75">
      <c r="A47" s="310">
        <v>3</v>
      </c>
      <c r="B47" s="70"/>
      <c r="C47" s="310"/>
      <c r="D47" s="311"/>
      <c r="E47" s="311"/>
      <c r="F47" s="311"/>
      <c r="G47" s="311">
        <f t="shared" si="1"/>
        <v>0</v>
      </c>
      <c r="M47" s="23"/>
      <c r="N47" s="23"/>
    </row>
    <row r="48" spans="1:14" ht="12.75">
      <c r="A48" s="314">
        <v>4</v>
      </c>
      <c r="B48" s="181"/>
      <c r="C48" s="314"/>
      <c r="D48" s="315"/>
      <c r="E48" s="315"/>
      <c r="F48" s="315"/>
      <c r="G48" s="315">
        <f t="shared" si="1"/>
        <v>0</v>
      </c>
      <c r="M48" s="23"/>
      <c r="N48" s="23"/>
    </row>
    <row r="49" spans="1:14" ht="12.75">
      <c r="A49" s="316"/>
      <c r="B49" s="317" t="s">
        <v>575</v>
      </c>
      <c r="C49" s="318"/>
      <c r="D49" s="319">
        <f>SUM(D40:D48)</f>
        <v>17593025</v>
      </c>
      <c r="E49" s="319">
        <f>SUM(E40:E48)</f>
        <v>0</v>
      </c>
      <c r="F49" s="319">
        <f>SUM(F40:F48)</f>
        <v>467206</v>
      </c>
      <c r="G49" s="320">
        <f>SUM(G40:G48)</f>
        <v>17125819</v>
      </c>
      <c r="I49" s="322"/>
      <c r="J49" s="47"/>
      <c r="M49" s="11"/>
      <c r="N49" s="23"/>
    </row>
    <row r="50" spans="5:14" ht="15">
      <c r="E50" s="8" t="s">
        <v>392</v>
      </c>
      <c r="F50" s="8"/>
      <c r="G50" s="8"/>
      <c r="M50" s="23"/>
      <c r="N50" s="23"/>
    </row>
    <row r="51" spans="5:7" ht="12.75">
      <c r="E51" s="12" t="str">
        <f>'Pasqyre 3'!K55</f>
        <v>Sali Saliu</v>
      </c>
      <c r="F51" s="12"/>
      <c r="G51" s="12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B36:G36"/>
    <mergeCell ref="A38:A39"/>
    <mergeCell ref="B38:B39"/>
    <mergeCell ref="C38:C39"/>
    <mergeCell ref="E38:E39"/>
    <mergeCell ref="F38:F39"/>
    <mergeCell ref="E50:G50"/>
    <mergeCell ref="E51:G51"/>
  </mergeCells>
  <printOptions/>
  <pageMargins left="0.7479166666666667" right="0.7479166666666667" top="0.5" bottom="0.179861111111111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="80" zoomScaleNormal="80" workbookViewId="0" topLeftCell="A1">
      <selection activeCell="E39" sqref="E39"/>
    </sheetView>
  </sheetViews>
  <sheetFormatPr defaultColWidth="9.140625" defaultRowHeight="12.75"/>
  <cols>
    <col min="1" max="1" width="6.28125" style="0" customWidth="1"/>
    <col min="2" max="2" width="33.00390625" style="0" customWidth="1"/>
    <col min="3" max="3" width="9.7109375" style="0" customWidth="1"/>
    <col min="4" max="4" width="14.140625" style="0" customWidth="1"/>
    <col min="5" max="5" width="14.00390625" style="0" customWidth="1"/>
    <col min="6" max="6" width="18.8515625" style="0" customWidth="1"/>
    <col min="7" max="7" width="10.57421875" style="0" customWidth="1"/>
  </cols>
  <sheetData>
    <row r="1" spans="1:3" ht="12.75">
      <c r="A1" t="s">
        <v>581</v>
      </c>
      <c r="B1" t="s">
        <v>240</v>
      </c>
      <c r="C1" t="s">
        <v>582</v>
      </c>
    </row>
    <row r="2" ht="12.75">
      <c r="C2" t="s">
        <v>583</v>
      </c>
    </row>
    <row r="5" spans="1:5" ht="12.75">
      <c r="A5" s="70"/>
      <c r="B5" s="70" t="s">
        <v>584</v>
      </c>
      <c r="C5" s="70" t="s">
        <v>567</v>
      </c>
      <c r="D5" s="211" t="s">
        <v>585</v>
      </c>
      <c r="E5" s="70" t="s">
        <v>586</v>
      </c>
    </row>
    <row r="6" spans="1:5" ht="12.75">
      <c r="A6" s="70">
        <v>1</v>
      </c>
      <c r="B6" s="70" t="s">
        <v>587</v>
      </c>
      <c r="C6" s="70">
        <v>6141.5</v>
      </c>
      <c r="D6" s="70">
        <v>15</v>
      </c>
      <c r="E6" s="108">
        <v>92123</v>
      </c>
    </row>
    <row r="7" spans="1:5" ht="12.75">
      <c r="A7" s="70"/>
      <c r="B7" s="70"/>
      <c r="C7" s="70"/>
      <c r="D7" s="70"/>
      <c r="E7" s="70"/>
    </row>
    <row r="8" spans="1:5" ht="12.75">
      <c r="A8" s="70"/>
      <c r="B8" s="70"/>
      <c r="C8" s="70"/>
      <c r="D8" s="70"/>
      <c r="E8" s="70"/>
    </row>
    <row r="9" spans="1:5" ht="12.75">
      <c r="A9" s="70"/>
      <c r="B9" s="70"/>
      <c r="C9" s="70"/>
      <c r="D9" s="70"/>
      <c r="E9" s="70"/>
    </row>
    <row r="10" spans="1:5" ht="12.75">
      <c r="A10" s="70"/>
      <c r="B10" s="70"/>
      <c r="C10" s="70"/>
      <c r="D10" s="70"/>
      <c r="E10" s="70"/>
    </row>
    <row r="11" spans="1:5" ht="12.75">
      <c r="A11" s="70"/>
      <c r="B11" s="70"/>
      <c r="C11" s="70"/>
      <c r="D11" s="70"/>
      <c r="E11" s="70"/>
    </row>
    <row r="12" spans="1:5" ht="12.75">
      <c r="A12" s="70"/>
      <c r="B12" s="70"/>
      <c r="C12" s="70"/>
      <c r="D12" s="70"/>
      <c r="E12" s="70"/>
    </row>
    <row r="13" spans="1:5" ht="12.75">
      <c r="A13" s="70"/>
      <c r="B13" s="70"/>
      <c r="C13" s="70"/>
      <c r="D13" s="70"/>
      <c r="E13" s="70"/>
    </row>
    <row r="14" spans="1:5" ht="12.75">
      <c r="A14" s="70"/>
      <c r="B14" s="70"/>
      <c r="C14" s="70"/>
      <c r="D14" s="70"/>
      <c r="E14" s="70"/>
    </row>
    <row r="15" spans="1:5" ht="12.75">
      <c r="A15" s="70"/>
      <c r="B15" s="70"/>
      <c r="C15" s="70"/>
      <c r="D15" s="70"/>
      <c r="E15" s="70"/>
    </row>
    <row r="16" spans="1:5" ht="12.75">
      <c r="A16" s="70"/>
      <c r="B16" s="70"/>
      <c r="C16" s="70"/>
      <c r="D16" s="70"/>
      <c r="E16" s="70"/>
    </row>
    <row r="17" spans="1:5" ht="12.75">
      <c r="A17" s="70"/>
      <c r="B17" s="70"/>
      <c r="C17" s="70"/>
      <c r="D17" s="70"/>
      <c r="E17" s="70"/>
    </row>
    <row r="18" spans="1:5" ht="12.75">
      <c r="A18" s="181"/>
      <c r="B18" s="181"/>
      <c r="C18" s="181"/>
      <c r="D18" s="181"/>
      <c r="E18" s="181"/>
    </row>
    <row r="19" spans="1:5" ht="12.75">
      <c r="A19" s="70"/>
      <c r="B19" s="70" t="s">
        <v>588</v>
      </c>
      <c r="C19" s="70"/>
      <c r="D19" s="70"/>
      <c r="E19" s="70">
        <f>SUM(E6:E18)</f>
        <v>92123</v>
      </c>
    </row>
    <row r="20" spans="1:5" ht="12.75">
      <c r="A20" s="70"/>
      <c r="B20" s="70" t="s">
        <v>589</v>
      </c>
      <c r="C20" s="70"/>
      <c r="D20" s="70"/>
      <c r="E20" s="70">
        <f>SUM(E7:E19)</f>
        <v>92123</v>
      </c>
    </row>
    <row r="21" spans="1:5" ht="12.75">
      <c r="A21" s="70"/>
      <c r="B21" s="70" t="s">
        <v>590</v>
      </c>
      <c r="C21" s="70"/>
      <c r="D21" s="70"/>
      <c r="E21" s="323">
        <v>0</v>
      </c>
    </row>
    <row r="22" spans="1:5" ht="12.75">
      <c r="A22" s="70"/>
      <c r="B22" s="70" t="s">
        <v>591</v>
      </c>
      <c r="C22" s="70"/>
      <c r="D22" s="70"/>
      <c r="E22" s="324">
        <f>'blerjet e mallrave'!C58</f>
        <v>453260</v>
      </c>
    </row>
    <row r="23" spans="1:5" ht="12.75">
      <c r="A23" s="70"/>
      <c r="B23" s="70" t="s">
        <v>592</v>
      </c>
      <c r="C23" s="70"/>
      <c r="D23" s="70"/>
      <c r="E23" s="324">
        <f>E22</f>
        <v>453260</v>
      </c>
    </row>
    <row r="24" spans="1:5" ht="12.75">
      <c r="A24" s="70"/>
      <c r="B24" s="70" t="s">
        <v>593</v>
      </c>
      <c r="C24" s="70"/>
      <c r="D24" s="70"/>
      <c r="E24" s="324">
        <f>'blerjet e mallrave'!C59</f>
        <v>2431773</v>
      </c>
    </row>
    <row r="30" ht="12.75">
      <c r="D30" t="s">
        <v>392</v>
      </c>
    </row>
    <row r="31" ht="12.75">
      <c r="D31" t="s">
        <v>594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workbookViewId="0" topLeftCell="A1">
      <selection activeCell="J22" sqref="J22"/>
    </sheetView>
  </sheetViews>
  <sheetFormatPr defaultColWidth="9.140625" defaultRowHeight="12.75"/>
  <cols>
    <col min="1" max="1" width="2.28125" style="0" customWidth="1"/>
    <col min="2" max="2" width="18.140625" style="0" customWidth="1"/>
    <col min="3" max="3" width="7.7109375" style="0" customWidth="1"/>
    <col min="4" max="4" width="12.00390625" style="0" customWidth="1"/>
    <col min="5" max="5" width="10.00390625" style="0" customWidth="1"/>
    <col min="6" max="6" width="13.00390625" style="0" customWidth="1"/>
    <col min="7" max="7" width="10.8515625" style="0" customWidth="1"/>
    <col min="8" max="8" width="13.28125" style="0" customWidth="1"/>
    <col min="9" max="9" width="11.421875" style="0" customWidth="1"/>
    <col min="10" max="10" width="4.8515625" style="0" customWidth="1"/>
    <col min="11" max="11" width="7.00390625" style="0" customWidth="1"/>
    <col min="12" max="13" width="11.00390625" style="0" customWidth="1"/>
  </cols>
  <sheetData>
    <row r="1" spans="1:13" ht="13.5">
      <c r="A1" s="30"/>
      <c r="B1" s="30" t="s">
        <v>240</v>
      </c>
      <c r="C1" s="30"/>
      <c r="D1" s="30"/>
      <c r="E1" s="30" t="s">
        <v>595</v>
      </c>
      <c r="F1" s="30"/>
      <c r="G1" s="30"/>
      <c r="H1" s="30"/>
      <c r="I1" s="30"/>
      <c r="J1" s="30"/>
      <c r="K1" s="30"/>
      <c r="L1" s="30"/>
      <c r="M1" s="30"/>
    </row>
    <row r="2" spans="1:13" ht="13.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325" t="s">
        <v>596</v>
      </c>
      <c r="B4" s="326" t="s">
        <v>222</v>
      </c>
      <c r="C4" s="326" t="s">
        <v>349</v>
      </c>
      <c r="D4" s="326" t="s">
        <v>350</v>
      </c>
      <c r="E4" s="326" t="s">
        <v>351</v>
      </c>
      <c r="F4" s="326" t="s">
        <v>352</v>
      </c>
      <c r="G4" s="326" t="s">
        <v>333</v>
      </c>
      <c r="H4" s="326" t="s">
        <v>353</v>
      </c>
      <c r="I4" s="326" t="s">
        <v>354</v>
      </c>
      <c r="J4" s="326" t="s">
        <v>355</v>
      </c>
      <c r="K4" s="326" t="s">
        <v>356</v>
      </c>
      <c r="L4" s="326" t="s">
        <v>357</v>
      </c>
      <c r="M4" s="327" t="s">
        <v>350</v>
      </c>
    </row>
    <row r="5" spans="1:13" ht="13.5">
      <c r="A5" s="328"/>
      <c r="B5" s="72"/>
      <c r="C5" s="72" t="s">
        <v>358</v>
      </c>
      <c r="D5" s="72" t="s">
        <v>359</v>
      </c>
      <c r="E5" s="72"/>
      <c r="F5" s="72"/>
      <c r="G5" s="72"/>
      <c r="H5" s="72" t="s">
        <v>360</v>
      </c>
      <c r="I5" s="72"/>
      <c r="J5" s="72"/>
      <c r="K5" s="72"/>
      <c r="L5" s="72" t="s">
        <v>361</v>
      </c>
      <c r="M5" s="329" t="s">
        <v>362</v>
      </c>
    </row>
    <row r="6" spans="1:13" ht="13.5">
      <c r="A6" s="328"/>
      <c r="B6" s="72"/>
      <c r="C6" s="72"/>
      <c r="D6" s="72">
        <v>1</v>
      </c>
      <c r="E6" s="72">
        <v>2</v>
      </c>
      <c r="F6" s="72">
        <v>3</v>
      </c>
      <c r="G6" s="72" t="s">
        <v>363</v>
      </c>
      <c r="H6" s="72">
        <v>5</v>
      </c>
      <c r="I6" s="72" t="s">
        <v>364</v>
      </c>
      <c r="J6" s="72">
        <v>7</v>
      </c>
      <c r="K6" s="72">
        <v>8</v>
      </c>
      <c r="L6" s="72">
        <v>9</v>
      </c>
      <c r="M6" s="329"/>
    </row>
    <row r="7" spans="1:13" ht="13.5">
      <c r="A7" s="328">
        <v>1</v>
      </c>
      <c r="B7" s="72" t="s">
        <v>365</v>
      </c>
      <c r="C7" s="72" t="s">
        <v>366</v>
      </c>
      <c r="D7" s="72">
        <v>16908599</v>
      </c>
      <c r="E7" s="72">
        <v>1623842</v>
      </c>
      <c r="F7" s="72"/>
      <c r="G7" s="72">
        <f>H7+I7</f>
        <v>18532441</v>
      </c>
      <c r="H7" s="72">
        <f>H10-H8</f>
        <v>1242512</v>
      </c>
      <c r="I7" s="72">
        <v>17289929</v>
      </c>
      <c r="J7" s="72">
        <v>6</v>
      </c>
      <c r="K7" s="72">
        <v>0.05</v>
      </c>
      <c r="L7" s="72">
        <v>432248</v>
      </c>
      <c r="M7" s="329">
        <f>I7-L7</f>
        <v>16857681</v>
      </c>
    </row>
    <row r="8" spans="1:13" ht="13.5">
      <c r="A8" s="328">
        <v>2</v>
      </c>
      <c r="B8" s="72" t="s">
        <v>367</v>
      </c>
      <c r="C8" s="72" t="s">
        <v>366</v>
      </c>
      <c r="D8" s="72">
        <v>286902</v>
      </c>
      <c r="E8" s="72">
        <v>0</v>
      </c>
      <c r="F8" s="72"/>
      <c r="G8" s="72">
        <f>D8</f>
        <v>286902</v>
      </c>
      <c r="H8" s="72">
        <v>14800</v>
      </c>
      <c r="I8" s="72">
        <f>G8-H8</f>
        <v>272102</v>
      </c>
      <c r="J8" s="72">
        <v>6</v>
      </c>
      <c r="K8" s="72">
        <v>0.2</v>
      </c>
      <c r="L8" s="330">
        <v>27210</v>
      </c>
      <c r="M8" s="329">
        <f>I8-L8</f>
        <v>244892</v>
      </c>
    </row>
    <row r="9" spans="1:13" ht="13.5">
      <c r="A9" s="328">
        <v>3</v>
      </c>
      <c r="B9" s="72" t="s">
        <v>368</v>
      </c>
      <c r="C9" s="72" t="s">
        <v>366</v>
      </c>
      <c r="D9" s="72"/>
      <c r="E9" s="72">
        <f>'blerjet e mallrave'!C55</f>
        <v>30994</v>
      </c>
      <c r="F9" s="72"/>
      <c r="G9" s="72">
        <f>E9</f>
        <v>30994</v>
      </c>
      <c r="H9" s="72">
        <v>0</v>
      </c>
      <c r="I9" s="72">
        <f>G9</f>
        <v>30994</v>
      </c>
      <c r="J9" s="72">
        <v>12</v>
      </c>
      <c r="K9" s="72">
        <v>0.25</v>
      </c>
      <c r="L9" s="72">
        <v>7748</v>
      </c>
      <c r="M9" s="329">
        <f>I9-L9</f>
        <v>23246</v>
      </c>
    </row>
    <row r="10" spans="1:13" ht="13.5">
      <c r="A10" s="331"/>
      <c r="B10" s="156"/>
      <c r="C10" s="156"/>
      <c r="D10" s="156">
        <f>SUM(D7:D9)</f>
        <v>17195501</v>
      </c>
      <c r="E10" s="156">
        <f>SUM(E7:E9)</f>
        <v>1654836</v>
      </c>
      <c r="F10" s="156"/>
      <c r="G10" s="156">
        <f>SUM(G7:G9)</f>
        <v>18850337</v>
      </c>
      <c r="H10" s="156">
        <v>1257312</v>
      </c>
      <c r="I10" s="156">
        <f>SUM(I7:I9)</f>
        <v>17593025</v>
      </c>
      <c r="J10" s="156"/>
      <c r="K10" s="156"/>
      <c r="L10" s="332">
        <f>SUM(L7:L9)</f>
        <v>467206</v>
      </c>
      <c r="M10" s="333">
        <f>SUM(M7:M9)</f>
        <v>17125819</v>
      </c>
    </row>
    <row r="11" spans="1:13" ht="13.5">
      <c r="A11" s="30"/>
      <c r="B11" s="30" t="s">
        <v>597</v>
      </c>
      <c r="C11" s="30"/>
      <c r="D11" s="30"/>
      <c r="E11" s="30"/>
      <c r="F11" s="30"/>
      <c r="G11" s="30"/>
      <c r="H11" s="30"/>
      <c r="I11" s="30"/>
      <c r="J11" s="30"/>
      <c r="K11" s="30"/>
      <c r="L11" s="334">
        <f>L8</f>
        <v>27210</v>
      </c>
      <c r="M11" s="30"/>
    </row>
    <row r="12" ht="12.75">
      <c r="G12" s="62"/>
    </row>
  </sheetData>
  <printOptions/>
  <pageMargins left="0.44027777777777777" right="0.4" top="0.5201388888888889" bottom="0.98402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9">
      <selection activeCell="C65" sqref="C65"/>
    </sheetView>
  </sheetViews>
  <sheetFormatPr defaultColWidth="9.140625" defaultRowHeight="12.75"/>
  <cols>
    <col min="1" max="1" width="6.7109375" style="0" customWidth="1"/>
    <col min="2" max="2" width="11.421875" style="0" customWidth="1"/>
    <col min="3" max="3" width="13.421875" style="0" customWidth="1"/>
    <col min="4" max="4" width="8.421875" style="0" customWidth="1"/>
    <col min="5" max="5" width="10.421875" style="0" customWidth="1"/>
    <col min="6" max="6" width="34.7109375" style="0" customWidth="1"/>
  </cols>
  <sheetData>
    <row r="1" ht="12.75">
      <c r="A1" t="s">
        <v>598</v>
      </c>
    </row>
    <row r="4" ht="12.75">
      <c r="B4" t="s">
        <v>599</v>
      </c>
    </row>
    <row r="6" spans="1:6" ht="12.75">
      <c r="A6" s="335" t="s">
        <v>25</v>
      </c>
      <c r="B6" s="181" t="s">
        <v>600</v>
      </c>
      <c r="C6" s="181" t="s">
        <v>601</v>
      </c>
      <c r="D6" s="147" t="s">
        <v>318</v>
      </c>
      <c r="E6" s="181" t="s">
        <v>602</v>
      </c>
      <c r="F6" s="336" t="s">
        <v>603</v>
      </c>
    </row>
    <row r="7" spans="1:6" ht="12.75">
      <c r="A7" s="337"/>
      <c r="B7" s="108"/>
      <c r="C7" s="108" t="s">
        <v>604</v>
      </c>
      <c r="D7" s="107"/>
      <c r="E7" s="108" t="s">
        <v>605</v>
      </c>
      <c r="F7" s="338" t="s">
        <v>606</v>
      </c>
    </row>
    <row r="8" spans="1:6" ht="12.75">
      <c r="A8" s="70">
        <v>909</v>
      </c>
      <c r="B8" s="339">
        <v>40178</v>
      </c>
      <c r="C8" s="70">
        <v>218093</v>
      </c>
      <c r="D8" s="70">
        <v>43619</v>
      </c>
      <c r="E8" s="70"/>
      <c r="F8" s="70" t="s">
        <v>607</v>
      </c>
    </row>
    <row r="9" spans="1:6" ht="12.75">
      <c r="A9" s="70">
        <v>74</v>
      </c>
      <c r="B9" s="339">
        <v>40189</v>
      </c>
      <c r="C9" s="70">
        <v>35650</v>
      </c>
      <c r="D9" s="70">
        <v>7130</v>
      </c>
      <c r="E9" s="70"/>
      <c r="F9" s="70" t="s">
        <v>608</v>
      </c>
    </row>
    <row r="10" spans="1:6" s="342" customFormat="1" ht="12.75">
      <c r="A10" s="340">
        <v>33</v>
      </c>
      <c r="B10" s="341">
        <v>40201</v>
      </c>
      <c r="C10" s="340">
        <v>30994</v>
      </c>
      <c r="D10" s="340">
        <v>6199</v>
      </c>
      <c r="E10" s="340"/>
      <c r="F10" s="340" t="s">
        <v>609</v>
      </c>
    </row>
    <row r="11" spans="1:6" ht="12.75">
      <c r="A11" s="70">
        <v>307</v>
      </c>
      <c r="B11" s="343">
        <v>40235</v>
      </c>
      <c r="C11" s="70">
        <v>132729</v>
      </c>
      <c r="D11" s="70">
        <v>26546</v>
      </c>
      <c r="E11" s="70"/>
      <c r="F11" s="70" t="s">
        <v>610</v>
      </c>
    </row>
    <row r="12" spans="1:6" ht="12.75">
      <c r="A12" s="70">
        <v>814</v>
      </c>
      <c r="B12" s="343">
        <v>40214</v>
      </c>
      <c r="C12" s="70">
        <v>35908</v>
      </c>
      <c r="D12" s="70">
        <v>7182</v>
      </c>
      <c r="E12" s="70"/>
      <c r="F12" s="70" t="s">
        <v>608</v>
      </c>
    </row>
    <row r="13" spans="1:6" ht="12.75">
      <c r="A13" s="70">
        <v>96</v>
      </c>
      <c r="B13" s="339">
        <v>40209</v>
      </c>
      <c r="C13" s="70">
        <v>189972</v>
      </c>
      <c r="D13" s="70">
        <v>37994</v>
      </c>
      <c r="E13" s="70"/>
      <c r="F13" s="70" t="s">
        <v>607</v>
      </c>
    </row>
    <row r="14" spans="1:6" ht="12.75">
      <c r="A14" s="70">
        <v>164</v>
      </c>
      <c r="B14" s="339">
        <v>40237</v>
      </c>
      <c r="C14" s="70">
        <v>157892</v>
      </c>
      <c r="D14" s="70">
        <v>31578</v>
      </c>
      <c r="E14" s="70"/>
      <c r="F14" s="70" t="s">
        <v>607</v>
      </c>
    </row>
    <row r="15" spans="1:6" ht="12.75">
      <c r="A15" s="70">
        <v>1400</v>
      </c>
      <c r="B15" s="339">
        <v>40241</v>
      </c>
      <c r="C15" s="70">
        <v>35908</v>
      </c>
      <c r="D15" s="70">
        <v>7182</v>
      </c>
      <c r="E15" s="70"/>
      <c r="F15" s="70" t="s">
        <v>608</v>
      </c>
    </row>
    <row r="16" spans="1:6" ht="12.75">
      <c r="A16" s="70">
        <v>1400</v>
      </c>
      <c r="B16" s="339">
        <v>40241</v>
      </c>
      <c r="C16" s="70">
        <v>35908</v>
      </c>
      <c r="D16" s="70">
        <v>7182</v>
      </c>
      <c r="E16" s="70"/>
      <c r="F16" s="70" t="s">
        <v>608</v>
      </c>
    </row>
    <row r="17" spans="1:6" ht="12.75">
      <c r="A17" s="70">
        <v>1400</v>
      </c>
      <c r="B17" s="339">
        <v>40241</v>
      </c>
      <c r="C17" s="70">
        <v>35908</v>
      </c>
      <c r="D17" s="70">
        <v>7182</v>
      </c>
      <c r="E17" s="70"/>
      <c r="F17" s="70" t="s">
        <v>608</v>
      </c>
    </row>
    <row r="18" spans="1:6" ht="12.75">
      <c r="A18" s="70">
        <v>369</v>
      </c>
      <c r="B18" s="339">
        <v>40243</v>
      </c>
      <c r="C18" s="344">
        <v>4000</v>
      </c>
      <c r="D18" s="344">
        <v>800</v>
      </c>
      <c r="E18" s="70"/>
      <c r="F18" s="344" t="s">
        <v>611</v>
      </c>
    </row>
    <row r="19" spans="1:6" ht="12.75">
      <c r="A19" s="344">
        <v>18</v>
      </c>
      <c r="B19" s="345">
        <v>40268</v>
      </c>
      <c r="C19" s="344">
        <v>4800</v>
      </c>
      <c r="D19" s="344">
        <v>800</v>
      </c>
      <c r="E19" s="70"/>
      <c r="F19" s="344" t="s">
        <v>611</v>
      </c>
    </row>
    <row r="20" spans="1:6" ht="12.75">
      <c r="A20" s="346">
        <v>2130</v>
      </c>
      <c r="B20" s="347">
        <v>40269</v>
      </c>
      <c r="C20" s="344">
        <v>35908</v>
      </c>
      <c r="D20" s="344">
        <v>7182</v>
      </c>
      <c r="E20" s="70"/>
      <c r="F20" s="70" t="s">
        <v>608</v>
      </c>
    </row>
    <row r="21" spans="1:6" ht="12.75">
      <c r="A21" s="344">
        <v>231</v>
      </c>
      <c r="B21" s="345">
        <v>40268</v>
      </c>
      <c r="C21" s="344">
        <v>161220</v>
      </c>
      <c r="D21" s="344">
        <v>32244</v>
      </c>
      <c r="E21" s="70"/>
      <c r="F21" s="70" t="s">
        <v>607</v>
      </c>
    </row>
    <row r="22" spans="1:6" ht="12.75">
      <c r="A22" s="70">
        <v>26</v>
      </c>
      <c r="B22" s="339">
        <v>40298</v>
      </c>
      <c r="C22" s="70">
        <v>4000</v>
      </c>
      <c r="D22" s="70">
        <v>800</v>
      </c>
      <c r="E22" s="70"/>
      <c r="F22" s="344" t="s">
        <v>611</v>
      </c>
    </row>
    <row r="23" spans="1:6" ht="12.75">
      <c r="A23" s="70">
        <v>321</v>
      </c>
      <c r="B23" s="339">
        <v>40298</v>
      </c>
      <c r="C23" s="70">
        <v>163712</v>
      </c>
      <c r="D23" s="70">
        <v>32742</v>
      </c>
      <c r="E23" s="70"/>
      <c r="F23" s="70" t="s">
        <v>607</v>
      </c>
    </row>
    <row r="24" spans="1:6" ht="12.75">
      <c r="A24" s="70">
        <v>27</v>
      </c>
      <c r="B24" s="339">
        <v>40337</v>
      </c>
      <c r="C24" s="70">
        <v>12000</v>
      </c>
      <c r="D24" s="70">
        <v>2400</v>
      </c>
      <c r="E24" s="70"/>
      <c r="F24" s="70" t="s">
        <v>608</v>
      </c>
    </row>
    <row r="25" spans="1:6" ht="12.75">
      <c r="A25" s="70">
        <v>21343</v>
      </c>
      <c r="B25" s="339">
        <v>40301</v>
      </c>
      <c r="C25" s="70">
        <v>35908</v>
      </c>
      <c r="D25" s="70">
        <v>7182</v>
      </c>
      <c r="E25" s="70"/>
      <c r="F25" s="70" t="s">
        <v>608</v>
      </c>
    </row>
    <row r="26" spans="1:6" s="77" customFormat="1" ht="12.75">
      <c r="A26" s="70">
        <v>373</v>
      </c>
      <c r="B26" s="343">
        <v>40329</v>
      </c>
      <c r="C26" s="70">
        <v>165488</v>
      </c>
      <c r="D26" s="70">
        <v>33096</v>
      </c>
      <c r="E26" s="70"/>
      <c r="F26" s="70" t="s">
        <v>607</v>
      </c>
    </row>
    <row r="27" spans="1:6" s="77" customFormat="1" ht="12.75">
      <c r="A27" s="70">
        <v>3629</v>
      </c>
      <c r="B27" s="343">
        <v>40337</v>
      </c>
      <c r="C27" s="70">
        <v>35391</v>
      </c>
      <c r="D27" s="70">
        <v>7078</v>
      </c>
      <c r="E27" s="70"/>
      <c r="F27" s="70" t="s">
        <v>608</v>
      </c>
    </row>
    <row r="28" spans="1:6" ht="12.75">
      <c r="A28" s="70">
        <v>39</v>
      </c>
      <c r="B28" s="339">
        <v>40329</v>
      </c>
      <c r="C28" s="70">
        <v>4000</v>
      </c>
      <c r="D28" s="70">
        <v>800</v>
      </c>
      <c r="E28" s="70"/>
      <c r="F28" s="344" t="s">
        <v>611</v>
      </c>
    </row>
    <row r="29" spans="1:6" ht="12.75">
      <c r="A29" s="346">
        <v>55</v>
      </c>
      <c r="B29" s="347">
        <v>40359</v>
      </c>
      <c r="C29" s="70">
        <v>4000</v>
      </c>
      <c r="D29" s="70">
        <v>800</v>
      </c>
      <c r="E29" s="70"/>
      <c r="F29" s="344" t="s">
        <v>611</v>
      </c>
    </row>
    <row r="30" spans="1:6" ht="12.75">
      <c r="A30" s="70">
        <v>339</v>
      </c>
      <c r="B30" s="339">
        <v>40359</v>
      </c>
      <c r="C30" s="70">
        <v>161471</v>
      </c>
      <c r="D30" s="70">
        <v>32294</v>
      </c>
      <c r="E30" s="70"/>
      <c r="F30" s="70" t="s">
        <v>607</v>
      </c>
    </row>
    <row r="31" spans="1:6" ht="12.75">
      <c r="A31" s="70">
        <v>4186</v>
      </c>
      <c r="B31" s="339">
        <v>40371</v>
      </c>
      <c r="C31" s="70">
        <v>35391</v>
      </c>
      <c r="D31" s="70">
        <v>7078</v>
      </c>
      <c r="E31" s="70"/>
      <c r="F31" s="70" t="s">
        <v>608</v>
      </c>
    </row>
    <row r="32" spans="1:6" ht="12.75">
      <c r="A32" s="70">
        <v>427</v>
      </c>
      <c r="B32" s="339">
        <v>40386</v>
      </c>
      <c r="C32" s="70">
        <v>20000</v>
      </c>
      <c r="D32" s="70">
        <v>4000</v>
      </c>
      <c r="E32" s="70"/>
      <c r="F32" s="70" t="s">
        <v>612</v>
      </c>
    </row>
    <row r="33" spans="1:6" s="342" customFormat="1" ht="12.75">
      <c r="A33" s="340">
        <v>1570</v>
      </c>
      <c r="B33" s="341">
        <v>40392</v>
      </c>
      <c r="C33" s="340">
        <v>244400</v>
      </c>
      <c r="D33" s="340">
        <v>48880</v>
      </c>
      <c r="E33" s="340"/>
      <c r="F33" s="340" t="s">
        <v>613</v>
      </c>
    </row>
    <row r="34" spans="1:6" s="342" customFormat="1" ht="12.75">
      <c r="A34" s="348">
        <v>1571</v>
      </c>
      <c r="B34" s="349">
        <v>40393</v>
      </c>
      <c r="C34" s="348">
        <v>53538</v>
      </c>
      <c r="D34" s="348">
        <v>10708</v>
      </c>
      <c r="E34" s="340"/>
      <c r="F34" s="348" t="s">
        <v>614</v>
      </c>
    </row>
    <row r="35" spans="1:6" s="342" customFormat="1" ht="12.75">
      <c r="A35" s="348">
        <v>152</v>
      </c>
      <c r="B35" s="349">
        <v>40394</v>
      </c>
      <c r="C35" s="348">
        <v>23000</v>
      </c>
      <c r="D35" s="348">
        <v>4800</v>
      </c>
      <c r="E35" s="340"/>
      <c r="F35" s="348" t="s">
        <v>615</v>
      </c>
    </row>
    <row r="36" spans="1:6" s="342" customFormat="1" ht="12.75">
      <c r="A36" s="348">
        <v>1575</v>
      </c>
      <c r="B36" s="349">
        <v>40407</v>
      </c>
      <c r="C36" s="348">
        <v>130440</v>
      </c>
      <c r="D36" s="348">
        <v>26088</v>
      </c>
      <c r="E36" s="340"/>
      <c r="F36" s="340" t="s">
        <v>616</v>
      </c>
    </row>
    <row r="37" spans="1:6" ht="12.75">
      <c r="A37" s="350">
        <v>67</v>
      </c>
      <c r="B37" s="351">
        <v>40390</v>
      </c>
      <c r="C37" s="350">
        <v>4000</v>
      </c>
      <c r="D37" s="350">
        <v>800</v>
      </c>
      <c r="E37" s="70"/>
      <c r="F37" s="344" t="s">
        <v>611</v>
      </c>
    </row>
    <row r="38" spans="1:6" ht="12.75">
      <c r="A38" s="350">
        <v>600</v>
      </c>
      <c r="B38" s="351">
        <v>40390</v>
      </c>
      <c r="C38" s="350">
        <v>169859</v>
      </c>
      <c r="D38" s="350">
        <v>33972</v>
      </c>
      <c r="E38" s="70"/>
      <c r="F38" s="70" t="s">
        <v>607</v>
      </c>
    </row>
    <row r="39" spans="1:6" ht="12.75">
      <c r="A39" s="350">
        <v>81</v>
      </c>
      <c r="B39" s="351">
        <v>40421</v>
      </c>
      <c r="C39" s="350">
        <v>4000</v>
      </c>
      <c r="D39" s="70">
        <v>800</v>
      </c>
      <c r="E39" s="70"/>
      <c r="F39" s="344" t="s">
        <v>611</v>
      </c>
    </row>
    <row r="40" spans="1:6" s="342" customFormat="1" ht="12.75">
      <c r="A40" s="348">
        <v>1593</v>
      </c>
      <c r="B40" s="349">
        <v>40430</v>
      </c>
      <c r="C40" s="348">
        <v>219702</v>
      </c>
      <c r="D40" s="340">
        <v>43940</v>
      </c>
      <c r="E40" s="340"/>
      <c r="F40" s="348" t="s">
        <v>617</v>
      </c>
    </row>
    <row r="41" spans="1:6" s="342" customFormat="1" ht="12.75">
      <c r="A41" s="348">
        <v>1599</v>
      </c>
      <c r="B41" s="349">
        <v>40442</v>
      </c>
      <c r="C41" s="348">
        <v>212505</v>
      </c>
      <c r="D41" s="340">
        <v>42501</v>
      </c>
      <c r="E41" s="340"/>
      <c r="F41" s="348" t="s">
        <v>617</v>
      </c>
    </row>
    <row r="42" spans="1:6" s="342" customFormat="1" ht="12.75">
      <c r="A42" s="348">
        <v>103</v>
      </c>
      <c r="B42" s="349">
        <v>40449</v>
      </c>
      <c r="C42" s="348">
        <v>259533</v>
      </c>
      <c r="D42" s="340">
        <v>51910</v>
      </c>
      <c r="E42" s="340"/>
      <c r="F42" s="348" t="s">
        <v>618</v>
      </c>
    </row>
    <row r="43" spans="1:6" ht="12.75">
      <c r="A43" s="350">
        <v>664</v>
      </c>
      <c r="B43" s="351">
        <v>40421</v>
      </c>
      <c r="C43" s="350">
        <v>221683</v>
      </c>
      <c r="D43" s="70">
        <v>44337</v>
      </c>
      <c r="E43" s="70"/>
      <c r="F43" s="70" t="s">
        <v>607</v>
      </c>
    </row>
    <row r="44" spans="1:6" ht="12.75">
      <c r="A44" s="350">
        <v>258</v>
      </c>
      <c r="B44" s="351">
        <v>40451</v>
      </c>
      <c r="C44" s="350">
        <v>4000</v>
      </c>
      <c r="D44" s="70">
        <v>800</v>
      </c>
      <c r="E44" s="70"/>
      <c r="F44" s="70" t="s">
        <v>607</v>
      </c>
    </row>
    <row r="45" spans="1:6" s="342" customFormat="1" ht="12.75">
      <c r="A45" s="348">
        <v>5459</v>
      </c>
      <c r="B45" s="349">
        <v>40469</v>
      </c>
      <c r="C45" s="348">
        <v>242194</v>
      </c>
      <c r="D45" s="340">
        <v>48439</v>
      </c>
      <c r="E45" s="340"/>
      <c r="F45" s="348" t="s">
        <v>617</v>
      </c>
    </row>
    <row r="46" spans="1:6" ht="12.75">
      <c r="A46" s="350">
        <v>831</v>
      </c>
      <c r="B46" s="351">
        <v>40482</v>
      </c>
      <c r="C46" s="350">
        <v>193200</v>
      </c>
      <c r="D46" s="70">
        <v>38640</v>
      </c>
      <c r="E46" s="70"/>
      <c r="F46" s="70" t="s">
        <v>607</v>
      </c>
    </row>
    <row r="47" spans="1:6" s="342" customFormat="1" ht="12.75">
      <c r="A47" s="348">
        <v>416</v>
      </c>
      <c r="B47" s="349">
        <v>40511</v>
      </c>
      <c r="C47" s="348">
        <v>121250</v>
      </c>
      <c r="D47" s="340">
        <v>24250</v>
      </c>
      <c r="E47" s="340"/>
      <c r="F47" s="348" t="s">
        <v>619</v>
      </c>
    </row>
    <row r="48" spans="1:6" s="342" customFormat="1" ht="12.75">
      <c r="A48" s="348">
        <v>419</v>
      </c>
      <c r="B48" s="349">
        <v>40512</v>
      </c>
      <c r="C48" s="348">
        <v>2250</v>
      </c>
      <c r="D48" s="340">
        <v>450</v>
      </c>
      <c r="E48" s="340"/>
      <c r="F48" s="348" t="s">
        <v>620</v>
      </c>
    </row>
    <row r="49" spans="1:6" s="342" customFormat="1" ht="12.75">
      <c r="A49" s="348">
        <v>420</v>
      </c>
      <c r="B49" s="349">
        <v>40512</v>
      </c>
      <c r="C49" s="348">
        <v>4080</v>
      </c>
      <c r="D49" s="340">
        <v>816</v>
      </c>
      <c r="E49" s="340"/>
      <c r="F49" s="348" t="s">
        <v>620</v>
      </c>
    </row>
    <row r="50" spans="1:6" ht="12.75">
      <c r="A50" s="350">
        <v>72</v>
      </c>
      <c r="B50" s="351">
        <v>40512</v>
      </c>
      <c r="C50" s="350">
        <v>155318</v>
      </c>
      <c r="D50" s="70">
        <v>31064</v>
      </c>
      <c r="E50" s="70"/>
      <c r="F50" s="70" t="s">
        <v>607</v>
      </c>
    </row>
    <row r="51" spans="1:6" ht="12.75">
      <c r="A51" s="350">
        <v>151</v>
      </c>
      <c r="B51" s="351">
        <v>40512</v>
      </c>
      <c r="C51" s="350">
        <v>4000</v>
      </c>
      <c r="D51" s="70">
        <v>800</v>
      </c>
      <c r="E51" s="70"/>
      <c r="F51" s="70" t="s">
        <v>607</v>
      </c>
    </row>
    <row r="52" spans="1:6" s="342" customFormat="1" ht="12.75">
      <c r="A52" s="348">
        <v>133</v>
      </c>
      <c r="B52" s="349">
        <v>40535</v>
      </c>
      <c r="C52" s="348">
        <v>110950</v>
      </c>
      <c r="D52" s="340">
        <v>22190</v>
      </c>
      <c r="E52" s="340"/>
      <c r="F52" s="348" t="s">
        <v>618</v>
      </c>
    </row>
    <row r="53" spans="1:6" ht="12.75">
      <c r="A53" s="350"/>
      <c r="B53" s="350" t="s">
        <v>256</v>
      </c>
      <c r="C53" s="350">
        <v>4539869</v>
      </c>
      <c r="D53" s="70"/>
      <c r="E53" s="70"/>
      <c r="F53" s="350"/>
    </row>
    <row r="54" spans="2:3" ht="12.75">
      <c r="B54" s="342" t="s">
        <v>621</v>
      </c>
      <c r="C54" s="342">
        <v>1623842</v>
      </c>
    </row>
    <row r="55" spans="2:6" ht="12.75">
      <c r="B55" s="352" t="s">
        <v>622</v>
      </c>
      <c r="C55" s="352">
        <f>C10</f>
        <v>30994</v>
      </c>
      <c r="E55" s="23"/>
      <c r="F55" s="342"/>
    </row>
    <row r="56" spans="2:3" ht="12.75">
      <c r="B56" s="62" t="s">
        <v>623</v>
      </c>
      <c r="C56" s="353">
        <f>C53-C54-C55</f>
        <v>2885033</v>
      </c>
    </row>
    <row r="58" spans="2:3" ht="12.75">
      <c r="B58" t="s">
        <v>624</v>
      </c>
      <c r="C58" s="71">
        <v>453260</v>
      </c>
    </row>
    <row r="59" spans="2:3" ht="12.75">
      <c r="B59" t="s">
        <v>167</v>
      </c>
      <c r="C59" s="71">
        <f>C56-C58</f>
        <v>2431773</v>
      </c>
    </row>
  </sheetData>
  <printOptions/>
  <pageMargins left="0.1701388888888889" right="0.1701388888888889" top="0.49027777777777776" bottom="0.1798611111111111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workbookViewId="0" topLeftCell="A1">
      <selection activeCell="N8" sqref="N8"/>
    </sheetView>
  </sheetViews>
  <sheetFormatPr defaultColWidth="9.140625" defaultRowHeight="12.75"/>
  <cols>
    <col min="1" max="1" width="4.7109375" style="0" customWidth="1"/>
    <col min="2" max="2" width="7.7109375" style="0" customWidth="1"/>
    <col min="7" max="7" width="7.7109375" style="0" customWidth="1"/>
    <col min="8" max="8" width="7.140625" style="0" customWidth="1"/>
    <col min="10" max="10" width="7.421875" style="0" customWidth="1"/>
    <col min="12" max="12" width="7.8515625" style="0" customWidth="1"/>
    <col min="13" max="13" width="11.00390625" style="0" customWidth="1"/>
  </cols>
  <sheetData>
    <row r="1" spans="1:13" ht="12.75">
      <c r="A1" s="354" t="s">
        <v>625</v>
      </c>
      <c r="B1" s="354"/>
      <c r="C1" s="354"/>
      <c r="D1" s="354"/>
      <c r="E1" s="354"/>
      <c r="F1" s="354"/>
      <c r="G1" s="354"/>
      <c r="H1" s="77"/>
      <c r="I1" s="77"/>
      <c r="J1" s="77"/>
      <c r="K1" s="77"/>
      <c r="L1" s="77"/>
      <c r="M1" s="77"/>
    </row>
    <row r="2" spans="1:13" ht="12.75">
      <c r="A2" s="354"/>
      <c r="B2" s="354"/>
      <c r="C2" s="354"/>
      <c r="D2" s="354"/>
      <c r="E2" s="354"/>
      <c r="F2" s="354"/>
      <c r="G2" s="354"/>
      <c r="H2" s="77"/>
      <c r="I2" s="77"/>
      <c r="J2" s="77"/>
      <c r="K2" s="77"/>
      <c r="L2" s="77"/>
      <c r="M2" s="77"/>
    </row>
    <row r="3" spans="1:13" ht="12.75">
      <c r="A3" s="354"/>
      <c r="B3" s="354"/>
      <c r="C3" s="354"/>
      <c r="D3" s="354"/>
      <c r="E3" s="354" t="s">
        <v>626</v>
      </c>
      <c r="F3" s="354"/>
      <c r="G3" s="354"/>
      <c r="H3" s="77"/>
      <c r="I3" s="77"/>
      <c r="J3" s="77"/>
      <c r="K3" s="77"/>
      <c r="L3" s="77"/>
      <c r="M3" s="77"/>
    </row>
    <row r="4" spans="1:13" ht="12.75">
      <c r="A4" s="354"/>
      <c r="B4" s="354"/>
      <c r="C4" s="354"/>
      <c r="D4" s="354"/>
      <c r="E4" s="354"/>
      <c r="F4" s="354"/>
      <c r="G4" s="354"/>
      <c r="H4" s="77"/>
      <c r="I4" s="77"/>
      <c r="J4" s="77"/>
      <c r="K4" s="77"/>
      <c r="L4" s="77"/>
      <c r="M4" s="77"/>
    </row>
    <row r="5" spans="1:13" ht="12.75">
      <c r="A5" s="354"/>
      <c r="B5" s="354" t="s">
        <v>627</v>
      </c>
      <c r="C5" s="354"/>
      <c r="D5" s="354"/>
      <c r="E5" s="354"/>
      <c r="F5" s="354"/>
      <c r="G5" s="354"/>
      <c r="H5" s="77"/>
      <c r="I5" s="77"/>
      <c r="J5" s="77"/>
      <c r="K5" s="77"/>
      <c r="L5" s="77"/>
      <c r="M5" s="77"/>
    </row>
    <row r="6" spans="1:13" ht="12.75">
      <c r="A6" s="354"/>
      <c r="B6" s="354"/>
      <c r="C6" s="354"/>
      <c r="D6" s="354"/>
      <c r="E6" s="354"/>
      <c r="F6" s="354">
        <v>2010</v>
      </c>
      <c r="G6" s="354"/>
      <c r="H6" s="77"/>
      <c r="I6" s="77"/>
      <c r="J6" s="77"/>
      <c r="K6" s="77"/>
      <c r="L6" s="77"/>
      <c r="M6" s="77"/>
    </row>
    <row r="7" spans="1:13" ht="12.75">
      <c r="A7" s="354"/>
      <c r="B7" s="354"/>
      <c r="C7" s="354"/>
      <c r="D7" s="354"/>
      <c r="E7" s="354"/>
      <c r="F7" s="354"/>
      <c r="G7" s="354"/>
      <c r="H7" s="77"/>
      <c r="I7" s="77"/>
      <c r="J7" s="77"/>
      <c r="K7" s="77"/>
      <c r="L7" s="77"/>
      <c r="M7" s="77"/>
    </row>
    <row r="8" spans="1:13" ht="12.75">
      <c r="A8" s="101" t="s">
        <v>25</v>
      </c>
      <c r="B8" s="101" t="s">
        <v>628</v>
      </c>
      <c r="C8" s="355" t="s">
        <v>629</v>
      </c>
      <c r="D8" s="141"/>
      <c r="E8" s="141"/>
      <c r="F8" s="355"/>
      <c r="G8" s="141"/>
      <c r="H8" s="141" t="s">
        <v>630</v>
      </c>
      <c r="I8" s="141"/>
      <c r="J8" s="356"/>
      <c r="K8" s="336" t="s">
        <v>631</v>
      </c>
      <c r="L8" s="101" t="s">
        <v>318</v>
      </c>
      <c r="M8" s="101" t="s">
        <v>632</v>
      </c>
    </row>
    <row r="9" spans="1:13" ht="12.75">
      <c r="A9" s="357"/>
      <c r="B9" s="357"/>
      <c r="C9" s="101" t="s">
        <v>633</v>
      </c>
      <c r="D9" s="355" t="s">
        <v>634</v>
      </c>
      <c r="E9" s="356"/>
      <c r="F9" s="357" t="s">
        <v>635</v>
      </c>
      <c r="G9" s="358" t="s">
        <v>636</v>
      </c>
      <c r="H9" s="18"/>
      <c r="I9" s="107"/>
      <c r="J9" s="338"/>
      <c r="K9" s="357" t="s">
        <v>637</v>
      </c>
      <c r="L9" s="357" t="s">
        <v>638</v>
      </c>
      <c r="M9" s="357" t="s">
        <v>639</v>
      </c>
    </row>
    <row r="10" spans="1:13" ht="12.75">
      <c r="A10" s="357"/>
      <c r="B10" s="357"/>
      <c r="C10" s="357" t="s">
        <v>640</v>
      </c>
      <c r="D10" s="101" t="s">
        <v>641</v>
      </c>
      <c r="E10" s="101"/>
      <c r="F10" s="359" t="s">
        <v>642</v>
      </c>
      <c r="G10" s="360" t="s">
        <v>643</v>
      </c>
      <c r="H10" s="336"/>
      <c r="I10" s="360" t="s">
        <v>644</v>
      </c>
      <c r="J10" s="336"/>
      <c r="K10" s="357" t="s">
        <v>645</v>
      </c>
      <c r="L10" s="361"/>
      <c r="M10" s="357"/>
    </row>
    <row r="11" spans="1:13" ht="12.75">
      <c r="A11" s="70">
        <v>1</v>
      </c>
      <c r="B11" s="70" t="s">
        <v>646</v>
      </c>
      <c r="C11" s="70"/>
      <c r="D11" s="70">
        <v>363817</v>
      </c>
      <c r="E11" s="70">
        <f>D11*0.2</f>
        <v>72763.40000000001</v>
      </c>
      <c r="F11" s="70"/>
      <c r="G11" s="70"/>
      <c r="H11" s="70"/>
      <c r="I11" s="70">
        <v>284736</v>
      </c>
      <c r="J11" s="70">
        <f>I11*0.2</f>
        <v>56947.200000000004</v>
      </c>
      <c r="K11" s="70"/>
      <c r="L11" s="70">
        <v>15816</v>
      </c>
      <c r="M11" s="70">
        <v>10000</v>
      </c>
    </row>
    <row r="12" spans="1:13" ht="12.75">
      <c r="A12" s="70">
        <v>2</v>
      </c>
      <c r="B12" s="70" t="s">
        <v>647</v>
      </c>
      <c r="C12" s="70"/>
      <c r="D12" s="70">
        <v>374212</v>
      </c>
      <c r="E12" s="70">
        <f aca="true" t="shared" si="0" ref="E12:E21">D12*0.2</f>
        <v>74842.40000000001</v>
      </c>
      <c r="F12" s="70"/>
      <c r="G12" s="70"/>
      <c r="H12" s="70"/>
      <c r="I12" s="70">
        <v>358609</v>
      </c>
      <c r="J12" s="70">
        <f aca="true" t="shared" si="1" ref="J12:J22">I12*0.2</f>
        <v>71721.8</v>
      </c>
      <c r="K12" s="70"/>
      <c r="L12" s="70">
        <f aca="true" t="shared" si="2" ref="L12:L17">E12-J12</f>
        <v>3120.600000000006</v>
      </c>
      <c r="M12" s="70">
        <v>10000</v>
      </c>
    </row>
    <row r="13" spans="1:13" ht="12.75">
      <c r="A13" s="70">
        <v>3</v>
      </c>
      <c r="B13" s="70" t="s">
        <v>648</v>
      </c>
      <c r="C13" s="70"/>
      <c r="D13" s="70">
        <v>334408</v>
      </c>
      <c r="E13" s="70">
        <f t="shared" si="0"/>
        <v>66881.6</v>
      </c>
      <c r="F13" s="70"/>
      <c r="G13" s="70"/>
      <c r="H13" s="70"/>
      <c r="I13" s="70">
        <v>193796</v>
      </c>
      <c r="J13" s="70">
        <f t="shared" si="1"/>
        <v>38759.200000000004</v>
      </c>
      <c r="K13" s="70"/>
      <c r="L13" s="70">
        <f t="shared" si="2"/>
        <v>28122.4</v>
      </c>
      <c r="M13" s="70">
        <v>10000</v>
      </c>
    </row>
    <row r="14" spans="1:13" ht="12.75">
      <c r="A14" s="70">
        <v>4</v>
      </c>
      <c r="B14" s="70" t="s">
        <v>649</v>
      </c>
      <c r="C14" s="70"/>
      <c r="D14" s="70">
        <v>348504</v>
      </c>
      <c r="E14" s="70">
        <f t="shared" si="0"/>
        <v>69700.8</v>
      </c>
      <c r="F14" s="70"/>
      <c r="G14" s="70"/>
      <c r="H14" s="70"/>
      <c r="I14" s="70">
        <v>205128</v>
      </c>
      <c r="J14" s="70">
        <f t="shared" si="1"/>
        <v>41025.600000000006</v>
      </c>
      <c r="K14" s="70"/>
      <c r="L14" s="70">
        <f t="shared" si="2"/>
        <v>28675.199999999997</v>
      </c>
      <c r="M14" s="70">
        <v>10000</v>
      </c>
    </row>
    <row r="15" spans="1:13" ht="12.75">
      <c r="A15" s="70">
        <v>5</v>
      </c>
      <c r="B15" s="70" t="s">
        <v>650</v>
      </c>
      <c r="C15" s="70"/>
      <c r="D15" s="70">
        <v>342791</v>
      </c>
      <c r="E15" s="70">
        <f t="shared" si="0"/>
        <v>68558.2</v>
      </c>
      <c r="F15" s="70"/>
      <c r="G15" s="70"/>
      <c r="H15" s="70"/>
      <c r="I15" s="70">
        <v>203620</v>
      </c>
      <c r="J15" s="70">
        <f t="shared" si="1"/>
        <v>40724</v>
      </c>
      <c r="K15" s="70"/>
      <c r="L15" s="70">
        <f t="shared" si="2"/>
        <v>27834.199999999997</v>
      </c>
      <c r="M15" s="70">
        <v>10000</v>
      </c>
    </row>
    <row r="16" spans="1:13" ht="12.75">
      <c r="A16" s="70">
        <v>6</v>
      </c>
      <c r="B16" s="70" t="s">
        <v>651</v>
      </c>
      <c r="C16" s="70"/>
      <c r="D16" s="362">
        <v>351953</v>
      </c>
      <c r="E16" s="70">
        <f t="shared" si="0"/>
        <v>70390.6</v>
      </c>
      <c r="F16" s="70"/>
      <c r="G16" s="70"/>
      <c r="H16" s="70"/>
      <c r="I16" s="70">
        <v>216879</v>
      </c>
      <c r="J16" s="70">
        <f t="shared" si="1"/>
        <v>43375.8</v>
      </c>
      <c r="K16" s="70"/>
      <c r="L16" s="70">
        <f t="shared" si="2"/>
        <v>27014.800000000003</v>
      </c>
      <c r="M16" s="70">
        <v>10000</v>
      </c>
    </row>
    <row r="17" spans="1:13" ht="12.75">
      <c r="A17" s="70">
        <v>7</v>
      </c>
      <c r="B17" s="70" t="s">
        <v>652</v>
      </c>
      <c r="C17" s="70"/>
      <c r="D17" s="70">
        <v>369757</v>
      </c>
      <c r="E17" s="70">
        <f t="shared" si="0"/>
        <v>73951.40000000001</v>
      </c>
      <c r="F17" s="70"/>
      <c r="G17" s="70"/>
      <c r="H17" s="70"/>
      <c r="I17" s="70">
        <v>220863</v>
      </c>
      <c r="J17" s="70">
        <f t="shared" si="1"/>
        <v>44172.600000000006</v>
      </c>
      <c r="K17" s="70"/>
      <c r="L17" s="70">
        <f t="shared" si="2"/>
        <v>29778.800000000003</v>
      </c>
      <c r="M17" s="70">
        <v>10000</v>
      </c>
    </row>
    <row r="18" spans="1:13" ht="12.75">
      <c r="A18" s="70">
        <v>8</v>
      </c>
      <c r="B18" s="70" t="s">
        <v>653</v>
      </c>
      <c r="C18" s="70"/>
      <c r="D18" s="70">
        <v>387067</v>
      </c>
      <c r="E18" s="70">
        <f t="shared" si="0"/>
        <v>77413.40000000001</v>
      </c>
      <c r="F18" s="70"/>
      <c r="G18" s="70"/>
      <c r="H18" s="70"/>
      <c r="I18" s="70">
        <v>695503</v>
      </c>
      <c r="J18" s="70">
        <f t="shared" si="1"/>
        <v>139100.6</v>
      </c>
      <c r="K18" s="70">
        <f>J18-E18</f>
        <v>61687.2</v>
      </c>
      <c r="L18" s="70"/>
      <c r="M18" s="70">
        <v>10000</v>
      </c>
    </row>
    <row r="19" spans="1:13" ht="12.75">
      <c r="A19" s="70">
        <v>9</v>
      </c>
      <c r="B19" s="70" t="s">
        <v>654</v>
      </c>
      <c r="C19" s="70"/>
      <c r="D19" s="70">
        <v>449721</v>
      </c>
      <c r="E19" s="70">
        <f t="shared" si="0"/>
        <v>89944.20000000001</v>
      </c>
      <c r="F19" s="70"/>
      <c r="G19" s="70"/>
      <c r="H19" s="70"/>
      <c r="I19" s="70">
        <v>985848</v>
      </c>
      <c r="J19" s="70">
        <f t="shared" si="1"/>
        <v>197169.6</v>
      </c>
      <c r="K19" s="70">
        <f>K18+J19-E19</f>
        <v>168912.59999999998</v>
      </c>
      <c r="L19" s="70"/>
      <c r="M19" s="70">
        <v>10000</v>
      </c>
    </row>
    <row r="20" spans="1:13" ht="12.75">
      <c r="A20" s="70">
        <v>10</v>
      </c>
      <c r="B20" s="70" t="s">
        <v>655</v>
      </c>
      <c r="C20" s="70"/>
      <c r="D20" s="70">
        <v>1330790</v>
      </c>
      <c r="E20" s="70">
        <f t="shared" si="0"/>
        <v>266158</v>
      </c>
      <c r="F20" s="70"/>
      <c r="G20" s="70"/>
      <c r="H20" s="70"/>
      <c r="I20" s="70">
        <v>503914</v>
      </c>
      <c r="J20" s="70">
        <f t="shared" si="1"/>
        <v>100782.8</v>
      </c>
      <c r="K20" s="70">
        <f>K19+J20-E20</f>
        <v>3537.399999999965</v>
      </c>
      <c r="L20" s="70"/>
      <c r="M20" s="70">
        <v>10000</v>
      </c>
    </row>
    <row r="21" spans="1:13" ht="12.75">
      <c r="A21" s="70">
        <v>11</v>
      </c>
      <c r="B21" s="70" t="s">
        <v>656</v>
      </c>
      <c r="C21" s="70"/>
      <c r="D21" s="70">
        <v>681732</v>
      </c>
      <c r="E21" s="70">
        <f t="shared" si="0"/>
        <v>136346.4</v>
      </c>
      <c r="F21" s="340"/>
      <c r="G21" s="70"/>
      <c r="H21" s="70"/>
      <c r="I21" s="70">
        <v>320780</v>
      </c>
      <c r="J21" s="70">
        <f t="shared" si="1"/>
        <v>64156</v>
      </c>
      <c r="K21" s="70"/>
      <c r="L21" s="70">
        <f>E21-J21-K20</f>
        <v>68653.00000000003</v>
      </c>
      <c r="M21" s="70">
        <v>10000</v>
      </c>
    </row>
    <row r="22" spans="1:13" ht="12.75">
      <c r="A22" s="70">
        <v>12</v>
      </c>
      <c r="B22" s="70" t="s">
        <v>657</v>
      </c>
      <c r="C22" s="70"/>
      <c r="D22" s="70">
        <v>616152</v>
      </c>
      <c r="E22" s="70">
        <v>123230</v>
      </c>
      <c r="F22" s="70"/>
      <c r="G22" s="70"/>
      <c r="H22" s="70"/>
      <c r="I22" s="70">
        <v>350193</v>
      </c>
      <c r="J22" s="70">
        <f t="shared" si="1"/>
        <v>70038.6</v>
      </c>
      <c r="K22" s="70"/>
      <c r="L22" s="70">
        <v>53192</v>
      </c>
      <c r="M22" s="70">
        <v>10000</v>
      </c>
    </row>
    <row r="23" spans="1:13" ht="12.75">
      <c r="A23" s="70"/>
      <c r="B23" s="70" t="s">
        <v>333</v>
      </c>
      <c r="C23" s="70"/>
      <c r="D23" s="70">
        <f>SUM(D11:D22)</f>
        <v>5950904</v>
      </c>
      <c r="E23" s="70">
        <f>SUM(E11:E22)</f>
        <v>1190180.4</v>
      </c>
      <c r="F23" s="70"/>
      <c r="G23" s="70"/>
      <c r="H23" s="70"/>
      <c r="I23" s="70">
        <f>SUM(I11:I22)</f>
        <v>4539869</v>
      </c>
      <c r="J23" s="70">
        <f>SUM(J11:J22)</f>
        <v>907973.7999999999</v>
      </c>
      <c r="K23" s="340"/>
      <c r="L23" s="70">
        <f>SUM(L11:L22)</f>
        <v>282207</v>
      </c>
      <c r="M23" s="70">
        <f>SUM(M11:M22)</f>
        <v>120000</v>
      </c>
    </row>
    <row r="24" spans="1:13" ht="12.75">
      <c r="A24" s="70"/>
      <c r="B24" s="70"/>
      <c r="C24" s="70"/>
      <c r="D24" s="363">
        <v>5950906</v>
      </c>
      <c r="E24" s="70"/>
      <c r="F24" s="70"/>
      <c r="G24" s="70"/>
      <c r="H24" s="70"/>
      <c r="I24" s="70"/>
      <c r="J24" s="70"/>
      <c r="K24" s="70"/>
      <c r="L24" s="364">
        <v>282205</v>
      </c>
      <c r="M24" s="70"/>
    </row>
  </sheetData>
  <printOptions/>
  <pageMargins left="0.7479166666666667" right="0.7479166666666667" top="0.5097222222222222" bottom="0.98402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workbookViewId="0" topLeftCell="A1">
      <selection activeCell="Q22" sqref="Q22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4" width="8.140625" style="0" customWidth="1"/>
    <col min="5" max="5" width="7.421875" style="0" customWidth="1"/>
    <col min="6" max="6" width="6.421875" style="0" customWidth="1"/>
    <col min="7" max="7" width="7.421875" style="0" customWidth="1"/>
    <col min="8" max="8" width="8.8515625" style="0" customWidth="1"/>
    <col min="9" max="9" width="9.57421875" style="0" customWidth="1"/>
    <col min="10" max="10" width="7.8515625" style="0" customWidth="1"/>
    <col min="11" max="11" width="8.00390625" style="0" customWidth="1"/>
    <col min="12" max="12" width="7.421875" style="0" customWidth="1"/>
    <col min="13" max="13" width="4.8515625" style="0" customWidth="1"/>
    <col min="14" max="14" width="7.57421875" style="0" customWidth="1"/>
    <col min="15" max="15" width="8.7109375" style="0" customWidth="1"/>
    <col min="16" max="16" width="8.57421875" style="0" customWidth="1"/>
    <col min="17" max="17" width="7.00390625" style="0" customWidth="1"/>
  </cols>
  <sheetData>
    <row r="1" spans="1:15" s="169" customFormat="1" ht="11.25">
      <c r="A1" s="365" t="s">
        <v>658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7" t="s">
        <v>659</v>
      </c>
    </row>
    <row r="2" spans="1:16" ht="12.75">
      <c r="A2" s="368" t="s">
        <v>660</v>
      </c>
      <c r="B2" s="77"/>
      <c r="C2" s="367"/>
      <c r="D2" s="368" t="s">
        <v>661</v>
      </c>
      <c r="E2" s="367"/>
      <c r="F2" s="367"/>
      <c r="G2" s="369" t="s">
        <v>662</v>
      </c>
      <c r="H2" s="77"/>
      <c r="I2" s="370" t="s">
        <v>663</v>
      </c>
      <c r="K2" s="370"/>
      <c r="L2" s="77"/>
      <c r="M2" s="77"/>
      <c r="N2" s="77"/>
      <c r="O2" s="368" t="s">
        <v>664</v>
      </c>
      <c r="P2" s="77"/>
    </row>
    <row r="3" spans="1:16" ht="12.75">
      <c r="A3" s="368" t="s">
        <v>665</v>
      </c>
      <c r="D3" s="367"/>
      <c r="E3" s="161" t="s">
        <v>666</v>
      </c>
      <c r="J3" s="161" t="s">
        <v>667</v>
      </c>
      <c r="P3" s="367"/>
    </row>
    <row r="4" spans="1:16" ht="12.75">
      <c r="A4" s="77"/>
      <c r="B4" s="371"/>
      <c r="C4" s="371"/>
      <c r="D4" s="371"/>
      <c r="F4" s="371"/>
      <c r="G4" s="371"/>
      <c r="H4" s="371"/>
      <c r="I4" s="371"/>
      <c r="J4" s="371"/>
      <c r="K4" s="371"/>
      <c r="L4" s="371"/>
      <c r="N4" s="371"/>
      <c r="O4" s="163"/>
      <c r="P4" s="163"/>
    </row>
    <row r="5" spans="1:16" ht="12.75">
      <c r="A5" s="7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</row>
    <row r="6" spans="1:17" ht="12.75">
      <c r="A6" s="372" t="s">
        <v>668</v>
      </c>
      <c r="B6" s="372" t="s">
        <v>669</v>
      </c>
      <c r="C6" s="373" t="s">
        <v>670</v>
      </c>
      <c r="D6" s="181"/>
      <c r="E6" s="374" t="s">
        <v>671</v>
      </c>
      <c r="F6" s="372" t="s">
        <v>672</v>
      </c>
      <c r="G6" s="373" t="s">
        <v>673</v>
      </c>
      <c r="H6" s="375" t="s">
        <v>674</v>
      </c>
      <c r="I6" s="374"/>
      <c r="J6" s="376"/>
      <c r="K6" s="377" t="s">
        <v>675</v>
      </c>
      <c r="L6" s="378"/>
      <c r="M6" s="379"/>
      <c r="N6" s="372" t="s">
        <v>676</v>
      </c>
      <c r="O6" s="380" t="s">
        <v>677</v>
      </c>
      <c r="P6" s="380" t="s">
        <v>678</v>
      </c>
      <c r="Q6" s="181"/>
    </row>
    <row r="7" spans="1:17" ht="12.75">
      <c r="A7" s="381"/>
      <c r="B7" s="381" t="s">
        <v>679</v>
      </c>
      <c r="C7" s="382"/>
      <c r="D7" s="383"/>
      <c r="E7" s="384" t="s">
        <v>680</v>
      </c>
      <c r="F7" s="385" t="s">
        <v>681</v>
      </c>
      <c r="G7" s="386" t="s">
        <v>682</v>
      </c>
      <c r="H7" s="387" t="s">
        <v>683</v>
      </c>
      <c r="I7" s="388"/>
      <c r="J7" s="374" t="s">
        <v>684</v>
      </c>
      <c r="K7" s="377" t="s">
        <v>685</v>
      </c>
      <c r="L7" s="379"/>
      <c r="M7" s="372" t="s">
        <v>686</v>
      </c>
      <c r="N7" s="385" t="s">
        <v>687</v>
      </c>
      <c r="O7" s="381" t="s">
        <v>688</v>
      </c>
      <c r="P7" s="381" t="s">
        <v>689</v>
      </c>
      <c r="Q7" s="389" t="s">
        <v>690</v>
      </c>
    </row>
    <row r="8" spans="1:17" ht="12.75">
      <c r="A8" s="381"/>
      <c r="B8" s="381" t="s">
        <v>691</v>
      </c>
      <c r="C8" s="382"/>
      <c r="D8" s="385" t="s">
        <v>692</v>
      </c>
      <c r="E8" s="384" t="s">
        <v>693</v>
      </c>
      <c r="F8" s="385" t="s">
        <v>694</v>
      </c>
      <c r="G8" s="385" t="s">
        <v>695</v>
      </c>
      <c r="H8" s="385" t="s">
        <v>696</v>
      </c>
      <c r="I8" s="384" t="s">
        <v>697</v>
      </c>
      <c r="J8" s="385" t="s">
        <v>698</v>
      </c>
      <c r="K8" s="372" t="s">
        <v>699</v>
      </c>
      <c r="L8" s="384" t="s">
        <v>700</v>
      </c>
      <c r="M8" s="385" t="s">
        <v>701</v>
      </c>
      <c r="N8" s="385" t="s">
        <v>702</v>
      </c>
      <c r="O8" s="381" t="s">
        <v>703</v>
      </c>
      <c r="P8" s="381" t="s">
        <v>704</v>
      </c>
      <c r="Q8" s="389" t="s">
        <v>362</v>
      </c>
    </row>
    <row r="9" spans="1:17" ht="12.75">
      <c r="A9" s="381"/>
      <c r="B9" s="381"/>
      <c r="C9" s="382"/>
      <c r="D9" s="381" t="s">
        <v>705</v>
      </c>
      <c r="E9" s="384" t="s">
        <v>687</v>
      </c>
      <c r="F9" s="385" t="s">
        <v>706</v>
      </c>
      <c r="G9" s="385" t="s">
        <v>707</v>
      </c>
      <c r="H9" s="385"/>
      <c r="I9" s="384" t="s">
        <v>708</v>
      </c>
      <c r="J9" s="385" t="s">
        <v>709</v>
      </c>
      <c r="K9" s="385" t="s">
        <v>710</v>
      </c>
      <c r="L9" s="384" t="s">
        <v>711</v>
      </c>
      <c r="M9" s="385" t="s">
        <v>712</v>
      </c>
      <c r="N9" s="385" t="s">
        <v>713</v>
      </c>
      <c r="O9" s="381" t="s">
        <v>714</v>
      </c>
      <c r="P9" s="381" t="s">
        <v>388</v>
      </c>
      <c r="Q9" s="383"/>
    </row>
    <row r="10" spans="1:17" ht="12.75">
      <c r="A10" s="390"/>
      <c r="B10" s="390"/>
      <c r="C10" s="391"/>
      <c r="D10" s="390" t="s">
        <v>715</v>
      </c>
      <c r="E10" s="392" t="s">
        <v>716</v>
      </c>
      <c r="F10" s="393"/>
      <c r="G10" s="393" t="s">
        <v>706</v>
      </c>
      <c r="H10" s="393"/>
      <c r="I10" s="388" t="s">
        <v>717</v>
      </c>
      <c r="J10" s="393"/>
      <c r="K10" s="394"/>
      <c r="L10" s="395"/>
      <c r="M10" s="393"/>
      <c r="N10" s="393" t="s">
        <v>718</v>
      </c>
      <c r="O10" s="390" t="s">
        <v>719</v>
      </c>
      <c r="P10" s="390"/>
      <c r="Q10" s="108"/>
    </row>
    <row r="11" spans="1:17" ht="12.75">
      <c r="A11" s="396"/>
      <c r="B11" s="397"/>
      <c r="C11" s="398" t="s">
        <v>646</v>
      </c>
      <c r="D11" s="396"/>
      <c r="E11" s="396"/>
      <c r="F11" s="399"/>
      <c r="G11" s="400"/>
      <c r="H11" s="396">
        <v>104000</v>
      </c>
      <c r="I11" s="396">
        <v>104000</v>
      </c>
      <c r="J11" s="396">
        <v>25480</v>
      </c>
      <c r="K11" s="396">
        <v>15600</v>
      </c>
      <c r="L11" s="396">
        <v>9880</v>
      </c>
      <c r="M11" s="396">
        <v>0</v>
      </c>
      <c r="N11" s="396">
        <v>3536</v>
      </c>
      <c r="O11" s="396">
        <v>104000</v>
      </c>
      <c r="P11" s="396">
        <v>7400</v>
      </c>
      <c r="Q11" s="70"/>
    </row>
    <row r="12" spans="1:17" ht="12.75">
      <c r="A12" s="396"/>
      <c r="B12" s="396"/>
      <c r="C12" s="398" t="s">
        <v>647</v>
      </c>
      <c r="D12" s="396"/>
      <c r="E12" s="396"/>
      <c r="F12" s="399"/>
      <c r="G12" s="400"/>
      <c r="H12" s="396">
        <v>104000</v>
      </c>
      <c r="I12" s="396">
        <v>104000</v>
      </c>
      <c r="J12" s="396">
        <v>25480</v>
      </c>
      <c r="K12" s="396">
        <v>15600</v>
      </c>
      <c r="L12" s="396">
        <v>9880</v>
      </c>
      <c r="M12" s="396">
        <v>0</v>
      </c>
      <c r="N12" s="396">
        <v>3536</v>
      </c>
      <c r="O12" s="396">
        <v>104000</v>
      </c>
      <c r="P12" s="396">
        <v>7400</v>
      </c>
      <c r="Q12" s="70"/>
    </row>
    <row r="13" spans="1:17" s="77" customFormat="1" ht="12.75">
      <c r="A13" s="396"/>
      <c r="B13" s="396"/>
      <c r="C13" s="398" t="s">
        <v>648</v>
      </c>
      <c r="D13" s="396"/>
      <c r="E13" s="396"/>
      <c r="F13" s="399"/>
      <c r="G13" s="400"/>
      <c r="H13" s="396">
        <v>104000</v>
      </c>
      <c r="I13" s="396">
        <v>104000</v>
      </c>
      <c r="J13" s="396">
        <v>25480</v>
      </c>
      <c r="K13" s="396">
        <v>15600</v>
      </c>
      <c r="L13" s="396">
        <v>9880</v>
      </c>
      <c r="M13" s="396">
        <v>0</v>
      </c>
      <c r="N13" s="396">
        <v>3536</v>
      </c>
      <c r="O13" s="396">
        <v>104000</v>
      </c>
      <c r="P13" s="396">
        <v>7400</v>
      </c>
      <c r="Q13" s="70"/>
    </row>
    <row r="14" spans="1:17" ht="12.75">
      <c r="A14" s="396"/>
      <c r="B14" s="396"/>
      <c r="C14" s="398" t="s">
        <v>649</v>
      </c>
      <c r="D14" s="396"/>
      <c r="E14" s="396"/>
      <c r="F14" s="399"/>
      <c r="G14" s="400"/>
      <c r="H14" s="396">
        <v>104000</v>
      </c>
      <c r="I14" s="396">
        <v>104000</v>
      </c>
      <c r="J14" s="396">
        <v>25480</v>
      </c>
      <c r="K14" s="396">
        <v>15600</v>
      </c>
      <c r="L14" s="396">
        <v>9880</v>
      </c>
      <c r="M14" s="396">
        <v>0</v>
      </c>
      <c r="N14" s="396">
        <v>3536</v>
      </c>
      <c r="O14" s="396">
        <v>104000</v>
      </c>
      <c r="P14" s="396">
        <v>7400</v>
      </c>
      <c r="Q14" s="70"/>
    </row>
    <row r="15" spans="1:17" ht="12.75">
      <c r="A15" s="396"/>
      <c r="B15" s="396"/>
      <c r="C15" s="396" t="s">
        <v>650</v>
      </c>
      <c r="D15" s="396"/>
      <c r="E15" s="396"/>
      <c r="F15" s="399"/>
      <c r="G15" s="400"/>
      <c r="H15" s="396">
        <v>104000</v>
      </c>
      <c r="I15" s="396">
        <v>104000</v>
      </c>
      <c r="J15" s="396">
        <v>25480</v>
      </c>
      <c r="K15" s="396">
        <v>15600</v>
      </c>
      <c r="L15" s="396">
        <v>9880</v>
      </c>
      <c r="M15" s="396">
        <v>0</v>
      </c>
      <c r="N15" s="396">
        <v>3536</v>
      </c>
      <c r="O15" s="396">
        <v>104000</v>
      </c>
      <c r="P15" s="396">
        <v>7400</v>
      </c>
      <c r="Q15" s="70"/>
    </row>
    <row r="16" spans="1:17" ht="12.75">
      <c r="A16" s="396"/>
      <c r="B16" s="396"/>
      <c r="C16" s="396" t="s">
        <v>651</v>
      </c>
      <c r="D16" s="396"/>
      <c r="E16" s="396"/>
      <c r="F16" s="399"/>
      <c r="G16" s="400"/>
      <c r="H16" s="396">
        <v>104000</v>
      </c>
      <c r="I16" s="396">
        <v>104000</v>
      </c>
      <c r="J16" s="396">
        <v>25480</v>
      </c>
      <c r="K16" s="396">
        <v>15600</v>
      </c>
      <c r="L16" s="396">
        <v>9880</v>
      </c>
      <c r="M16" s="396">
        <v>0</v>
      </c>
      <c r="N16" s="396">
        <v>3536</v>
      </c>
      <c r="O16" s="396">
        <v>104000</v>
      </c>
      <c r="P16" s="396">
        <v>7400</v>
      </c>
      <c r="Q16" s="396"/>
    </row>
    <row r="17" spans="1:17" ht="12.75">
      <c r="A17" s="396"/>
      <c r="B17" s="396"/>
      <c r="C17" s="396" t="s">
        <v>652</v>
      </c>
      <c r="D17" s="396"/>
      <c r="E17" s="396"/>
      <c r="F17" s="399"/>
      <c r="G17" s="400"/>
      <c r="H17" s="396">
        <v>107000</v>
      </c>
      <c r="I17" s="396">
        <v>107000</v>
      </c>
      <c r="J17" s="396">
        <v>26215</v>
      </c>
      <c r="K17" s="396">
        <v>16050</v>
      </c>
      <c r="L17" s="396">
        <v>10165</v>
      </c>
      <c r="M17" s="396">
        <v>0</v>
      </c>
      <c r="N17" s="396">
        <v>3638</v>
      </c>
      <c r="O17" s="396">
        <v>107000</v>
      </c>
      <c r="P17" s="396">
        <v>7700</v>
      </c>
      <c r="Q17" s="70"/>
    </row>
    <row r="18" spans="1:17" ht="12.75">
      <c r="A18" s="396"/>
      <c r="B18" s="396"/>
      <c r="C18" s="396" t="s">
        <v>653</v>
      </c>
      <c r="D18" s="396"/>
      <c r="E18" s="396"/>
      <c r="F18" s="399"/>
      <c r="G18" s="400"/>
      <c r="H18" s="396">
        <v>107000</v>
      </c>
      <c r="I18" s="396">
        <v>107000</v>
      </c>
      <c r="J18" s="396">
        <v>26215</v>
      </c>
      <c r="K18" s="396">
        <v>16050</v>
      </c>
      <c r="L18" s="396">
        <v>10165</v>
      </c>
      <c r="M18" s="396">
        <v>0</v>
      </c>
      <c r="N18" s="396">
        <v>3638</v>
      </c>
      <c r="O18" s="396">
        <v>107000</v>
      </c>
      <c r="P18" s="396">
        <v>7700</v>
      </c>
      <c r="Q18" s="70"/>
    </row>
    <row r="19" spans="1:17" ht="12.75">
      <c r="A19" s="396"/>
      <c r="B19" s="396"/>
      <c r="C19" s="183" t="s">
        <v>654</v>
      </c>
      <c r="D19" s="396"/>
      <c r="E19" s="396"/>
      <c r="F19" s="396"/>
      <c r="G19" s="396"/>
      <c r="H19" s="396">
        <v>107000</v>
      </c>
      <c r="I19" s="396">
        <v>107000</v>
      </c>
      <c r="J19" s="396">
        <v>26215</v>
      </c>
      <c r="K19" s="396">
        <v>16050</v>
      </c>
      <c r="L19" s="396">
        <v>10165</v>
      </c>
      <c r="M19" s="396">
        <v>0</v>
      </c>
      <c r="N19" s="396">
        <v>3638</v>
      </c>
      <c r="O19" s="396">
        <v>107000</v>
      </c>
      <c r="P19" s="396">
        <v>7700</v>
      </c>
      <c r="Q19" s="70"/>
    </row>
    <row r="20" spans="1:17" ht="12.75">
      <c r="A20" s="396"/>
      <c r="B20" s="396"/>
      <c r="C20" s="396" t="s">
        <v>655</v>
      </c>
      <c r="D20" s="396"/>
      <c r="E20" s="396"/>
      <c r="F20" s="396"/>
      <c r="G20" s="396"/>
      <c r="H20" s="396">
        <v>107000</v>
      </c>
      <c r="I20" s="396">
        <v>107000</v>
      </c>
      <c r="J20" s="396">
        <v>26215</v>
      </c>
      <c r="K20" s="396">
        <v>16050</v>
      </c>
      <c r="L20" s="396">
        <v>10165</v>
      </c>
      <c r="M20" s="396">
        <v>0</v>
      </c>
      <c r="N20" s="396">
        <v>3638</v>
      </c>
      <c r="O20" s="396">
        <v>107000</v>
      </c>
      <c r="P20" s="396">
        <v>7700</v>
      </c>
      <c r="Q20" s="70"/>
    </row>
    <row r="21" spans="1:17" ht="12.75">
      <c r="A21" s="396"/>
      <c r="B21" s="396"/>
      <c r="C21" s="396" t="s">
        <v>656</v>
      </c>
      <c r="D21" s="396"/>
      <c r="E21" s="396"/>
      <c r="F21" s="396"/>
      <c r="G21" s="396"/>
      <c r="H21" s="396">
        <v>107000</v>
      </c>
      <c r="I21" s="396">
        <v>107000</v>
      </c>
      <c r="J21" s="396">
        <v>26215</v>
      </c>
      <c r="K21" s="396">
        <v>16050</v>
      </c>
      <c r="L21" s="396">
        <v>10165</v>
      </c>
      <c r="M21" s="396">
        <v>0</v>
      </c>
      <c r="N21" s="396">
        <v>3638</v>
      </c>
      <c r="O21" s="396">
        <v>107000</v>
      </c>
      <c r="P21" s="396">
        <v>7700</v>
      </c>
      <c r="Q21" s="70"/>
    </row>
    <row r="22" spans="1:17" ht="12.75">
      <c r="A22" s="396"/>
      <c r="B22" s="396"/>
      <c r="C22" s="396" t="s">
        <v>657</v>
      </c>
      <c r="D22" s="396"/>
      <c r="E22" s="396"/>
      <c r="F22" s="396"/>
      <c r="G22" s="396"/>
      <c r="H22" s="396">
        <v>107000</v>
      </c>
      <c r="I22" s="396">
        <v>107000</v>
      </c>
      <c r="J22" s="396">
        <v>26215</v>
      </c>
      <c r="K22" s="396">
        <v>16050</v>
      </c>
      <c r="L22" s="396">
        <v>10165</v>
      </c>
      <c r="M22" s="396">
        <v>0</v>
      </c>
      <c r="N22" s="396">
        <v>3638</v>
      </c>
      <c r="O22" s="396">
        <v>107000</v>
      </c>
      <c r="P22" s="396">
        <v>7700</v>
      </c>
      <c r="Q22" s="68">
        <f>I22-L22-(N22/2)-P22</f>
        <v>87316</v>
      </c>
    </row>
    <row r="23" spans="1:17" ht="12.75">
      <c r="A23" s="396"/>
      <c r="B23" s="401"/>
      <c r="C23" s="401"/>
      <c r="D23" s="401"/>
      <c r="E23" s="401"/>
      <c r="F23" s="401"/>
      <c r="G23" s="401"/>
      <c r="H23" s="396"/>
      <c r="I23" s="396"/>
      <c r="J23" s="396"/>
      <c r="K23" s="68"/>
      <c r="L23" s="396"/>
      <c r="M23" s="396"/>
      <c r="N23" s="68"/>
      <c r="O23" s="396"/>
      <c r="P23" s="396"/>
      <c r="Q23" s="70"/>
    </row>
    <row r="24" spans="1:17" ht="12.75">
      <c r="A24" s="402"/>
      <c r="B24" s="403"/>
      <c r="C24" s="404" t="s">
        <v>720</v>
      </c>
      <c r="D24" s="404"/>
      <c r="E24" s="404"/>
      <c r="F24" s="405"/>
      <c r="G24" s="406"/>
      <c r="H24" s="407">
        <f aca="true" t="shared" si="0" ref="H24:P24">SUM(H11:H23)</f>
        <v>1266000</v>
      </c>
      <c r="I24" s="68">
        <f t="shared" si="0"/>
        <v>1266000</v>
      </c>
      <c r="J24" s="68">
        <f t="shared" si="0"/>
        <v>310170</v>
      </c>
      <c r="K24" s="68">
        <f t="shared" si="0"/>
        <v>189900</v>
      </c>
      <c r="L24" s="68">
        <f t="shared" si="0"/>
        <v>120270</v>
      </c>
      <c r="M24" s="68">
        <f t="shared" si="0"/>
        <v>0</v>
      </c>
      <c r="N24" s="68">
        <f t="shared" si="0"/>
        <v>43044</v>
      </c>
      <c r="O24" s="68">
        <f t="shared" si="0"/>
        <v>1266000</v>
      </c>
      <c r="P24" s="68">
        <f t="shared" si="0"/>
        <v>90600</v>
      </c>
      <c r="Q24" s="68"/>
    </row>
    <row r="25" spans="1:17" ht="12.75">
      <c r="A25" s="402"/>
      <c r="B25" s="403"/>
      <c r="C25" s="404" t="s">
        <v>721</v>
      </c>
      <c r="D25" s="404"/>
      <c r="E25" s="404"/>
      <c r="F25" s="405"/>
      <c r="G25" s="406"/>
      <c r="H25" s="408">
        <f>H24</f>
        <v>1266000</v>
      </c>
      <c r="I25" s="68"/>
      <c r="J25" s="70"/>
      <c r="K25" s="70"/>
      <c r="L25" s="70"/>
      <c r="M25" s="70"/>
      <c r="N25" s="70"/>
      <c r="O25" s="70"/>
      <c r="P25" s="70"/>
      <c r="Q25" s="70"/>
    </row>
    <row r="26" spans="2:17" ht="12.75">
      <c r="B26" s="409"/>
      <c r="C26" s="404" t="s">
        <v>722</v>
      </c>
      <c r="D26" s="410"/>
      <c r="E26" s="410"/>
      <c r="F26" s="410"/>
      <c r="G26" s="411"/>
      <c r="H26" s="407">
        <f>K24+(N24/2)</f>
        <v>211422</v>
      </c>
      <c r="I26" s="70"/>
      <c r="J26" s="70"/>
      <c r="K26" s="70"/>
      <c r="L26" s="70"/>
      <c r="M26" s="70"/>
      <c r="N26" s="70"/>
      <c r="O26" s="70"/>
      <c r="P26" s="70"/>
      <c r="Q26" s="70"/>
    </row>
  </sheetData>
  <printOptions/>
  <pageMargins left="0.2" right="0.1597222222222222" top="0.5097222222222222" bottom="0.5798611111111112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80" zoomScaleNormal="80" workbookViewId="0" topLeftCell="B4">
      <selection activeCell="E60" sqref="E60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48.8515625" style="0" customWidth="1"/>
    <col min="4" max="4" width="8.00390625" style="0" customWidth="1"/>
    <col min="5" max="5" width="14.140625" style="0" customWidth="1"/>
    <col min="6" max="6" width="15.421875" style="0" customWidth="1"/>
    <col min="7" max="7" width="4.8515625" style="0" customWidth="1"/>
    <col min="8" max="9" width="9.8515625" style="0" customWidth="1"/>
  </cols>
  <sheetData>
    <row r="1" spans="1:6" ht="13.5">
      <c r="A1" s="30"/>
      <c r="B1" s="30"/>
      <c r="C1" s="30"/>
      <c r="D1" s="30"/>
      <c r="E1" s="30"/>
      <c r="F1" s="30"/>
    </row>
    <row r="2" spans="1:6" ht="15">
      <c r="A2" s="30"/>
      <c r="B2" s="8" t="s">
        <v>24</v>
      </c>
      <c r="C2" s="8"/>
      <c r="D2" s="8"/>
      <c r="E2" s="8"/>
      <c r="F2" s="31">
        <v>2010</v>
      </c>
    </row>
    <row r="3" spans="1:6" ht="13.5">
      <c r="A3" s="30"/>
      <c r="B3" s="30"/>
      <c r="C3" s="30"/>
      <c r="D3" s="30"/>
      <c r="E3" s="30"/>
      <c r="F3" s="30"/>
    </row>
    <row r="4" spans="1:6" ht="18.75" customHeight="1">
      <c r="A4" s="30"/>
      <c r="B4" s="32" t="s">
        <v>25</v>
      </c>
      <c r="C4" s="33" t="s">
        <v>26</v>
      </c>
      <c r="D4" s="34" t="s">
        <v>27</v>
      </c>
      <c r="E4" s="35" t="s">
        <v>28</v>
      </c>
      <c r="F4" s="36" t="s">
        <v>29</v>
      </c>
    </row>
    <row r="5" spans="1:6" ht="19.5" customHeight="1">
      <c r="A5" s="30"/>
      <c r="B5" s="37"/>
      <c r="C5" s="38"/>
      <c r="D5" s="37"/>
      <c r="E5" s="39" t="s">
        <v>30</v>
      </c>
      <c r="F5" s="17" t="s">
        <v>31</v>
      </c>
    </row>
    <row r="6" spans="1:6" ht="13.5">
      <c r="A6" s="30"/>
      <c r="B6" s="40" t="s">
        <v>32</v>
      </c>
      <c r="C6" s="40" t="s">
        <v>33</v>
      </c>
      <c r="D6" s="41"/>
      <c r="E6" s="42">
        <v>10858808</v>
      </c>
      <c r="F6" s="42">
        <v>11651270</v>
      </c>
    </row>
    <row r="7" spans="1:6" ht="13.5">
      <c r="A7" s="30"/>
      <c r="B7" s="43"/>
      <c r="C7" s="44" t="s">
        <v>34</v>
      </c>
      <c r="D7" s="43" t="s">
        <v>35</v>
      </c>
      <c r="E7" s="43">
        <f>E8+E9</f>
        <v>1103646</v>
      </c>
      <c r="F7" s="43">
        <f>F8+F9</f>
        <v>520180</v>
      </c>
    </row>
    <row r="8" spans="1:6" ht="13.5">
      <c r="A8" s="30"/>
      <c r="B8" s="43"/>
      <c r="C8" s="43" t="s">
        <v>36</v>
      </c>
      <c r="D8" s="43"/>
      <c r="E8" s="43">
        <f>Bankat!F33</f>
        <v>1083406</v>
      </c>
      <c r="F8" s="43">
        <v>510277</v>
      </c>
    </row>
    <row r="9" spans="1:6" ht="13.5">
      <c r="A9" s="30"/>
      <c r="B9" s="43"/>
      <c r="C9" s="43" t="s">
        <v>37</v>
      </c>
      <c r="D9" s="43"/>
      <c r="E9" s="43">
        <v>20240</v>
      </c>
      <c r="F9" s="43">
        <v>9903</v>
      </c>
    </row>
    <row r="10" spans="1:6" ht="13.5">
      <c r="A10" s="30"/>
      <c r="B10" s="43"/>
      <c r="C10" s="45" t="s">
        <v>38</v>
      </c>
      <c r="D10" s="46"/>
      <c r="E10" s="43"/>
      <c r="F10" s="43"/>
    </row>
    <row r="11" spans="1:6" ht="13.5">
      <c r="A11" s="30"/>
      <c r="B11" s="43"/>
      <c r="C11" s="45" t="s">
        <v>39</v>
      </c>
      <c r="D11" s="46"/>
      <c r="E11" s="43"/>
      <c r="F11" s="43"/>
    </row>
    <row r="12" spans="1:6" ht="13.5">
      <c r="A12" s="30"/>
      <c r="B12" s="43"/>
      <c r="C12" s="43" t="s">
        <v>40</v>
      </c>
      <c r="D12" s="43"/>
      <c r="E12" s="43">
        <v>235113</v>
      </c>
      <c r="F12" s="43">
        <v>315279</v>
      </c>
    </row>
    <row r="13" spans="1:9" ht="13.5">
      <c r="A13" s="30"/>
      <c r="B13" s="43"/>
      <c r="C13" s="43" t="s">
        <v>41</v>
      </c>
      <c r="D13" s="43"/>
      <c r="E13" s="43">
        <v>9210116</v>
      </c>
      <c r="F13" s="43">
        <v>10519067</v>
      </c>
      <c r="I13" s="47"/>
    </row>
    <row r="14" spans="1:6" ht="13.5">
      <c r="A14" s="30"/>
      <c r="B14" s="43"/>
      <c r="C14" s="43" t="s">
        <v>42</v>
      </c>
      <c r="D14" s="43"/>
      <c r="E14" s="43">
        <f>'Tatime, Tvsh, Pagat etj'!E7</f>
        <v>217810</v>
      </c>
      <c r="F14" s="43">
        <v>204621</v>
      </c>
    </row>
    <row r="15" spans="1:6" ht="13.5">
      <c r="A15" s="30"/>
      <c r="B15" s="43"/>
      <c r="C15" s="43" t="s">
        <v>43</v>
      </c>
      <c r="D15" s="43"/>
      <c r="E15" s="43"/>
      <c r="F15" s="43"/>
    </row>
    <row r="16" spans="1:6" ht="13.5">
      <c r="A16" s="30"/>
      <c r="B16" s="43"/>
      <c r="C16" s="43" t="s">
        <v>44</v>
      </c>
      <c r="D16" s="43"/>
      <c r="E16" s="43"/>
      <c r="F16" s="43"/>
    </row>
    <row r="17" spans="1:6" ht="13.5">
      <c r="A17" s="30"/>
      <c r="B17" s="43"/>
      <c r="C17" s="43"/>
      <c r="D17" s="43"/>
      <c r="E17" s="43"/>
      <c r="F17" s="43"/>
    </row>
    <row r="18" spans="1:6" ht="13.5">
      <c r="A18" s="30"/>
      <c r="B18" s="43"/>
      <c r="C18" s="43"/>
      <c r="D18" s="43"/>
      <c r="E18" s="43"/>
      <c r="F18" s="43"/>
    </row>
    <row r="19" spans="1:6" ht="13.5">
      <c r="A19" s="30"/>
      <c r="B19" s="43"/>
      <c r="C19" s="43"/>
      <c r="D19" s="43"/>
      <c r="E19" s="43"/>
      <c r="F19" s="43"/>
    </row>
    <row r="20" spans="1:6" ht="13.5">
      <c r="A20" s="30"/>
      <c r="B20" s="43"/>
      <c r="C20" s="43"/>
      <c r="D20" s="43"/>
      <c r="E20" s="43"/>
      <c r="F20" s="43"/>
    </row>
    <row r="21" spans="1:6" ht="13.5">
      <c r="A21" s="30"/>
      <c r="B21" s="43"/>
      <c r="C21" s="44" t="s">
        <v>45</v>
      </c>
      <c r="D21" s="43" t="s">
        <v>46</v>
      </c>
      <c r="E21" s="43"/>
      <c r="F21" s="43"/>
    </row>
    <row r="22" spans="1:6" ht="13.5">
      <c r="A22" s="30"/>
      <c r="B22" s="43"/>
      <c r="C22" s="43" t="s">
        <v>47</v>
      </c>
      <c r="D22" s="43"/>
      <c r="E22" s="48">
        <v>92123</v>
      </c>
      <c r="F22" s="43">
        <v>92123</v>
      </c>
    </row>
    <row r="23" spans="1:6" ht="13.5">
      <c r="A23" s="30"/>
      <c r="B23" s="43"/>
      <c r="C23" s="43" t="s">
        <v>48</v>
      </c>
      <c r="D23" s="43"/>
      <c r="E23" s="43"/>
      <c r="F23" s="43"/>
    </row>
    <row r="24" spans="1:6" ht="13.5">
      <c r="A24" s="30"/>
      <c r="B24" s="43"/>
      <c r="C24" s="43" t="s">
        <v>49</v>
      </c>
      <c r="D24" s="43"/>
      <c r="E24" s="43"/>
      <c r="F24" s="43"/>
    </row>
    <row r="25" spans="1:6" ht="13.5">
      <c r="A25" s="30"/>
      <c r="B25" s="43"/>
      <c r="C25" s="43" t="s">
        <v>50</v>
      </c>
      <c r="D25" s="43"/>
      <c r="E25" s="43"/>
      <c r="F25" s="43"/>
    </row>
    <row r="26" spans="1:6" ht="13.5">
      <c r="A26" s="30"/>
      <c r="B26" s="43"/>
      <c r="C26" s="43" t="s">
        <v>51</v>
      </c>
      <c r="D26" s="43"/>
      <c r="E26" s="43"/>
      <c r="F26" s="43"/>
    </row>
    <row r="27" spans="1:6" ht="13.5">
      <c r="A27" s="30"/>
      <c r="B27" s="43"/>
      <c r="C27" s="43" t="s">
        <v>52</v>
      </c>
      <c r="D27" s="43"/>
      <c r="E27" s="43"/>
      <c r="F27" s="43"/>
    </row>
    <row r="28" spans="1:6" ht="13.5">
      <c r="A28" s="30"/>
      <c r="B28" s="43"/>
      <c r="C28" s="43"/>
      <c r="D28" s="43"/>
      <c r="E28" s="43"/>
      <c r="F28" s="43"/>
    </row>
    <row r="29" spans="1:6" ht="13.5">
      <c r="A29" s="30"/>
      <c r="B29" s="43"/>
      <c r="C29" s="43"/>
      <c r="D29" s="43"/>
      <c r="E29" s="43"/>
      <c r="F29" s="43"/>
    </row>
    <row r="30" spans="1:6" ht="13.5">
      <c r="A30" s="30"/>
      <c r="B30" s="43"/>
      <c r="C30" s="44" t="s">
        <v>53</v>
      </c>
      <c r="D30" s="43"/>
      <c r="E30" s="43"/>
      <c r="F30" s="43"/>
    </row>
    <row r="31" spans="1:6" ht="13.5">
      <c r="A31" s="30"/>
      <c r="B31" s="43"/>
      <c r="C31" s="43" t="s">
        <v>54</v>
      </c>
      <c r="D31" s="43"/>
      <c r="E31" s="43"/>
      <c r="F31" s="43"/>
    </row>
    <row r="32" spans="1:6" ht="13.5">
      <c r="A32" s="30"/>
      <c r="B32" s="43"/>
      <c r="C32" s="43" t="s">
        <v>55</v>
      </c>
      <c r="D32" s="43"/>
      <c r="E32" s="43"/>
      <c r="F32" s="43"/>
    </row>
    <row r="33" spans="1:6" ht="13.5">
      <c r="A33" s="30"/>
      <c r="B33" s="43"/>
      <c r="C33" s="43" t="s">
        <v>56</v>
      </c>
      <c r="D33" s="43"/>
      <c r="E33" s="43"/>
      <c r="F33" s="43"/>
    </row>
    <row r="34" spans="1:6" ht="13.5">
      <c r="A34" s="30"/>
      <c r="B34" s="43"/>
      <c r="C34" s="43"/>
      <c r="D34" s="43"/>
      <c r="E34" s="43"/>
      <c r="F34" s="43"/>
    </row>
    <row r="35" spans="1:6" ht="13.5">
      <c r="A35" s="30"/>
      <c r="B35" s="43"/>
      <c r="C35" s="43"/>
      <c r="D35" s="43"/>
      <c r="E35" s="43"/>
      <c r="F35" s="43"/>
    </row>
    <row r="36" spans="1:6" ht="13.5">
      <c r="A36" s="30"/>
      <c r="B36" s="49" t="s">
        <v>57</v>
      </c>
      <c r="C36" s="49" t="s">
        <v>58</v>
      </c>
      <c r="D36" s="43" t="s">
        <v>59</v>
      </c>
      <c r="E36" s="44">
        <f>E41+E43</f>
        <v>17125819</v>
      </c>
      <c r="F36" s="44">
        <f>F41+F43</f>
        <v>14695677</v>
      </c>
    </row>
    <row r="37" spans="1:6" ht="13.5">
      <c r="A37" s="30"/>
      <c r="B37" s="43"/>
      <c r="C37" s="44" t="s">
        <v>60</v>
      </c>
      <c r="D37" s="43"/>
      <c r="E37" s="43"/>
      <c r="F37" s="43"/>
    </row>
    <row r="38" spans="1:6" ht="13.5">
      <c r="A38" s="30"/>
      <c r="B38" s="43"/>
      <c r="C38" s="44" t="s">
        <v>61</v>
      </c>
      <c r="D38" s="43"/>
      <c r="E38" s="43"/>
      <c r="F38" s="43">
        <f>F41+F42</f>
        <v>14423575</v>
      </c>
    </row>
    <row r="39" spans="1:6" ht="13.5">
      <c r="A39" s="30"/>
      <c r="B39" s="43"/>
      <c r="C39" s="43" t="s">
        <v>62</v>
      </c>
      <c r="D39" s="43"/>
      <c r="E39" s="43"/>
      <c r="F39" s="43"/>
    </row>
    <row r="40" spans="1:6" ht="13.5">
      <c r="A40" s="30"/>
      <c r="B40" s="43"/>
      <c r="C40" s="43" t="s">
        <v>63</v>
      </c>
      <c r="D40" s="43"/>
      <c r="E40" s="43"/>
      <c r="F40" s="43"/>
    </row>
    <row r="41" spans="1:6" ht="13.5">
      <c r="A41" s="30"/>
      <c r="B41" s="43"/>
      <c r="C41" s="43" t="s">
        <v>64</v>
      </c>
      <c r="D41" s="43"/>
      <c r="E41" s="43">
        <f>Amortizimi!M7+Amortizimi!M9</f>
        <v>16880927</v>
      </c>
      <c r="F41" s="43">
        <v>14423575</v>
      </c>
    </row>
    <row r="42" spans="1:6" ht="13.5">
      <c r="A42" s="30"/>
      <c r="B42" s="43"/>
      <c r="C42" s="43" t="s">
        <v>65</v>
      </c>
      <c r="D42" s="43"/>
      <c r="E42" s="43"/>
      <c r="F42" s="43"/>
    </row>
    <row r="43" spans="1:6" ht="13.5">
      <c r="A43" s="30"/>
      <c r="B43" s="43"/>
      <c r="C43" s="43" t="s">
        <v>66</v>
      </c>
      <c r="D43" s="43"/>
      <c r="E43" s="43">
        <f>Amortizimi!M8</f>
        <v>244892</v>
      </c>
      <c r="F43" s="43">
        <v>272102</v>
      </c>
    </row>
    <row r="44" spans="1:6" ht="13.5">
      <c r="A44" s="30"/>
      <c r="B44" s="43"/>
      <c r="C44" s="44" t="s">
        <v>67</v>
      </c>
      <c r="D44" s="43"/>
      <c r="E44" s="43"/>
      <c r="F44" s="43"/>
    </row>
    <row r="45" spans="1:6" ht="13.5">
      <c r="A45" s="30"/>
      <c r="B45" s="43"/>
      <c r="C45" s="44" t="s">
        <v>68</v>
      </c>
      <c r="D45" s="43"/>
      <c r="E45" s="43"/>
      <c r="F45" s="43"/>
    </row>
    <row r="46" spans="1:6" ht="13.5">
      <c r="A46" s="30"/>
      <c r="B46" s="43"/>
      <c r="C46" s="44" t="s">
        <v>69</v>
      </c>
      <c r="D46" s="43"/>
      <c r="E46" s="43"/>
      <c r="F46" s="43"/>
    </row>
    <row r="47" spans="1:6" ht="13.5">
      <c r="A47" s="30"/>
      <c r="B47" s="43"/>
      <c r="C47" s="44" t="s">
        <v>70</v>
      </c>
      <c r="D47" s="43"/>
      <c r="E47" s="43"/>
      <c r="F47" s="43"/>
    </row>
    <row r="48" spans="1:6" ht="13.5">
      <c r="A48" s="30"/>
      <c r="B48" s="43"/>
      <c r="C48" s="43"/>
      <c r="D48" s="43"/>
      <c r="E48" s="43"/>
      <c r="F48" s="43"/>
    </row>
    <row r="49" spans="1:6" ht="13.5">
      <c r="A49" s="30"/>
      <c r="B49" s="43"/>
      <c r="C49" s="43"/>
      <c r="D49" s="43"/>
      <c r="E49" s="43"/>
      <c r="F49" s="43"/>
    </row>
    <row r="50" spans="1:6" ht="13.5">
      <c r="A50" s="30"/>
      <c r="B50" s="44"/>
      <c r="C50" s="44" t="s">
        <v>71</v>
      </c>
      <c r="D50" s="44"/>
      <c r="E50" s="50">
        <f>E36+E6</f>
        <v>27984627</v>
      </c>
      <c r="F50" s="45">
        <f>F38+F6</f>
        <v>26074845</v>
      </c>
    </row>
    <row r="51" spans="2:6" ht="12.75">
      <c r="B51" s="45"/>
      <c r="C51" s="45" t="s">
        <v>72</v>
      </c>
      <c r="D51" s="45"/>
      <c r="E51" s="45"/>
      <c r="F51" s="45"/>
    </row>
    <row r="52" spans="2:6" ht="12.75">
      <c r="B52" s="51"/>
      <c r="C52" s="51"/>
      <c r="D52" s="51"/>
      <c r="E52" s="51"/>
      <c r="F52" s="51"/>
    </row>
    <row r="53" spans="3:6" ht="12.75">
      <c r="C53" s="47"/>
      <c r="F53">
        <v>2</v>
      </c>
    </row>
    <row r="54" ht="12.75">
      <c r="C54" s="47"/>
    </row>
  </sheetData>
  <mergeCells count="1">
    <mergeCell ref="B2:E2"/>
  </mergeCells>
  <printOptions/>
  <pageMargins left="0.25" right="0.25" top="0.1701388888888889" bottom="0.1597222222222222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31"/>
  <sheetViews>
    <sheetView zoomScale="80" zoomScaleNormal="80" workbookViewId="0" topLeftCell="A1">
      <selection activeCell="H46" sqref="H46"/>
    </sheetView>
  </sheetViews>
  <sheetFormatPr defaultColWidth="9.140625" defaultRowHeight="12.75"/>
  <cols>
    <col min="1" max="1" width="4.7109375" style="0" customWidth="1"/>
    <col min="2" max="2" width="36.28125" style="0" customWidth="1"/>
    <col min="3" max="3" width="13.7109375" style="0" customWidth="1"/>
    <col min="4" max="4" width="11.57421875" style="0" customWidth="1"/>
    <col min="5" max="5" width="11.8515625" style="0" customWidth="1"/>
    <col min="6" max="6" width="11.140625" style="0" customWidth="1"/>
  </cols>
  <sheetData>
    <row r="2" ht="12.75">
      <c r="B2" t="s">
        <v>240</v>
      </c>
    </row>
    <row r="4" spans="1:6" ht="13.5">
      <c r="A4" s="30"/>
      <c r="B4" s="30" t="s">
        <v>723</v>
      </c>
      <c r="C4" s="30"/>
      <c r="D4" s="30"/>
      <c r="E4" s="30"/>
      <c r="F4" s="30"/>
    </row>
    <row r="5" spans="1:6" ht="13.5">
      <c r="A5" s="30"/>
      <c r="B5" s="30"/>
      <c r="C5" s="30"/>
      <c r="D5" s="30"/>
      <c r="E5" s="30"/>
      <c r="F5" s="30"/>
    </row>
    <row r="6" spans="1:6" ht="13.5">
      <c r="A6" s="72" t="s">
        <v>25</v>
      </c>
      <c r="B6" s="72" t="s">
        <v>222</v>
      </c>
      <c r="C6" s="72" t="s">
        <v>724</v>
      </c>
      <c r="D6" s="72" t="s">
        <v>725</v>
      </c>
      <c r="E6" s="72" t="s">
        <v>726</v>
      </c>
      <c r="F6" s="30"/>
    </row>
    <row r="7" spans="1:6" ht="13.5">
      <c r="A7" s="72">
        <v>1</v>
      </c>
      <c r="B7" s="72" t="s">
        <v>727</v>
      </c>
      <c r="C7" s="72">
        <f>E15</f>
        <v>324621</v>
      </c>
      <c r="D7" s="72">
        <f>E16</f>
        <v>106811</v>
      </c>
      <c r="E7" s="330">
        <f>E17</f>
        <v>217810</v>
      </c>
      <c r="F7" s="30"/>
    </row>
    <row r="8" spans="1:6" ht="13.5">
      <c r="A8" s="72">
        <v>2</v>
      </c>
      <c r="B8" s="72" t="s">
        <v>728</v>
      </c>
      <c r="C8" s="72">
        <f>E24</f>
        <v>229013</v>
      </c>
      <c r="D8" s="72">
        <f>E24+E8</f>
        <v>282205</v>
      </c>
      <c r="E8" s="72">
        <f>E25</f>
        <v>53192</v>
      </c>
      <c r="F8" s="30"/>
    </row>
    <row r="9" spans="1:6" ht="13.5">
      <c r="A9" s="72">
        <v>3</v>
      </c>
      <c r="B9" s="72" t="s">
        <v>729</v>
      </c>
      <c r="C9" s="72">
        <v>0</v>
      </c>
      <c r="D9" s="72">
        <v>0</v>
      </c>
      <c r="E9" s="72">
        <v>0</v>
      </c>
      <c r="F9" s="30"/>
    </row>
    <row r="10" spans="1:6" ht="13.5">
      <c r="A10" s="30"/>
      <c r="B10" s="30"/>
      <c r="C10" s="30"/>
      <c r="D10" s="30"/>
      <c r="E10" s="30"/>
      <c r="F10" s="30"/>
    </row>
    <row r="11" spans="1:6" ht="13.5">
      <c r="A11" s="30"/>
      <c r="B11" s="30"/>
      <c r="C11" s="30"/>
      <c r="D11" s="30"/>
      <c r="E11" s="30"/>
      <c r="F11" s="30"/>
    </row>
    <row r="12" spans="1:6" ht="14.25">
      <c r="A12" s="30"/>
      <c r="B12" s="31" t="s">
        <v>730</v>
      </c>
      <c r="C12" s="30"/>
      <c r="D12" s="30"/>
      <c r="E12" s="30"/>
      <c r="F12" s="30"/>
    </row>
    <row r="13" spans="1:6" ht="13.5">
      <c r="A13" s="72" t="s">
        <v>731</v>
      </c>
      <c r="B13" s="72" t="s">
        <v>732</v>
      </c>
      <c r="C13" s="72"/>
      <c r="D13" s="72"/>
      <c r="E13" s="72">
        <v>204621</v>
      </c>
      <c r="F13" s="30"/>
    </row>
    <row r="14" spans="1:6" ht="13.5">
      <c r="A14" s="72"/>
      <c r="B14" s="72" t="s">
        <v>733</v>
      </c>
      <c r="C14" s="72"/>
      <c r="D14" s="72"/>
      <c r="E14" s="72">
        <v>120000</v>
      </c>
      <c r="F14" s="30"/>
    </row>
    <row r="15" spans="1:6" ht="13.5">
      <c r="A15" s="72"/>
      <c r="B15" s="72" t="s">
        <v>734</v>
      </c>
      <c r="C15" s="72"/>
      <c r="D15" s="72"/>
      <c r="E15" s="72">
        <f>SUM(E13:E14)</f>
        <v>324621</v>
      </c>
      <c r="F15" s="30"/>
    </row>
    <row r="16" spans="1:6" ht="13.5">
      <c r="A16" s="72"/>
      <c r="B16" s="72" t="s">
        <v>735</v>
      </c>
      <c r="C16" s="72"/>
      <c r="D16" s="72"/>
      <c r="E16" s="72">
        <f>'Ardh e shp - natyres'!E28</f>
        <v>106811</v>
      </c>
      <c r="F16" s="30"/>
    </row>
    <row r="17" spans="1:6" ht="13.5">
      <c r="A17" s="72"/>
      <c r="B17" s="72" t="s">
        <v>726</v>
      </c>
      <c r="C17" s="72"/>
      <c r="D17" s="72"/>
      <c r="E17" s="330">
        <f>E15-E16</f>
        <v>217810</v>
      </c>
      <c r="F17" s="30"/>
    </row>
    <row r="18" spans="1:6" ht="13.5">
      <c r="A18" s="72"/>
      <c r="B18" s="72"/>
      <c r="C18" s="72"/>
      <c r="D18" s="72"/>
      <c r="E18" s="72"/>
      <c r="F18" s="30"/>
    </row>
    <row r="19" spans="1:6" ht="13.5">
      <c r="A19" s="72" t="s">
        <v>169</v>
      </c>
      <c r="B19" s="72" t="s">
        <v>736</v>
      </c>
      <c r="C19" s="72"/>
      <c r="D19" s="72"/>
      <c r="E19" s="72">
        <v>0</v>
      </c>
      <c r="F19" s="30"/>
    </row>
    <row r="20" spans="1:6" ht="13.5">
      <c r="A20" s="72"/>
      <c r="B20" s="72" t="s">
        <v>737</v>
      </c>
      <c r="C20" s="72"/>
      <c r="D20" s="72"/>
      <c r="E20" s="72">
        <v>0</v>
      </c>
      <c r="F20" s="30"/>
    </row>
    <row r="21" spans="1:6" ht="13.5">
      <c r="A21" s="72"/>
      <c r="B21" s="72" t="s">
        <v>738</v>
      </c>
      <c r="C21" s="72"/>
      <c r="D21" s="72"/>
      <c r="E21" s="72">
        <f>'Pasqyre rakordimi'!J23</f>
        <v>907973.7999999999</v>
      </c>
      <c r="F21" s="30"/>
    </row>
    <row r="22" spans="1:6" ht="13.5">
      <c r="A22" s="72"/>
      <c r="B22" s="72" t="s">
        <v>739</v>
      </c>
      <c r="C22" s="72"/>
      <c r="D22" s="72"/>
      <c r="E22" s="89">
        <f>SUM(E20:E21)</f>
        <v>907973.7999999999</v>
      </c>
      <c r="F22" s="30"/>
    </row>
    <row r="23" spans="1:6" ht="13.5">
      <c r="A23" s="72"/>
      <c r="B23" s="72" t="s">
        <v>740</v>
      </c>
      <c r="C23" s="72"/>
      <c r="D23" s="72"/>
      <c r="E23" s="72">
        <f>'Pasqyre rakordimi'!E23</f>
        <v>1190180.4</v>
      </c>
      <c r="F23" s="30"/>
    </row>
    <row r="24" spans="1:6" ht="13.5">
      <c r="A24" s="72"/>
      <c r="B24" s="72" t="s">
        <v>741</v>
      </c>
      <c r="C24" s="72"/>
      <c r="D24" s="72"/>
      <c r="E24" s="72">
        <v>229013</v>
      </c>
      <c r="F24" s="30"/>
    </row>
    <row r="25" spans="1:6" ht="13.5">
      <c r="A25" s="72"/>
      <c r="B25" s="72" t="s">
        <v>726</v>
      </c>
      <c r="C25" s="72"/>
      <c r="D25" s="72"/>
      <c r="E25" s="412">
        <f>'Pasqyre rakordimi'!L22</f>
        <v>53192</v>
      </c>
      <c r="F25" s="30"/>
    </row>
    <row r="30" ht="12.75">
      <c r="C30" t="s">
        <v>377</v>
      </c>
    </row>
    <row r="31" ht="12.75">
      <c r="C31" t="s">
        <v>594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="80" zoomScaleNormal="80" workbookViewId="0" topLeftCell="A43">
      <selection activeCell="C60" sqref="C60"/>
    </sheetView>
  </sheetViews>
  <sheetFormatPr defaultColWidth="9.140625" defaultRowHeight="12.75"/>
  <cols>
    <col min="1" max="2" width="4.140625" style="0" customWidth="1"/>
    <col min="3" max="3" width="44.7109375" style="0" customWidth="1"/>
    <col min="4" max="4" width="9.421875" style="0" customWidth="1"/>
    <col min="5" max="5" width="13.421875" style="52" customWidth="1"/>
    <col min="6" max="6" width="17.140625" style="0" customWidth="1"/>
  </cols>
  <sheetData>
    <row r="1" spans="1:6" ht="15">
      <c r="A1" s="30"/>
      <c r="B1" s="8" t="s">
        <v>24</v>
      </c>
      <c r="C1" s="8"/>
      <c r="D1" s="8"/>
      <c r="E1" s="8"/>
      <c r="F1" s="31">
        <v>2010</v>
      </c>
    </row>
    <row r="2" spans="1:6" ht="13.5">
      <c r="A2" s="30"/>
      <c r="B2" s="32" t="s">
        <v>25</v>
      </c>
      <c r="C2" s="33" t="s">
        <v>73</v>
      </c>
      <c r="D2" s="32" t="s">
        <v>27</v>
      </c>
      <c r="E2" s="53" t="s">
        <v>28</v>
      </c>
      <c r="F2" s="36" t="s">
        <v>29</v>
      </c>
    </row>
    <row r="3" spans="1:6" ht="13.5">
      <c r="A3" s="30"/>
      <c r="B3" s="37"/>
      <c r="C3" s="38"/>
      <c r="D3" s="37"/>
      <c r="E3" s="54" t="s">
        <v>30</v>
      </c>
      <c r="F3" s="17" t="s">
        <v>31</v>
      </c>
    </row>
    <row r="4" spans="1:6" ht="13.5">
      <c r="A4" s="30"/>
      <c r="B4" s="40" t="s">
        <v>32</v>
      </c>
      <c r="C4" s="40" t="s">
        <v>74</v>
      </c>
      <c r="D4" s="41"/>
      <c r="E4" s="55"/>
      <c r="F4" s="41"/>
    </row>
    <row r="5" spans="1:6" ht="13.5">
      <c r="A5" s="30"/>
      <c r="B5" s="43"/>
      <c r="C5" s="44" t="s">
        <v>75</v>
      </c>
      <c r="D5" s="43"/>
      <c r="E5" s="56"/>
      <c r="F5" s="43"/>
    </row>
    <row r="6" spans="1:6" ht="13.5">
      <c r="A6" s="30"/>
      <c r="B6" s="43"/>
      <c r="C6" s="43" t="s">
        <v>76</v>
      </c>
      <c r="D6" s="43"/>
      <c r="E6" s="57">
        <f>E7</f>
        <v>776552</v>
      </c>
      <c r="F6" s="43"/>
    </row>
    <row r="7" spans="1:6" ht="13.5">
      <c r="A7" s="30"/>
      <c r="B7" s="43"/>
      <c r="C7" s="43" t="s">
        <v>77</v>
      </c>
      <c r="D7" s="43"/>
      <c r="E7" s="56">
        <v>776552</v>
      </c>
      <c r="F7" s="43"/>
    </row>
    <row r="8" spans="1:6" ht="13.5">
      <c r="A8" s="30"/>
      <c r="B8" s="43"/>
      <c r="C8" s="46" t="s">
        <v>78</v>
      </c>
      <c r="D8" s="46"/>
      <c r="E8" s="56"/>
      <c r="F8" s="43"/>
    </row>
    <row r="9" spans="1:6" ht="13.5">
      <c r="A9" s="30"/>
      <c r="B9" s="43"/>
      <c r="C9" s="45"/>
      <c r="D9" s="46"/>
      <c r="E9" s="56"/>
      <c r="F9" s="43"/>
    </row>
    <row r="10" spans="1:6" ht="13.5">
      <c r="A10" s="30"/>
      <c r="B10" s="43"/>
      <c r="C10" s="43" t="s">
        <v>79</v>
      </c>
      <c r="D10" s="43" t="s">
        <v>80</v>
      </c>
      <c r="E10" s="57">
        <v>270083</v>
      </c>
      <c r="F10" s="44">
        <f>F11+F13+F14+F16</f>
        <v>370249</v>
      </c>
    </row>
    <row r="11" spans="1:6" ht="13.5">
      <c r="A11" s="30"/>
      <c r="B11" s="43"/>
      <c r="C11" s="43" t="s">
        <v>81</v>
      </c>
      <c r="D11" s="43"/>
      <c r="E11" s="56">
        <v>95022</v>
      </c>
      <c r="F11" s="43">
        <v>313024</v>
      </c>
    </row>
    <row r="12" spans="1:6" ht="13.5">
      <c r="A12" s="30"/>
      <c r="B12" s="43"/>
      <c r="C12" s="43" t="s">
        <v>82</v>
      </c>
      <c r="D12" s="43"/>
      <c r="E12" s="56">
        <v>84316</v>
      </c>
      <c r="F12" s="43"/>
    </row>
    <row r="13" spans="1:6" ht="13.5">
      <c r="A13" s="30"/>
      <c r="B13" s="43"/>
      <c r="C13" s="43" t="s">
        <v>83</v>
      </c>
      <c r="D13" s="43"/>
      <c r="E13" s="56">
        <f>'Permb.paga'!J22+'Permb.paga'!N22</f>
        <v>29853</v>
      </c>
      <c r="F13">
        <v>29016</v>
      </c>
    </row>
    <row r="14" spans="1:6" ht="13.5">
      <c r="A14" s="30"/>
      <c r="B14" s="43"/>
      <c r="C14" s="43" t="s">
        <v>84</v>
      </c>
      <c r="D14" s="43"/>
      <c r="E14" s="56">
        <f>'Permb.paga'!P22</f>
        <v>7700</v>
      </c>
      <c r="F14" s="43">
        <v>7400</v>
      </c>
    </row>
    <row r="15" spans="1:6" ht="13.5">
      <c r="A15" s="30"/>
      <c r="B15" s="43"/>
      <c r="C15" s="43" t="s">
        <v>85</v>
      </c>
      <c r="D15" s="43"/>
      <c r="E15" s="56">
        <v>0</v>
      </c>
      <c r="F15" s="43">
        <v>0</v>
      </c>
    </row>
    <row r="16" spans="1:6" ht="13.5">
      <c r="A16" s="30"/>
      <c r="B16" s="43"/>
      <c r="C16" s="43" t="s">
        <v>86</v>
      </c>
      <c r="D16" s="43"/>
      <c r="E16" s="56">
        <f>'Tatime, Tvsh, Pagat etj'!E8</f>
        <v>53192</v>
      </c>
      <c r="F16" s="43">
        <v>20809</v>
      </c>
    </row>
    <row r="17" spans="1:6" ht="13.5">
      <c r="A17" s="30"/>
      <c r="B17" s="43"/>
      <c r="C17" s="43" t="s">
        <v>87</v>
      </c>
      <c r="D17" s="43"/>
      <c r="E17" s="56"/>
      <c r="F17" s="43"/>
    </row>
    <row r="18" spans="1:6" ht="13.5">
      <c r="A18" s="30"/>
      <c r="B18" s="43"/>
      <c r="C18" s="43" t="s">
        <v>88</v>
      </c>
      <c r="D18" s="43"/>
      <c r="E18" s="56"/>
      <c r="F18" s="43"/>
    </row>
    <row r="19" spans="1:6" ht="13.5">
      <c r="A19" s="30"/>
      <c r="B19" s="43"/>
      <c r="C19" s="43" t="s">
        <v>89</v>
      </c>
      <c r="D19" s="43"/>
      <c r="E19" s="56"/>
      <c r="F19" s="43"/>
    </row>
    <row r="20" spans="1:6" ht="13.5">
      <c r="A20" s="30"/>
      <c r="B20" s="43"/>
      <c r="C20" s="43" t="s">
        <v>90</v>
      </c>
      <c r="D20" s="43"/>
      <c r="E20" s="56"/>
      <c r="F20" s="43"/>
    </row>
    <row r="21" spans="1:6" ht="13.5">
      <c r="A21" s="30"/>
      <c r="B21" s="43"/>
      <c r="C21" s="43"/>
      <c r="D21" s="43"/>
      <c r="E21" s="56"/>
      <c r="F21" s="44"/>
    </row>
    <row r="22" spans="1:6" ht="13.5">
      <c r="A22" s="30"/>
      <c r="B22" s="43"/>
      <c r="C22" s="43" t="s">
        <v>91</v>
      </c>
      <c r="D22" s="43"/>
      <c r="E22" s="56"/>
      <c r="F22" s="43"/>
    </row>
    <row r="23" spans="1:6" ht="13.5">
      <c r="A23" s="30"/>
      <c r="B23" s="43"/>
      <c r="C23" s="43" t="s">
        <v>92</v>
      </c>
      <c r="D23" s="43"/>
      <c r="E23" s="56"/>
      <c r="F23" s="43"/>
    </row>
    <row r="24" spans="1:6" ht="13.5">
      <c r="A24" s="30"/>
      <c r="B24" s="43"/>
      <c r="C24" s="43"/>
      <c r="D24" s="43"/>
      <c r="E24" s="56"/>
      <c r="F24" s="43"/>
    </row>
    <row r="25" spans="1:6" ht="13.5">
      <c r="A25" s="30"/>
      <c r="B25" s="44" t="s">
        <v>57</v>
      </c>
      <c r="C25" s="43" t="s">
        <v>93</v>
      </c>
      <c r="D25" s="43"/>
      <c r="E25" s="56"/>
      <c r="F25" s="43"/>
    </row>
    <row r="26" spans="1:6" ht="13.5">
      <c r="A26" s="30"/>
      <c r="B26" s="44"/>
      <c r="C26" s="43" t="s">
        <v>94</v>
      </c>
      <c r="D26" s="43"/>
      <c r="E26" s="56"/>
      <c r="F26" s="43"/>
    </row>
    <row r="27" spans="1:6" ht="13.5">
      <c r="A27" s="30"/>
      <c r="B27" s="44"/>
      <c r="C27" s="43" t="s">
        <v>95</v>
      </c>
      <c r="D27" s="43"/>
      <c r="E27" s="56"/>
      <c r="F27" s="43"/>
    </row>
    <row r="28" spans="1:6" ht="13.5">
      <c r="A28" s="30"/>
      <c r="B28" s="44"/>
      <c r="C28" s="44" t="s">
        <v>96</v>
      </c>
      <c r="D28" s="43"/>
      <c r="E28" s="56"/>
      <c r="F28" s="43"/>
    </row>
    <row r="29" spans="1:6" ht="13.5">
      <c r="A29" s="30"/>
      <c r="B29" s="44"/>
      <c r="C29" s="43" t="s">
        <v>97</v>
      </c>
      <c r="D29" s="43"/>
      <c r="E29" s="56"/>
      <c r="F29" s="43"/>
    </row>
    <row r="30" spans="1:6" ht="13.5">
      <c r="A30" s="30"/>
      <c r="B30" s="44"/>
      <c r="C30" s="43" t="s">
        <v>98</v>
      </c>
      <c r="D30" s="43"/>
      <c r="E30" s="56"/>
      <c r="F30" s="43"/>
    </row>
    <row r="31" spans="1:6" ht="13.5">
      <c r="A31" s="30"/>
      <c r="B31" s="44"/>
      <c r="C31" s="43" t="s">
        <v>99</v>
      </c>
      <c r="D31" s="43"/>
      <c r="E31" s="56"/>
      <c r="F31" s="43"/>
    </row>
    <row r="32" spans="1:6" ht="13.5">
      <c r="A32" s="30"/>
      <c r="B32" s="44"/>
      <c r="C32" s="43"/>
      <c r="D32" s="43"/>
      <c r="E32" s="56"/>
      <c r="F32" s="43"/>
    </row>
    <row r="33" spans="1:6" ht="13.5">
      <c r="A33" s="30"/>
      <c r="B33" s="44"/>
      <c r="C33" s="43"/>
      <c r="D33" s="43"/>
      <c r="E33" s="56"/>
      <c r="F33" s="43"/>
    </row>
    <row r="34" spans="1:6" ht="13.5">
      <c r="A34" s="30"/>
      <c r="B34" s="49"/>
      <c r="C34" s="49" t="s">
        <v>100</v>
      </c>
      <c r="D34" s="43"/>
      <c r="E34" s="57">
        <f>E10+E6</f>
        <v>1046635</v>
      </c>
      <c r="F34" s="44">
        <f>F10</f>
        <v>370249</v>
      </c>
    </row>
    <row r="35" spans="1:6" ht="13.5">
      <c r="A35" s="30"/>
      <c r="B35" s="44"/>
      <c r="C35" s="44"/>
      <c r="D35" s="43"/>
      <c r="E35" s="56"/>
      <c r="F35" s="43"/>
    </row>
    <row r="36" spans="1:6" ht="13.5">
      <c r="A36" s="30"/>
      <c r="B36" s="44" t="s">
        <v>101</v>
      </c>
      <c r="C36" s="44" t="s">
        <v>102</v>
      </c>
      <c r="D36" s="43" t="s">
        <v>103</v>
      </c>
      <c r="E36" s="58">
        <f>F36+E46</f>
        <v>26937992</v>
      </c>
      <c r="F36" s="57">
        <f>F39+F43+F46</f>
        <v>25976698</v>
      </c>
    </row>
    <row r="37" spans="1:6" ht="13.5">
      <c r="A37" s="30"/>
      <c r="B37" s="43"/>
      <c r="C37" s="43" t="s">
        <v>104</v>
      </c>
      <c r="D37" s="43"/>
      <c r="E37" s="56"/>
      <c r="F37" s="56"/>
    </row>
    <row r="38" spans="1:6" ht="13.5">
      <c r="A38" s="30"/>
      <c r="B38" s="43"/>
      <c r="C38" s="43" t="s">
        <v>105</v>
      </c>
      <c r="D38" s="43"/>
      <c r="E38" s="56"/>
      <c r="F38" s="56"/>
    </row>
    <row r="39" spans="1:6" ht="13.5">
      <c r="A39" s="30"/>
      <c r="B39" s="43"/>
      <c r="C39" s="43" t="s">
        <v>106</v>
      </c>
      <c r="D39" s="43"/>
      <c r="E39" s="56">
        <f>F39</f>
        <v>24680000</v>
      </c>
      <c r="F39" s="56">
        <v>24680000</v>
      </c>
    </row>
    <row r="40" spans="1:6" ht="13.5">
      <c r="A40" s="30"/>
      <c r="B40" s="43"/>
      <c r="C40" s="43" t="s">
        <v>107</v>
      </c>
      <c r="D40" s="43"/>
      <c r="E40" s="56"/>
      <c r="F40" s="56"/>
    </row>
    <row r="41" spans="1:6" ht="13.5">
      <c r="A41" s="30"/>
      <c r="B41" s="43"/>
      <c r="C41" s="43" t="s">
        <v>108</v>
      </c>
      <c r="D41" s="43"/>
      <c r="E41" s="56"/>
      <c r="F41" s="56"/>
    </row>
    <row r="42" spans="1:6" ht="13.5">
      <c r="A42" s="30"/>
      <c r="B42" s="43"/>
      <c r="C42" s="43" t="s">
        <v>109</v>
      </c>
      <c r="D42" s="43"/>
      <c r="E42" s="56"/>
      <c r="F42" s="56"/>
    </row>
    <row r="43" spans="1:6" ht="13.5">
      <c r="A43" s="30"/>
      <c r="B43" s="43"/>
      <c r="C43" s="43" t="s">
        <v>110</v>
      </c>
      <c r="D43" s="43"/>
      <c r="E43" s="56">
        <f>F43</f>
        <v>359480</v>
      </c>
      <c r="F43" s="56">
        <v>359480</v>
      </c>
    </row>
    <row r="44" spans="1:6" ht="13.5">
      <c r="A44" s="30"/>
      <c r="B44" s="43"/>
      <c r="C44" s="43" t="s">
        <v>111</v>
      </c>
      <c r="D44" s="43"/>
      <c r="E44" s="56"/>
      <c r="F44" s="56"/>
    </row>
    <row r="45" spans="1:6" ht="13.5">
      <c r="A45" s="30"/>
      <c r="B45" s="43"/>
      <c r="C45" s="43" t="s">
        <v>112</v>
      </c>
      <c r="D45" s="43"/>
      <c r="E45" s="56">
        <f>F46</f>
        <v>937218</v>
      </c>
      <c r="F45" s="56">
        <v>0</v>
      </c>
    </row>
    <row r="46" spans="1:6" ht="13.5">
      <c r="A46" s="30"/>
      <c r="B46" s="43"/>
      <c r="C46" s="43" t="s">
        <v>113</v>
      </c>
      <c r="D46" s="43"/>
      <c r="E46" s="59">
        <f>'Ardh e shp - natyres'!E29</f>
        <v>961294</v>
      </c>
      <c r="F46" s="56">
        <v>937218</v>
      </c>
    </row>
    <row r="47" spans="1:6" ht="13.5">
      <c r="A47" s="30"/>
      <c r="B47" s="43"/>
      <c r="C47" s="43" t="s">
        <v>114</v>
      </c>
      <c r="D47" s="43"/>
      <c r="E47" s="56"/>
      <c r="F47" s="56"/>
    </row>
    <row r="48" spans="1:6" ht="13.5">
      <c r="A48" s="30"/>
      <c r="B48" s="43"/>
      <c r="C48" s="43"/>
      <c r="D48" s="43"/>
      <c r="E48" s="56"/>
      <c r="F48" s="56"/>
    </row>
    <row r="49" spans="1:6" ht="13.5">
      <c r="A49" s="30"/>
      <c r="B49" s="43"/>
      <c r="C49" s="43"/>
      <c r="D49" s="43"/>
      <c r="E49" s="56"/>
      <c r="F49" s="56"/>
    </row>
    <row r="50" spans="1:6" ht="13.5">
      <c r="A50" s="30"/>
      <c r="B50" s="43"/>
      <c r="C50" s="44" t="s">
        <v>115</v>
      </c>
      <c r="D50" s="43"/>
      <c r="E50" s="58">
        <f>E34+E36</f>
        <v>27984627</v>
      </c>
      <c r="F50" s="57">
        <f>F36+F34</f>
        <v>26346947</v>
      </c>
    </row>
    <row r="51" spans="1:6" ht="13.5">
      <c r="A51" s="30"/>
      <c r="B51" s="43"/>
      <c r="C51" s="43" t="s">
        <v>72</v>
      </c>
      <c r="D51" s="43"/>
      <c r="E51" s="56"/>
      <c r="F51" s="44"/>
    </row>
    <row r="52" spans="1:6" ht="13.5">
      <c r="A52" s="30"/>
      <c r="B52" s="43"/>
      <c r="C52" s="43"/>
      <c r="D52" s="43"/>
      <c r="E52" s="56"/>
      <c r="F52" s="43"/>
    </row>
    <row r="53" spans="1:6" ht="13.5">
      <c r="A53" s="30"/>
      <c r="B53" s="60"/>
      <c r="C53" s="60"/>
      <c r="D53" s="60"/>
      <c r="E53" s="61"/>
      <c r="F53" s="60"/>
    </row>
    <row r="54" ht="12.75">
      <c r="F54">
        <v>3</v>
      </c>
    </row>
    <row r="55" ht="12.75">
      <c r="C55" s="47"/>
    </row>
  </sheetData>
  <mergeCells count="1">
    <mergeCell ref="B1:E1"/>
  </mergeCells>
  <printOptions/>
  <pageMargins left="0.25" right="0.25" top="0.1701388888888889" bottom="0.1597222222222222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zoomScale="80" zoomScaleNormal="80" workbookViewId="0" topLeftCell="B1">
      <selection activeCell="D39" sqref="D39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57.00390625" style="0" customWidth="1"/>
    <col min="4" max="4" width="10.57421875" style="0" customWidth="1"/>
    <col min="5" max="5" width="11.8515625" style="0" customWidth="1"/>
    <col min="6" max="6" width="12.28125" style="0" customWidth="1"/>
    <col min="7" max="7" width="7.140625" style="0" customWidth="1"/>
    <col min="8" max="8" width="10.140625" style="0" customWidth="1"/>
  </cols>
  <sheetData>
    <row r="1" spans="2:6" ht="15">
      <c r="B1" s="8" t="s">
        <v>116</v>
      </c>
      <c r="C1" s="8"/>
      <c r="D1" s="8"/>
      <c r="F1" s="62"/>
    </row>
    <row r="2" spans="2:4" ht="15">
      <c r="B2" s="8" t="s">
        <v>117</v>
      </c>
      <c r="C2" s="8"/>
      <c r="D2" s="8"/>
    </row>
    <row r="3" spans="2:6" ht="22.5" customHeight="1">
      <c r="B3" s="35" t="s">
        <v>25</v>
      </c>
      <c r="C3" s="35" t="s">
        <v>118</v>
      </c>
      <c r="D3" s="35" t="s">
        <v>27</v>
      </c>
      <c r="E3" s="63" t="s">
        <v>28</v>
      </c>
      <c r="F3" s="63" t="s">
        <v>29</v>
      </c>
    </row>
    <row r="4" spans="2:6" ht="26.25" customHeight="1">
      <c r="B4" s="39"/>
      <c r="C4" s="39"/>
      <c r="D4" s="39"/>
      <c r="E4" s="64" t="s">
        <v>119</v>
      </c>
      <c r="F4" s="64" t="s">
        <v>120</v>
      </c>
    </row>
    <row r="5" spans="2:6" ht="34.5" customHeight="1">
      <c r="B5" s="65">
        <v>1</v>
      </c>
      <c r="C5" s="66" t="s">
        <v>121</v>
      </c>
      <c r="D5" s="67" t="s">
        <v>122</v>
      </c>
      <c r="E5" s="68">
        <f>'Pasqyre rakordimi'!D24</f>
        <v>5950906</v>
      </c>
      <c r="F5" s="66">
        <v>5691491</v>
      </c>
    </row>
    <row r="6" spans="2:6" ht="23.25" customHeight="1">
      <c r="B6" s="69">
        <v>2</v>
      </c>
      <c r="C6" s="70" t="s">
        <v>123</v>
      </c>
      <c r="D6" s="70"/>
      <c r="E6" s="70"/>
      <c r="F6" s="67"/>
    </row>
    <row r="7" spans="2:6" ht="22.5" customHeight="1">
      <c r="B7" s="69">
        <v>3</v>
      </c>
      <c r="C7" s="70" t="s">
        <v>124</v>
      </c>
      <c r="D7" s="70"/>
      <c r="E7" s="70"/>
      <c r="F7" s="70"/>
    </row>
    <row r="8" spans="2:6" ht="22.5" customHeight="1">
      <c r="B8" s="69">
        <v>4</v>
      </c>
      <c r="C8" s="70" t="s">
        <v>125</v>
      </c>
      <c r="D8" s="70" t="s">
        <v>126</v>
      </c>
      <c r="E8" s="71">
        <v>453260</v>
      </c>
      <c r="F8" s="70">
        <v>260700</v>
      </c>
    </row>
    <row r="9" spans="2:6" ht="24.75" customHeight="1">
      <c r="B9" s="69">
        <v>5</v>
      </c>
      <c r="C9" s="70" t="s">
        <v>127</v>
      </c>
      <c r="D9" s="70" t="s">
        <v>126</v>
      </c>
      <c r="E9" s="70"/>
      <c r="F9" s="70">
        <v>442612</v>
      </c>
    </row>
    <row r="10" spans="2:6" ht="21.75" customHeight="1">
      <c r="B10" s="69" t="s">
        <v>128</v>
      </c>
      <c r="C10" s="70" t="s">
        <v>129</v>
      </c>
      <c r="D10" s="70"/>
      <c r="E10" s="70">
        <v>1266000</v>
      </c>
      <c r="F10" s="70">
        <v>216000</v>
      </c>
    </row>
    <row r="11" spans="2:6" ht="22.5" customHeight="1">
      <c r="B11" s="69" t="s">
        <v>130</v>
      </c>
      <c r="C11" s="70" t="s">
        <v>131</v>
      </c>
      <c r="D11" s="70"/>
      <c r="E11" s="70">
        <f>'Permb.paga'!H26</f>
        <v>211422</v>
      </c>
      <c r="F11" s="70">
        <v>226612</v>
      </c>
    </row>
    <row r="12" spans="2:6" ht="24" customHeight="1">
      <c r="B12" s="69">
        <v>6</v>
      </c>
      <c r="C12" s="70" t="s">
        <v>132</v>
      </c>
      <c r="D12" s="70" t="s">
        <v>133</v>
      </c>
      <c r="E12" s="72">
        <f>Amortizimi!L10</f>
        <v>467206</v>
      </c>
      <c r="F12" s="70">
        <v>428656</v>
      </c>
    </row>
    <row r="13" spans="2:8" ht="26.25" customHeight="1">
      <c r="B13" s="69">
        <v>7</v>
      </c>
      <c r="C13" s="70" t="s">
        <v>134</v>
      </c>
      <c r="D13" s="70"/>
      <c r="E13" s="73">
        <f>'blerjet e mallrave'!C59</f>
        <v>2431773</v>
      </c>
      <c r="F13" s="70">
        <v>3518170</v>
      </c>
      <c r="H13" s="47"/>
    </row>
    <row r="14" spans="2:8" ht="33.75" customHeight="1">
      <c r="B14" s="69">
        <v>8</v>
      </c>
      <c r="C14" s="68" t="s">
        <v>135</v>
      </c>
      <c r="D14" s="70" t="s">
        <v>126</v>
      </c>
      <c r="E14" s="74">
        <f>SUM(E8:E13)</f>
        <v>4829661</v>
      </c>
      <c r="F14" s="68">
        <f>F8+F9+F12+F13</f>
        <v>4650138</v>
      </c>
      <c r="H14" s="47"/>
    </row>
    <row r="15" spans="2:6" ht="28.5" customHeight="1">
      <c r="B15" s="69">
        <v>9</v>
      </c>
      <c r="C15" s="70" t="s">
        <v>136</v>
      </c>
      <c r="D15" s="70"/>
      <c r="E15" s="70"/>
      <c r="F15" s="70"/>
    </row>
    <row r="16" spans="2:6" ht="23.25" customHeight="1">
      <c r="B16" s="69">
        <v>10</v>
      </c>
      <c r="C16" s="70" t="s">
        <v>137</v>
      </c>
      <c r="D16" s="70"/>
      <c r="E16" s="70"/>
      <c r="F16" s="70"/>
    </row>
    <row r="17" spans="2:6" ht="24.75" customHeight="1">
      <c r="B17" s="69">
        <v>11</v>
      </c>
      <c r="C17" s="70" t="s">
        <v>138</v>
      </c>
      <c r="D17" s="70"/>
      <c r="E17" s="70"/>
      <c r="F17" s="70"/>
    </row>
    <row r="18" spans="2:6" ht="26.25" customHeight="1">
      <c r="B18" s="69">
        <v>12</v>
      </c>
      <c r="C18" s="70" t="s">
        <v>139</v>
      </c>
      <c r="D18" s="70"/>
      <c r="E18" s="70"/>
      <c r="F18" s="70"/>
    </row>
    <row r="19" spans="2:6" ht="24" customHeight="1">
      <c r="B19" s="69"/>
      <c r="C19" s="70" t="s">
        <v>140</v>
      </c>
      <c r="D19" s="70"/>
      <c r="E19" s="70"/>
      <c r="F19" s="70"/>
    </row>
    <row r="20" spans="2:6" ht="25.5" customHeight="1">
      <c r="B20" s="69"/>
      <c r="C20" s="70" t="s">
        <v>141</v>
      </c>
      <c r="D20" s="70"/>
      <c r="E20" s="70"/>
      <c r="F20" s="70"/>
    </row>
    <row r="21" spans="2:6" ht="24" customHeight="1">
      <c r="B21" s="69"/>
      <c r="C21" s="70" t="s">
        <v>142</v>
      </c>
      <c r="D21" s="70"/>
      <c r="E21" s="70"/>
      <c r="F21" s="70"/>
    </row>
    <row r="22" spans="2:8" ht="24.75" customHeight="1">
      <c r="B22" s="69"/>
      <c r="C22" s="70" t="s">
        <v>143</v>
      </c>
      <c r="D22" s="70"/>
      <c r="E22" s="70">
        <v>-80350</v>
      </c>
      <c r="F22" s="70"/>
      <c r="H22" s="47"/>
    </row>
    <row r="23" spans="2:6" ht="23.25" customHeight="1">
      <c r="B23" s="69">
        <v>13</v>
      </c>
      <c r="C23" s="68" t="s">
        <v>144</v>
      </c>
      <c r="D23" s="70"/>
      <c r="E23" s="70"/>
      <c r="F23" s="70"/>
    </row>
    <row r="24" spans="2:6" ht="24.75" customHeight="1">
      <c r="B24" s="69">
        <v>14</v>
      </c>
      <c r="C24" s="68" t="s">
        <v>145</v>
      </c>
      <c r="D24" s="70" t="s">
        <v>146</v>
      </c>
      <c r="E24" s="74">
        <f>E5-E14+E22</f>
        <v>1040895</v>
      </c>
      <c r="F24" s="68">
        <v>1041353</v>
      </c>
    </row>
    <row r="25" spans="2:6" ht="18.75" customHeight="1">
      <c r="B25" s="69"/>
      <c r="C25" s="68" t="s">
        <v>147</v>
      </c>
      <c r="D25" s="70"/>
      <c r="E25" s="73">
        <f>Amortizimi!L11</f>
        <v>27210</v>
      </c>
      <c r="F25" s="70"/>
    </row>
    <row r="26" spans="2:6" ht="21" customHeight="1">
      <c r="B26" s="69"/>
      <c r="C26" s="68" t="s">
        <v>148</v>
      </c>
      <c r="D26" s="70"/>
      <c r="E26" s="70"/>
      <c r="F26" s="70"/>
    </row>
    <row r="27" spans="2:6" ht="23.25" customHeight="1">
      <c r="B27" s="69"/>
      <c r="C27" s="68" t="s">
        <v>149</v>
      </c>
      <c r="D27" s="70"/>
      <c r="E27" s="73">
        <f>SUM(E24:E26)</f>
        <v>1068105</v>
      </c>
      <c r="F27" s="70">
        <f>F24</f>
        <v>1041353</v>
      </c>
    </row>
    <row r="28" spans="2:6" ht="21" customHeight="1">
      <c r="B28" s="69">
        <v>15</v>
      </c>
      <c r="C28" s="70" t="s">
        <v>150</v>
      </c>
      <c r="D28" s="70"/>
      <c r="E28" s="70">
        <v>106811</v>
      </c>
      <c r="F28" s="70">
        <v>104135</v>
      </c>
    </row>
    <row r="29" spans="2:6" ht="30" customHeight="1">
      <c r="B29" s="69">
        <v>16</v>
      </c>
      <c r="C29" s="68" t="s">
        <v>151</v>
      </c>
      <c r="D29" s="70"/>
      <c r="E29" s="74">
        <f>E27-E28</f>
        <v>961294</v>
      </c>
      <c r="F29" s="68">
        <f>F27-F28</f>
        <v>937218</v>
      </c>
    </row>
    <row r="30" spans="2:6" ht="22.5" customHeight="1">
      <c r="B30" s="75">
        <v>17</v>
      </c>
      <c r="C30" s="76" t="s">
        <v>152</v>
      </c>
      <c r="D30" s="76"/>
      <c r="E30" s="76"/>
      <c r="F30" s="76"/>
    </row>
    <row r="31" spans="2:6" ht="12.75">
      <c r="B31" s="77"/>
      <c r="F31" s="78">
        <v>4</v>
      </c>
    </row>
  </sheetData>
  <mergeCells count="2">
    <mergeCell ref="B1:D1"/>
    <mergeCell ref="B2:D2"/>
  </mergeCells>
  <printOptions/>
  <pageMargins left="0" right="0" top="0.1701388888888889" bottom="0.2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2"/>
  <sheetViews>
    <sheetView zoomScale="80" zoomScaleNormal="80" workbookViewId="0" topLeftCell="A13">
      <selection activeCell="F25" sqref="F25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49.28125" style="0" customWidth="1"/>
    <col min="4" max="4" width="14.7109375" style="0" customWidth="1"/>
    <col min="5" max="5" width="14.57421875" style="0" customWidth="1"/>
  </cols>
  <sheetData>
    <row r="2" spans="2:7" ht="15">
      <c r="B2" s="8" t="s">
        <v>153</v>
      </c>
      <c r="C2" s="8"/>
      <c r="D2" s="8"/>
      <c r="E2" s="79"/>
      <c r="F2" s="79"/>
      <c r="G2" s="79"/>
    </row>
    <row r="3" ht="15">
      <c r="D3" s="79">
        <v>2010</v>
      </c>
    </row>
    <row r="4" spans="2:8" ht="20.25" customHeight="1">
      <c r="B4" s="80" t="s">
        <v>25</v>
      </c>
      <c r="C4" s="81" t="s">
        <v>154</v>
      </c>
      <c r="D4" s="82" t="s">
        <v>28</v>
      </c>
      <c r="E4" s="82" t="s">
        <v>155</v>
      </c>
      <c r="F4" s="83"/>
      <c r="G4" s="83"/>
      <c r="H4" s="83"/>
    </row>
    <row r="5" spans="2:5" ht="19.5" customHeight="1">
      <c r="B5" s="84"/>
      <c r="C5" s="84"/>
      <c r="D5" s="84" t="s">
        <v>156</v>
      </c>
      <c r="E5" s="84" t="s">
        <v>157</v>
      </c>
    </row>
    <row r="6" spans="2:5" ht="31.5" customHeight="1">
      <c r="B6" s="85" t="s">
        <v>158</v>
      </c>
      <c r="C6" s="86" t="s">
        <v>159</v>
      </c>
      <c r="D6" s="67"/>
      <c r="E6" s="67"/>
    </row>
    <row r="7" spans="2:5" ht="21" customHeight="1">
      <c r="B7" s="87"/>
      <c r="C7" s="70" t="s">
        <v>160</v>
      </c>
      <c r="D7" s="70"/>
      <c r="E7" s="70"/>
    </row>
    <row r="8" spans="2:5" ht="21" customHeight="1">
      <c r="B8" s="87"/>
      <c r="C8" s="70" t="s">
        <v>161</v>
      </c>
      <c r="D8" s="70"/>
      <c r="E8" s="70"/>
    </row>
    <row r="9" spans="2:5" ht="24.75" customHeight="1">
      <c r="B9" s="87"/>
      <c r="C9" s="70" t="s">
        <v>162</v>
      </c>
      <c r="D9" s="70"/>
      <c r="E9" s="70"/>
    </row>
    <row r="10" spans="2:5" ht="24" customHeight="1">
      <c r="B10" s="87"/>
      <c r="C10" s="70" t="s">
        <v>163</v>
      </c>
      <c r="D10" s="70"/>
      <c r="E10" s="70"/>
    </row>
    <row r="11" spans="2:5" ht="23.25" customHeight="1">
      <c r="B11" s="87"/>
      <c r="C11" s="70" t="s">
        <v>164</v>
      </c>
      <c r="D11" s="70"/>
      <c r="E11" s="70"/>
    </row>
    <row r="12" spans="2:5" ht="26.25" customHeight="1">
      <c r="B12" s="87"/>
      <c r="C12" s="70" t="s">
        <v>165</v>
      </c>
      <c r="D12" s="70"/>
      <c r="E12" s="70"/>
    </row>
    <row r="13" spans="2:5" ht="26.25" customHeight="1">
      <c r="B13" s="87"/>
      <c r="C13" s="70" t="s">
        <v>166</v>
      </c>
      <c r="D13" s="70"/>
      <c r="E13" s="70"/>
    </row>
    <row r="14" spans="2:5" ht="26.25" customHeight="1">
      <c r="B14" s="87"/>
      <c r="C14" s="70" t="s">
        <v>167</v>
      </c>
      <c r="D14" s="23"/>
      <c r="E14" s="70"/>
    </row>
    <row r="15" spans="2:5" ht="25.5" customHeight="1">
      <c r="B15" s="87"/>
      <c r="C15" s="88" t="s">
        <v>168</v>
      </c>
      <c r="D15" s="62"/>
      <c r="E15" s="88"/>
    </row>
    <row r="16" spans="2:5" ht="33" customHeight="1">
      <c r="B16" s="87" t="s">
        <v>169</v>
      </c>
      <c r="C16" s="89" t="s">
        <v>170</v>
      </c>
      <c r="D16" s="70"/>
      <c r="E16" s="70"/>
    </row>
    <row r="17" spans="2:5" ht="26.25" customHeight="1">
      <c r="B17" s="87"/>
      <c r="C17" s="70" t="s">
        <v>171</v>
      </c>
      <c r="D17" s="70"/>
      <c r="E17" s="70"/>
    </row>
    <row r="18" spans="2:5" ht="22.5" customHeight="1">
      <c r="B18" s="87"/>
      <c r="C18" s="70" t="s">
        <v>172</v>
      </c>
      <c r="D18" s="70"/>
      <c r="E18" s="70"/>
    </row>
    <row r="19" spans="2:5" ht="25.5" customHeight="1">
      <c r="B19" s="87"/>
      <c r="C19" s="70" t="s">
        <v>173</v>
      </c>
      <c r="D19" s="70"/>
      <c r="E19" s="70"/>
    </row>
    <row r="20" spans="2:5" ht="22.5" customHeight="1">
      <c r="B20" s="87"/>
      <c r="C20" s="70" t="s">
        <v>174</v>
      </c>
      <c r="D20" s="70"/>
      <c r="E20" s="70"/>
    </row>
    <row r="21" spans="2:5" ht="22.5" customHeight="1">
      <c r="B21" s="87"/>
      <c r="C21" s="70" t="s">
        <v>175</v>
      </c>
      <c r="D21" s="70"/>
      <c r="E21" s="70"/>
    </row>
    <row r="22" spans="2:5" ht="20.25" customHeight="1">
      <c r="B22" s="87"/>
      <c r="C22" s="88" t="s">
        <v>176</v>
      </c>
      <c r="D22" s="68"/>
      <c r="E22" s="68"/>
    </row>
    <row r="23" spans="2:5" ht="22.5" customHeight="1">
      <c r="B23" s="87" t="s">
        <v>177</v>
      </c>
      <c r="C23" s="89" t="s">
        <v>178</v>
      </c>
      <c r="D23" s="70"/>
      <c r="E23" s="70"/>
    </row>
    <row r="24" spans="2:5" ht="22.5" customHeight="1">
      <c r="B24" s="90"/>
      <c r="C24" s="70" t="s">
        <v>179</v>
      </c>
      <c r="D24" s="70"/>
      <c r="E24" s="70"/>
    </row>
    <row r="25" spans="2:5" ht="22.5" customHeight="1">
      <c r="B25" s="90"/>
      <c r="C25" s="70" t="s">
        <v>180</v>
      </c>
      <c r="D25" s="70"/>
      <c r="E25" s="70"/>
    </row>
    <row r="26" spans="2:5" ht="23.25" customHeight="1">
      <c r="B26" s="90"/>
      <c r="C26" s="70" t="s">
        <v>181</v>
      </c>
      <c r="D26" s="70"/>
      <c r="E26" s="70"/>
    </row>
    <row r="27" spans="2:5" ht="22.5" customHeight="1">
      <c r="B27" s="91"/>
      <c r="C27" s="70" t="s">
        <v>182</v>
      </c>
      <c r="D27" s="70"/>
      <c r="E27" s="70"/>
    </row>
    <row r="28" spans="2:5" ht="21.75" customHeight="1">
      <c r="B28" s="91"/>
      <c r="C28" s="70" t="s">
        <v>183</v>
      </c>
      <c r="D28" s="70"/>
      <c r="E28" s="70"/>
    </row>
    <row r="29" spans="2:5" ht="25.5" customHeight="1">
      <c r="B29" s="91"/>
      <c r="C29" s="88" t="s">
        <v>184</v>
      </c>
      <c r="D29" s="68"/>
      <c r="E29" s="68"/>
    </row>
    <row r="30" spans="2:5" ht="18.75" customHeight="1">
      <c r="B30" s="91"/>
      <c r="C30" s="68" t="s">
        <v>185</v>
      </c>
      <c r="D30" s="76"/>
      <c r="E30" s="70"/>
    </row>
    <row r="31" spans="2:5" ht="24" customHeight="1">
      <c r="B31" s="92"/>
      <c r="C31" s="93" t="s">
        <v>186</v>
      </c>
      <c r="D31" s="93"/>
      <c r="E31" s="93"/>
    </row>
    <row r="32" ht="12.75">
      <c r="E32">
        <v>5</v>
      </c>
    </row>
  </sheetData>
  <mergeCells count="1">
    <mergeCell ref="B2:D2"/>
  </mergeCells>
  <printOptions/>
  <pageMargins left="0.6298611111111111" right="0.44027777777777777" top="0.4701388888888889" bottom="0.479861111111111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8"/>
  <sheetViews>
    <sheetView zoomScale="80" zoomScaleNormal="80" workbookViewId="0" topLeftCell="A1">
      <selection activeCell="D47" sqref="D47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51.28125" style="0" customWidth="1"/>
    <col min="4" max="4" width="14.28125" style="0" customWidth="1"/>
    <col min="5" max="5" width="15.8515625" style="0" customWidth="1"/>
    <col min="7" max="7" width="11.7109375" style="0" customWidth="1"/>
  </cols>
  <sheetData>
    <row r="2" spans="2:5" ht="19.5" customHeight="1">
      <c r="B2" s="8" t="s">
        <v>187</v>
      </c>
      <c r="C2" s="8"/>
      <c r="D2" s="8"/>
      <c r="E2" s="79">
        <v>2010</v>
      </c>
    </row>
    <row r="3" ht="10.5" customHeight="1"/>
    <row r="4" spans="2:5" ht="18" customHeight="1">
      <c r="B4" s="94" t="s">
        <v>25</v>
      </c>
      <c r="C4" s="94" t="s">
        <v>154</v>
      </c>
      <c r="D4" s="94" t="s">
        <v>28</v>
      </c>
      <c r="E4" s="94" t="s">
        <v>155</v>
      </c>
    </row>
    <row r="5" spans="2:5" ht="15">
      <c r="B5" s="95"/>
      <c r="C5" s="95"/>
      <c r="D5" s="95" t="s">
        <v>188</v>
      </c>
      <c r="E5" s="95" t="s">
        <v>31</v>
      </c>
    </row>
    <row r="6" spans="2:5" ht="21" customHeight="1">
      <c r="B6" s="85" t="s">
        <v>158</v>
      </c>
      <c r="C6" s="96" t="s">
        <v>159</v>
      </c>
      <c r="D6" s="97"/>
      <c r="E6" s="98"/>
    </row>
    <row r="7" spans="2:5" ht="19.5" customHeight="1">
      <c r="B7" s="87">
        <v>1</v>
      </c>
      <c r="C7" s="70" t="s">
        <v>189</v>
      </c>
      <c r="D7" s="73">
        <f>'Ardh e shp - natyres'!E24</f>
        <v>1040895</v>
      </c>
      <c r="E7" s="99">
        <v>1041353</v>
      </c>
    </row>
    <row r="8" spans="2:5" ht="18" customHeight="1">
      <c r="B8" s="87">
        <v>2</v>
      </c>
      <c r="C8" s="70" t="s">
        <v>190</v>
      </c>
      <c r="D8" s="70"/>
      <c r="E8" s="99"/>
    </row>
    <row r="9" spans="2:5" ht="15" customHeight="1">
      <c r="B9" s="87"/>
      <c r="C9" s="70" t="s">
        <v>191</v>
      </c>
      <c r="D9" s="70">
        <f>'Ardh e shp - natyres'!E12</f>
        <v>467206</v>
      </c>
      <c r="E9" s="99">
        <v>428656</v>
      </c>
    </row>
    <row r="10" spans="2:5" ht="18" customHeight="1">
      <c r="B10" s="87"/>
      <c r="C10" s="70" t="s">
        <v>192</v>
      </c>
      <c r="D10" s="70"/>
      <c r="E10" s="99"/>
    </row>
    <row r="11" spans="2:5" ht="15.75" customHeight="1">
      <c r="B11" s="87"/>
      <c r="C11" s="70" t="s">
        <v>193</v>
      </c>
      <c r="D11" s="70"/>
      <c r="E11" s="99"/>
    </row>
    <row r="12" spans="2:5" ht="18.75" customHeight="1">
      <c r="B12" s="100"/>
      <c r="C12" s="101" t="s">
        <v>194</v>
      </c>
      <c r="D12" s="102">
        <v>80350</v>
      </c>
      <c r="E12" s="103"/>
    </row>
    <row r="13" spans="2:6" ht="20.25" customHeight="1">
      <c r="B13" s="100">
        <v>3</v>
      </c>
      <c r="C13" s="104" t="s">
        <v>195</v>
      </c>
      <c r="D13" s="101">
        <v>1375928</v>
      </c>
      <c r="E13" s="105">
        <v>-1328562</v>
      </c>
      <c r="F13" s="77"/>
    </row>
    <row r="14" spans="2:5" ht="19.5" customHeight="1">
      <c r="B14" s="106">
        <v>4</v>
      </c>
      <c r="C14" s="107" t="s">
        <v>196</v>
      </c>
      <c r="D14" s="108"/>
      <c r="E14" s="109"/>
    </row>
    <row r="15" spans="2:5" ht="21" customHeight="1">
      <c r="B15" s="106">
        <v>5</v>
      </c>
      <c r="C15" s="110" t="s">
        <v>197</v>
      </c>
      <c r="D15" s="108">
        <v>0</v>
      </c>
      <c r="E15" s="111"/>
    </row>
    <row r="16" spans="2:5" ht="18" customHeight="1">
      <c r="B16" s="87">
        <v>6</v>
      </c>
      <c r="C16" s="70" t="s">
        <v>198</v>
      </c>
      <c r="D16" s="70">
        <v>-100166</v>
      </c>
      <c r="E16" s="99">
        <v>-204079</v>
      </c>
    </row>
    <row r="17" spans="2:5" ht="21" customHeight="1">
      <c r="B17" s="87">
        <v>7</v>
      </c>
      <c r="C17" s="70" t="s">
        <v>199</v>
      </c>
      <c r="D17" s="70"/>
      <c r="E17" s="99"/>
    </row>
    <row r="18" spans="2:5" ht="19.5" customHeight="1">
      <c r="B18" s="87">
        <v>8</v>
      </c>
      <c r="C18" s="70" t="s">
        <v>200</v>
      </c>
      <c r="D18" s="70">
        <v>-229013</v>
      </c>
      <c r="E18" s="99"/>
    </row>
    <row r="19" spans="2:5" ht="21" customHeight="1">
      <c r="B19" s="87">
        <v>9</v>
      </c>
      <c r="C19" s="70" t="s">
        <v>201</v>
      </c>
      <c r="D19" s="68">
        <f>-'Ardh e shp - natyres'!E28</f>
        <v>-106811</v>
      </c>
      <c r="E19" s="112">
        <v>-104135</v>
      </c>
    </row>
    <row r="20" spans="2:5" ht="22.5" customHeight="1">
      <c r="B20" s="87">
        <v>10</v>
      </c>
      <c r="C20" s="113" t="s">
        <v>202</v>
      </c>
      <c r="D20" s="74">
        <f>SUM(D7:D19)</f>
        <v>2528389</v>
      </c>
      <c r="E20" s="99">
        <f>SUM(E7:E19)</f>
        <v>-166767</v>
      </c>
    </row>
    <row r="21" spans="2:5" ht="20.25" customHeight="1">
      <c r="B21" s="87" t="s">
        <v>169</v>
      </c>
      <c r="C21" s="114" t="s">
        <v>203</v>
      </c>
      <c r="D21" s="114"/>
      <c r="E21" s="115"/>
    </row>
    <row r="22" spans="2:5" ht="17.25" customHeight="1">
      <c r="B22" s="90">
        <v>1</v>
      </c>
      <c r="C22" s="70" t="s">
        <v>204</v>
      </c>
      <c r="D22" s="70"/>
      <c r="E22" s="99"/>
    </row>
    <row r="23" spans="2:5" ht="18.75" customHeight="1">
      <c r="B23" s="90">
        <v>2</v>
      </c>
      <c r="C23" s="70" t="s">
        <v>205</v>
      </c>
      <c r="D23" s="70">
        <v>-2694265</v>
      </c>
      <c r="E23" s="99"/>
    </row>
    <row r="24" spans="2:5" ht="18.75" customHeight="1">
      <c r="B24" s="91">
        <v>3</v>
      </c>
      <c r="C24" s="70" t="s">
        <v>206</v>
      </c>
      <c r="D24" s="70"/>
      <c r="E24" s="99"/>
    </row>
    <row r="25" spans="2:5" ht="20.25" customHeight="1">
      <c r="B25" s="91">
        <v>4</v>
      </c>
      <c r="C25" s="70" t="s">
        <v>174</v>
      </c>
      <c r="D25" s="70"/>
      <c r="E25" s="99"/>
    </row>
    <row r="26" spans="2:5" ht="18" customHeight="1">
      <c r="B26" s="116">
        <v>5</v>
      </c>
      <c r="C26" s="101" t="s">
        <v>207</v>
      </c>
      <c r="D26" s="117"/>
      <c r="E26" s="118"/>
    </row>
    <row r="27" spans="2:5" ht="19.5" customHeight="1">
      <c r="B27" s="91">
        <v>6</v>
      </c>
      <c r="C27" s="119" t="s">
        <v>208</v>
      </c>
      <c r="D27" s="68">
        <f>D23</f>
        <v>-2694265</v>
      </c>
      <c r="E27" s="99"/>
    </row>
    <row r="28" spans="2:5" ht="21.75" customHeight="1">
      <c r="B28" s="87" t="s">
        <v>177</v>
      </c>
      <c r="C28" s="114" t="s">
        <v>209</v>
      </c>
      <c r="D28" s="114"/>
      <c r="E28" s="120"/>
    </row>
    <row r="29" spans="2:5" ht="19.5" customHeight="1">
      <c r="B29" s="91">
        <v>1</v>
      </c>
      <c r="C29" s="70" t="s">
        <v>179</v>
      </c>
      <c r="D29" s="70"/>
      <c r="E29" s="99"/>
    </row>
    <row r="30" spans="2:5" ht="19.5" customHeight="1">
      <c r="B30" s="91">
        <v>2</v>
      </c>
      <c r="C30" s="70" t="s">
        <v>180</v>
      </c>
      <c r="D30" s="70">
        <f>'PASIVI '!E6</f>
        <v>776552</v>
      </c>
      <c r="E30" s="99"/>
    </row>
    <row r="31" spans="2:5" ht="18" customHeight="1">
      <c r="B31" s="91">
        <v>3</v>
      </c>
      <c r="C31" s="70" t="s">
        <v>181</v>
      </c>
      <c r="D31" s="73"/>
      <c r="E31" s="99"/>
    </row>
    <row r="32" spans="2:5" ht="18" customHeight="1">
      <c r="B32" s="91">
        <v>4</v>
      </c>
      <c r="C32" s="70" t="s">
        <v>210</v>
      </c>
      <c r="D32" s="70">
        <f>-27210</f>
        <v>-27210</v>
      </c>
      <c r="E32" s="99"/>
    </row>
    <row r="33" spans="2:7" ht="18" customHeight="1">
      <c r="B33" s="91"/>
      <c r="C33" s="70" t="s">
        <v>211</v>
      </c>
      <c r="D33" s="73"/>
      <c r="E33" s="99"/>
      <c r="G33" s="47"/>
    </row>
    <row r="34" spans="2:5" ht="21" customHeight="1">
      <c r="B34" s="91">
        <v>5</v>
      </c>
      <c r="C34" s="113" t="s">
        <v>212</v>
      </c>
      <c r="D34" s="74">
        <f>D30+D32+D33</f>
        <v>749342</v>
      </c>
      <c r="E34" s="99"/>
    </row>
    <row r="35" spans="2:7" ht="19.5" customHeight="1">
      <c r="B35" s="91" t="s">
        <v>213</v>
      </c>
      <c r="C35" s="68" t="s">
        <v>214</v>
      </c>
      <c r="D35" s="68">
        <f>D37-D36</f>
        <v>583466</v>
      </c>
      <c r="E35" s="121">
        <v>-166767</v>
      </c>
      <c r="G35" s="47"/>
    </row>
    <row r="36" spans="2:7" ht="19.5" customHeight="1">
      <c r="B36" s="91" t="s">
        <v>215</v>
      </c>
      <c r="C36" s="68" t="s">
        <v>216</v>
      </c>
      <c r="D36" s="122">
        <f>E37</f>
        <v>520180</v>
      </c>
      <c r="E36" s="121">
        <v>686947</v>
      </c>
      <c r="G36" s="47"/>
    </row>
    <row r="37" spans="2:5" ht="24" customHeight="1">
      <c r="B37" s="92" t="s">
        <v>217</v>
      </c>
      <c r="C37" s="93" t="s">
        <v>218</v>
      </c>
      <c r="D37" s="93">
        <f>'AKTIVI '!E7</f>
        <v>1103646</v>
      </c>
      <c r="E37" s="122">
        <v>520180</v>
      </c>
    </row>
    <row r="38" ht="12.75">
      <c r="E38" t="s">
        <v>219</v>
      </c>
    </row>
  </sheetData>
  <mergeCells count="1">
    <mergeCell ref="B2:D2"/>
  </mergeCells>
  <printOptions/>
  <pageMargins left="0.7479166666666667" right="0.5" top="0.49027777777777776" bottom="0.190277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="80" zoomScaleNormal="80" workbookViewId="0" topLeftCell="D13">
      <selection activeCell="I29" sqref="I29"/>
    </sheetView>
  </sheetViews>
  <sheetFormatPr defaultColWidth="9.140625" defaultRowHeight="12.75"/>
  <cols>
    <col min="1" max="1" width="1.57421875" style="0" customWidth="1"/>
    <col min="2" max="2" width="2.8515625" style="0" customWidth="1"/>
    <col min="3" max="3" width="37.421875" style="0" customWidth="1"/>
    <col min="4" max="4" width="14.57421875" style="0" customWidth="1"/>
    <col min="5" max="5" width="15.7109375" style="0" customWidth="1"/>
    <col min="6" max="6" width="19.28125" style="0" customWidth="1"/>
    <col min="7" max="7" width="14.28125" style="0" customWidth="1"/>
    <col min="8" max="8" width="17.57421875" style="0" customWidth="1"/>
    <col min="9" max="9" width="16.421875" style="0" customWidth="1"/>
  </cols>
  <sheetData>
    <row r="2" spans="1:8" ht="27" customHeight="1">
      <c r="A2" s="6" t="s">
        <v>220</v>
      </c>
      <c r="B2" s="6"/>
      <c r="C2" s="6"/>
      <c r="D2" s="6"/>
      <c r="E2" s="6"/>
      <c r="F2" s="6"/>
      <c r="G2" s="6"/>
      <c r="H2" s="123">
        <v>2010</v>
      </c>
    </row>
    <row r="4" ht="12.75">
      <c r="C4" s="62" t="s">
        <v>221</v>
      </c>
    </row>
    <row r="5" spans="2:9" ht="42" customHeight="1">
      <c r="B5" s="124" t="s">
        <v>25</v>
      </c>
      <c r="C5" s="125" t="s">
        <v>222</v>
      </c>
      <c r="D5" s="126" t="s">
        <v>223</v>
      </c>
      <c r="E5" s="126" t="s">
        <v>224</v>
      </c>
      <c r="F5" s="126" t="s">
        <v>225</v>
      </c>
      <c r="G5" s="126" t="s">
        <v>226</v>
      </c>
      <c r="H5" s="126" t="s">
        <v>227</v>
      </c>
      <c r="I5" s="127" t="s">
        <v>228</v>
      </c>
    </row>
    <row r="6" spans="2:9" ht="33.75" customHeight="1">
      <c r="B6" s="128" t="s">
        <v>32</v>
      </c>
      <c r="C6" s="129" t="s">
        <v>229</v>
      </c>
      <c r="D6" s="130">
        <v>21294752</v>
      </c>
      <c r="E6" s="131"/>
      <c r="F6" s="131"/>
      <c r="G6" s="131">
        <v>310732</v>
      </c>
      <c r="H6" s="131">
        <v>3433996</v>
      </c>
      <c r="I6" s="132">
        <v>25039480</v>
      </c>
    </row>
    <row r="7" spans="2:9" ht="31.5" customHeight="1">
      <c r="B7" s="128" t="s">
        <v>158</v>
      </c>
      <c r="C7" s="129" t="s">
        <v>230</v>
      </c>
      <c r="D7" s="133"/>
      <c r="E7" s="134"/>
      <c r="F7" s="134"/>
      <c r="G7" s="134"/>
      <c r="H7" s="135"/>
      <c r="I7" s="136"/>
    </row>
    <row r="8" spans="2:9" ht="30.75" customHeight="1">
      <c r="B8" s="46" t="s">
        <v>169</v>
      </c>
      <c r="C8" s="137" t="s">
        <v>231</v>
      </c>
      <c r="D8" s="138"/>
      <c r="E8" s="138"/>
      <c r="F8" s="139"/>
      <c r="G8" s="134"/>
      <c r="H8" s="139">
        <v>-3433996</v>
      </c>
      <c r="I8" s="140">
        <f>H8</f>
        <v>-3433996</v>
      </c>
    </row>
    <row r="9" spans="2:9" ht="29.25" customHeight="1">
      <c r="B9" s="46">
        <v>1</v>
      </c>
      <c r="C9" s="141" t="s">
        <v>232</v>
      </c>
      <c r="D9" s="134"/>
      <c r="E9" s="134"/>
      <c r="F9" s="134"/>
      <c r="G9" s="134"/>
      <c r="H9" s="142">
        <v>937218</v>
      </c>
      <c r="I9" s="143">
        <f>H9</f>
        <v>937218</v>
      </c>
    </row>
    <row r="10" spans="2:9" ht="29.25" customHeight="1">
      <c r="B10" s="46">
        <v>2</v>
      </c>
      <c r="C10" s="141" t="s">
        <v>233</v>
      </c>
      <c r="D10" s="134"/>
      <c r="E10" s="134"/>
      <c r="F10" s="134"/>
      <c r="G10" s="134"/>
      <c r="H10" s="139"/>
      <c r="I10" s="140"/>
    </row>
    <row r="11" spans="2:9" ht="28.5" customHeight="1">
      <c r="B11" s="46">
        <v>3</v>
      </c>
      <c r="C11" s="141" t="s">
        <v>234</v>
      </c>
      <c r="D11" s="70"/>
      <c r="E11" s="70"/>
      <c r="F11" s="72"/>
      <c r="G11" s="144">
        <v>48748</v>
      </c>
      <c r="H11" s="72"/>
      <c r="I11" s="145">
        <f>G11</f>
        <v>48748</v>
      </c>
    </row>
    <row r="12" spans="2:9" ht="30.75" customHeight="1">
      <c r="B12" s="146">
        <v>4</v>
      </c>
      <c r="C12" s="147" t="s">
        <v>235</v>
      </c>
      <c r="D12" s="139">
        <v>3385248</v>
      </c>
      <c r="E12" s="139"/>
      <c r="F12" s="134"/>
      <c r="G12" s="134"/>
      <c r="H12" s="134"/>
      <c r="I12" s="140">
        <f>D12</f>
        <v>3385248</v>
      </c>
    </row>
    <row r="13" spans="2:9" ht="37.5" customHeight="1">
      <c r="B13" s="148" t="s">
        <v>57</v>
      </c>
      <c r="C13" s="149" t="s">
        <v>236</v>
      </c>
      <c r="D13" s="134">
        <v>24680000</v>
      </c>
      <c r="E13" s="134"/>
      <c r="F13" s="134"/>
      <c r="G13" s="135">
        <v>359480</v>
      </c>
      <c r="H13" s="135">
        <v>937218</v>
      </c>
      <c r="I13" s="150">
        <v>25976698</v>
      </c>
    </row>
    <row r="14" spans="2:9" ht="33" customHeight="1">
      <c r="B14" s="151">
        <v>1</v>
      </c>
      <c r="C14" s="107" t="s">
        <v>232</v>
      </c>
      <c r="D14" s="70"/>
      <c r="E14" s="70"/>
      <c r="F14" s="70"/>
      <c r="G14" s="70"/>
      <c r="H14" s="152">
        <f>'PASIVI '!E46</f>
        <v>961294</v>
      </c>
      <c r="I14" s="153">
        <f>H14</f>
        <v>961294</v>
      </c>
    </row>
    <row r="15" spans="2:9" ht="28.5" customHeight="1">
      <c r="B15" s="46">
        <v>2</v>
      </c>
      <c r="C15" s="141" t="s">
        <v>233</v>
      </c>
      <c r="D15" s="70"/>
      <c r="E15" s="70"/>
      <c r="F15" s="70"/>
      <c r="G15" s="70"/>
      <c r="H15" s="70"/>
      <c r="I15" s="99"/>
    </row>
    <row r="16" spans="2:9" ht="31.5" customHeight="1">
      <c r="B16" s="46">
        <v>3</v>
      </c>
      <c r="C16" s="141" t="s">
        <v>237</v>
      </c>
      <c r="D16" s="70"/>
      <c r="E16" s="70"/>
      <c r="F16" s="70"/>
      <c r="G16" s="70"/>
      <c r="H16" s="70"/>
      <c r="I16" s="99"/>
    </row>
    <row r="17" spans="2:9" ht="24.75" customHeight="1">
      <c r="B17" s="46">
        <v>4</v>
      </c>
      <c r="C17" s="141" t="s">
        <v>238</v>
      </c>
      <c r="D17" s="70"/>
      <c r="E17" s="70"/>
      <c r="F17" s="70"/>
      <c r="G17" s="70"/>
      <c r="H17" s="70"/>
      <c r="I17" s="99"/>
    </row>
    <row r="18" spans="2:9" ht="36.75" customHeight="1">
      <c r="B18" s="154" t="s">
        <v>101</v>
      </c>
      <c r="C18" s="155" t="s">
        <v>239</v>
      </c>
      <c r="D18" s="156">
        <f>SUM(D13:D17)</f>
        <v>24680000</v>
      </c>
      <c r="E18" s="157"/>
      <c r="F18" s="157"/>
      <c r="G18" s="156">
        <f>SUM(G13:G17)</f>
        <v>359480</v>
      </c>
      <c r="H18" s="156">
        <f>SUM(H13:H17)</f>
        <v>1898512</v>
      </c>
      <c r="I18" s="158">
        <f>SUM(I13:I17)</f>
        <v>26937992</v>
      </c>
    </row>
    <row r="19" ht="12.75">
      <c r="I19">
        <v>6</v>
      </c>
    </row>
  </sheetData>
  <mergeCells count="1">
    <mergeCell ref="A2:G2"/>
  </mergeCells>
  <printOptions/>
  <pageMargins left="0.25" right="0.1597222222222222" top="0.25" bottom="0.25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2">
      <selection activeCell="F41" sqref="F41"/>
    </sheetView>
  </sheetViews>
  <sheetFormatPr defaultColWidth="9.140625" defaultRowHeight="12.75"/>
  <cols>
    <col min="1" max="1" width="4.8515625" style="0" customWidth="1"/>
    <col min="2" max="2" width="20.8515625" style="0" customWidth="1"/>
    <col min="3" max="3" width="16.140625" style="0" customWidth="1"/>
    <col min="5" max="5" width="18.8515625" style="0" customWidth="1"/>
    <col min="6" max="6" width="12.8515625" style="0" customWidth="1"/>
  </cols>
  <sheetData>
    <row r="1" spans="2:4" ht="12.75">
      <c r="B1" s="107" t="s">
        <v>240</v>
      </c>
      <c r="C1" s="107"/>
      <c r="D1" s="107"/>
    </row>
    <row r="2" spans="1:4" ht="12.75">
      <c r="A2" t="s">
        <v>241</v>
      </c>
      <c r="B2" s="107" t="s">
        <v>242</v>
      </c>
      <c r="C2" s="107"/>
      <c r="D2" s="107"/>
    </row>
    <row r="3" spans="1:4" ht="12.75">
      <c r="A3" t="s">
        <v>243</v>
      </c>
      <c r="B3" s="159"/>
      <c r="C3" s="159"/>
      <c r="D3" s="159"/>
    </row>
    <row r="4" spans="2:4" ht="12.75">
      <c r="B4" s="23"/>
      <c r="C4" s="23"/>
      <c r="D4" s="23"/>
    </row>
    <row r="5" spans="3:4" ht="13.5">
      <c r="C5" s="31" t="s">
        <v>244</v>
      </c>
      <c r="D5" s="31"/>
    </row>
    <row r="6" spans="3:6" ht="13.5">
      <c r="C6" s="31"/>
      <c r="D6" s="31"/>
      <c r="E6" t="s">
        <v>245</v>
      </c>
      <c r="F6" s="62" t="s">
        <v>246</v>
      </c>
    </row>
    <row r="8" spans="1:6" ht="12.75">
      <c r="A8" s="70" t="s">
        <v>25</v>
      </c>
      <c r="B8" s="70" t="s">
        <v>247</v>
      </c>
      <c r="C8" s="70" t="s">
        <v>248</v>
      </c>
      <c r="D8" s="70" t="s">
        <v>249</v>
      </c>
      <c r="E8" s="70" t="s">
        <v>250</v>
      </c>
      <c r="F8" s="70" t="s">
        <v>251</v>
      </c>
    </row>
    <row r="9" spans="1:6" ht="12.75">
      <c r="A9" s="70">
        <v>1</v>
      </c>
      <c r="B9" s="70" t="s">
        <v>252</v>
      </c>
      <c r="C9" s="70"/>
      <c r="D9" s="70" t="s">
        <v>18</v>
      </c>
      <c r="E9" s="70"/>
      <c r="F9" s="70">
        <v>24420</v>
      </c>
    </row>
    <row r="10" spans="1:6" ht="12.75">
      <c r="A10" s="70">
        <v>2</v>
      </c>
      <c r="B10" s="70" t="s">
        <v>253</v>
      </c>
      <c r="C10" s="70"/>
      <c r="D10" s="70" t="s">
        <v>18</v>
      </c>
      <c r="E10" s="70"/>
      <c r="F10" s="70">
        <v>775552</v>
      </c>
    </row>
    <row r="11" spans="1:6" ht="12.75">
      <c r="A11" s="70">
        <v>3</v>
      </c>
      <c r="B11" s="70" t="s">
        <v>254</v>
      </c>
      <c r="C11" s="70"/>
      <c r="D11" s="70" t="s">
        <v>18</v>
      </c>
      <c r="E11" s="70"/>
      <c r="F11" s="70">
        <v>222702</v>
      </c>
    </row>
    <row r="12" spans="1:6" ht="12.75">
      <c r="A12" s="70">
        <v>4</v>
      </c>
      <c r="B12" s="70" t="s">
        <v>255</v>
      </c>
      <c r="C12" s="70"/>
      <c r="D12" s="70" t="s">
        <v>18</v>
      </c>
      <c r="E12" s="70"/>
      <c r="F12" s="70">
        <v>60732</v>
      </c>
    </row>
    <row r="13" spans="1:6" ht="12.75">
      <c r="A13" s="70"/>
      <c r="B13" s="70"/>
      <c r="C13" s="70"/>
      <c r="D13" s="70"/>
      <c r="E13" s="70"/>
      <c r="F13" s="70"/>
    </row>
    <row r="14" spans="1:6" ht="12.75">
      <c r="A14" s="70"/>
      <c r="B14" s="70"/>
      <c r="C14" s="70"/>
      <c r="D14" s="70"/>
      <c r="E14" s="70"/>
      <c r="F14" s="70"/>
    </row>
    <row r="15" spans="1:6" ht="12.75">
      <c r="A15" s="70"/>
      <c r="B15" s="70"/>
      <c r="C15" s="70"/>
      <c r="D15" s="70"/>
      <c r="E15" s="70"/>
      <c r="F15" s="70"/>
    </row>
    <row r="16" spans="1:6" ht="12.75">
      <c r="A16" s="70"/>
      <c r="B16" s="70"/>
      <c r="C16" s="70"/>
      <c r="D16" s="70"/>
      <c r="E16" s="70"/>
      <c r="F16" s="70"/>
    </row>
    <row r="17" spans="1:6" ht="12.75">
      <c r="A17" s="70"/>
      <c r="B17" s="70"/>
      <c r="C17" s="70"/>
      <c r="D17" s="70"/>
      <c r="E17" s="70"/>
      <c r="F17" s="70"/>
    </row>
    <row r="18" spans="1:6" ht="12.75">
      <c r="A18" s="70"/>
      <c r="B18" s="70"/>
      <c r="C18" s="70"/>
      <c r="D18" s="70"/>
      <c r="E18" s="70"/>
      <c r="F18" s="70"/>
    </row>
    <row r="19" spans="1:6" ht="12.75">
      <c r="A19" s="70"/>
      <c r="B19" s="70"/>
      <c r="C19" s="70"/>
      <c r="D19" s="70"/>
      <c r="E19" s="70"/>
      <c r="F19" s="70"/>
    </row>
    <row r="20" spans="1:6" ht="12.75">
      <c r="A20" s="70"/>
      <c r="B20" s="70"/>
      <c r="C20" s="70"/>
      <c r="D20" s="70"/>
      <c r="E20" s="70"/>
      <c r="F20" s="70"/>
    </row>
    <row r="21" spans="1:6" ht="12.75">
      <c r="A21" s="70"/>
      <c r="B21" s="70"/>
      <c r="C21" s="70"/>
      <c r="D21" s="70"/>
      <c r="E21" s="70"/>
      <c r="F21" s="70"/>
    </row>
    <row r="22" spans="1:6" ht="12.75">
      <c r="A22" s="70"/>
      <c r="B22" s="70"/>
      <c r="C22" s="70"/>
      <c r="D22" s="70"/>
      <c r="E22" s="70"/>
      <c r="F22" s="70"/>
    </row>
    <row r="23" spans="1:6" ht="12.75">
      <c r="A23" s="70"/>
      <c r="B23" s="70"/>
      <c r="C23" s="70"/>
      <c r="D23" s="70"/>
      <c r="E23" s="70"/>
      <c r="F23" s="70"/>
    </row>
    <row r="24" spans="1:6" ht="12.75">
      <c r="A24" s="70"/>
      <c r="B24" s="70"/>
      <c r="C24" s="70"/>
      <c r="D24" s="70"/>
      <c r="E24" s="70"/>
      <c r="F24" s="70"/>
    </row>
    <row r="25" spans="1:6" ht="12.75">
      <c r="A25" s="70"/>
      <c r="B25" s="70"/>
      <c r="C25" s="70"/>
      <c r="D25" s="70"/>
      <c r="E25" s="70"/>
      <c r="F25" s="70"/>
    </row>
    <row r="26" spans="1:6" ht="12.75">
      <c r="A26" s="70"/>
      <c r="B26" s="70"/>
      <c r="C26" s="70"/>
      <c r="D26" s="70"/>
      <c r="E26" s="70"/>
      <c r="F26" s="70"/>
    </row>
    <row r="27" spans="1:6" ht="12.75">
      <c r="A27" s="70"/>
      <c r="B27" s="70"/>
      <c r="C27" s="70"/>
      <c r="D27" s="70"/>
      <c r="E27" s="70"/>
      <c r="F27" s="70"/>
    </row>
    <row r="28" spans="1:6" ht="12.75">
      <c r="A28" s="70"/>
      <c r="B28" s="70"/>
      <c r="C28" s="70"/>
      <c r="D28" s="70"/>
      <c r="E28" s="70"/>
      <c r="F28" s="70"/>
    </row>
    <row r="29" spans="1:6" ht="12.75">
      <c r="A29" s="70"/>
      <c r="B29" s="70"/>
      <c r="C29" s="70"/>
      <c r="D29" s="70"/>
      <c r="E29" s="70"/>
      <c r="F29" s="70"/>
    </row>
    <row r="30" spans="1:6" ht="12.75">
      <c r="A30" s="70"/>
      <c r="B30" s="70"/>
      <c r="C30" s="70"/>
      <c r="D30" s="70"/>
      <c r="E30" s="70"/>
      <c r="F30" s="70"/>
    </row>
    <row r="31" spans="1:6" ht="12.75">
      <c r="A31" s="70"/>
      <c r="B31" s="70"/>
      <c r="C31" s="70"/>
      <c r="D31" s="70"/>
      <c r="E31" s="70"/>
      <c r="F31" s="70"/>
    </row>
    <row r="32" spans="1:6" ht="12.75">
      <c r="A32" s="70"/>
      <c r="B32" s="70"/>
      <c r="C32" s="70"/>
      <c r="D32" s="70"/>
      <c r="E32" s="70"/>
      <c r="F32" s="70"/>
    </row>
    <row r="33" spans="2:6" ht="12.75">
      <c r="B33" t="s">
        <v>256</v>
      </c>
      <c r="F33" s="160">
        <f>SUM(F9:F32)</f>
        <v>1083406</v>
      </c>
    </row>
    <row r="35" ht="12.75">
      <c r="E35" t="s">
        <v>257</v>
      </c>
    </row>
    <row r="36" ht="12.75">
      <c r="E36" t="s">
        <v>258</v>
      </c>
    </row>
    <row r="37" spans="5:6" ht="12.75">
      <c r="E37" s="161" t="s">
        <v>259</v>
      </c>
      <c r="F37" s="16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6"/>
  <sheetViews>
    <sheetView zoomScale="80" zoomScaleNormal="80" workbookViewId="0" topLeftCell="A88">
      <selection activeCell="E126" sqref="E126"/>
    </sheetView>
  </sheetViews>
  <sheetFormatPr defaultColWidth="9.140625" defaultRowHeight="12.75"/>
  <cols>
    <col min="1" max="1" width="4.00390625" style="162" customWidth="1"/>
    <col min="2" max="2" width="15.57421875" style="163" customWidth="1"/>
    <col min="3" max="3" width="13.7109375" style="161" customWidth="1"/>
    <col min="4" max="4" width="14.8515625" style="0" customWidth="1"/>
    <col min="5" max="5" width="19.421875" style="0" customWidth="1"/>
    <col min="6" max="6" width="8.7109375" style="0" customWidth="1"/>
    <col min="7" max="7" width="10.00390625" style="164" customWidth="1"/>
    <col min="8" max="8" width="9.7109375" style="0" customWidth="1"/>
    <col min="10" max="11" width="5.7109375" style="0" customWidth="1"/>
    <col min="12" max="12" width="8.28125" style="0" customWidth="1"/>
    <col min="13" max="13" width="9.57421875" style="0" customWidth="1"/>
  </cols>
  <sheetData>
    <row r="1" spans="2:11" ht="24" customHeight="1">
      <c r="B1" s="163" t="s">
        <v>260</v>
      </c>
      <c r="J1" s="23"/>
      <c r="K1" s="23"/>
    </row>
    <row r="2" spans="2:11" ht="22.5" customHeight="1">
      <c r="B2" s="165"/>
      <c r="C2" s="6" t="s">
        <v>261</v>
      </c>
      <c r="D2" s="6"/>
      <c r="E2" s="12"/>
      <c r="F2" s="12"/>
      <c r="G2" s="166"/>
      <c r="H2" s="12"/>
      <c r="I2" s="23"/>
      <c r="J2" s="23"/>
      <c r="K2" s="23"/>
    </row>
    <row r="3" spans="2:11" ht="18.75" customHeight="1">
      <c r="B3" s="18" t="s">
        <v>262</v>
      </c>
      <c r="C3" s="18"/>
      <c r="D3" s="23"/>
      <c r="E3" s="18">
        <v>2010</v>
      </c>
      <c r="F3" s="23"/>
      <c r="G3" s="167"/>
      <c r="H3" s="23"/>
      <c r="I3" s="23"/>
      <c r="J3" s="23"/>
      <c r="K3" s="23"/>
    </row>
    <row r="4" spans="2:11" ht="12.75" customHeight="1">
      <c r="B4" s="168" t="s">
        <v>263</v>
      </c>
      <c r="C4" s="168"/>
      <c r="D4" s="168"/>
      <c r="E4" s="168"/>
      <c r="F4" s="168"/>
      <c r="G4" s="168"/>
      <c r="H4" s="168"/>
      <c r="I4" s="168"/>
      <c r="J4" s="23"/>
      <c r="K4" s="23"/>
    </row>
    <row r="5" spans="2:11" ht="17.25">
      <c r="B5" s="168"/>
      <c r="C5" s="168"/>
      <c r="D5" s="168"/>
      <c r="E5" s="168"/>
      <c r="F5" s="168"/>
      <c r="G5" s="168"/>
      <c r="H5" s="168"/>
      <c r="I5" s="168"/>
      <c r="J5" s="23"/>
      <c r="K5" s="23"/>
    </row>
    <row r="6" spans="2:11" ht="17.25">
      <c r="B6" s="168"/>
      <c r="C6" s="168"/>
      <c r="D6" s="168"/>
      <c r="E6" s="168"/>
      <c r="F6" s="168"/>
      <c r="G6" s="168"/>
      <c r="H6" s="168"/>
      <c r="I6" s="168"/>
      <c r="J6" s="23"/>
      <c r="K6" s="23"/>
    </row>
    <row r="7" spans="2:11" ht="17.25">
      <c r="B7" s="168"/>
      <c r="C7" s="168"/>
      <c r="D7" s="168"/>
      <c r="E7" s="168"/>
      <c r="F7" s="168"/>
      <c r="G7" s="168"/>
      <c r="H7" s="168"/>
      <c r="I7" s="168"/>
      <c r="J7" s="23"/>
      <c r="K7" s="23"/>
    </row>
    <row r="8" spans="2:11" ht="17.25">
      <c r="B8" s="168"/>
      <c r="C8" s="168"/>
      <c r="D8" s="168"/>
      <c r="E8" s="168"/>
      <c r="F8" s="168"/>
      <c r="G8" s="168"/>
      <c r="H8" s="168"/>
      <c r="I8" s="168"/>
      <c r="J8" s="169"/>
      <c r="K8" s="169"/>
    </row>
    <row r="9" spans="2:11" ht="17.25">
      <c r="B9" s="168"/>
      <c r="C9" s="168"/>
      <c r="D9" s="168"/>
      <c r="E9" s="168"/>
      <c r="F9" s="168"/>
      <c r="G9" s="168"/>
      <c r="H9" s="168"/>
      <c r="I9" s="168"/>
      <c r="J9" s="23"/>
      <c r="K9" s="23"/>
    </row>
    <row r="10" spans="2:11" ht="47.25" customHeight="1">
      <c r="B10" s="168"/>
      <c r="C10" s="168"/>
      <c r="D10" s="168"/>
      <c r="E10" s="168"/>
      <c r="F10" s="168"/>
      <c r="G10" s="168"/>
      <c r="H10" s="168"/>
      <c r="I10" s="168"/>
      <c r="J10" s="23"/>
      <c r="K10" s="23"/>
    </row>
    <row r="11" spans="1:10" ht="12.75">
      <c r="A11" s="170"/>
      <c r="B11" s="169"/>
      <c r="C11" s="23"/>
      <c r="D11" s="23"/>
      <c r="E11" s="23"/>
      <c r="F11" s="167"/>
      <c r="G11" s="23"/>
      <c r="H11" s="23"/>
      <c r="I11" s="23"/>
      <c r="J11" s="23"/>
    </row>
    <row r="12" spans="1:10" ht="12.75">
      <c r="A12" s="23" t="s">
        <v>264</v>
      </c>
      <c r="B12" s="18"/>
      <c r="C12" s="18"/>
      <c r="D12" s="18"/>
      <c r="E12" s="18"/>
      <c r="F12" s="171"/>
      <c r="G12" s="18"/>
      <c r="H12" s="23"/>
      <c r="I12" s="23"/>
      <c r="J12" s="23"/>
    </row>
    <row r="13" spans="2:11" ht="17.25">
      <c r="B13" s="18" t="s">
        <v>265</v>
      </c>
      <c r="C13" s="18"/>
      <c r="D13" s="18"/>
      <c r="E13" s="18"/>
      <c r="F13" s="18"/>
      <c r="G13" s="171"/>
      <c r="H13" s="18"/>
      <c r="I13" s="23"/>
      <c r="J13" s="23"/>
      <c r="K13" s="23"/>
    </row>
    <row r="14" spans="2:11" ht="17.25">
      <c r="B14" s="77" t="s">
        <v>266</v>
      </c>
      <c r="C14" s="77"/>
      <c r="D14" s="77"/>
      <c r="E14" s="77"/>
      <c r="F14" s="77"/>
      <c r="G14" s="172"/>
      <c r="H14" s="77"/>
      <c r="J14" s="23"/>
      <c r="K14" s="23"/>
    </row>
    <row r="15" spans="2:11" ht="17.25">
      <c r="B15" s="77" t="s">
        <v>267</v>
      </c>
      <c r="C15" s="77"/>
      <c r="D15" s="77"/>
      <c r="E15" s="77"/>
      <c r="F15" s="77"/>
      <c r="G15" s="172"/>
      <c r="H15" s="77"/>
      <c r="J15" s="23"/>
      <c r="K15" s="23"/>
    </row>
    <row r="16" spans="2:11" ht="17.25">
      <c r="B16" s="77" t="s">
        <v>268</v>
      </c>
      <c r="C16" s="77"/>
      <c r="D16" s="77"/>
      <c r="E16" s="77"/>
      <c r="F16" s="77"/>
      <c r="G16" s="172"/>
      <c r="H16" s="77"/>
      <c r="J16" s="23"/>
      <c r="K16" s="23"/>
    </row>
    <row r="17" spans="2:11" ht="17.25">
      <c r="B17" s="77" t="s">
        <v>269</v>
      </c>
      <c r="C17" s="77"/>
      <c r="D17" s="77"/>
      <c r="E17" s="77"/>
      <c r="F17" s="77"/>
      <c r="G17" s="172"/>
      <c r="H17" s="77"/>
      <c r="J17" s="23"/>
      <c r="K17" s="23"/>
    </row>
    <row r="18" spans="2:11" ht="17.25">
      <c r="B18" s="163" t="s">
        <v>270</v>
      </c>
      <c r="J18" s="23"/>
      <c r="K18" s="23"/>
    </row>
    <row r="19" spans="2:11" ht="17.25">
      <c r="B19" s="173" t="s">
        <v>271</v>
      </c>
      <c r="J19" s="23"/>
      <c r="K19" s="23"/>
    </row>
    <row r="20" spans="2:11" ht="17.25">
      <c r="B20" s="173" t="s">
        <v>272</v>
      </c>
      <c r="J20" s="23"/>
      <c r="K20" s="23"/>
    </row>
    <row r="21" spans="2:11" ht="17.25">
      <c r="B21" s="173" t="s">
        <v>273</v>
      </c>
      <c r="J21" s="23"/>
      <c r="K21" s="23"/>
    </row>
    <row r="22" spans="2:11" ht="17.25">
      <c r="B22" s="173" t="s">
        <v>274</v>
      </c>
      <c r="J22" s="23"/>
      <c r="K22" s="23"/>
    </row>
    <row r="23" spans="2:11" ht="17.25">
      <c r="B23" s="163" t="s">
        <v>275</v>
      </c>
      <c r="J23" s="23"/>
      <c r="K23" s="23"/>
    </row>
    <row r="24" spans="2:11" ht="17.25">
      <c r="B24" s="163" t="s">
        <v>276</v>
      </c>
      <c r="J24" s="23"/>
      <c r="K24" s="23"/>
    </row>
    <row r="25" spans="10:11" ht="17.25">
      <c r="J25" s="23"/>
      <c r="K25" s="23"/>
    </row>
    <row r="26" spans="1:13" ht="15" customHeight="1">
      <c r="A26" s="163" t="s">
        <v>277</v>
      </c>
      <c r="B26" s="18" t="s">
        <v>278</v>
      </c>
      <c r="C26" s="18"/>
      <c r="D26" s="18"/>
      <c r="E26" s="18"/>
      <c r="F26" s="23"/>
      <c r="G26" s="167"/>
      <c r="H26" s="23"/>
      <c r="I26" s="23"/>
      <c r="J26" s="23"/>
      <c r="K26" s="23"/>
      <c r="L26" s="23"/>
      <c r="M26" s="23"/>
    </row>
    <row r="27" spans="2:13" ht="15" customHeight="1">
      <c r="B27" s="170"/>
      <c r="C27" s="169"/>
      <c r="D27" s="23"/>
      <c r="E27" s="23"/>
      <c r="F27" s="23"/>
      <c r="G27" s="167"/>
      <c r="H27" s="23"/>
      <c r="I27" s="23"/>
      <c r="J27" s="23"/>
      <c r="K27" s="23"/>
      <c r="L27" s="23"/>
      <c r="M27" s="23"/>
    </row>
    <row r="28" spans="2:13" ht="15" customHeight="1">
      <c r="B28" s="174" t="s">
        <v>279</v>
      </c>
      <c r="C28" s="175" t="s">
        <v>280</v>
      </c>
      <c r="D28" s="68" t="s">
        <v>281</v>
      </c>
      <c r="E28" s="68" t="s">
        <v>282</v>
      </c>
      <c r="F28" s="23"/>
      <c r="G28" s="176"/>
      <c r="H28" s="177"/>
      <c r="I28" s="23"/>
      <c r="J28" s="23"/>
      <c r="K28" s="23"/>
      <c r="L28" s="23"/>
      <c r="M28" s="23"/>
    </row>
    <row r="29" spans="2:13" ht="15" customHeight="1">
      <c r="B29" s="70" t="s">
        <v>252</v>
      </c>
      <c r="C29" s="178" t="s">
        <v>18</v>
      </c>
      <c r="D29" s="70"/>
      <c r="E29" s="70">
        <v>24420</v>
      </c>
      <c r="F29" s="23"/>
      <c r="G29" s="179"/>
      <c r="H29" s="23"/>
      <c r="I29" s="23"/>
      <c r="J29" s="23"/>
      <c r="K29" s="23"/>
      <c r="L29" s="23"/>
      <c r="M29" s="23"/>
    </row>
    <row r="30" spans="2:13" ht="15" customHeight="1">
      <c r="B30" s="70" t="s">
        <v>253</v>
      </c>
      <c r="C30" s="180"/>
      <c r="D30" s="181"/>
      <c r="E30" s="70">
        <v>775552</v>
      </c>
      <c r="F30" s="23"/>
      <c r="G30" s="179"/>
      <c r="H30" s="23"/>
      <c r="I30" s="23"/>
      <c r="J30" s="23"/>
      <c r="K30" s="23"/>
      <c r="L30" s="23"/>
      <c r="M30" s="23"/>
    </row>
    <row r="31" spans="2:13" ht="15" customHeight="1">
      <c r="B31" s="70" t="s">
        <v>254</v>
      </c>
      <c r="C31" s="180"/>
      <c r="D31" s="181"/>
      <c r="E31" s="70">
        <v>222702</v>
      </c>
      <c r="F31" s="23"/>
      <c r="G31" s="179"/>
      <c r="H31" s="23"/>
      <c r="I31" s="23"/>
      <c r="J31" s="23"/>
      <c r="K31" s="23"/>
      <c r="L31" s="23"/>
      <c r="M31" s="23"/>
    </row>
    <row r="32" spans="1:13" ht="15" customHeight="1">
      <c r="A32" s="165"/>
      <c r="B32" s="70" t="s">
        <v>255</v>
      </c>
      <c r="C32" s="180"/>
      <c r="D32" s="182"/>
      <c r="E32" s="70">
        <v>60732</v>
      </c>
      <c r="F32" s="23"/>
      <c r="G32" s="167"/>
      <c r="H32" s="23"/>
      <c r="I32" s="23"/>
      <c r="J32" s="23"/>
      <c r="K32" s="23"/>
      <c r="L32" s="23"/>
      <c r="M32" s="23"/>
    </row>
    <row r="33" spans="1:11" ht="15" customHeight="1">
      <c r="A33" s="165"/>
      <c r="B33" s="183" t="s">
        <v>283</v>
      </c>
      <c r="C33" s="178"/>
      <c r="D33" s="184"/>
      <c r="E33" s="70">
        <f>'AKTIVI '!E9</f>
        <v>20240</v>
      </c>
      <c r="F33" s="23"/>
      <c r="G33" s="167"/>
      <c r="H33" s="23"/>
      <c r="I33" s="23"/>
      <c r="J33" s="23"/>
      <c r="K33" s="23"/>
    </row>
    <row r="34" spans="1:11" ht="15" customHeight="1">
      <c r="A34" s="165"/>
      <c r="B34" s="183" t="s">
        <v>256</v>
      </c>
      <c r="C34" s="178"/>
      <c r="D34" s="184"/>
      <c r="E34" s="68">
        <f>SUM(E29:E33)</f>
        <v>1103646</v>
      </c>
      <c r="F34" s="23"/>
      <c r="G34" s="167"/>
      <c r="H34" s="23"/>
      <c r="I34" s="23"/>
      <c r="J34" s="23"/>
      <c r="K34" s="23"/>
    </row>
    <row r="35" spans="1:11" ht="15" customHeight="1">
      <c r="A35" s="165"/>
      <c r="B35" s="170"/>
      <c r="C35" s="169"/>
      <c r="D35" s="165"/>
      <c r="E35" s="23"/>
      <c r="F35" s="23"/>
      <c r="G35" s="167"/>
      <c r="H35" s="23"/>
      <c r="I35" s="23"/>
      <c r="J35" s="23"/>
      <c r="K35" s="23"/>
    </row>
    <row r="36" spans="1:11" ht="15" customHeight="1">
      <c r="A36" s="77" t="s">
        <v>46</v>
      </c>
      <c r="B36" s="77" t="s">
        <v>284</v>
      </c>
      <c r="C36" s="77"/>
      <c r="D36" s="77"/>
      <c r="E36" s="77"/>
      <c r="F36" s="77"/>
      <c r="G36" s="185"/>
      <c r="H36" s="186"/>
      <c r="I36" s="23"/>
      <c r="J36" s="23"/>
      <c r="K36" s="23"/>
    </row>
    <row r="37" spans="1:11" ht="13.5" customHeight="1">
      <c r="A37" s="186"/>
      <c r="B37" s="186"/>
      <c r="C37" s="186"/>
      <c r="D37" s="186"/>
      <c r="E37" s="186"/>
      <c r="F37" s="186"/>
      <c r="G37" s="185"/>
      <c r="H37" s="186"/>
      <c r="I37" s="23"/>
      <c r="J37" s="23"/>
      <c r="K37" s="23"/>
    </row>
    <row r="38" spans="1:11" ht="28.5" customHeight="1">
      <c r="A38" s="70"/>
      <c r="B38" s="187" t="s">
        <v>285</v>
      </c>
      <c r="C38" s="187" t="s">
        <v>286</v>
      </c>
      <c r="D38" s="187" t="s">
        <v>287</v>
      </c>
      <c r="E38" s="187" t="s">
        <v>288</v>
      </c>
      <c r="F38" s="22"/>
      <c r="G38" s="185"/>
      <c r="H38" s="22"/>
      <c r="I38" s="23"/>
      <c r="J38" s="23"/>
      <c r="K38" s="23"/>
    </row>
    <row r="39" spans="1:11" ht="15" customHeight="1">
      <c r="A39" s="70">
        <v>1</v>
      </c>
      <c r="B39" s="70" t="s">
        <v>289</v>
      </c>
      <c r="C39" s="70"/>
      <c r="D39" s="70"/>
      <c r="E39" s="70"/>
      <c r="F39" s="18"/>
      <c r="G39" s="171"/>
      <c r="H39" s="18"/>
      <c r="I39" s="23"/>
      <c r="J39" s="23"/>
      <c r="K39" s="23"/>
    </row>
    <row r="40" spans="1:11" ht="15" customHeight="1">
      <c r="A40" s="70">
        <v>2</v>
      </c>
      <c r="B40" s="70" t="s">
        <v>290</v>
      </c>
      <c r="C40" s="70"/>
      <c r="D40" s="70"/>
      <c r="E40" s="70"/>
      <c r="F40" s="18"/>
      <c r="G40" s="171"/>
      <c r="H40" s="18"/>
      <c r="I40" s="23"/>
      <c r="J40" s="23"/>
      <c r="K40" s="23"/>
    </row>
    <row r="41" spans="1:11" ht="15" customHeight="1">
      <c r="A41" s="70">
        <v>3</v>
      </c>
      <c r="B41" s="70" t="s">
        <v>291</v>
      </c>
      <c r="C41" s="70"/>
      <c r="D41" s="70"/>
      <c r="E41" s="70"/>
      <c r="F41" s="18"/>
      <c r="G41" s="171"/>
      <c r="H41" s="18"/>
      <c r="I41" s="23"/>
      <c r="J41" s="23"/>
      <c r="K41" s="23"/>
    </row>
    <row r="42" spans="1:11" ht="15" customHeight="1">
      <c r="A42" s="70">
        <v>4</v>
      </c>
      <c r="B42" s="70" t="s">
        <v>292</v>
      </c>
      <c r="C42" s="70"/>
      <c r="D42" s="70"/>
      <c r="E42" s="70"/>
      <c r="F42" s="18"/>
      <c r="G42" s="171"/>
      <c r="H42" s="18"/>
      <c r="I42" s="23"/>
      <c r="J42" s="23"/>
      <c r="K42" s="23"/>
    </row>
    <row r="43" spans="1:11" ht="15" customHeight="1">
      <c r="A43" s="70">
        <v>5</v>
      </c>
      <c r="B43" s="70" t="s">
        <v>293</v>
      </c>
      <c r="C43" s="70"/>
      <c r="D43" s="70"/>
      <c r="E43" s="70"/>
      <c r="F43" s="18"/>
      <c r="G43" s="171"/>
      <c r="H43" s="18"/>
      <c r="I43" s="23"/>
      <c r="J43" s="23"/>
      <c r="K43" s="23"/>
    </row>
    <row r="44" spans="1:11" ht="15" customHeight="1">
      <c r="A44" s="18"/>
      <c r="B44" s="18" t="s">
        <v>294</v>
      </c>
      <c r="C44" s="18"/>
      <c r="D44" s="18"/>
      <c r="E44" s="18"/>
      <c r="F44" s="18"/>
      <c r="G44" s="171"/>
      <c r="H44" s="18"/>
      <c r="I44" s="23"/>
      <c r="J44" s="23"/>
      <c r="K44" s="23"/>
    </row>
    <row r="45" spans="1:11" ht="15" customHeight="1">
      <c r="A45" s="22"/>
      <c r="B45" s="22"/>
      <c r="C45" s="22"/>
      <c r="D45" s="22"/>
      <c r="E45" s="22"/>
      <c r="F45" s="22"/>
      <c r="G45" s="185"/>
      <c r="H45" s="22"/>
      <c r="I45" s="23"/>
      <c r="J45" s="23"/>
      <c r="K45" s="23"/>
    </row>
    <row r="46" spans="1:9" ht="15" customHeight="1">
      <c r="A46" s="18" t="s">
        <v>59</v>
      </c>
      <c r="B46" s="170" t="s">
        <v>295</v>
      </c>
      <c r="C46" s="170"/>
      <c r="D46" s="170"/>
      <c r="E46" s="11"/>
      <c r="F46" s="23"/>
      <c r="G46" s="167"/>
      <c r="H46" s="23"/>
      <c r="I46" s="23"/>
    </row>
    <row r="47" spans="1:9" ht="7.5" customHeight="1">
      <c r="A47" s="165"/>
      <c r="B47" s="170"/>
      <c r="C47" s="170"/>
      <c r="D47" s="170"/>
      <c r="E47" s="23"/>
      <c r="F47" s="23"/>
      <c r="G47" s="167"/>
      <c r="H47" s="23"/>
      <c r="I47" s="23"/>
    </row>
    <row r="48" spans="1:9" ht="18" customHeight="1">
      <c r="A48" s="165" t="s">
        <v>25</v>
      </c>
      <c r="B48" s="188" t="s">
        <v>222</v>
      </c>
      <c r="C48" s="188" t="s">
        <v>296</v>
      </c>
      <c r="D48" s="188"/>
      <c r="E48" s="188"/>
      <c r="F48" s="188" t="s">
        <v>297</v>
      </c>
      <c r="G48" s="189"/>
      <c r="H48" s="190"/>
      <c r="I48" s="23"/>
    </row>
    <row r="49" spans="1:9" ht="15" customHeight="1">
      <c r="A49" s="165"/>
      <c r="B49" s="191"/>
      <c r="C49" s="191" t="s">
        <v>282</v>
      </c>
      <c r="D49" s="191" t="s">
        <v>298</v>
      </c>
      <c r="E49" s="191" t="s">
        <v>299</v>
      </c>
      <c r="F49" s="191" t="s">
        <v>282</v>
      </c>
      <c r="G49" s="192" t="s">
        <v>298</v>
      </c>
      <c r="H49" s="193" t="s">
        <v>299</v>
      </c>
      <c r="I49" s="23"/>
    </row>
    <row r="50" spans="1:9" ht="17.25">
      <c r="A50" s="184"/>
      <c r="B50" s="183" t="s">
        <v>300</v>
      </c>
      <c r="C50" s="178"/>
      <c r="D50" s="178"/>
      <c r="E50" s="70"/>
      <c r="F50" s="178"/>
      <c r="G50" s="178"/>
      <c r="H50" s="70"/>
      <c r="I50" s="23"/>
    </row>
    <row r="51" spans="1:9" ht="17.25">
      <c r="A51" s="184"/>
      <c r="B51" s="183" t="s">
        <v>301</v>
      </c>
      <c r="C51" s="178"/>
      <c r="D51" s="178"/>
      <c r="E51" s="70"/>
      <c r="F51" s="178"/>
      <c r="G51" s="178"/>
      <c r="H51" s="70"/>
      <c r="I51" s="23"/>
    </row>
    <row r="52" spans="1:9" ht="17.25">
      <c r="A52" s="184"/>
      <c r="B52" s="183" t="s">
        <v>302</v>
      </c>
      <c r="C52" s="178"/>
      <c r="D52" s="178"/>
      <c r="E52" s="70"/>
      <c r="F52" s="183"/>
      <c r="G52" s="194"/>
      <c r="H52" s="195"/>
      <c r="I52" s="23"/>
    </row>
    <row r="53" spans="1:9" ht="17.25">
      <c r="A53" s="184"/>
      <c r="B53" s="183"/>
      <c r="C53" s="178"/>
      <c r="D53" s="178"/>
      <c r="E53" s="70"/>
      <c r="F53" s="183"/>
      <c r="G53" s="194"/>
      <c r="H53" s="196"/>
      <c r="I53" s="23"/>
    </row>
    <row r="54" spans="1:9" ht="17.25">
      <c r="A54" s="165"/>
      <c r="B54" s="169" t="s">
        <v>256</v>
      </c>
      <c r="C54" s="178"/>
      <c r="D54" s="178"/>
      <c r="E54" s="70"/>
      <c r="F54" s="70"/>
      <c r="G54" s="70"/>
      <c r="H54" s="70"/>
      <c r="I54" s="23"/>
    </row>
    <row r="55" spans="1:7" ht="17.25">
      <c r="A55" s="165"/>
      <c r="B55" s="169" t="s">
        <v>303</v>
      </c>
      <c r="C55" s="197"/>
      <c r="D55" s="198"/>
      <c r="E55" s="198"/>
      <c r="F55" s="23"/>
      <c r="G55" s="23"/>
    </row>
    <row r="56" spans="1:7" ht="17.25">
      <c r="A56" s="165"/>
      <c r="B56" s="169" t="s">
        <v>304</v>
      </c>
      <c r="C56" s="197"/>
      <c r="D56" s="198"/>
      <c r="E56" s="198"/>
      <c r="F56" s="23"/>
      <c r="G56" s="23"/>
    </row>
    <row r="57" spans="1:7" ht="15" customHeight="1">
      <c r="A57" s="165"/>
      <c r="B57" s="169" t="s">
        <v>305</v>
      </c>
      <c r="C57" s="197"/>
      <c r="D57" s="198"/>
      <c r="E57" s="198"/>
      <c r="F57" s="23"/>
      <c r="G57" s="23"/>
    </row>
    <row r="58" spans="1:7" ht="15.75" customHeight="1">
      <c r="A58" s="165"/>
      <c r="B58" s="169" t="s">
        <v>306</v>
      </c>
      <c r="C58" s="197"/>
      <c r="D58" s="198"/>
      <c r="E58" s="198"/>
      <c r="F58" s="23"/>
      <c r="G58" s="23"/>
    </row>
    <row r="59" spans="1:7" ht="15.75" customHeight="1">
      <c r="A59" s="165"/>
      <c r="B59" s="169" t="s">
        <v>307</v>
      </c>
      <c r="C59" s="197"/>
      <c r="D59" s="198"/>
      <c r="E59" s="198"/>
      <c r="F59" s="23"/>
      <c r="G59" s="23"/>
    </row>
    <row r="60" spans="1:7" ht="15.75" customHeight="1">
      <c r="A60" s="165"/>
      <c r="B60" s="169" t="s">
        <v>308</v>
      </c>
      <c r="C60" s="197"/>
      <c r="D60" s="198"/>
      <c r="E60" s="198"/>
      <c r="F60" s="23"/>
      <c r="G60" s="23"/>
    </row>
    <row r="61" spans="1:7" ht="15.75" customHeight="1">
      <c r="A61" s="165"/>
      <c r="B61" s="169" t="s">
        <v>309</v>
      </c>
      <c r="C61" s="197"/>
      <c r="D61" s="198"/>
      <c r="E61" s="198"/>
      <c r="F61" s="23"/>
      <c r="G61"/>
    </row>
    <row r="62" spans="1:7" ht="17.25">
      <c r="A62" s="165"/>
      <c r="B62" s="198"/>
      <c r="C62" s="23"/>
      <c r="D62" s="23"/>
      <c r="G62"/>
    </row>
    <row r="63" spans="1:7" ht="13.5">
      <c r="A63" s="18" t="s">
        <v>80</v>
      </c>
      <c r="B63" s="199" t="s">
        <v>310</v>
      </c>
      <c r="C63" s="200"/>
      <c r="D63" s="201"/>
      <c r="E63" s="23"/>
      <c r="G63"/>
    </row>
    <row r="64" spans="1:7" ht="17.25">
      <c r="A64" s="165"/>
      <c r="B64" s="198"/>
      <c r="C64" s="23"/>
      <c r="D64" s="23"/>
      <c r="E64" s="23"/>
      <c r="G64"/>
    </row>
    <row r="65" spans="1:7" ht="17.25">
      <c r="A65" s="165"/>
      <c r="B65" s="198" t="s">
        <v>311</v>
      </c>
      <c r="C65" s="23"/>
      <c r="D65" s="23"/>
      <c r="E65" s="23"/>
      <c r="G65"/>
    </row>
    <row r="66" spans="1:7" ht="17.25">
      <c r="A66" s="165"/>
      <c r="B66" s="202" t="s">
        <v>312</v>
      </c>
      <c r="C66" s="203"/>
      <c r="D66" s="203" t="s">
        <v>287</v>
      </c>
      <c r="E66" s="203" t="s">
        <v>313</v>
      </c>
      <c r="G66"/>
    </row>
    <row r="67" spans="1:7" ht="17.25">
      <c r="A67" s="165"/>
      <c r="B67" s="70" t="s">
        <v>314</v>
      </c>
      <c r="C67" s="70"/>
      <c r="D67" s="70">
        <v>95022</v>
      </c>
      <c r="E67" s="70">
        <v>313024</v>
      </c>
      <c r="G67"/>
    </row>
    <row r="68" spans="1:7" ht="17.25">
      <c r="A68" s="165"/>
      <c r="B68" s="196" t="s">
        <v>315</v>
      </c>
      <c r="C68" s="70"/>
      <c r="D68" s="56">
        <v>84316</v>
      </c>
      <c r="E68" s="43"/>
      <c r="G68"/>
    </row>
    <row r="69" spans="1:7" ht="17.25">
      <c r="A69" s="165"/>
      <c r="B69" s="196" t="s">
        <v>316</v>
      </c>
      <c r="C69" s="70"/>
      <c r="D69" s="56">
        <v>29853</v>
      </c>
      <c r="E69" s="43">
        <v>29016</v>
      </c>
      <c r="G69"/>
    </row>
    <row r="70" spans="1:7" ht="17.25">
      <c r="A70" s="165"/>
      <c r="B70" s="196" t="s">
        <v>317</v>
      </c>
      <c r="C70" s="70"/>
      <c r="D70" s="56">
        <v>7700</v>
      </c>
      <c r="E70" s="43">
        <v>7400</v>
      </c>
      <c r="G70"/>
    </row>
    <row r="71" spans="1:7" ht="17.25">
      <c r="A71" s="165"/>
      <c r="B71" s="196" t="s">
        <v>318</v>
      </c>
      <c r="C71" s="70"/>
      <c r="D71" s="56">
        <v>53192</v>
      </c>
      <c r="E71" s="43">
        <v>20809</v>
      </c>
      <c r="G71"/>
    </row>
    <row r="72" spans="1:7" ht="17.25">
      <c r="A72" s="165"/>
      <c r="B72" s="196" t="s">
        <v>256</v>
      </c>
      <c r="C72" s="70"/>
      <c r="D72" s="57">
        <f>SUM(D67:D71)</f>
        <v>270083</v>
      </c>
      <c r="E72" s="44">
        <f>SUM(E67:E71)</f>
        <v>370249</v>
      </c>
      <c r="G72"/>
    </row>
    <row r="73" spans="1:7" ht="17.25">
      <c r="A73" s="165"/>
      <c r="B73" s="204" t="s">
        <v>319</v>
      </c>
      <c r="C73" s="23"/>
      <c r="D73" s="23"/>
      <c r="E73" s="23"/>
      <c r="G73"/>
    </row>
    <row r="74" spans="1:7" ht="17.25">
      <c r="A74" s="165"/>
      <c r="B74" s="204" t="s">
        <v>320</v>
      </c>
      <c r="C74" s="23"/>
      <c r="D74" s="23"/>
      <c r="E74" s="23"/>
      <c r="G74"/>
    </row>
    <row r="75" spans="1:7" ht="17.25">
      <c r="A75" s="165"/>
      <c r="B75" s="204" t="s">
        <v>321</v>
      </c>
      <c r="C75" s="23"/>
      <c r="D75" s="23"/>
      <c r="E75" s="23"/>
      <c r="G75"/>
    </row>
    <row r="76" spans="1:7" ht="17.25">
      <c r="A76" s="165"/>
      <c r="B76" s="23"/>
      <c r="C76" s="23"/>
      <c r="D76" s="23"/>
      <c r="E76" s="23"/>
      <c r="G76"/>
    </row>
    <row r="77" spans="1:7" ht="13.5">
      <c r="A77" s="18" t="s">
        <v>103</v>
      </c>
      <c r="B77" s="205" t="s">
        <v>322</v>
      </c>
      <c r="C77" s="23"/>
      <c r="D77" s="23"/>
      <c r="E77" s="23"/>
      <c r="G77"/>
    </row>
    <row r="78" spans="1:7" ht="17.25">
      <c r="A78" s="165"/>
      <c r="B78" s="198" t="s">
        <v>323</v>
      </c>
      <c r="C78" s="23"/>
      <c r="D78" s="23"/>
      <c r="E78" s="23"/>
      <c r="G78"/>
    </row>
    <row r="79" spans="1:7" ht="17.25">
      <c r="A79" s="165"/>
      <c r="B79" s="198" t="s">
        <v>324</v>
      </c>
      <c r="C79" s="23"/>
      <c r="D79" s="23"/>
      <c r="E79" s="23"/>
      <c r="G79"/>
    </row>
    <row r="80" spans="1:7" ht="17.25">
      <c r="A80" s="165"/>
      <c r="B80" s="198" t="s">
        <v>325</v>
      </c>
      <c r="C80" s="23"/>
      <c r="D80" s="23"/>
      <c r="E80" s="23"/>
      <c r="G80"/>
    </row>
    <row r="81" spans="1:7" ht="17.25">
      <c r="A81" s="165"/>
      <c r="B81" s="198" t="s">
        <v>326</v>
      </c>
      <c r="C81" s="23"/>
      <c r="D81" s="23"/>
      <c r="E81" s="23"/>
      <c r="G81"/>
    </row>
    <row r="82" spans="1:7" ht="17.25">
      <c r="A82" s="165"/>
      <c r="B82" s="23"/>
      <c r="C82" s="23"/>
      <c r="D82" s="23"/>
      <c r="E82" s="23"/>
      <c r="G82"/>
    </row>
    <row r="83" spans="1:7" ht="13.5">
      <c r="A83" s="201" t="s">
        <v>327</v>
      </c>
      <c r="B83" s="205" t="s">
        <v>328</v>
      </c>
      <c r="C83" s="23"/>
      <c r="D83" s="23"/>
      <c r="E83" s="23"/>
      <c r="G83"/>
    </row>
    <row r="84" spans="1:7" ht="17.25">
      <c r="A84" s="165"/>
      <c r="B84" s="202" t="s">
        <v>329</v>
      </c>
      <c r="C84" s="203"/>
      <c r="D84" s="203" t="s">
        <v>287</v>
      </c>
      <c r="E84" s="203" t="s">
        <v>313</v>
      </c>
      <c r="G84"/>
    </row>
    <row r="85" spans="1:7" ht="14.25" customHeight="1">
      <c r="A85" s="165"/>
      <c r="B85" s="196" t="s">
        <v>330</v>
      </c>
      <c r="C85" s="70"/>
      <c r="D85" s="70">
        <f>'Ardh e shp - natyres'!E5</f>
        <v>5950906</v>
      </c>
      <c r="E85" s="70">
        <f>'Ardh e shp - natyres'!F5</f>
        <v>5691491</v>
      </c>
      <c r="G85"/>
    </row>
    <row r="86" spans="1:7" ht="17.25">
      <c r="A86" s="165"/>
      <c r="B86" s="196" t="s">
        <v>331</v>
      </c>
      <c r="C86" s="70"/>
      <c r="D86" s="70"/>
      <c r="E86" s="70"/>
      <c r="G86"/>
    </row>
    <row r="87" spans="1:7" ht="17.25">
      <c r="A87" s="165"/>
      <c r="B87" s="196" t="s">
        <v>332</v>
      </c>
      <c r="C87" s="70"/>
      <c r="D87" s="70"/>
      <c r="E87" s="70"/>
      <c r="G87"/>
    </row>
    <row r="88" spans="1:7" ht="17.25">
      <c r="A88" s="165"/>
      <c r="B88" s="196" t="s">
        <v>333</v>
      </c>
      <c r="C88" s="70"/>
      <c r="D88" s="70">
        <f>SUM(D85:D87)</f>
        <v>5950906</v>
      </c>
      <c r="E88" s="70">
        <f>SUM(E85:E87)</f>
        <v>5691491</v>
      </c>
      <c r="G88"/>
    </row>
    <row r="89" spans="1:7" ht="17.25">
      <c r="A89" s="165"/>
      <c r="B89" s="204" t="s">
        <v>334</v>
      </c>
      <c r="C89" s="23"/>
      <c r="D89" s="23"/>
      <c r="E89" s="23"/>
      <c r="G89"/>
    </row>
    <row r="90" spans="1:7" ht="17.25">
      <c r="A90" s="165"/>
      <c r="B90" s="204" t="s">
        <v>335</v>
      </c>
      <c r="C90" s="23"/>
      <c r="D90" s="23"/>
      <c r="E90" s="23"/>
      <c r="G90"/>
    </row>
    <row r="91" spans="1:7" ht="17.25">
      <c r="A91" s="165"/>
      <c r="B91" s="204" t="s">
        <v>336</v>
      </c>
      <c r="C91" s="23"/>
      <c r="D91" s="23"/>
      <c r="E91" s="23"/>
      <c r="G91"/>
    </row>
    <row r="92" spans="1:7" ht="17.25">
      <c r="A92" s="165"/>
      <c r="B92" s="23"/>
      <c r="C92" s="23"/>
      <c r="D92" s="23"/>
      <c r="E92" s="23"/>
      <c r="G92"/>
    </row>
    <row r="93" spans="1:7" ht="13.5">
      <c r="A93" s="201" t="s">
        <v>126</v>
      </c>
      <c r="B93" s="205" t="s">
        <v>337</v>
      </c>
      <c r="C93" s="23"/>
      <c r="D93" s="23"/>
      <c r="E93" s="23"/>
      <c r="G93"/>
    </row>
    <row r="94" spans="1:7" ht="17.25">
      <c r="A94" s="165"/>
      <c r="B94" s="198" t="s">
        <v>338</v>
      </c>
      <c r="C94" s="23"/>
      <c r="D94" s="23"/>
      <c r="E94" s="23"/>
      <c r="G94"/>
    </row>
    <row r="95" spans="1:7" ht="17.25">
      <c r="A95" s="165"/>
      <c r="B95" s="198" t="s">
        <v>339</v>
      </c>
      <c r="C95" s="23"/>
      <c r="D95" s="23"/>
      <c r="E95" s="23"/>
      <c r="G95"/>
    </row>
    <row r="96" spans="1:13" ht="17.25">
      <c r="A96" s="165"/>
      <c r="B96" s="198" t="s">
        <v>340</v>
      </c>
      <c r="C96" s="23"/>
      <c r="D96" s="23"/>
      <c r="E96" s="23"/>
      <c r="G96"/>
      <c r="J96" s="23"/>
      <c r="K96" s="23"/>
      <c r="L96" s="23"/>
      <c r="M96" s="23"/>
    </row>
    <row r="97" spans="1:13" ht="17.25">
      <c r="A97" s="165"/>
      <c r="B97" s="198" t="s">
        <v>341</v>
      </c>
      <c r="C97" s="23"/>
      <c r="D97" s="23"/>
      <c r="E97" s="23"/>
      <c r="G97"/>
      <c r="J97" s="23"/>
      <c r="K97" s="23"/>
      <c r="L97" s="23"/>
      <c r="M97" s="23"/>
    </row>
    <row r="98" spans="1:13" ht="17.25">
      <c r="A98" s="165"/>
      <c r="B98"/>
      <c r="C98"/>
      <c r="G98"/>
      <c r="J98" s="23"/>
      <c r="K98" s="23"/>
      <c r="L98" s="23"/>
      <c r="M98" s="23"/>
    </row>
    <row r="99" spans="1:13" ht="28.5" customHeight="1">
      <c r="A99" s="165"/>
      <c r="B99" s="206" t="s">
        <v>342</v>
      </c>
      <c r="C99" s="207" t="s">
        <v>343</v>
      </c>
      <c r="D99" s="207" t="s">
        <v>344</v>
      </c>
      <c r="E99" s="207" t="s">
        <v>345</v>
      </c>
      <c r="F99" s="207" t="s">
        <v>346</v>
      </c>
      <c r="G99" s="207" t="s">
        <v>347</v>
      </c>
      <c r="J99" s="208"/>
      <c r="K99" s="23"/>
      <c r="L99" s="23"/>
      <c r="M99" s="23"/>
    </row>
    <row r="100" spans="1:10" s="23" customFormat="1" ht="26.25" customHeight="1">
      <c r="A100" s="165"/>
      <c r="B100" s="196">
        <v>4</v>
      </c>
      <c r="C100" s="70">
        <f>'Permb.paga'!H24</f>
        <v>1266000</v>
      </c>
      <c r="D100" s="70">
        <f>'Permb.paga'!K24</f>
        <v>189900</v>
      </c>
      <c r="E100" s="70">
        <f>'Permb.paga'!L24</f>
        <v>120270</v>
      </c>
      <c r="F100" s="70">
        <f>'Permb.paga'!N24</f>
        <v>43044</v>
      </c>
      <c r="G100" s="70">
        <f>'Permb.paga'!P24</f>
        <v>90600</v>
      </c>
      <c r="J100" s="208"/>
    </row>
    <row r="101" spans="1:10" ht="24.75" customHeight="1">
      <c r="A101" s="201" t="s">
        <v>133</v>
      </c>
      <c r="B101" s="209" t="s">
        <v>348</v>
      </c>
      <c r="C101" s="209"/>
      <c r="D101" s="209"/>
      <c r="E101" s="209"/>
      <c r="F101" s="209"/>
      <c r="G101" s="209"/>
      <c r="H101" s="209"/>
      <c r="I101" s="209"/>
      <c r="J101" s="23"/>
    </row>
    <row r="102" spans="1:13" ht="40.5" customHeight="1">
      <c r="A102" s="187"/>
      <c r="B102" s="210" t="s">
        <v>222</v>
      </c>
      <c r="C102" s="210" t="s">
        <v>349</v>
      </c>
      <c r="D102" s="210" t="s">
        <v>350</v>
      </c>
      <c r="E102" s="210" t="s">
        <v>351</v>
      </c>
      <c r="F102" s="210" t="s">
        <v>352</v>
      </c>
      <c r="G102" s="210" t="s">
        <v>333</v>
      </c>
      <c r="H102" s="210" t="s">
        <v>353</v>
      </c>
      <c r="I102" t="s">
        <v>354</v>
      </c>
      <c r="J102" s="23" t="s">
        <v>355</v>
      </c>
      <c r="K102" t="s">
        <v>356</v>
      </c>
      <c r="L102" t="s">
        <v>357</v>
      </c>
      <c r="M102" t="s">
        <v>350</v>
      </c>
    </row>
    <row r="103" spans="1:13" ht="12.75">
      <c r="A103" s="211"/>
      <c r="B103" s="70"/>
      <c r="C103" s="70" t="s">
        <v>358</v>
      </c>
      <c r="D103" s="70" t="s">
        <v>359</v>
      </c>
      <c r="E103" s="70"/>
      <c r="F103" s="70"/>
      <c r="G103" s="70"/>
      <c r="H103" s="70" t="s">
        <v>360</v>
      </c>
      <c r="I103" s="70"/>
      <c r="J103" s="70"/>
      <c r="K103" s="70"/>
      <c r="L103" s="70" t="s">
        <v>361</v>
      </c>
      <c r="M103" s="70" t="s">
        <v>362</v>
      </c>
    </row>
    <row r="104" spans="1:13" ht="12.75">
      <c r="A104" s="161">
        <v>1</v>
      </c>
      <c r="B104" s="178"/>
      <c r="C104" s="70"/>
      <c r="D104" s="178">
        <v>1</v>
      </c>
      <c r="E104" s="178">
        <v>2</v>
      </c>
      <c r="F104" s="70">
        <v>3</v>
      </c>
      <c r="G104" s="70" t="s">
        <v>363</v>
      </c>
      <c r="H104" s="70">
        <v>5</v>
      </c>
      <c r="I104" s="70" t="s">
        <v>364</v>
      </c>
      <c r="J104" s="70">
        <v>7</v>
      </c>
      <c r="K104" s="70">
        <v>8</v>
      </c>
      <c r="L104" s="70">
        <v>9</v>
      </c>
      <c r="M104" s="70"/>
    </row>
    <row r="105" spans="1:13" ht="12.75">
      <c r="A105" s="161">
        <v>2</v>
      </c>
      <c r="B105" s="178" t="s">
        <v>365</v>
      </c>
      <c r="C105" s="70" t="s">
        <v>366</v>
      </c>
      <c r="D105" s="178">
        <v>15666087</v>
      </c>
      <c r="E105" s="178">
        <v>1623842</v>
      </c>
      <c r="F105" s="70"/>
      <c r="G105" s="70">
        <v>17289929</v>
      </c>
      <c r="H105" s="70">
        <v>1242512</v>
      </c>
      <c r="I105" s="70">
        <v>17289929</v>
      </c>
      <c r="J105" s="70">
        <v>6</v>
      </c>
      <c r="K105" s="70">
        <v>0.05</v>
      </c>
      <c r="L105" s="70">
        <v>432248</v>
      </c>
      <c r="M105" s="70">
        <v>16857681</v>
      </c>
    </row>
    <row r="106" spans="1:13" ht="12.75">
      <c r="A106" s="161">
        <v>3</v>
      </c>
      <c r="B106" s="178" t="s">
        <v>367</v>
      </c>
      <c r="C106" s="70" t="s">
        <v>366</v>
      </c>
      <c r="D106" s="178">
        <v>286902</v>
      </c>
      <c r="E106" s="178">
        <v>0</v>
      </c>
      <c r="F106" s="70"/>
      <c r="G106" s="70">
        <v>286902</v>
      </c>
      <c r="H106" s="70">
        <v>14800</v>
      </c>
      <c r="I106" s="70">
        <v>272102</v>
      </c>
      <c r="J106" s="70">
        <v>6</v>
      </c>
      <c r="K106" s="70">
        <v>0.2</v>
      </c>
      <c r="L106" s="70">
        <v>27210</v>
      </c>
      <c r="M106" s="70">
        <v>244892</v>
      </c>
    </row>
    <row r="107" spans="1:13" ht="12.75">
      <c r="A107" s="161"/>
      <c r="B107" s="178" t="s">
        <v>368</v>
      </c>
      <c r="C107" s="70" t="s">
        <v>366</v>
      </c>
      <c r="D107" s="178"/>
      <c r="E107" s="178">
        <v>30994</v>
      </c>
      <c r="F107" s="70"/>
      <c r="G107" s="70">
        <v>30994</v>
      </c>
      <c r="H107" s="70">
        <v>0</v>
      </c>
      <c r="I107" s="70">
        <v>30994</v>
      </c>
      <c r="J107" s="70">
        <v>12</v>
      </c>
      <c r="K107" s="70">
        <v>0.25</v>
      </c>
      <c r="L107" s="70">
        <v>7748</v>
      </c>
      <c r="M107" s="70">
        <v>23246</v>
      </c>
    </row>
    <row r="108" spans="1:13" ht="12.75">
      <c r="A108" s="161"/>
      <c r="B108" s="178" t="s">
        <v>369</v>
      </c>
      <c r="C108" s="70"/>
      <c r="D108" s="178">
        <v>15952989</v>
      </c>
      <c r="E108" s="178">
        <v>1654836</v>
      </c>
      <c r="F108" s="70"/>
      <c r="G108" s="70">
        <v>17607825</v>
      </c>
      <c r="H108" s="70">
        <v>1257312</v>
      </c>
      <c r="I108" s="70">
        <v>17593025</v>
      </c>
      <c r="J108" s="70"/>
      <c r="K108" s="70"/>
      <c r="L108" s="70">
        <v>467206</v>
      </c>
      <c r="M108" s="70">
        <v>17125819</v>
      </c>
    </row>
    <row r="109" spans="1:7" ht="27" customHeight="1">
      <c r="A109" s="201" t="s">
        <v>146</v>
      </c>
      <c r="B109" s="198" t="s">
        <v>189</v>
      </c>
      <c r="C109" s="23"/>
      <c r="D109" s="23"/>
      <c r="E109" s="23"/>
      <c r="G109"/>
    </row>
    <row r="110" spans="1:11" ht="17.25">
      <c r="A110" s="165"/>
      <c r="B110" s="212"/>
      <c r="C110" s="212"/>
      <c r="D110" s="207" t="s">
        <v>370</v>
      </c>
      <c r="E110" s="207" t="s">
        <v>371</v>
      </c>
      <c r="F110" s="23"/>
      <c r="G110"/>
      <c r="I110" s="18"/>
      <c r="J110" s="18"/>
      <c r="K110" s="77"/>
    </row>
    <row r="111" spans="1:11" ht="17.25">
      <c r="A111" s="165"/>
      <c r="B111" s="196" t="s">
        <v>189</v>
      </c>
      <c r="C111" s="196"/>
      <c r="D111" s="73">
        <f>'Ardh e shp - natyres'!E24</f>
        <v>1040895</v>
      </c>
      <c r="E111" s="70">
        <v>1041353</v>
      </c>
      <c r="F111" s="23"/>
      <c r="G111"/>
      <c r="I111" s="18"/>
      <c r="J111" s="18"/>
      <c r="K111" s="77"/>
    </row>
    <row r="112" spans="1:11" ht="17.25">
      <c r="A112" s="165"/>
      <c r="B112" s="196" t="s">
        <v>372</v>
      </c>
      <c r="C112" s="196"/>
      <c r="D112" s="73">
        <v>27210</v>
      </c>
      <c r="E112" s="70"/>
      <c r="F112" s="23"/>
      <c r="G112"/>
      <c r="I112" s="18"/>
      <c r="J112" s="18"/>
      <c r="K112" s="77"/>
    </row>
    <row r="113" spans="1:11" ht="17.25">
      <c r="A113" s="165"/>
      <c r="B113" s="196" t="s">
        <v>256</v>
      </c>
      <c r="C113" s="196"/>
      <c r="D113" s="73">
        <f>SUM(D111:D112)</f>
        <v>1068105</v>
      </c>
      <c r="E113" s="70">
        <f>SUM(E111:E112)</f>
        <v>1041353</v>
      </c>
      <c r="F113" s="23"/>
      <c r="G113"/>
      <c r="I113" s="18"/>
      <c r="J113" s="18"/>
      <c r="K113" s="77"/>
    </row>
    <row r="114" spans="1:7" ht="17.25">
      <c r="A114" s="165"/>
      <c r="B114" s="196" t="s">
        <v>373</v>
      </c>
      <c r="C114" s="196"/>
      <c r="D114" s="70">
        <v>106811</v>
      </c>
      <c r="E114" s="70">
        <v>104135</v>
      </c>
      <c r="F114" s="23"/>
      <c r="G114"/>
    </row>
    <row r="115" spans="1:11" ht="17.25">
      <c r="A115" s="165"/>
      <c r="B115" s="196" t="s">
        <v>374</v>
      </c>
      <c r="C115" s="196"/>
      <c r="D115" s="74">
        <v>961294</v>
      </c>
      <c r="E115" s="68">
        <v>937218</v>
      </c>
      <c r="F115" s="23"/>
      <c r="G115"/>
      <c r="I115" s="18"/>
      <c r="J115" s="18"/>
      <c r="K115" s="77"/>
    </row>
    <row r="116" spans="1:9" ht="17.25">
      <c r="A116" s="165"/>
      <c r="B116" s="198" t="s">
        <v>375</v>
      </c>
      <c r="C116" s="23"/>
      <c r="D116" s="23"/>
      <c r="E116" s="23"/>
      <c r="G116"/>
      <c r="I116" s="169"/>
    </row>
    <row r="117" spans="1:9" ht="17.25">
      <c r="A117" s="165"/>
      <c r="B117" s="170" t="s">
        <v>376</v>
      </c>
      <c r="C117" s="169"/>
      <c r="D117" s="23"/>
      <c r="E117" s="23"/>
      <c r="F117" s="23"/>
      <c r="G117" s="167"/>
      <c r="H117" s="23"/>
      <c r="I117" s="23"/>
    </row>
    <row r="118" spans="1:9" ht="12.75">
      <c r="A118"/>
      <c r="B118" s="18"/>
      <c r="C118" s="18"/>
      <c r="G118"/>
      <c r="I118" s="23"/>
    </row>
    <row r="119" spans="1:7" ht="12.75">
      <c r="A119"/>
      <c r="B119" s="18"/>
      <c r="C119" s="18"/>
      <c r="G119"/>
    </row>
    <row r="120" spans="1:9" ht="12.75">
      <c r="A120"/>
      <c r="B120" s="18"/>
      <c r="C120" s="213"/>
      <c r="D120" s="213"/>
      <c r="E120" s="18"/>
      <c r="F120" s="213"/>
      <c r="G120" s="18"/>
      <c r="H120" s="18"/>
      <c r="I120" s="18"/>
    </row>
    <row r="121" spans="1:9" ht="12.75">
      <c r="A121"/>
      <c r="B121" s="18"/>
      <c r="C121" s="213"/>
      <c r="D121" s="213"/>
      <c r="E121" s="18"/>
      <c r="F121" s="213"/>
      <c r="G121" s="18"/>
      <c r="H121" s="18"/>
      <c r="I121" s="18"/>
    </row>
    <row r="122" spans="1:9" ht="12.75">
      <c r="A122"/>
      <c r="B122" s="18"/>
      <c r="C122" s="213"/>
      <c r="D122" s="213"/>
      <c r="E122" s="18"/>
      <c r="F122" s="213"/>
      <c r="G122" s="18"/>
      <c r="H122" s="18"/>
      <c r="I122" s="18"/>
    </row>
    <row r="123" spans="1:9" ht="12.75">
      <c r="A123"/>
      <c r="B123" s="170"/>
      <c r="C123" s="169"/>
      <c r="D123" s="169"/>
      <c r="E123" s="23"/>
      <c r="F123" s="23"/>
      <c r="G123" s="23" t="s">
        <v>377</v>
      </c>
      <c r="H123" s="167"/>
      <c r="I123" s="167"/>
    </row>
    <row r="124" spans="1:7" ht="15">
      <c r="A124"/>
      <c r="B124" s="22"/>
      <c r="C124" s="214"/>
      <c r="D124" s="214"/>
      <c r="E124" s="215"/>
      <c r="F124" s="22" t="s">
        <v>378</v>
      </c>
      <c r="G124" s="186" t="s">
        <v>379</v>
      </c>
    </row>
    <row r="125" spans="1:9" ht="12.75">
      <c r="A125"/>
      <c r="B125" s="18"/>
      <c r="C125" s="213"/>
      <c r="D125" s="213"/>
      <c r="E125" s="18"/>
      <c r="F125" s="213"/>
      <c r="G125" s="18"/>
      <c r="H125" s="18"/>
      <c r="I125" s="18"/>
    </row>
    <row r="126" spans="1:9" ht="17.25">
      <c r="A126" s="165"/>
      <c r="B126" s="170"/>
      <c r="C126" s="169"/>
      <c r="D126" s="23"/>
      <c r="E126" s="23"/>
      <c r="F126" s="23"/>
      <c r="G126" s="167"/>
      <c r="H126" s="23"/>
      <c r="I126" s="23"/>
    </row>
    <row r="127" spans="1:9" ht="17.25">
      <c r="A127" s="165"/>
      <c r="B127" s="170"/>
      <c r="C127" s="169"/>
      <c r="D127" s="23"/>
      <c r="E127" s="23"/>
      <c r="F127" s="23"/>
      <c r="G127" s="167"/>
      <c r="H127" s="23"/>
      <c r="I127" s="23"/>
    </row>
    <row r="128" spans="1:9" ht="17.25">
      <c r="A128" s="165"/>
      <c r="B128" s="170"/>
      <c r="C128" s="169"/>
      <c r="D128" s="23"/>
      <c r="E128" s="23"/>
      <c r="F128" s="23"/>
      <c r="G128" s="167"/>
      <c r="H128" s="23"/>
      <c r="I128" s="23"/>
    </row>
    <row r="129" spans="1:9" ht="17.25">
      <c r="A129" s="165"/>
      <c r="B129" s="170"/>
      <c r="C129" s="169"/>
      <c r="D129" s="23"/>
      <c r="E129" s="23"/>
      <c r="F129" s="23"/>
      <c r="G129" s="167"/>
      <c r="H129" s="23"/>
      <c r="I129" s="23"/>
    </row>
    <row r="130" spans="1:9" ht="17.25">
      <c r="A130" s="165"/>
      <c r="B130" s="170"/>
      <c r="C130" s="169"/>
      <c r="D130" s="23"/>
      <c r="E130" s="23"/>
      <c r="F130" s="23"/>
      <c r="G130" s="167"/>
      <c r="H130" s="23"/>
      <c r="I130" s="23"/>
    </row>
    <row r="131" spans="1:9" ht="17.25">
      <c r="A131" s="165"/>
      <c r="B131" s="170"/>
      <c r="C131" s="169"/>
      <c r="D131" s="23"/>
      <c r="E131" s="23"/>
      <c r="F131" s="23"/>
      <c r="G131" s="167"/>
      <c r="H131" s="23"/>
      <c r="I131" s="23"/>
    </row>
    <row r="132" spans="1:9" ht="17.25">
      <c r="A132" s="165"/>
      <c r="B132" s="170"/>
      <c r="C132" s="169"/>
      <c r="D132" s="23"/>
      <c r="E132" s="23"/>
      <c r="F132" s="23"/>
      <c r="G132" s="167"/>
      <c r="H132" s="23"/>
      <c r="I132" s="23"/>
    </row>
    <row r="133" spans="1:9" ht="17.25">
      <c r="A133" s="165"/>
      <c r="B133" s="170"/>
      <c r="C133" s="169"/>
      <c r="D133" s="23"/>
      <c r="E133" s="23"/>
      <c r="F133" s="23"/>
      <c r="G133" s="167"/>
      <c r="H133" s="23"/>
      <c r="I133" s="23"/>
    </row>
    <row r="134" spans="1:9" ht="17.25">
      <c r="A134" s="165"/>
      <c r="B134" s="170"/>
      <c r="C134" s="169"/>
      <c r="D134" s="23"/>
      <c r="E134" s="23"/>
      <c r="F134" s="23"/>
      <c r="G134" s="167"/>
      <c r="H134" s="23"/>
      <c r="I134" s="23"/>
    </row>
    <row r="135" spans="1:9" ht="17.25">
      <c r="A135" s="165"/>
      <c r="B135" s="170"/>
      <c r="C135" s="169"/>
      <c r="D135" s="23"/>
      <c r="E135" s="23"/>
      <c r="F135" s="23"/>
      <c r="G135" s="167"/>
      <c r="H135" s="23"/>
      <c r="I135" s="23"/>
    </row>
    <row r="136" ht="17.25">
      <c r="I136" s="23"/>
    </row>
  </sheetData>
  <mergeCells count="9">
    <mergeCell ref="B3:C3"/>
    <mergeCell ref="B4:I10"/>
    <mergeCell ref="B101:I101"/>
    <mergeCell ref="B110:C110"/>
    <mergeCell ref="B111:C111"/>
    <mergeCell ref="B112:C112"/>
    <mergeCell ref="B113:C113"/>
    <mergeCell ref="B114:C114"/>
    <mergeCell ref="B115:C115"/>
  </mergeCells>
  <printOptions/>
  <pageMargins left="0" right="0" top="0.1701388888888889" bottom="0.20972222222222223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kursi</cp:lastModifiedBy>
  <cp:lastPrinted>2011-06-23T10:35:56Z</cp:lastPrinted>
  <dcterms:modified xsi:type="dcterms:W3CDTF">2011-06-23T10:36:37Z</dcterms:modified>
  <cp:category/>
  <cp:version/>
  <cp:contentType/>
  <cp:contentStatus/>
  <cp:revision>1</cp:revision>
</cp:coreProperties>
</file>