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1015" windowHeight="89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14" i="1"/>
  <c r="E219"/>
  <c r="D212"/>
  <c r="D214"/>
  <c r="D219"/>
  <c r="D198"/>
  <c r="D184"/>
  <c r="D182"/>
  <c r="D170"/>
  <c r="D168"/>
  <c r="C156"/>
  <c r="D147"/>
  <c r="C144"/>
  <c r="C147"/>
  <c r="D125"/>
  <c r="D133"/>
  <c r="D135"/>
  <c r="D149"/>
  <c r="D153"/>
  <c r="C125"/>
  <c r="C123"/>
  <c r="C133"/>
  <c r="C135"/>
  <c r="C149"/>
  <c r="D99"/>
  <c r="D83"/>
  <c r="E82"/>
  <c r="D82"/>
  <c r="E81"/>
  <c r="E89"/>
  <c r="E101"/>
  <c r="D81"/>
  <c r="D89"/>
  <c r="E67"/>
  <c r="D67"/>
  <c r="D176"/>
  <c r="E64"/>
  <c r="D64"/>
  <c r="D192"/>
  <c r="E62"/>
  <c r="D62"/>
  <c r="D40"/>
  <c r="D39"/>
  <c r="E35"/>
  <c r="D35"/>
  <c r="E33"/>
  <c r="D33"/>
  <c r="D46"/>
  <c r="E30"/>
  <c r="D177"/>
  <c r="D30"/>
  <c r="D27"/>
  <c r="D23"/>
  <c r="D21"/>
  <c r="E20"/>
  <c r="D20"/>
  <c r="D16"/>
  <c r="D174"/>
  <c r="D15"/>
  <c r="E12"/>
  <c r="D12"/>
  <c r="D10"/>
  <c r="D8"/>
  <c r="D200"/>
  <c r="E7"/>
  <c r="D7"/>
  <c r="D166"/>
  <c r="C157"/>
  <c r="C151"/>
  <c r="C153"/>
  <c r="D100"/>
  <c r="E46"/>
  <c r="D175"/>
  <c r="D193"/>
  <c r="D190"/>
  <c r="E199"/>
  <c r="D90"/>
  <c r="F182"/>
  <c r="D165"/>
  <c r="D197"/>
  <c r="D199"/>
  <c r="D101"/>
  <c r="D103"/>
</calcChain>
</file>

<file path=xl/sharedStrings.xml><?xml version="1.0" encoding="utf-8"?>
<sst xmlns="http://schemas.openxmlformats.org/spreadsheetml/2006/main" count="226" uniqueCount="189">
  <si>
    <t xml:space="preserve">CHICKEN FARM" SHA  KAVAJE </t>
  </si>
  <si>
    <t>NIPTI  K 72816801 U</t>
  </si>
  <si>
    <t>Nr</t>
  </si>
  <si>
    <t>A K T I V E T</t>
  </si>
  <si>
    <t>Shenime</t>
  </si>
  <si>
    <t>Periudha</t>
  </si>
  <si>
    <t xml:space="preserve">Periudha </t>
  </si>
  <si>
    <t>Raportuese</t>
  </si>
  <si>
    <t>Para ardhese</t>
  </si>
  <si>
    <t>I</t>
  </si>
  <si>
    <t>AKTIVET AFATSHKURTRA</t>
  </si>
  <si>
    <t>1.  Aktivet Monetare</t>
  </si>
  <si>
    <t xml:space="preserve">       - Banka</t>
  </si>
  <si>
    <t xml:space="preserve">       -Arka</t>
  </si>
  <si>
    <t>2. Direvative dhe aktive tper tregtim</t>
  </si>
  <si>
    <t>3.Aktive te tjera financiare afatshkurtera</t>
  </si>
  <si>
    <t xml:space="preserve">       - Kliente per mallra,produkte e sherbime</t>
  </si>
  <si>
    <t xml:space="preserve">       - Debitore, Kreditore te tjere</t>
  </si>
  <si>
    <t xml:space="preserve">       - Tatim mbi fitimin</t>
  </si>
  <si>
    <t xml:space="preserve">       - TVSH</t>
  </si>
  <si>
    <t xml:space="preserve">       - Te drejta e detyrime te ortakeve</t>
  </si>
  <si>
    <t xml:space="preserve">       - Parapagime furnitore</t>
  </si>
  <si>
    <t xml:space="preserve">       -Te tjera kerkesa</t>
  </si>
  <si>
    <t>4. Inventari</t>
  </si>
  <si>
    <t xml:space="preserve">       - Lendet e para</t>
  </si>
  <si>
    <t xml:space="preserve">       - Inventari I imet</t>
  </si>
  <si>
    <t xml:space="preserve">       - Material ndihmes dhe L djegese</t>
  </si>
  <si>
    <t xml:space="preserve">       - Produkte te gatshme</t>
  </si>
  <si>
    <t xml:space="preserve">       - Mallra per rishitje</t>
  </si>
  <si>
    <t xml:space="preserve">       -Parapagesa per furnizime</t>
  </si>
  <si>
    <t xml:space="preserve">       -Amballazhe</t>
  </si>
  <si>
    <t>5. Aktive biologjike afatshkurtera</t>
  </si>
  <si>
    <t>6.Aktive afatshkurtra te mbajtura per rishitje</t>
  </si>
  <si>
    <t>7. Parapagime dhe shpenzime te shtyra</t>
  </si>
  <si>
    <t xml:space="preserve">       -Shpenzime te periudhave te ardhme</t>
  </si>
  <si>
    <t xml:space="preserve">       -</t>
  </si>
  <si>
    <t>II</t>
  </si>
  <si>
    <t>AKTIVET AFAT GJATA</t>
  </si>
  <si>
    <t>1.Investimet financiare afatgjata</t>
  </si>
  <si>
    <t>2.Aktivet afatgjata materiale</t>
  </si>
  <si>
    <t xml:space="preserve">       - Toka</t>
  </si>
  <si>
    <t xml:space="preserve">       - Ndertesa</t>
  </si>
  <si>
    <t xml:space="preserve">       - Makineri e pajisje</t>
  </si>
  <si>
    <t xml:space="preserve">       - Mjete transporti</t>
  </si>
  <si>
    <t xml:space="preserve">       - Aktive te tjera afatgjata materiale</t>
  </si>
  <si>
    <t xml:space="preserve">       - Aktive afatgjata ne proces</t>
  </si>
  <si>
    <t>3.Aktivet biologjike afatgjata</t>
  </si>
  <si>
    <t>4.Aktivet afatgjata jo materiale</t>
  </si>
  <si>
    <t>5.Kapitali aksioner I pa paguar</t>
  </si>
  <si>
    <t xml:space="preserve">6.Aktive te tjera afatgjata </t>
  </si>
  <si>
    <t>TOTALI I AKTIVEVE (I + II )</t>
  </si>
  <si>
    <t>PASIVET DHE KAPITALI</t>
  </si>
  <si>
    <t>PASIVET AFATSHKURTRA</t>
  </si>
  <si>
    <t>1. Direvativet</t>
  </si>
  <si>
    <t>2.Huamarrjet</t>
  </si>
  <si>
    <t xml:space="preserve">       - Overdraftet bankare</t>
  </si>
  <si>
    <t xml:space="preserve">       - Huamarrjet afatshkurtra</t>
  </si>
  <si>
    <t>3.Huate dhe parapagimet</t>
  </si>
  <si>
    <t xml:space="preserve">       - Te pagueshme ndaj furnitoreve</t>
  </si>
  <si>
    <t xml:space="preserve">       - Te pagueshme ndaj punonjesve</t>
  </si>
  <si>
    <t xml:space="preserve">       - Detyrime per sigurime Shoq.Shend.</t>
  </si>
  <si>
    <t xml:space="preserve">       - Detyrime tatimore per TAP-in</t>
  </si>
  <si>
    <t xml:space="preserve">       - Detyrime tatimore per Tatim Fitimin</t>
  </si>
  <si>
    <t xml:space="preserve">       - Detyrime tatimore per TVSH-ne</t>
  </si>
  <si>
    <t xml:space="preserve">       - Detyrime tatimore per Tatimin ne Burim</t>
  </si>
  <si>
    <t xml:space="preserve">       - Te drejta e detyrime ndaj ortakeve</t>
  </si>
  <si>
    <t xml:space="preserve">       - Debitore dhe kreditore te tjere</t>
  </si>
  <si>
    <t xml:space="preserve">       - Dividente per tu paguar</t>
  </si>
  <si>
    <t xml:space="preserve">       - Te ardhura te periudh ardheshme</t>
  </si>
  <si>
    <t>4. Grantet dhe te ardhurat e shtyra</t>
  </si>
  <si>
    <t>5. Provizionet afatshkurtera</t>
  </si>
  <si>
    <t>PASIVET AFATGJATA</t>
  </si>
  <si>
    <t>1.Huate afatgjate</t>
  </si>
  <si>
    <t xml:space="preserve">       - Hua, bono dhe detyrime nga qeraja financiare</t>
  </si>
  <si>
    <t xml:space="preserve">       - Bono te konvertueshme</t>
  </si>
  <si>
    <t>2.Huamarrje te tjera afatgjata</t>
  </si>
  <si>
    <t>3.Grantet dhe te ardhurat e shtyra</t>
  </si>
  <si>
    <t>4. Provizionet afatgjata</t>
  </si>
  <si>
    <t>TOTALI I PASIVEVE ( I + II )</t>
  </si>
  <si>
    <t>KAPITALI</t>
  </si>
  <si>
    <t>1.Aksionet e pakices (PF te konsoliduara)</t>
  </si>
  <si>
    <t>2.Kapitali aksioner. Shoq. Meme (PF te konsolid)</t>
  </si>
  <si>
    <t>3.Kapitali aksioner</t>
  </si>
  <si>
    <t>4.Primi aksionit</t>
  </si>
  <si>
    <t>5.Njesite ose aksionet e thesarit (Negative)</t>
  </si>
  <si>
    <t>6.Rezervat statutore</t>
  </si>
  <si>
    <t>7.Rezervat ligjore</t>
  </si>
  <si>
    <t>8.Rezervat e tjera</t>
  </si>
  <si>
    <t>9.Fitimet e pa shperndara</t>
  </si>
  <si>
    <t>10.Fitimi (Humbja) e vitit financiar</t>
  </si>
  <si>
    <t>TOTALI PASIVEVE DHE KAPITALIT(I+III)</t>
  </si>
  <si>
    <t>(Bazuar ne klasifikimin e Shpenzimeve sipas Natyres)</t>
  </si>
  <si>
    <t>Pershkrimi I Elementeve</t>
  </si>
  <si>
    <t>Shitjet neto</t>
  </si>
  <si>
    <t>Te ardhura te tjera nga veprimtaria e shfrytezimit</t>
  </si>
  <si>
    <t>Ndrysh.ne invent. Prod. Gatshem e prodhimit proces</t>
  </si>
  <si>
    <t>Materialet e konsumuara</t>
  </si>
  <si>
    <t>Kosto e punes</t>
  </si>
  <si>
    <t xml:space="preserve">       - Pagat e personelit</t>
  </si>
  <si>
    <t xml:space="preserve">       - Shpenzimet per sig. shoq. e shendetsore</t>
  </si>
  <si>
    <t>Amortizimet dhe zhvleresimet</t>
  </si>
  <si>
    <t>Shpenzime te tjer</t>
  </si>
  <si>
    <t>Total I shpenzimeve (shumat 4-7)</t>
  </si>
  <si>
    <t>Fitimi(humbja) nga veprimtarite kryesore (1+2+/-3-8)</t>
  </si>
  <si>
    <t>Te ardhurat dhe shpenzimet financiare nga njesit e kontr</t>
  </si>
  <si>
    <t>Te ardhurat dhe shpenzimet financiare nga pjesmarrjet</t>
  </si>
  <si>
    <t xml:space="preserve">Te ardhurat dhe shpenzimet financiare </t>
  </si>
  <si>
    <t xml:space="preserve">       12.1 Te ardh dhe shp fin nga invest tjera afatgjata</t>
  </si>
  <si>
    <t xml:space="preserve">       12.2 Te ardhurat dhe shpenzimet nga interesat</t>
  </si>
  <si>
    <t xml:space="preserve">       12.3 Fitimet (Humbjet) nga kursi konvertimit</t>
  </si>
  <si>
    <t xml:space="preserve">       12.2 Te ardhurat dhe shpenzime te tjera financiare</t>
  </si>
  <si>
    <t>Totali I te Ardhuarve dhe Shpenzimeve financiare</t>
  </si>
  <si>
    <t>Fitimi(humbja) para tatimit (9+/-13)</t>
  </si>
  <si>
    <t>Shpenzimet e tatimit mbi fitimin</t>
  </si>
  <si>
    <t>1.Fitimi (Humbja) neto e vitit financiar(14-15)</t>
  </si>
  <si>
    <t>Elementee e pasqyrave te konsiliduara</t>
  </si>
  <si>
    <t xml:space="preserve">gjoba </t>
  </si>
  <si>
    <t>CIKEN FARM</t>
  </si>
  <si>
    <t>Pasqyra e Fluksit Monetar - Metoda Indirekte</t>
  </si>
  <si>
    <t>Fluksi I parave nga veprimtaria e shfrytezimit</t>
  </si>
  <si>
    <t>Fitimi(humbja) nga veprimtarite kryesore</t>
  </si>
  <si>
    <t xml:space="preserve">       Rregullime per</t>
  </si>
  <si>
    <t>Amortizimin</t>
  </si>
  <si>
    <t>Humbje-fitimi nga kembimet valutore</t>
  </si>
  <si>
    <t>Sistemim tvsh aktive proces</t>
  </si>
  <si>
    <t>Te ardhura te tjera</t>
  </si>
  <si>
    <t>Te ardhura nga investimet</t>
  </si>
  <si>
    <t>Shpenzimet per interesa</t>
  </si>
  <si>
    <t xml:space="preserve">       Rritje/renje tepric kerkes arketushme</t>
  </si>
  <si>
    <t xml:space="preserve">       Rritje/renje ne tepricen e inventarit</t>
  </si>
  <si>
    <t xml:space="preserve">       Rritje/renje ne tepricen e detyrimeve</t>
  </si>
  <si>
    <t xml:space="preserve">       Rritje/renje ne shpenzimet e periudhave ardhme</t>
  </si>
  <si>
    <t xml:space="preserve">       MM te perfituara nga aktiviteti</t>
  </si>
  <si>
    <t xml:space="preserve">       Interes I paguar</t>
  </si>
  <si>
    <t xml:space="preserve">       tatim mbi fitimin I paguar</t>
  </si>
  <si>
    <t xml:space="preserve">       MM neto nga aktiviteti shkfrytezimit</t>
  </si>
  <si>
    <t>Fluksi monetar nga veprimtarite investuese</t>
  </si>
  <si>
    <t xml:space="preserve">       Blerje e njesise se kontrolluar minus parate e arketuara</t>
  </si>
  <si>
    <t xml:space="preserve">       Blerje e aktiveve afatgjata materiale</t>
  </si>
  <si>
    <t xml:space="preserve">       Te ardhura nga shitja e pajisjeve</t>
  </si>
  <si>
    <t xml:space="preserve">       Interes I arketuar</t>
  </si>
  <si>
    <t xml:space="preserve">       Dividentet e arketuar</t>
  </si>
  <si>
    <t xml:space="preserve">       MM neto te perdorura ne veprimtarite investuese</t>
  </si>
  <si>
    <t>Fluksi monetar nga aktivitete financiare</t>
  </si>
  <si>
    <t xml:space="preserve">       Te ardhura nga emetimi I kapitalit aksioner</t>
  </si>
  <si>
    <t xml:space="preserve">       Te ardhura nga huamarrjet afatshkurtera</t>
  </si>
  <si>
    <t xml:space="preserve">       Te ardhura nga huamarrjet afatgjata </t>
  </si>
  <si>
    <t xml:space="preserve">       Pagesat e detyrimeve te Qerase financiare</t>
  </si>
  <si>
    <t xml:space="preserve">       Dividente te paguar</t>
  </si>
  <si>
    <t xml:space="preserve">       MM neto e perdorur ne veprimtarite financiare</t>
  </si>
  <si>
    <t>Rritja/Renja neto e mjeteve monetare</t>
  </si>
  <si>
    <t>Mjetet monetare ne fillim te periudhes kontabel</t>
  </si>
  <si>
    <t>Mjetet monetare ne fund te periudhes kontabel</t>
  </si>
  <si>
    <t>.</t>
  </si>
  <si>
    <t>PASQYRA LEVIZJES KAPITALEVE TE VETA PER PERIUDHEN 01 JANAR-31 DHJETORIT 2010</t>
  </si>
  <si>
    <t>Kapitali aksioner</t>
  </si>
  <si>
    <t>Primi aksionit</t>
  </si>
  <si>
    <t>Pozicioni me 31 dhjetor 2008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</si>
  <si>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</si>
  <si>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</si>
  <si>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</si>
  <si>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</si>
  <si>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</si>
  <si>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</si>
  <si>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Rritje e rezerves se kapitalit</t>
  </si>
  <si>
    <t>Emetimi I aksioneve</t>
  </si>
  <si>
    <t>Pozicioni me 31 dhjetor 2009</t>
  </si>
  <si>
    <t>III</t>
  </si>
  <si>
    <t xml:space="preserve">Emertimi dhe Forma ligjore                      </t>
  </si>
  <si>
    <t>Nr. Regjistrit Tregtar _________________________________</t>
  </si>
  <si>
    <t xml:space="preserve">                 P A S Q Y R A T   F I N A N C I A R E</t>
  </si>
  <si>
    <t xml:space="preserve">                         </t>
  </si>
  <si>
    <t xml:space="preserve">Pasqyrat financiare jane individuale </t>
  </si>
  <si>
    <t>__________________________</t>
  </si>
  <si>
    <t>Pasqyrat financiare jane te konsoliduara</t>
  </si>
  <si>
    <t xml:space="preserve">Pasqyrat financiare jane te shprehuara ne </t>
  </si>
  <si>
    <t>Pasqyrat financiare jane te rrumbullakosura ne</t>
  </si>
  <si>
    <t>Periudha kontabel e Pasqyrave Financiare</t>
  </si>
  <si>
    <t>Data e mbylljes se Pasqyrave Financiare</t>
  </si>
  <si>
    <t>Pasqyra Financiare te Vitit  2010</t>
  </si>
  <si>
    <t>Pasqyra e te Ardhurave dhe Shpenzimeve 2010</t>
  </si>
  <si>
    <t>Pasqyra e Fluksit Monetar - Metoda Indirekte 2010</t>
  </si>
  <si>
    <t>NIPTI-I _K72816801U</t>
  </si>
  <si>
    <t xml:space="preserve">Adresa e Selise ___AGANAS    KAVAJE </t>
  </si>
  <si>
    <t>Data e krijimit ____07/02/2007___________</t>
  </si>
  <si>
    <t>Veprimtari kryesore __IMPIAN I RRITJES SE PULAVE YTREGETIMIT TE TYRE ME SHUMICE E PAKICE</t>
  </si>
  <si>
    <t xml:space="preserve">                                          IMPORT EKSPORT E TJERA</t>
  </si>
  <si>
    <t>VITI 2010</t>
  </si>
  <si>
    <t>01.01.2010 Deri 31.12.2010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</si>
</sst>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b/>
      <sz val="12"/>
      <name val="Baskerville Old Face"/>
      <family val="1"/>
    </font>
    <font>
      <b/>
      <sz val="10"/>
      <name val="Baskerville Old Face"/>
      <family val="1"/>
    </font>
    <font>
      <b/>
      <sz val="14"/>
      <name val="Baskerville Old Face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37" fontId="1" fillId="0" borderId="0" xfId="0" applyNumberFormat="1" applyFont="1"/>
    <xf numFmtId="37" fontId="1" fillId="2" borderId="0" xfId="0" applyNumberFormat="1" applyFont="1" applyFill="1"/>
    <xf numFmtId="37" fontId="1" fillId="0" borderId="0" xfId="0" applyNumberFormat="1" applyFont="1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37" fontId="2" fillId="0" borderId="0" xfId="0" applyNumberFormat="1" applyFont="1"/>
    <xf numFmtId="37" fontId="2" fillId="2" borderId="0" xfId="0" applyNumberFormat="1" applyFont="1" applyFill="1"/>
    <xf numFmtId="37" fontId="2" fillId="0" borderId="0" xfId="0" applyNumberFormat="1" applyFont="1" applyFill="1"/>
    <xf numFmtId="0" fontId="2" fillId="0" borderId="0" xfId="0" applyFont="1" applyFill="1"/>
    <xf numFmtId="37" fontId="0" fillId="0" borderId="0" xfId="0" applyNumberFormat="1"/>
    <xf numFmtId="37" fontId="4" fillId="2" borderId="0" xfId="0" applyNumberFormat="1" applyFont="1" applyFill="1"/>
    <xf numFmtId="37" fontId="0" fillId="0" borderId="0" xfId="0" applyNumberFormat="1" applyFill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7" fontId="0" fillId="0" borderId="2" xfId="0" applyNumberFormat="1" applyBorder="1" applyAlignment="1">
      <alignment horizontal="center"/>
    </xf>
    <xf numFmtId="37" fontId="4" fillId="2" borderId="2" xfId="0" applyNumberFormat="1" applyFont="1" applyFill="1" applyBorder="1" applyAlignment="1">
      <alignment horizontal="center"/>
    </xf>
    <xf numFmtId="37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7" fontId="0" fillId="0" borderId="5" xfId="0" applyNumberFormat="1" applyBorder="1" applyAlignment="1">
      <alignment horizontal="center"/>
    </xf>
    <xf numFmtId="37" fontId="4" fillId="2" borderId="5" xfId="0" applyNumberFormat="1" applyFont="1" applyFill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37" fontId="6" fillId="0" borderId="8" xfId="0" applyNumberFormat="1" applyFont="1" applyBorder="1"/>
    <xf numFmtId="37" fontId="5" fillId="2" borderId="8" xfId="0" applyNumberFormat="1" applyFont="1" applyFill="1" applyBorder="1"/>
    <xf numFmtId="37" fontId="5" fillId="0" borderId="8" xfId="0" applyNumberFormat="1" applyFont="1" applyBorder="1"/>
    <xf numFmtId="0" fontId="0" fillId="0" borderId="7" xfId="0" applyBorder="1"/>
    <xf numFmtId="0" fontId="7" fillId="0" borderId="8" xfId="0" applyFont="1" applyBorder="1" applyAlignment="1">
      <alignment horizontal="left"/>
    </xf>
    <xf numFmtId="37" fontId="0" fillId="0" borderId="8" xfId="0" applyNumberFormat="1" applyBorder="1"/>
    <xf numFmtId="37" fontId="4" fillId="2" borderId="8" xfId="0" applyNumberFormat="1" applyFont="1" applyFill="1" applyBorder="1"/>
    <xf numFmtId="37" fontId="0" fillId="0" borderId="9" xfId="0" applyNumberFormat="1" applyBorder="1"/>
    <xf numFmtId="0" fontId="0" fillId="0" borderId="8" xfId="0" applyBorder="1" applyAlignment="1">
      <alignment horizontal="left"/>
    </xf>
    <xf numFmtId="0" fontId="7" fillId="0" borderId="8" xfId="0" applyFont="1" applyBorder="1"/>
    <xf numFmtId="0" fontId="0" fillId="0" borderId="8" xfId="0" applyBorder="1"/>
    <xf numFmtId="37" fontId="4" fillId="2" borderId="9" xfId="0" applyNumberFormat="1" applyFont="1" applyFill="1" applyBorder="1"/>
    <xf numFmtId="0" fontId="7" fillId="0" borderId="8" xfId="0" applyFont="1" applyFill="1" applyBorder="1"/>
    <xf numFmtId="0" fontId="0" fillId="0" borderId="10" xfId="0" applyBorder="1"/>
    <xf numFmtId="0" fontId="0" fillId="0" borderId="11" xfId="0" applyBorder="1"/>
    <xf numFmtId="37" fontId="0" fillId="0" borderId="11" xfId="0" applyNumberFormat="1" applyBorder="1"/>
    <xf numFmtId="37" fontId="4" fillId="2" borderId="11" xfId="0" applyNumberFormat="1" applyFont="1" applyFill="1" applyBorder="1"/>
    <xf numFmtId="37" fontId="0" fillId="0" borderId="12" xfId="0" applyNumberFormat="1" applyBorder="1"/>
    <xf numFmtId="0" fontId="6" fillId="0" borderId="13" xfId="0" applyFont="1" applyBorder="1"/>
    <xf numFmtId="0" fontId="5" fillId="0" borderId="14" xfId="0" applyFont="1" applyBorder="1"/>
    <xf numFmtId="37" fontId="6" fillId="0" borderId="14" xfId="0" applyNumberFormat="1" applyFont="1" applyBorder="1"/>
    <xf numFmtId="37" fontId="5" fillId="2" borderId="14" xfId="0" applyNumberFormat="1" applyFont="1" applyFill="1" applyBorder="1"/>
    <xf numFmtId="37" fontId="5" fillId="0" borderId="15" xfId="0" applyNumberFormat="1" applyFont="1" applyBorder="1"/>
    <xf numFmtId="37" fontId="7" fillId="2" borderId="8" xfId="0" applyNumberFormat="1" applyFont="1" applyFill="1" applyBorder="1"/>
    <xf numFmtId="37" fontId="7" fillId="0" borderId="8" xfId="0" applyNumberFormat="1" applyFont="1" applyBorder="1"/>
    <xf numFmtId="0" fontId="5" fillId="0" borderId="8" xfId="0" applyFont="1" applyBorder="1"/>
    <xf numFmtId="37" fontId="7" fillId="0" borderId="9" xfId="0" applyNumberFormat="1" applyFont="1" applyBorder="1"/>
    <xf numFmtId="0" fontId="4" fillId="0" borderId="8" xfId="0" applyFont="1" applyFill="1" applyBorder="1"/>
    <xf numFmtId="37" fontId="6" fillId="2" borderId="8" xfId="0" applyNumberFormat="1" applyFont="1" applyFill="1" applyBorder="1"/>
    <xf numFmtId="37" fontId="6" fillId="0" borderId="9" xfId="0" applyNumberFormat="1" applyFont="1" applyBorder="1"/>
    <xf numFmtId="0" fontId="6" fillId="0" borderId="0" xfId="0" applyFont="1" applyBorder="1"/>
    <xf numFmtId="0" fontId="5" fillId="0" borderId="0" xfId="0" applyFont="1" applyBorder="1"/>
    <xf numFmtId="37" fontId="6" fillId="0" borderId="0" xfId="0" applyNumberFormat="1" applyFont="1" applyBorder="1"/>
    <xf numFmtId="37" fontId="6" fillId="2" borderId="0" xfId="0" applyNumberFormat="1" applyFont="1" applyFill="1" applyBorder="1"/>
    <xf numFmtId="0" fontId="8" fillId="0" borderId="0" xfId="0" applyFont="1"/>
    <xf numFmtId="37" fontId="7" fillId="2" borderId="0" xfId="0" applyNumberFormat="1" applyFont="1" applyFill="1"/>
    <xf numFmtId="37" fontId="4" fillId="2" borderId="3" xfId="0" applyNumberFormat="1" applyFont="1" applyFill="1" applyBorder="1" applyAlignment="1">
      <alignment horizontal="center"/>
    </xf>
    <xf numFmtId="37" fontId="4" fillId="2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37" fontId="7" fillId="0" borderId="8" xfId="0" applyNumberFormat="1" applyFont="1" applyBorder="1" applyAlignment="1">
      <alignment horizontal="right"/>
    </xf>
    <xf numFmtId="37" fontId="7" fillId="2" borderId="9" xfId="0" applyNumberFormat="1" applyFont="1" applyFill="1" applyBorder="1" applyAlignment="1">
      <alignment horizontal="right"/>
    </xf>
    <xf numFmtId="37" fontId="4" fillId="0" borderId="8" xfId="0" applyNumberFormat="1" applyFont="1" applyBorder="1" applyAlignment="1">
      <alignment horizontal="right"/>
    </xf>
    <xf numFmtId="37" fontId="4" fillId="2" borderId="9" xfId="0" applyNumberFormat="1" applyFont="1" applyFill="1" applyBorder="1" applyAlignment="1">
      <alignment horizontal="right"/>
    </xf>
    <xf numFmtId="37" fontId="7" fillId="2" borderId="8" xfId="0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/>
    </xf>
    <xf numFmtId="37" fontId="4" fillId="2" borderId="8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37" fontId="4" fillId="0" borderId="17" xfId="0" applyNumberFormat="1" applyFont="1" applyBorder="1" applyAlignment="1">
      <alignment horizontal="right"/>
    </xf>
    <xf numFmtId="37" fontId="4" fillId="2" borderId="18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7" fontId="4" fillId="0" borderId="0" xfId="0" applyNumberFormat="1" applyFont="1" applyBorder="1" applyAlignment="1">
      <alignment horizontal="right"/>
    </xf>
    <xf numFmtId="37" fontId="4" fillId="2" borderId="0" xfId="0" applyNumberFormat="1" applyFont="1" applyFill="1" applyBorder="1" applyAlignment="1">
      <alignment horizontal="right"/>
    </xf>
    <xf numFmtId="164" fontId="4" fillId="0" borderId="0" xfId="1" applyFont="1" applyBorder="1" applyAlignment="1">
      <alignment horizontal="right"/>
    </xf>
    <xf numFmtId="37" fontId="7" fillId="0" borderId="0" xfId="0" applyNumberFormat="1" applyFont="1"/>
    <xf numFmtId="0" fontId="0" fillId="0" borderId="11" xfId="0" applyBorder="1" applyAlignment="1">
      <alignment horizontal="center"/>
    </xf>
    <xf numFmtId="0" fontId="4" fillId="0" borderId="11" xfId="0" applyFont="1" applyBorder="1"/>
    <xf numFmtId="37" fontId="0" fillId="0" borderId="11" xfId="0" applyNumberFormat="1" applyBorder="1" applyAlignment="1">
      <alignment horizontal="center"/>
    </xf>
    <xf numFmtId="37" fontId="4" fillId="2" borderId="11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7" fillId="0" borderId="0" xfId="0" applyFont="1"/>
    <xf numFmtId="37" fontId="7" fillId="0" borderId="0" xfId="0" applyNumberFormat="1" applyFont="1" applyFill="1"/>
    <xf numFmtId="0" fontId="0" fillId="0" borderId="13" xfId="0" applyBorder="1"/>
    <xf numFmtId="0" fontId="0" fillId="0" borderId="14" xfId="0" applyBorder="1"/>
    <xf numFmtId="37" fontId="0" fillId="0" borderId="14" xfId="0" applyNumberFormat="1" applyBorder="1"/>
    <xf numFmtId="37" fontId="4" fillId="2" borderId="14" xfId="0" applyNumberFormat="1" applyFont="1" applyFill="1" applyBorder="1"/>
    <xf numFmtId="37" fontId="0" fillId="0" borderId="14" xfId="0" applyNumberFormat="1" applyFill="1" applyBorder="1"/>
    <xf numFmtId="0" fontId="0" fillId="0" borderId="15" xfId="0" applyFill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37" fontId="7" fillId="0" borderId="5" xfId="0" applyNumberFormat="1" applyFont="1" applyBorder="1"/>
    <xf numFmtId="37" fontId="7" fillId="2" borderId="5" xfId="0" applyNumberFormat="1" applyFont="1" applyFill="1" applyBorder="1"/>
    <xf numFmtId="37" fontId="7" fillId="0" borderId="5" xfId="0" applyNumberFormat="1" applyFont="1" applyFill="1" applyBorder="1"/>
    <xf numFmtId="3" fontId="7" fillId="0" borderId="6" xfId="0" applyNumberFormat="1" applyFont="1" applyFill="1" applyBorder="1"/>
    <xf numFmtId="37" fontId="0" fillId="0" borderId="8" xfId="0" applyNumberFormat="1" applyFill="1" applyBorder="1"/>
    <xf numFmtId="0" fontId="0" fillId="0" borderId="9" xfId="0" applyFill="1" applyBorder="1"/>
    <xf numFmtId="0" fontId="7" fillId="0" borderId="7" xfId="0" applyFont="1" applyBorder="1"/>
    <xf numFmtId="37" fontId="7" fillId="0" borderId="8" xfId="0" applyNumberFormat="1" applyFont="1" applyFill="1" applyBorder="1"/>
    <xf numFmtId="3" fontId="7" fillId="0" borderId="9" xfId="0" applyNumberFormat="1" applyFont="1" applyFill="1" applyBorder="1"/>
    <xf numFmtId="0" fontId="7" fillId="0" borderId="16" xfId="0" applyFont="1" applyBorder="1"/>
    <xf numFmtId="0" fontId="7" fillId="0" borderId="17" xfId="0" applyFont="1" applyBorder="1"/>
    <xf numFmtId="37" fontId="7" fillId="0" borderId="17" xfId="0" applyNumberFormat="1" applyFont="1" applyBorder="1"/>
    <xf numFmtId="37" fontId="7" fillId="2" borderId="17" xfId="0" applyNumberFormat="1" applyFont="1" applyFill="1" applyBorder="1"/>
    <xf numFmtId="37" fontId="7" fillId="0" borderId="17" xfId="0" applyNumberFormat="1" applyFont="1" applyFill="1" applyBorder="1"/>
    <xf numFmtId="0" fontId="7" fillId="0" borderId="18" xfId="0" applyFont="1" applyFill="1" applyBorder="1"/>
    <xf numFmtId="0" fontId="0" fillId="0" borderId="19" xfId="0" applyBorder="1"/>
    <xf numFmtId="0" fontId="0" fillId="0" borderId="20" xfId="0" applyBorder="1"/>
    <xf numFmtId="37" fontId="0" fillId="0" borderId="20" xfId="0" applyNumberFormat="1" applyBorder="1"/>
    <xf numFmtId="37" fontId="4" fillId="2" borderId="20" xfId="0" applyNumberFormat="1" applyFont="1" applyFill="1" applyBorder="1"/>
    <xf numFmtId="37" fontId="0" fillId="0" borderId="21" xfId="0" applyNumberFormat="1" applyBorder="1"/>
    <xf numFmtId="0" fontId="0" fillId="0" borderId="22" xfId="0" applyBorder="1"/>
    <xf numFmtId="0" fontId="0" fillId="0" borderId="0" xfId="0" applyBorder="1"/>
    <xf numFmtId="37" fontId="0" fillId="0" borderId="0" xfId="0" applyNumberFormat="1" applyBorder="1"/>
    <xf numFmtId="37" fontId="4" fillId="2" borderId="0" xfId="0" applyNumberFormat="1" applyFont="1" applyFill="1" applyBorder="1"/>
    <xf numFmtId="37" fontId="0" fillId="0" borderId="23" xfId="0" applyNumberFormat="1" applyBorder="1"/>
    <xf numFmtId="37" fontId="7" fillId="2" borderId="0" xfId="0" applyNumberFormat="1" applyFont="1" applyFill="1" applyBorder="1"/>
    <xf numFmtId="0" fontId="9" fillId="0" borderId="0" xfId="0" applyFont="1" applyBorder="1"/>
    <xf numFmtId="37" fontId="9" fillId="0" borderId="0" xfId="0" applyNumberFormat="1" applyFont="1" applyBorder="1"/>
    <xf numFmtId="37" fontId="5" fillId="0" borderId="0" xfId="0" applyNumberFormat="1" applyFont="1" applyBorder="1"/>
    <xf numFmtId="37" fontId="5" fillId="2" borderId="0" xfId="0" applyNumberFormat="1" applyFont="1" applyFill="1" applyBorder="1"/>
    <xf numFmtId="0" fontId="0" fillId="0" borderId="24" xfId="0" applyBorder="1"/>
    <xf numFmtId="0" fontId="0" fillId="0" borderId="25" xfId="0" applyBorder="1"/>
    <xf numFmtId="37" fontId="0" fillId="0" borderId="25" xfId="0" applyNumberFormat="1" applyBorder="1"/>
    <xf numFmtId="37" fontId="4" fillId="2" borderId="25" xfId="0" applyNumberFormat="1" applyFont="1" applyFill="1" applyBorder="1"/>
    <xf numFmtId="37" fontId="0" fillId="0" borderId="26" xfId="0" applyNumberFormat="1" applyBorder="1"/>
    <xf numFmtId="0" fontId="0" fillId="0" borderId="0" xfId="0" applyBorder="1" applyAlignment="1">
      <alignment horizontal="right"/>
    </xf>
    <xf numFmtId="37" fontId="11" fillId="2" borderId="0" xfId="0" applyNumberFormat="1" applyFont="1" applyFill="1" applyBorder="1"/>
    <xf numFmtId="0" fontId="12" fillId="0" borderId="0" xfId="0" applyFont="1" applyBorder="1" applyAlignment="1">
      <alignment horizontal="left"/>
    </xf>
    <xf numFmtId="37" fontId="12" fillId="0" borderId="0" xfId="0" applyNumberFormat="1" applyFont="1" applyBorder="1" applyAlignment="1">
      <alignment horizontal="right"/>
    </xf>
    <xf numFmtId="37" fontId="10" fillId="0" borderId="0" xfId="0" applyNumberFormat="1" applyFont="1" applyFill="1"/>
  </cellXfs>
  <cellStyles count="2">
    <cellStyle name="Comm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tabSelected="1" workbookViewId="0">
      <selection activeCell="F196" sqref="F196"/>
    </sheetView>
  </sheetViews>
  <sheetFormatPr defaultRowHeight="15"/>
  <cols>
    <col min="1" max="1" width="4" customWidth="1"/>
    <col min="2" max="2" width="41.7109375" customWidth="1"/>
    <col min="3" max="3" width="21.7109375" style="12" customWidth="1"/>
    <col min="4" max="4" width="14.5703125" style="13" customWidth="1"/>
    <col min="5" max="5" width="14.140625" style="12" customWidth="1"/>
    <col min="6" max="6" width="14.42578125" style="14" customWidth="1"/>
    <col min="7" max="7" width="12.7109375" style="14" bestFit="1" customWidth="1"/>
    <col min="8" max="8" width="13.5703125" style="14" customWidth="1"/>
    <col min="9" max="9" width="13" style="15" customWidth="1"/>
    <col min="10" max="10" width="9.140625" style="15"/>
  </cols>
  <sheetData>
    <row r="1" spans="1:10" s="1" customFormat="1" ht="15.75">
      <c r="B1" s="1" t="s">
        <v>0</v>
      </c>
      <c r="C1" s="2"/>
      <c r="D1" s="3"/>
      <c r="E1" s="2"/>
      <c r="F1" s="4"/>
      <c r="G1" s="4"/>
      <c r="H1" s="4"/>
      <c r="I1" s="5"/>
      <c r="J1" s="5"/>
    </row>
    <row r="2" spans="1:10" s="1" customFormat="1" ht="15.75">
      <c r="B2" s="1" t="s">
        <v>1</v>
      </c>
      <c r="C2" s="2"/>
      <c r="D2" s="3"/>
      <c r="E2" s="2"/>
      <c r="F2" s="4"/>
      <c r="G2" s="4"/>
      <c r="H2" s="4"/>
      <c r="I2" s="5"/>
      <c r="J2" s="5"/>
    </row>
    <row r="3" spans="1:10" s="6" customFormat="1" ht="18.75">
      <c r="B3" s="7" t="s">
        <v>179</v>
      </c>
      <c r="C3" s="8"/>
      <c r="D3" s="9"/>
      <c r="E3" s="8"/>
      <c r="F3" s="10"/>
      <c r="G3" s="10"/>
      <c r="H3" s="10"/>
      <c r="I3" s="11"/>
      <c r="J3" s="11"/>
    </row>
    <row r="4" spans="1:10" ht="15.75" thickBot="1"/>
    <row r="5" spans="1:10">
      <c r="A5" s="16" t="s">
        <v>2</v>
      </c>
      <c r="B5" s="17" t="s">
        <v>3</v>
      </c>
      <c r="C5" s="18" t="s">
        <v>4</v>
      </c>
      <c r="D5" s="19" t="s">
        <v>5</v>
      </c>
      <c r="E5" s="20" t="s">
        <v>6</v>
      </c>
    </row>
    <row r="6" spans="1:10">
      <c r="A6" s="21"/>
      <c r="B6" s="22"/>
      <c r="C6" s="23"/>
      <c r="D6" s="24" t="s">
        <v>7</v>
      </c>
      <c r="E6" s="25" t="s">
        <v>8</v>
      </c>
    </row>
    <row r="7" spans="1:10" ht="15.75">
      <c r="A7" s="26" t="s">
        <v>9</v>
      </c>
      <c r="B7" s="27" t="s">
        <v>10</v>
      </c>
      <c r="C7" s="28"/>
      <c r="D7" s="29">
        <f>D8+D11+D12+D20+D28+D29+D30</f>
        <v>328036704</v>
      </c>
      <c r="E7" s="30">
        <f>E8+E11+E12+E20+E28+E29+E30</f>
        <v>335712035.96497369</v>
      </c>
    </row>
    <row r="8" spans="1:10">
      <c r="A8" s="31"/>
      <c r="B8" s="32" t="s">
        <v>11</v>
      </c>
      <c r="C8" s="33">
        <v>1</v>
      </c>
      <c r="D8" s="34">
        <f>D9+D10</f>
        <v>305496</v>
      </c>
      <c r="E8" s="35">
        <v>1973582.9806279242</v>
      </c>
    </row>
    <row r="9" spans="1:10">
      <c r="A9" s="31"/>
      <c r="B9" s="36" t="s">
        <v>12</v>
      </c>
      <c r="C9" s="33"/>
      <c r="D9" s="34">
        <v>157207</v>
      </c>
      <c r="E9" s="35">
        <v>1949126.0473000109</v>
      </c>
    </row>
    <row r="10" spans="1:10">
      <c r="A10" s="31"/>
      <c r="B10" s="36" t="s">
        <v>13</v>
      </c>
      <c r="C10" s="33"/>
      <c r="D10" s="34">
        <f>148271+18</f>
        <v>148289</v>
      </c>
      <c r="E10" s="35">
        <v>24456.933327913284</v>
      </c>
    </row>
    <row r="11" spans="1:10">
      <c r="A11" s="31"/>
      <c r="B11" s="37" t="s">
        <v>14</v>
      </c>
      <c r="C11" s="33"/>
      <c r="D11" s="34"/>
      <c r="E11" s="35"/>
    </row>
    <row r="12" spans="1:10">
      <c r="A12" s="31"/>
      <c r="B12" s="37" t="s">
        <v>15</v>
      </c>
      <c r="C12" s="33">
        <v>2</v>
      </c>
      <c r="D12" s="34">
        <f>D13+D14+D15+D16+D17+D18+D19</f>
        <v>121843257</v>
      </c>
      <c r="E12" s="33">
        <f>E13+E14+E15+E16+E17+E18+E19</f>
        <v>197719943.28455725</v>
      </c>
    </row>
    <row r="13" spans="1:10">
      <c r="A13" s="31"/>
      <c r="B13" s="38" t="s">
        <v>16</v>
      </c>
      <c r="C13" s="33"/>
      <c r="D13" s="34">
        <v>11450199</v>
      </c>
      <c r="E13" s="35">
        <v>61813606.295801073</v>
      </c>
    </row>
    <row r="14" spans="1:10">
      <c r="A14" s="31"/>
      <c r="B14" s="38" t="s">
        <v>17</v>
      </c>
      <c r="C14" s="33"/>
      <c r="D14" s="34"/>
      <c r="E14" s="35"/>
    </row>
    <row r="15" spans="1:10">
      <c r="A15" s="31"/>
      <c r="B15" s="38" t="s">
        <v>18</v>
      </c>
      <c r="C15" s="33"/>
      <c r="D15" s="34">
        <f>902100-41245</f>
        <v>860855</v>
      </c>
      <c r="E15" s="35">
        <v>760164</v>
      </c>
    </row>
    <row r="16" spans="1:10">
      <c r="A16" s="31"/>
      <c r="B16" s="38" t="s">
        <v>19</v>
      </c>
      <c r="C16" s="33"/>
      <c r="D16" s="34">
        <f>46513014-17475664</f>
        <v>29037350</v>
      </c>
      <c r="E16" s="35">
        <v>45953040.988756187</v>
      </c>
    </row>
    <row r="17" spans="1:5">
      <c r="A17" s="31"/>
      <c r="B17" s="38" t="s">
        <v>20</v>
      </c>
      <c r="C17" s="33"/>
      <c r="D17" s="34">
        <v>80494853</v>
      </c>
      <c r="E17" s="35">
        <v>89193132</v>
      </c>
    </row>
    <row r="18" spans="1:5">
      <c r="A18" s="31"/>
      <c r="B18" s="38" t="s">
        <v>21</v>
      </c>
      <c r="C18" s="33"/>
      <c r="D18" s="34"/>
      <c r="E18" s="35"/>
    </row>
    <row r="19" spans="1:5">
      <c r="A19" s="31"/>
      <c r="B19" s="38" t="s">
        <v>22</v>
      </c>
      <c r="C19" s="33"/>
      <c r="D19" s="34"/>
      <c r="E19" s="35"/>
    </row>
    <row r="20" spans="1:5">
      <c r="A20" s="31"/>
      <c r="B20" s="37" t="s">
        <v>23</v>
      </c>
      <c r="C20" s="33">
        <v>3</v>
      </c>
      <c r="D20" s="34">
        <f>SUM(D21:D27)</f>
        <v>144613151</v>
      </c>
      <c r="E20" s="33">
        <f>SUM(E21:E27)</f>
        <v>108243709.6997885</v>
      </c>
    </row>
    <row r="21" spans="1:5">
      <c r="A21" s="31"/>
      <c r="B21" s="38" t="s">
        <v>24</v>
      </c>
      <c r="C21" s="33"/>
      <c r="D21" s="34">
        <f>61967765+66848634</f>
        <v>128816399</v>
      </c>
      <c r="E21" s="35">
        <v>90307734</v>
      </c>
    </row>
    <row r="22" spans="1:5">
      <c r="A22" s="31"/>
      <c r="B22" s="38" t="s">
        <v>25</v>
      </c>
      <c r="C22" s="33"/>
      <c r="D22" s="34"/>
      <c r="E22" s="35"/>
    </row>
    <row r="23" spans="1:5">
      <c r="A23" s="31"/>
      <c r="B23" s="38" t="s">
        <v>26</v>
      </c>
      <c r="C23" s="33"/>
      <c r="D23" s="34">
        <f>10127225+1131900</f>
        <v>11259125</v>
      </c>
      <c r="E23" s="35">
        <v>12544215.699788496</v>
      </c>
    </row>
    <row r="24" spans="1:5">
      <c r="A24" s="31"/>
      <c r="B24" s="38" t="s">
        <v>27</v>
      </c>
      <c r="C24" s="33"/>
      <c r="D24" s="34"/>
      <c r="E24" s="35"/>
    </row>
    <row r="25" spans="1:5">
      <c r="A25" s="31"/>
      <c r="B25" s="38" t="s">
        <v>28</v>
      </c>
      <c r="C25" s="33"/>
      <c r="D25" s="34">
        <v>622258</v>
      </c>
      <c r="E25" s="35">
        <v>622258</v>
      </c>
    </row>
    <row r="26" spans="1:5">
      <c r="A26" s="31"/>
      <c r="B26" s="38" t="s">
        <v>29</v>
      </c>
      <c r="C26" s="33"/>
      <c r="D26" s="34"/>
      <c r="E26" s="35"/>
    </row>
    <row r="27" spans="1:5">
      <c r="A27" s="31"/>
      <c r="B27" s="38" t="s">
        <v>30</v>
      </c>
      <c r="C27" s="33"/>
      <c r="D27" s="34">
        <f>3915369</f>
        <v>3915369</v>
      </c>
      <c r="E27" s="35">
        <v>4769502</v>
      </c>
    </row>
    <row r="28" spans="1:5">
      <c r="A28" s="31"/>
      <c r="B28" s="37" t="s">
        <v>31</v>
      </c>
      <c r="C28" s="33"/>
      <c r="D28" s="34"/>
      <c r="E28" s="35"/>
    </row>
    <row r="29" spans="1:5">
      <c r="A29" s="31"/>
      <c r="B29" s="37" t="s">
        <v>32</v>
      </c>
      <c r="C29" s="33"/>
      <c r="D29" s="34"/>
      <c r="E29" s="35"/>
    </row>
    <row r="30" spans="1:5">
      <c r="A30" s="31"/>
      <c r="B30" s="37" t="s">
        <v>33</v>
      </c>
      <c r="C30" s="33"/>
      <c r="D30" s="34">
        <f>SUM(D31:D32)</f>
        <v>61274800</v>
      </c>
      <c r="E30" s="33">
        <f>SUM(E31:E32)</f>
        <v>27774800</v>
      </c>
    </row>
    <row r="31" spans="1:5">
      <c r="A31" s="31"/>
      <c r="B31" s="38" t="s">
        <v>34</v>
      </c>
      <c r="C31" s="33"/>
      <c r="D31" s="39">
        <v>61274800</v>
      </c>
      <c r="E31" s="35">
        <v>27774800</v>
      </c>
    </row>
    <row r="32" spans="1:5">
      <c r="A32" s="31"/>
      <c r="B32" s="38" t="s">
        <v>35</v>
      </c>
      <c r="C32" s="33"/>
      <c r="D32" s="34"/>
      <c r="E32" s="35"/>
    </row>
    <row r="33" spans="1:9" ht="15.75">
      <c r="A33" s="26" t="s">
        <v>36</v>
      </c>
      <c r="B33" s="27" t="s">
        <v>37</v>
      </c>
      <c r="C33" s="28"/>
      <c r="D33" s="29">
        <f>D34+D35</f>
        <v>667141126</v>
      </c>
      <c r="E33" s="30">
        <f>E34+E35</f>
        <v>619208665.12319994</v>
      </c>
      <c r="I33" s="14"/>
    </row>
    <row r="34" spans="1:9">
      <c r="A34" s="31"/>
      <c r="B34" s="40" t="s">
        <v>38</v>
      </c>
      <c r="C34" s="33"/>
      <c r="D34" s="34"/>
      <c r="E34" s="35"/>
      <c r="I34" s="14"/>
    </row>
    <row r="35" spans="1:9">
      <c r="A35" s="31"/>
      <c r="B35" s="40" t="s">
        <v>39</v>
      </c>
      <c r="C35" s="33">
        <v>5</v>
      </c>
      <c r="D35" s="34">
        <f>SUM(D36:D41)</f>
        <v>667141126</v>
      </c>
      <c r="E35" s="33">
        <f>SUM(E36:E41)</f>
        <v>619208665.12319994</v>
      </c>
    </row>
    <row r="36" spans="1:9">
      <c r="A36" s="31"/>
      <c r="B36" s="38" t="s">
        <v>40</v>
      </c>
      <c r="C36" s="33"/>
      <c r="D36" s="39">
        <v>464000000</v>
      </c>
      <c r="E36" s="35">
        <v>464000000</v>
      </c>
    </row>
    <row r="37" spans="1:9">
      <c r="A37" s="31"/>
      <c r="B37" s="38" t="s">
        <v>41</v>
      </c>
      <c r="C37" s="33"/>
      <c r="D37" s="34"/>
      <c r="E37" s="35"/>
    </row>
    <row r="38" spans="1:9">
      <c r="A38" s="31"/>
      <c r="B38" s="38" t="s">
        <v>42</v>
      </c>
      <c r="C38" s="33"/>
      <c r="D38" s="34">
        <v>19040171</v>
      </c>
      <c r="E38" s="35">
        <v>22245326</v>
      </c>
      <c r="I38" s="14"/>
    </row>
    <row r="39" spans="1:9">
      <c r="A39" s="31"/>
      <c r="B39" s="38" t="s">
        <v>43</v>
      </c>
      <c r="C39" s="33"/>
      <c r="D39" s="34">
        <f>1454748+29040300-1967572</f>
        <v>28527476</v>
      </c>
      <c r="E39" s="35">
        <v>5273516</v>
      </c>
    </row>
    <row r="40" spans="1:9">
      <c r="A40" s="31"/>
      <c r="B40" s="38" t="s">
        <v>44</v>
      </c>
      <c r="C40" s="33"/>
      <c r="D40" s="34">
        <f>3924455</f>
        <v>3924455</v>
      </c>
      <c r="E40" s="35">
        <v>554452</v>
      </c>
    </row>
    <row r="41" spans="1:9">
      <c r="A41" s="31"/>
      <c r="B41" s="38" t="s">
        <v>45</v>
      </c>
      <c r="C41" s="33"/>
      <c r="D41" s="34">
        <v>151649024</v>
      </c>
      <c r="E41" s="35">
        <v>127135371.1232</v>
      </c>
    </row>
    <row r="42" spans="1:9">
      <c r="A42" s="31"/>
      <c r="B42" s="38" t="s">
        <v>46</v>
      </c>
      <c r="C42" s="33"/>
      <c r="D42" s="34"/>
      <c r="E42" s="35"/>
    </row>
    <row r="43" spans="1:9">
      <c r="A43" s="31"/>
      <c r="B43" s="38" t="s">
        <v>47</v>
      </c>
      <c r="C43" s="33"/>
      <c r="D43" s="34"/>
      <c r="E43" s="35"/>
    </row>
    <row r="44" spans="1:9">
      <c r="A44" s="31"/>
      <c r="B44" s="38" t="s">
        <v>48</v>
      </c>
      <c r="C44" s="33"/>
      <c r="D44" s="34"/>
      <c r="E44" s="35"/>
    </row>
    <row r="45" spans="1:9" ht="15.75" thickBot="1">
      <c r="A45" s="41"/>
      <c r="B45" s="42" t="s">
        <v>49</v>
      </c>
      <c r="C45" s="43"/>
      <c r="D45" s="44"/>
      <c r="E45" s="45"/>
    </row>
    <row r="46" spans="1:9" ht="16.5" thickBot="1">
      <c r="A46" s="46"/>
      <c r="B46" s="47" t="s">
        <v>50</v>
      </c>
      <c r="C46" s="48"/>
      <c r="D46" s="49">
        <f>D33+D7</f>
        <v>995177830</v>
      </c>
      <c r="E46" s="50">
        <f>E33+E7</f>
        <v>954920701.08817363</v>
      </c>
    </row>
    <row r="57" spans="1:10" s="1" customFormat="1" ht="15.75">
      <c r="B57" s="1" t="s">
        <v>0</v>
      </c>
      <c r="C57" s="2"/>
      <c r="D57" s="3"/>
      <c r="E57" s="2"/>
      <c r="F57" s="14"/>
      <c r="G57" s="4"/>
      <c r="H57" s="4"/>
      <c r="I57" s="5"/>
      <c r="J57" s="5"/>
    </row>
    <row r="58" spans="1:10" s="1" customFormat="1" ht="15.75">
      <c r="B58" s="1" t="s">
        <v>1</v>
      </c>
      <c r="C58" s="2"/>
      <c r="D58" s="3"/>
      <c r="E58" s="2"/>
      <c r="F58" s="14"/>
      <c r="G58" s="4"/>
      <c r="H58" s="4"/>
      <c r="I58" s="5"/>
      <c r="J58" s="5"/>
    </row>
    <row r="59" spans="1:10" s="6" customFormat="1" ht="19.5" thickBot="1">
      <c r="B59" s="7" t="s">
        <v>179</v>
      </c>
      <c r="C59" s="8"/>
      <c r="D59" s="9"/>
      <c r="E59" s="8"/>
      <c r="F59" s="14"/>
      <c r="G59" s="10"/>
      <c r="H59" s="10"/>
      <c r="I59" s="11"/>
      <c r="J59" s="11"/>
    </row>
    <row r="60" spans="1:10">
      <c r="A60" s="16" t="s">
        <v>2</v>
      </c>
      <c r="B60" s="17" t="s">
        <v>51</v>
      </c>
      <c r="C60" s="18" t="s">
        <v>4</v>
      </c>
      <c r="D60" s="19" t="s">
        <v>5</v>
      </c>
      <c r="E60" s="20" t="s">
        <v>6</v>
      </c>
    </row>
    <row r="61" spans="1:10">
      <c r="A61" s="21"/>
      <c r="B61" s="22"/>
      <c r="C61" s="23"/>
      <c r="D61" s="24" t="s">
        <v>7</v>
      </c>
      <c r="E61" s="25" t="s">
        <v>8</v>
      </c>
    </row>
    <row r="62" spans="1:10" ht="15.75">
      <c r="A62" s="26" t="s">
        <v>9</v>
      </c>
      <c r="B62" s="27" t="s">
        <v>52</v>
      </c>
      <c r="C62" s="28"/>
      <c r="D62" s="29">
        <f>D63+D64+D67+D79+D80</f>
        <v>221934893</v>
      </c>
      <c r="E62" s="30">
        <f>E63+E64+E67+E79+E80</f>
        <v>268403786.50711623</v>
      </c>
    </row>
    <row r="63" spans="1:10">
      <c r="A63" s="31"/>
      <c r="B63" s="37" t="s">
        <v>53</v>
      </c>
      <c r="C63" s="33"/>
      <c r="D63" s="34"/>
      <c r="E63" s="35"/>
    </row>
    <row r="64" spans="1:10">
      <c r="A64" s="31"/>
      <c r="B64" s="37" t="s">
        <v>54</v>
      </c>
      <c r="C64" s="33">
        <v>6</v>
      </c>
      <c r="D64" s="51">
        <f>SUM(D65:D66)</f>
        <v>66629536</v>
      </c>
      <c r="E64" s="52">
        <f>SUM(E65:E66)</f>
        <v>174708735</v>
      </c>
    </row>
    <row r="65" spans="1:5">
      <c r="A65" s="31"/>
      <c r="B65" s="38" t="s">
        <v>55</v>
      </c>
      <c r="C65" s="33"/>
      <c r="D65" s="34">
        <v>66629536</v>
      </c>
      <c r="E65" s="35">
        <v>174708735</v>
      </c>
    </row>
    <row r="66" spans="1:5">
      <c r="A66" s="31"/>
      <c r="B66" s="38" t="s">
        <v>56</v>
      </c>
      <c r="C66" s="33"/>
      <c r="D66" s="34"/>
      <c r="E66" s="35"/>
    </row>
    <row r="67" spans="1:5">
      <c r="A67" s="31"/>
      <c r="B67" s="37" t="s">
        <v>57</v>
      </c>
      <c r="C67" s="33">
        <v>7</v>
      </c>
      <c r="D67" s="51">
        <f>SUM(D68:D78)</f>
        <v>155305357</v>
      </c>
      <c r="E67" s="52">
        <f>SUM(E68:E78)</f>
        <v>93695051.507116228</v>
      </c>
    </row>
    <row r="68" spans="1:5">
      <c r="A68" s="31"/>
      <c r="B68" s="38" t="s">
        <v>58</v>
      </c>
      <c r="C68" s="33"/>
      <c r="D68" s="34">
        <v>109448445</v>
      </c>
      <c r="E68" s="35">
        <v>92761630.082116231</v>
      </c>
    </row>
    <row r="69" spans="1:5">
      <c r="A69" s="31"/>
      <c r="B69" s="38" t="s">
        <v>59</v>
      </c>
      <c r="C69" s="33"/>
      <c r="D69" s="34">
        <v>0</v>
      </c>
      <c r="E69" s="35">
        <v>657668.80000000075</v>
      </c>
    </row>
    <row r="70" spans="1:5">
      <c r="A70" s="31"/>
      <c r="B70" s="38" t="s">
        <v>60</v>
      </c>
      <c r="C70" s="33"/>
      <c r="D70" s="34">
        <v>344202</v>
      </c>
      <c r="E70" s="35">
        <v>232462.625</v>
      </c>
    </row>
    <row r="71" spans="1:5">
      <c r="A71" s="31"/>
      <c r="B71" s="38" t="s">
        <v>61</v>
      </c>
      <c r="C71" s="33"/>
      <c r="D71" s="34">
        <v>69370</v>
      </c>
      <c r="E71" s="35">
        <v>43290</v>
      </c>
    </row>
    <row r="72" spans="1:5">
      <c r="A72" s="31"/>
      <c r="B72" s="38" t="s">
        <v>62</v>
      </c>
      <c r="C72" s="33"/>
      <c r="D72" s="34"/>
      <c r="E72" s="35"/>
    </row>
    <row r="73" spans="1:5">
      <c r="A73" s="31"/>
      <c r="B73" s="38" t="s">
        <v>63</v>
      </c>
      <c r="C73" s="33"/>
      <c r="D73" s="34"/>
      <c r="E73" s="35"/>
    </row>
    <row r="74" spans="1:5">
      <c r="A74" s="31"/>
      <c r="B74" s="38" t="s">
        <v>64</v>
      </c>
      <c r="C74" s="33"/>
      <c r="D74" s="34"/>
      <c r="E74" s="35"/>
    </row>
    <row r="75" spans="1:5">
      <c r="A75" s="31"/>
      <c r="B75" s="38" t="s">
        <v>65</v>
      </c>
      <c r="C75" s="33"/>
      <c r="D75" s="34"/>
      <c r="E75" s="35"/>
    </row>
    <row r="76" spans="1:5">
      <c r="A76" s="31"/>
      <c r="B76" s="38" t="s">
        <v>66</v>
      </c>
      <c r="C76" s="33"/>
      <c r="D76" s="34">
        <v>45443340</v>
      </c>
      <c r="E76" s="35"/>
    </row>
    <row r="77" spans="1:5">
      <c r="A77" s="31"/>
      <c r="B77" s="38" t="s">
        <v>67</v>
      </c>
      <c r="C77" s="33"/>
      <c r="D77" s="34"/>
      <c r="E77" s="35"/>
    </row>
    <row r="78" spans="1:5">
      <c r="A78" s="31"/>
      <c r="B78" s="38" t="s">
        <v>68</v>
      </c>
      <c r="C78" s="33"/>
      <c r="D78" s="34"/>
      <c r="E78" s="35"/>
    </row>
    <row r="79" spans="1:5">
      <c r="A79" s="31"/>
      <c r="B79" s="37" t="s">
        <v>69</v>
      </c>
      <c r="C79" s="33"/>
      <c r="D79" s="34"/>
      <c r="E79" s="35"/>
    </row>
    <row r="80" spans="1:5">
      <c r="A80" s="31"/>
      <c r="B80" s="37" t="s">
        <v>70</v>
      </c>
      <c r="C80" s="33"/>
      <c r="D80" s="34"/>
      <c r="E80" s="35"/>
    </row>
    <row r="81" spans="1:5" ht="15.75">
      <c r="A81" s="26" t="s">
        <v>9</v>
      </c>
      <c r="B81" s="27" t="s">
        <v>71</v>
      </c>
      <c r="C81" s="33"/>
      <c r="D81" s="34">
        <f>D82+D86+D87+D88</f>
        <v>361671006</v>
      </c>
      <c r="E81" s="33">
        <f>E82+E86+E87+E88</f>
        <v>288001433.98539996</v>
      </c>
    </row>
    <row r="82" spans="1:5">
      <c r="A82" s="31"/>
      <c r="B82" s="37" t="s">
        <v>72</v>
      </c>
      <c r="C82" s="33">
        <v>8</v>
      </c>
      <c r="D82" s="34">
        <f>SUM(D83:D85)</f>
        <v>361671006</v>
      </c>
      <c r="E82" s="33">
        <f>SUM(E83:E85)</f>
        <v>288001433.98539996</v>
      </c>
    </row>
    <row r="83" spans="1:5">
      <c r="A83" s="31"/>
      <c r="B83" s="38" t="s">
        <v>73</v>
      </c>
      <c r="C83" s="33"/>
      <c r="D83" s="34">
        <f>11263597+350407409</f>
        <v>361671006</v>
      </c>
      <c r="E83" s="35">
        <v>288001433.98539996</v>
      </c>
    </row>
    <row r="84" spans="1:5">
      <c r="A84" s="31"/>
      <c r="B84" s="38" t="s">
        <v>74</v>
      </c>
      <c r="C84" s="33"/>
      <c r="D84" s="34"/>
      <c r="E84" s="35"/>
    </row>
    <row r="85" spans="1:5">
      <c r="A85" s="31"/>
      <c r="B85" s="38" t="s">
        <v>29</v>
      </c>
      <c r="C85" s="33"/>
      <c r="D85" s="34"/>
      <c r="E85" s="35"/>
    </row>
    <row r="86" spans="1:5">
      <c r="A86" s="31"/>
      <c r="B86" s="37" t="s">
        <v>75</v>
      </c>
      <c r="C86" s="33"/>
      <c r="D86" s="34"/>
      <c r="E86" s="35"/>
    </row>
    <row r="87" spans="1:5">
      <c r="A87" s="31"/>
      <c r="B87" s="37" t="s">
        <v>76</v>
      </c>
      <c r="C87" s="33"/>
      <c r="D87" s="34"/>
      <c r="E87" s="35"/>
    </row>
    <row r="88" spans="1:5">
      <c r="A88" s="31"/>
      <c r="B88" s="37" t="s">
        <v>77</v>
      </c>
      <c r="C88" s="33"/>
      <c r="D88" s="34"/>
      <c r="E88" s="35"/>
    </row>
    <row r="89" spans="1:5" ht="15.75">
      <c r="A89" s="26"/>
      <c r="B89" s="53" t="s">
        <v>78</v>
      </c>
      <c r="C89" s="28"/>
      <c r="D89" s="29">
        <f>D81+D62</f>
        <v>583605899</v>
      </c>
      <c r="E89" s="30">
        <f>E81+E62</f>
        <v>556405220.49251616</v>
      </c>
    </row>
    <row r="90" spans="1:5" ht="15.75">
      <c r="A90" s="26" t="s">
        <v>36</v>
      </c>
      <c r="B90" s="27" t="s">
        <v>79</v>
      </c>
      <c r="C90" s="33">
        <v>9</v>
      </c>
      <c r="D90" s="51">
        <f>SUM(D91:D100)</f>
        <v>411571931.29769182</v>
      </c>
      <c r="E90" s="54">
        <v>403629401.59769183</v>
      </c>
    </row>
    <row r="91" spans="1:5">
      <c r="A91" s="31"/>
      <c r="B91" s="55" t="s">
        <v>80</v>
      </c>
      <c r="C91" s="33"/>
      <c r="D91" s="34"/>
      <c r="E91" s="35"/>
    </row>
    <row r="92" spans="1:5" ht="15.75">
      <c r="A92" s="26"/>
      <c r="B92" s="55" t="s">
        <v>81</v>
      </c>
      <c r="C92" s="28"/>
      <c r="D92" s="56"/>
      <c r="E92" s="57"/>
    </row>
    <row r="93" spans="1:5">
      <c r="A93" s="31"/>
      <c r="B93" s="38" t="s">
        <v>82</v>
      </c>
      <c r="C93" s="33"/>
      <c r="D93" s="39">
        <v>454000000</v>
      </c>
      <c r="E93" s="35">
        <v>454000000</v>
      </c>
    </row>
    <row r="94" spans="1:5">
      <c r="A94" s="31"/>
      <c r="B94" s="38" t="s">
        <v>83</v>
      </c>
      <c r="C94" s="33"/>
      <c r="D94" s="34"/>
      <c r="E94" s="35"/>
    </row>
    <row r="95" spans="1:5">
      <c r="A95" s="31"/>
      <c r="B95" s="38" t="s">
        <v>84</v>
      </c>
      <c r="C95" s="33"/>
      <c r="D95" s="34"/>
      <c r="E95" s="35"/>
    </row>
    <row r="96" spans="1:5">
      <c r="A96" s="31"/>
      <c r="B96" s="38" t="s">
        <v>85</v>
      </c>
      <c r="C96" s="33"/>
      <c r="D96" s="34"/>
      <c r="E96" s="35"/>
    </row>
    <row r="97" spans="1:5">
      <c r="A97" s="31"/>
      <c r="B97" s="38" t="s">
        <v>86</v>
      </c>
      <c r="C97" s="33"/>
      <c r="D97" s="34"/>
      <c r="E97" s="35"/>
    </row>
    <row r="98" spans="1:5">
      <c r="A98" s="31"/>
      <c r="B98" s="38" t="s">
        <v>87</v>
      </c>
      <c r="C98" s="33"/>
      <c r="D98" s="34"/>
      <c r="E98" s="35"/>
    </row>
    <row r="99" spans="1:5">
      <c r="A99" s="31"/>
      <c r="B99" s="38" t="s">
        <v>88</v>
      </c>
      <c r="C99" s="33"/>
      <c r="D99" s="34">
        <f>E99+E100</f>
        <v>-50370598.402308173</v>
      </c>
      <c r="E99" s="35">
        <v>-52961307</v>
      </c>
    </row>
    <row r="100" spans="1:5" ht="15.75" thickBot="1">
      <c r="A100" s="41"/>
      <c r="B100" s="42" t="s">
        <v>89</v>
      </c>
      <c r="C100" s="43"/>
      <c r="D100" s="44">
        <f>C153</f>
        <v>7942529.7000000002</v>
      </c>
      <c r="E100" s="45">
        <v>2590708.5976918242</v>
      </c>
    </row>
    <row r="101" spans="1:5" ht="16.5" thickBot="1">
      <c r="A101" s="46"/>
      <c r="B101" s="47" t="s">
        <v>90</v>
      </c>
      <c r="C101" s="48"/>
      <c r="D101" s="49">
        <f>D90+D89</f>
        <v>995177830.29769182</v>
      </c>
      <c r="E101" s="50">
        <f>E90+E89</f>
        <v>960034622.09020805</v>
      </c>
    </row>
    <row r="102" spans="1:5" ht="15.75">
      <c r="A102" s="58"/>
      <c r="B102" s="59"/>
      <c r="C102" s="60"/>
      <c r="D102" s="61"/>
      <c r="E102" s="60"/>
    </row>
    <row r="103" spans="1:5" ht="15.75">
      <c r="A103" s="58"/>
      <c r="B103" s="59"/>
      <c r="C103" s="60"/>
      <c r="D103" s="137">
        <f>D101-D46</f>
        <v>0.29769182205200195</v>
      </c>
      <c r="E103" s="60"/>
    </row>
    <row r="104" spans="1:5" ht="15.75">
      <c r="A104" s="58"/>
      <c r="B104" s="59"/>
      <c r="C104" s="60"/>
      <c r="D104" s="61"/>
      <c r="E104" s="60"/>
    </row>
    <row r="105" spans="1:5" ht="15.75">
      <c r="A105" s="58"/>
      <c r="B105" s="59"/>
      <c r="C105" s="60"/>
      <c r="D105" s="61"/>
      <c r="E105" s="60"/>
    </row>
    <row r="106" spans="1:5" ht="15.75">
      <c r="A106" s="58"/>
      <c r="B106" s="59"/>
      <c r="C106" s="60"/>
      <c r="D106" s="61"/>
      <c r="E106" s="60"/>
    </row>
    <row r="107" spans="1:5" ht="15.75">
      <c r="A107" s="58"/>
      <c r="B107" s="59"/>
      <c r="C107" s="60"/>
      <c r="D107" s="61"/>
      <c r="E107" s="60"/>
    </row>
    <row r="108" spans="1:5" ht="15.75">
      <c r="A108" s="58"/>
      <c r="B108" s="59"/>
      <c r="C108" s="60"/>
      <c r="D108" s="61"/>
      <c r="E108" s="60"/>
    </row>
    <row r="109" spans="1:5" ht="15.75">
      <c r="A109" s="58"/>
      <c r="B109" s="59"/>
      <c r="C109" s="60"/>
      <c r="D109" s="61"/>
      <c r="E109" s="60"/>
    </row>
    <row r="110" spans="1:5" ht="15.75">
      <c r="A110" s="58"/>
      <c r="B110" s="59"/>
      <c r="C110" s="60"/>
      <c r="D110" s="61"/>
      <c r="E110" s="60"/>
    </row>
    <row r="111" spans="1:5" ht="15.75">
      <c r="A111" s="58"/>
      <c r="B111" s="59"/>
      <c r="C111" s="60"/>
      <c r="D111" s="61"/>
      <c r="E111" s="60"/>
    </row>
    <row r="112" spans="1:5" ht="15.75">
      <c r="A112" s="58"/>
      <c r="B112" s="59"/>
      <c r="C112" s="60"/>
      <c r="D112" s="61"/>
      <c r="E112" s="60"/>
    </row>
    <row r="113" spans="1:4" ht="18">
      <c r="B113" s="62" t="s">
        <v>180</v>
      </c>
      <c r="D113" s="63"/>
    </row>
    <row r="114" spans="1:4" ht="15.75" thickBot="1">
      <c r="B114" t="s">
        <v>91</v>
      </c>
    </row>
    <row r="115" spans="1:4">
      <c r="A115" s="16" t="s">
        <v>2</v>
      </c>
      <c r="B115" s="17" t="s">
        <v>92</v>
      </c>
      <c r="C115" s="18" t="s">
        <v>5</v>
      </c>
      <c r="D115" s="64" t="s">
        <v>6</v>
      </c>
    </row>
    <row r="116" spans="1:4">
      <c r="A116" s="21"/>
      <c r="B116" s="22"/>
      <c r="C116" s="23" t="s">
        <v>7</v>
      </c>
      <c r="D116" s="65" t="s">
        <v>8</v>
      </c>
    </row>
    <row r="117" spans="1:4">
      <c r="A117" s="66">
        <v>1</v>
      </c>
      <c r="B117" s="67" t="s">
        <v>93</v>
      </c>
      <c r="C117" s="68">
        <v>213341348</v>
      </c>
      <c r="D117" s="69">
        <v>252811587.54604915</v>
      </c>
    </row>
    <row r="118" spans="1:4">
      <c r="A118" s="66"/>
      <c r="B118" s="67"/>
      <c r="C118" s="68"/>
      <c r="D118" s="69"/>
    </row>
    <row r="119" spans="1:4">
      <c r="A119" s="66">
        <v>2</v>
      </c>
      <c r="B119" s="67" t="s">
        <v>94</v>
      </c>
      <c r="C119" s="70"/>
      <c r="D119" s="71"/>
    </row>
    <row r="120" spans="1:4">
      <c r="A120" s="66"/>
      <c r="B120" s="67"/>
      <c r="C120" s="70"/>
      <c r="D120" s="71"/>
    </row>
    <row r="121" spans="1:4">
      <c r="A121" s="66">
        <v>3</v>
      </c>
      <c r="B121" s="67" t="s">
        <v>95</v>
      </c>
      <c r="C121" s="70"/>
      <c r="D121" s="71"/>
    </row>
    <row r="122" spans="1:4">
      <c r="A122" s="66"/>
      <c r="B122" s="67"/>
      <c r="C122" s="70"/>
      <c r="D122" s="71"/>
    </row>
    <row r="123" spans="1:4">
      <c r="A123" s="66">
        <v>4</v>
      </c>
      <c r="B123" s="67" t="s">
        <v>96</v>
      </c>
      <c r="C123" s="68">
        <f>-(216188004-36369439)</f>
        <v>-179818565</v>
      </c>
      <c r="D123" s="69">
        <v>-222380378.59419155</v>
      </c>
    </row>
    <row r="124" spans="1:4">
      <c r="A124" s="66"/>
      <c r="B124" s="67"/>
      <c r="C124" s="68"/>
      <c r="D124" s="69"/>
    </row>
    <row r="125" spans="1:4">
      <c r="A125" s="66">
        <v>5</v>
      </c>
      <c r="B125" s="67" t="s">
        <v>97</v>
      </c>
      <c r="C125" s="68">
        <f>C126+C127</f>
        <v>-13410172</v>
      </c>
      <c r="D125" s="72">
        <f>D126+D127</f>
        <v>-11547042.425000001</v>
      </c>
    </row>
    <row r="126" spans="1:4">
      <c r="A126" s="66"/>
      <c r="B126" s="67" t="s">
        <v>98</v>
      </c>
      <c r="C126" s="70">
        <v>-11491150</v>
      </c>
      <c r="D126" s="71">
        <v>-9760975</v>
      </c>
    </row>
    <row r="127" spans="1:4">
      <c r="A127" s="66"/>
      <c r="B127" s="67" t="s">
        <v>99</v>
      </c>
      <c r="C127" s="70">
        <v>-1919022</v>
      </c>
      <c r="D127" s="71">
        <v>-1786067.425</v>
      </c>
    </row>
    <row r="128" spans="1:4">
      <c r="A128" s="66"/>
      <c r="B128" s="67"/>
      <c r="C128" s="70"/>
      <c r="D128" s="71"/>
    </row>
    <row r="129" spans="1:4">
      <c r="A129" s="66">
        <v>6</v>
      </c>
      <c r="B129" s="67" t="s">
        <v>100</v>
      </c>
      <c r="C129" s="68">
        <v>-3318722</v>
      </c>
      <c r="D129" s="69">
        <v>-3930000</v>
      </c>
    </row>
    <row r="130" spans="1:4">
      <c r="A130" s="66"/>
      <c r="B130" s="67"/>
      <c r="C130" s="68"/>
      <c r="D130" s="69"/>
    </row>
    <row r="131" spans="1:4">
      <c r="A131" s="66">
        <v>7</v>
      </c>
      <c r="B131" s="67" t="s">
        <v>101</v>
      </c>
      <c r="C131" s="68">
        <v>-5453888</v>
      </c>
      <c r="D131" s="69">
        <v>-12072583.562100001</v>
      </c>
    </row>
    <row r="132" spans="1:4">
      <c r="A132" s="66"/>
      <c r="B132" s="67"/>
      <c r="C132" s="68"/>
      <c r="D132" s="69"/>
    </row>
    <row r="133" spans="1:4">
      <c r="A133" s="73">
        <v>8</v>
      </c>
      <c r="B133" s="32" t="s">
        <v>102</v>
      </c>
      <c r="C133" s="68">
        <f>C123+C125+C129+C131</f>
        <v>-202001347</v>
      </c>
      <c r="D133" s="72">
        <f>D123+D125+D129+D131</f>
        <v>-249930004.58129156</v>
      </c>
    </row>
    <row r="134" spans="1:4">
      <c r="A134" s="73"/>
      <c r="B134" s="32"/>
      <c r="C134" s="68"/>
      <c r="D134" s="69"/>
    </row>
    <row r="135" spans="1:4">
      <c r="A135" s="73">
        <v>9</v>
      </c>
      <c r="B135" s="32" t="s">
        <v>103</v>
      </c>
      <c r="C135" s="68">
        <f>C117+C133-C121</f>
        <v>11340001</v>
      </c>
      <c r="D135" s="72">
        <f>D117+D133+D121</f>
        <v>2881582.9647575915</v>
      </c>
    </row>
    <row r="136" spans="1:4">
      <c r="A136" s="73"/>
      <c r="B136" s="32"/>
      <c r="C136" s="68"/>
      <c r="D136" s="69"/>
    </row>
    <row r="137" spans="1:4">
      <c r="A137" s="66">
        <v>10</v>
      </c>
      <c r="B137" s="67" t="s">
        <v>104</v>
      </c>
      <c r="C137" s="70"/>
      <c r="D137" s="71"/>
    </row>
    <row r="138" spans="1:4">
      <c r="A138" s="66"/>
      <c r="B138" s="67"/>
      <c r="C138" s="70"/>
      <c r="D138" s="71"/>
    </row>
    <row r="139" spans="1:4">
      <c r="A139" s="66">
        <v>11</v>
      </c>
      <c r="B139" s="67" t="s">
        <v>105</v>
      </c>
      <c r="C139" s="70"/>
      <c r="D139" s="71"/>
    </row>
    <row r="140" spans="1:4">
      <c r="A140" s="66"/>
      <c r="B140" s="67"/>
      <c r="C140" s="70"/>
      <c r="D140" s="71"/>
    </row>
    <row r="141" spans="1:4">
      <c r="A141" s="66">
        <v>12</v>
      </c>
      <c r="B141" s="67" t="s">
        <v>106</v>
      </c>
      <c r="C141" s="68"/>
      <c r="D141" s="71"/>
    </row>
    <row r="142" spans="1:4">
      <c r="A142" s="66"/>
      <c r="B142" s="67" t="s">
        <v>107</v>
      </c>
      <c r="C142" s="70"/>
      <c r="D142" s="71"/>
    </row>
    <row r="143" spans="1:4">
      <c r="A143" s="66"/>
      <c r="B143" s="67" t="s">
        <v>108</v>
      </c>
      <c r="C143" s="70">
        <v>-2175407</v>
      </c>
      <c r="D143" s="71">
        <v>2961.0356999999999</v>
      </c>
    </row>
    <row r="144" spans="1:4">
      <c r="A144" s="66"/>
      <c r="B144" s="67" t="s">
        <v>109</v>
      </c>
      <c r="C144" s="70">
        <f>(-696300)+412466</f>
        <v>-283834</v>
      </c>
      <c r="D144" s="71"/>
    </row>
    <row r="145" spans="1:4">
      <c r="A145" s="66"/>
      <c r="B145" s="67" t="s">
        <v>110</v>
      </c>
      <c r="C145" s="70"/>
      <c r="D145" s="71"/>
    </row>
    <row r="146" spans="1:4">
      <c r="A146" s="66"/>
      <c r="B146" s="67"/>
      <c r="C146" s="70"/>
      <c r="D146" s="71"/>
    </row>
    <row r="147" spans="1:4">
      <c r="A147" s="73">
        <v>13</v>
      </c>
      <c r="B147" s="32" t="s">
        <v>111</v>
      </c>
      <c r="C147" s="68">
        <f>SUM(C137:C145)</f>
        <v>-2459241</v>
      </c>
      <c r="D147" s="72">
        <f>SUM(D137:D145)</f>
        <v>2961.0356999999999</v>
      </c>
    </row>
    <row r="148" spans="1:4">
      <c r="A148" s="73"/>
      <c r="B148" s="32"/>
      <c r="C148" s="70"/>
      <c r="D148" s="74"/>
    </row>
    <row r="149" spans="1:4">
      <c r="A149" s="73">
        <v>14</v>
      </c>
      <c r="B149" s="32" t="s">
        <v>112</v>
      </c>
      <c r="C149" s="68">
        <f>C135+C147</f>
        <v>8880760</v>
      </c>
      <c r="D149" s="72">
        <f>D135+D147</f>
        <v>2884544.0004575914</v>
      </c>
    </row>
    <row r="150" spans="1:4">
      <c r="A150" s="73"/>
      <c r="B150" s="32"/>
      <c r="C150" s="68"/>
      <c r="D150" s="69"/>
    </row>
    <row r="151" spans="1:4">
      <c r="A151" s="66">
        <v>15</v>
      </c>
      <c r="B151" s="67" t="s">
        <v>113</v>
      </c>
      <c r="C151" s="68">
        <f>-C157*10/100</f>
        <v>-938230.3</v>
      </c>
      <c r="D151" s="69">
        <v>-293836</v>
      </c>
    </row>
    <row r="152" spans="1:4">
      <c r="A152" s="66"/>
      <c r="B152" s="67"/>
      <c r="C152" s="68"/>
      <c r="D152" s="69"/>
    </row>
    <row r="153" spans="1:4">
      <c r="A153" s="73">
        <v>16</v>
      </c>
      <c r="B153" s="32" t="s">
        <v>114</v>
      </c>
      <c r="C153" s="68">
        <f>C149+C151</f>
        <v>7942529.7000000002</v>
      </c>
      <c r="D153" s="72">
        <f>D149+D151</f>
        <v>2590708.0004575914</v>
      </c>
    </row>
    <row r="154" spans="1:4">
      <c r="A154" s="73"/>
      <c r="B154" s="32"/>
      <c r="C154" s="68"/>
      <c r="D154" s="69"/>
    </row>
    <row r="155" spans="1:4" ht="15.75" thickBot="1">
      <c r="A155" s="75">
        <v>17</v>
      </c>
      <c r="B155" s="76" t="s">
        <v>115</v>
      </c>
      <c r="C155" s="77"/>
      <c r="D155" s="78"/>
    </row>
    <row r="156" spans="1:4" ht="13.5" customHeight="1">
      <c r="A156" s="79"/>
      <c r="B156" s="138" t="s">
        <v>116</v>
      </c>
      <c r="C156" s="139">
        <f>265557+235986</f>
        <v>501543</v>
      </c>
      <c r="D156" s="81"/>
    </row>
    <row r="157" spans="1:4">
      <c r="A157" s="79"/>
      <c r="B157" s="138"/>
      <c r="C157" s="139">
        <f>C149+C156</f>
        <v>9382303</v>
      </c>
      <c r="D157" s="81"/>
    </row>
    <row r="158" spans="1:4">
      <c r="A158" s="79"/>
      <c r="B158" s="79"/>
      <c r="C158" s="82"/>
      <c r="D158" s="81"/>
    </row>
    <row r="159" spans="1:4">
      <c r="A159" s="79"/>
      <c r="B159" s="79"/>
      <c r="C159" s="80"/>
      <c r="D159" s="81"/>
    </row>
    <row r="160" spans="1:4">
      <c r="A160" s="79"/>
      <c r="B160" s="79"/>
      <c r="C160" s="80"/>
      <c r="D160" s="81"/>
    </row>
    <row r="162" spans="1:5" ht="18">
      <c r="B162" s="62" t="s">
        <v>181</v>
      </c>
      <c r="D162" s="63" t="s">
        <v>117</v>
      </c>
      <c r="E162" s="83"/>
    </row>
    <row r="163" spans="1:5">
      <c r="A163" s="84" t="s">
        <v>2</v>
      </c>
      <c r="B163" s="85" t="s">
        <v>118</v>
      </c>
      <c r="C163" s="86" t="s">
        <v>4</v>
      </c>
      <c r="D163" s="87" t="s">
        <v>5</v>
      </c>
      <c r="E163" s="86" t="s">
        <v>6</v>
      </c>
    </row>
    <row r="164" spans="1:5">
      <c r="A164" s="22"/>
      <c r="B164" s="22"/>
      <c r="C164" s="23"/>
      <c r="D164" s="24" t="s">
        <v>7</v>
      </c>
      <c r="E164" s="23" t="s">
        <v>8</v>
      </c>
    </row>
    <row r="165" spans="1:5" ht="15.75">
      <c r="A165" s="53"/>
      <c r="B165" s="88" t="s">
        <v>119</v>
      </c>
      <c r="C165" s="28"/>
      <c r="D165" s="29">
        <f>SUM(D166:D181)</f>
        <v>58118378.477229521</v>
      </c>
      <c r="E165" s="28">
        <v>-47800699.476771936</v>
      </c>
    </row>
    <row r="166" spans="1:5">
      <c r="A166" s="89"/>
      <c r="B166" s="67" t="s">
        <v>120</v>
      </c>
      <c r="C166" s="33"/>
      <c r="D166" s="34">
        <f>C149</f>
        <v>8880760</v>
      </c>
      <c r="E166" s="33">
        <v>2884544.0004575914</v>
      </c>
    </row>
    <row r="167" spans="1:5">
      <c r="A167" s="89"/>
      <c r="B167" s="89" t="s">
        <v>121</v>
      </c>
      <c r="C167" s="33"/>
      <c r="D167" s="34"/>
      <c r="E167" s="33"/>
    </row>
    <row r="168" spans="1:5">
      <c r="A168" s="89"/>
      <c r="B168" s="90" t="s">
        <v>122</v>
      </c>
      <c r="C168" s="33"/>
      <c r="D168" s="34">
        <f>-C129</f>
        <v>3318722</v>
      </c>
      <c r="E168" s="33">
        <v>3930000</v>
      </c>
    </row>
    <row r="169" spans="1:5">
      <c r="A169" s="89"/>
      <c r="B169" s="90" t="s">
        <v>123</v>
      </c>
      <c r="C169" s="33"/>
      <c r="D169" s="34"/>
      <c r="E169" s="33">
        <v>0</v>
      </c>
    </row>
    <row r="170" spans="1:5">
      <c r="A170" s="89"/>
      <c r="B170" s="90" t="s">
        <v>124</v>
      </c>
      <c r="C170" s="33"/>
      <c r="D170" s="34">
        <f>-20760425</f>
        <v>-20760425</v>
      </c>
      <c r="E170" s="33"/>
    </row>
    <row r="171" spans="1:5">
      <c r="A171" s="89"/>
      <c r="B171" s="90" t="s">
        <v>125</v>
      </c>
      <c r="C171" s="33"/>
      <c r="D171" s="34"/>
      <c r="E171" s="33">
        <v>0</v>
      </c>
    </row>
    <row r="172" spans="1:5">
      <c r="A172" s="89"/>
      <c r="B172" s="90" t="s">
        <v>126</v>
      </c>
      <c r="C172" s="33"/>
      <c r="D172" s="34"/>
      <c r="E172" s="33"/>
    </row>
    <row r="173" spans="1:5">
      <c r="A173" s="89"/>
      <c r="B173" s="90" t="s">
        <v>127</v>
      </c>
      <c r="C173" s="33"/>
      <c r="D173" s="34"/>
      <c r="E173" s="33">
        <v>-2961</v>
      </c>
    </row>
    <row r="174" spans="1:5">
      <c r="A174" s="89"/>
      <c r="B174" s="89" t="s">
        <v>128</v>
      </c>
      <c r="C174" s="33"/>
      <c r="D174" s="34">
        <f>E13-D13+E16-D16+E17-D17</f>
        <v>75977377.284557253</v>
      </c>
      <c r="E174" s="33">
        <v>-76499147.284557253</v>
      </c>
    </row>
    <row r="175" spans="1:5">
      <c r="A175" s="89"/>
      <c r="B175" s="89" t="s">
        <v>129</v>
      </c>
      <c r="C175" s="33"/>
      <c r="D175" s="34">
        <f>E20-D20</f>
        <v>-36369441.300211504</v>
      </c>
      <c r="E175" s="33">
        <v>13387703.300211504</v>
      </c>
    </row>
    <row r="176" spans="1:5">
      <c r="A176" s="89"/>
      <c r="B176" s="89" t="s">
        <v>130</v>
      </c>
      <c r="C176" s="33"/>
      <c r="D176" s="34">
        <f>D67-E67</f>
        <v>61610305.492883772</v>
      </c>
      <c r="E176" s="33">
        <v>37127961.507116228</v>
      </c>
    </row>
    <row r="177" spans="1:6">
      <c r="A177" s="89"/>
      <c r="B177" s="89" t="s">
        <v>131</v>
      </c>
      <c r="C177" s="33"/>
      <c r="D177" s="34">
        <f>E30-D30</f>
        <v>-33500000</v>
      </c>
      <c r="E177" s="33">
        <v>-27774800</v>
      </c>
    </row>
    <row r="178" spans="1:6">
      <c r="A178" s="89"/>
      <c r="B178" s="89" t="s">
        <v>132</v>
      </c>
      <c r="C178" s="33"/>
      <c r="D178" s="34"/>
      <c r="E178" s="33"/>
    </row>
    <row r="179" spans="1:6">
      <c r="A179" s="89"/>
      <c r="B179" s="89" t="s">
        <v>133</v>
      </c>
      <c r="C179" s="33"/>
      <c r="D179" s="34"/>
      <c r="E179" s="33"/>
    </row>
    <row r="180" spans="1:6">
      <c r="A180" s="89"/>
      <c r="B180" s="89" t="s">
        <v>134</v>
      </c>
      <c r="C180" s="33"/>
      <c r="D180" s="34">
        <v>-1038920</v>
      </c>
      <c r="E180" s="33">
        <v>-854000</v>
      </c>
    </row>
    <row r="181" spans="1:6">
      <c r="A181" s="89"/>
      <c r="B181" s="89" t="s">
        <v>135</v>
      </c>
      <c r="C181" s="33"/>
      <c r="D181" s="34"/>
      <c r="E181" s="33"/>
    </row>
    <row r="182" spans="1:6">
      <c r="A182" s="89"/>
      <c r="B182" s="88" t="s">
        <v>136</v>
      </c>
      <c r="C182" s="33"/>
      <c r="D182" s="51">
        <f>SUM(D183:D189)</f>
        <v>-25376838</v>
      </c>
      <c r="E182" s="52">
        <v>-6432039.1231999397</v>
      </c>
      <c r="F182" s="140">
        <f>D176+D192+D193</f>
        <v>27200678.50748381</v>
      </c>
    </row>
    <row r="183" spans="1:6">
      <c r="A183" s="89"/>
      <c r="B183" s="89" t="s">
        <v>137</v>
      </c>
      <c r="C183" s="33"/>
      <c r="D183" s="34"/>
      <c r="E183" s="33"/>
    </row>
    <row r="184" spans="1:6">
      <c r="A184" s="89"/>
      <c r="B184" s="89" t="s">
        <v>138</v>
      </c>
      <c r="C184" s="33"/>
      <c r="D184" s="34">
        <f>-25376881+43</f>
        <v>-25376838</v>
      </c>
      <c r="E184" s="33">
        <v>-6435000.1231999397</v>
      </c>
    </row>
    <row r="185" spans="1:6">
      <c r="A185" s="89"/>
      <c r="B185" s="89" t="s">
        <v>139</v>
      </c>
      <c r="C185" s="33"/>
      <c r="D185" s="34"/>
      <c r="E185" s="33"/>
    </row>
    <row r="186" spans="1:6">
      <c r="A186" s="89"/>
      <c r="B186" s="89" t="s">
        <v>140</v>
      </c>
      <c r="C186" s="33"/>
      <c r="D186" s="34"/>
      <c r="E186" s="33">
        <v>2961</v>
      </c>
    </row>
    <row r="187" spans="1:6">
      <c r="A187" s="89"/>
      <c r="B187" s="89" t="s">
        <v>141</v>
      </c>
      <c r="C187" s="33"/>
      <c r="D187" s="34"/>
      <c r="E187" s="33"/>
    </row>
    <row r="188" spans="1:6">
      <c r="A188" s="89"/>
      <c r="B188" s="89" t="s">
        <v>142</v>
      </c>
      <c r="C188" s="33"/>
      <c r="D188" s="34"/>
      <c r="E188" s="33"/>
    </row>
    <row r="189" spans="1:6">
      <c r="A189" s="89"/>
      <c r="B189" s="89" t="s">
        <v>135</v>
      </c>
      <c r="C189" s="33"/>
      <c r="D189" s="34"/>
      <c r="E189" s="33"/>
    </row>
    <row r="190" spans="1:6">
      <c r="A190" s="89"/>
      <c r="B190" s="88" t="s">
        <v>143</v>
      </c>
      <c r="C190" s="33"/>
      <c r="D190" s="51">
        <f>SUM(D191:D196)</f>
        <v>-34409626.985399961</v>
      </c>
      <c r="E190" s="33">
        <v>60921271.985399961</v>
      </c>
    </row>
    <row r="191" spans="1:6">
      <c r="A191" s="89"/>
      <c r="B191" s="89" t="s">
        <v>144</v>
      </c>
      <c r="C191" s="33"/>
      <c r="D191" s="34"/>
      <c r="E191" s="33"/>
    </row>
    <row r="192" spans="1:6">
      <c r="A192" s="89"/>
      <c r="B192" s="89" t="s">
        <v>145</v>
      </c>
      <c r="C192" s="33"/>
      <c r="D192" s="34">
        <f>D64-E64</f>
        <v>-108079199</v>
      </c>
      <c r="E192" s="33">
        <v>60921271.985399961</v>
      </c>
    </row>
    <row r="193" spans="1:5">
      <c r="A193" s="89"/>
      <c r="B193" s="89" t="s">
        <v>146</v>
      </c>
      <c r="C193" s="33"/>
      <c r="D193" s="34">
        <f>D82-E82</f>
        <v>73669572.014600039</v>
      </c>
      <c r="E193" s="33"/>
    </row>
    <row r="194" spans="1:5">
      <c r="A194" s="89"/>
      <c r="B194" s="89" t="s">
        <v>147</v>
      </c>
      <c r="C194" s="33"/>
      <c r="D194" s="34"/>
      <c r="E194" s="33"/>
    </row>
    <row r="195" spans="1:5" ht="15.75">
      <c r="A195" s="89"/>
      <c r="B195" s="89" t="s">
        <v>148</v>
      </c>
      <c r="C195" s="28"/>
      <c r="D195" s="56"/>
      <c r="E195" s="28"/>
    </row>
    <row r="196" spans="1:5">
      <c r="A196" s="89"/>
      <c r="B196" s="89" t="s">
        <v>149</v>
      </c>
      <c r="C196" s="33"/>
      <c r="D196" s="34"/>
      <c r="E196" s="33"/>
    </row>
    <row r="197" spans="1:5">
      <c r="A197" s="89"/>
      <c r="B197" s="88" t="s">
        <v>150</v>
      </c>
      <c r="C197" s="33"/>
      <c r="D197" s="34">
        <f>D190+D182+D165</f>
        <v>-1668086.5081704408</v>
      </c>
      <c r="E197" s="33">
        <v>6688533.3854280859</v>
      </c>
    </row>
    <row r="198" spans="1:5" ht="15.75">
      <c r="A198" s="89"/>
      <c r="B198" s="88" t="s">
        <v>151</v>
      </c>
      <c r="C198" s="28"/>
      <c r="D198" s="56">
        <f>E8</f>
        <v>1973582.9806279242</v>
      </c>
      <c r="E198" s="28">
        <v>398970</v>
      </c>
    </row>
    <row r="199" spans="1:5">
      <c r="A199" s="89"/>
      <c r="B199" s="88" t="s">
        <v>152</v>
      </c>
      <c r="C199" s="33"/>
      <c r="D199" s="34">
        <f>D198+D197</f>
        <v>305496.47245748341</v>
      </c>
      <c r="E199" s="33">
        <f>D198</f>
        <v>1973582.9806279242</v>
      </c>
    </row>
    <row r="200" spans="1:5">
      <c r="D200" s="13">
        <f>D8</f>
        <v>305496</v>
      </c>
    </row>
    <row r="206" spans="1:5">
      <c r="A206" t="s">
        <v>153</v>
      </c>
    </row>
    <row r="209" spans="1:9">
      <c r="B209" s="91" t="s">
        <v>154</v>
      </c>
      <c r="F209" s="92"/>
    </row>
    <row r="210" spans="1:9" ht="15.75" thickBot="1"/>
    <row r="211" spans="1:9" ht="33" customHeight="1" thickBot="1">
      <c r="A211" s="93" t="s">
        <v>2</v>
      </c>
      <c r="B211" s="94"/>
      <c r="C211" s="95"/>
      <c r="D211" s="96" t="s">
        <v>155</v>
      </c>
      <c r="E211" s="95" t="s">
        <v>156</v>
      </c>
      <c r="F211" s="97"/>
      <c r="G211" s="97"/>
      <c r="H211" s="97"/>
      <c r="I211" s="98"/>
    </row>
    <row r="212" spans="1:9">
      <c r="A212" s="99" t="s">
        <v>9</v>
      </c>
      <c r="B212" s="100" t="s">
        <v>157</v>
      </c>
      <c r="C212" s="101"/>
      <c r="D212" s="102">
        <f>E93</f>
        <v>454000000</v>
      </c>
      <c r="E212" s="101"/>
      <c r="F212" s="103"/>
      <c r="G212" s="103"/>
      <c r="H212" s="103"/>
      <c r="I212" s="104"/>
    </row>
    <row r="213" spans="1:9">
      <c r="A213" s="31" t="s">
        <v>158</v>
      </c>
      <c r="B213" s="38" t="s">
        <v>159</v>
      </c>
      <c r="C213" s="33"/>
      <c r="D213" s="34"/>
      <c r="E213" s="33"/>
      <c r="F213" s="105"/>
      <c r="G213" s="105"/>
      <c r="H213" s="105"/>
      <c r="I213" s="106"/>
    </row>
    <row r="214" spans="1:9">
      <c r="A214" s="107" t="s">
        <v>160</v>
      </c>
      <c r="B214" s="37" t="s">
        <v>161</v>
      </c>
      <c r="C214" s="52"/>
      <c r="D214" s="51">
        <f>SUM(D212:D213)</f>
        <v>454000000</v>
      </c>
      <c r="E214" s="52">
        <f>SUM(E212:E213)</f>
        <v>0</v>
      </c>
      <c r="F214" s="108"/>
      <c r="G214" s="108"/>
      <c r="H214" s="108"/>
      <c r="I214" s="109"/>
    </row>
    <row r="215" spans="1:9">
      <c r="A215" s="31">
        <v>1</v>
      </c>
      <c r="B215" s="38" t="s">
        <v>162</v>
      </c>
      <c r="C215" s="33"/>
      <c r="D215" s="34"/>
      <c r="E215" s="33"/>
      <c r="F215" s="105"/>
      <c r="G215" s="105"/>
      <c r="H215" s="105"/>
      <c r="I215" s="106"/>
    </row>
    <row r="216" spans="1:9">
      <c r="A216" s="31">
        <v>2</v>
      </c>
      <c r="B216" s="38" t="s">
        <v>163</v>
      </c>
      <c r="C216" s="33"/>
      <c r="D216" s="34"/>
      <c r="E216" s="33"/>
      <c r="F216" s="105"/>
      <c r="G216" s="105"/>
      <c r="H216" s="108"/>
      <c r="I216" s="106"/>
    </row>
    <row r="217" spans="1:9">
      <c r="A217" s="31">
        <v>3</v>
      </c>
      <c r="B217" s="38" t="s">
        <v>164</v>
      </c>
      <c r="C217" s="33"/>
      <c r="D217" s="34"/>
      <c r="E217" s="33"/>
      <c r="F217" s="105"/>
      <c r="G217" s="105"/>
      <c r="H217" s="105"/>
      <c r="I217" s="106"/>
    </row>
    <row r="218" spans="1:9">
      <c r="A218" s="31">
        <v>4</v>
      </c>
      <c r="B218" s="38" t="s">
        <v>165</v>
      </c>
      <c r="C218" s="33"/>
      <c r="D218" s="34"/>
      <c r="E218" s="33"/>
      <c r="F218" s="105"/>
      <c r="G218" s="105"/>
      <c r="H218" s="105"/>
      <c r="I218" s="106"/>
    </row>
    <row r="219" spans="1:9">
      <c r="A219" s="107" t="s">
        <v>36</v>
      </c>
      <c r="B219" s="37" t="s">
        <v>166</v>
      </c>
      <c r="C219" s="52"/>
      <c r="D219" s="51">
        <f>SUM(D214:D218)</f>
        <v>454000000</v>
      </c>
      <c r="E219" s="52">
        <f>SUM(E214:E218)</f>
        <v>0</v>
      </c>
      <c r="F219" s="108"/>
      <c r="G219" s="108"/>
      <c r="H219" s="108"/>
      <c r="I219" s="109"/>
    </row>
    <row r="220" spans="1:9">
      <c r="A220" s="31">
        <v>1</v>
      </c>
      <c r="B220" s="38" t="s">
        <v>162</v>
      </c>
      <c r="C220" s="33"/>
      <c r="D220" s="34"/>
      <c r="E220" s="33"/>
      <c r="F220" s="105"/>
      <c r="G220" s="105"/>
      <c r="H220" s="105"/>
      <c r="I220" s="106"/>
    </row>
    <row r="221" spans="1:9">
      <c r="A221" s="31">
        <v>2</v>
      </c>
      <c r="B221" s="38" t="s">
        <v>163</v>
      </c>
      <c r="C221" s="33"/>
      <c r="D221" s="34"/>
      <c r="E221" s="33"/>
      <c r="F221" s="105"/>
      <c r="G221" s="105"/>
      <c r="H221" s="105"/>
      <c r="I221" s="106"/>
    </row>
    <row r="222" spans="1:9">
      <c r="A222" s="31">
        <v>3</v>
      </c>
      <c r="B222" s="38" t="s">
        <v>164</v>
      </c>
      <c r="C222" s="33"/>
      <c r="D222" s="34"/>
      <c r="E222" s="33"/>
      <c r="F222" s="105"/>
      <c r="G222" s="105"/>
      <c r="H222" s="105"/>
      <c r="I222" s="106"/>
    </row>
    <row r="223" spans="1:9">
      <c r="A223" s="31">
        <v>4</v>
      </c>
      <c r="B223" s="38" t="s">
        <v>165</v>
      </c>
      <c r="C223" s="33"/>
      <c r="D223" s="34"/>
      <c r="E223" s="33"/>
      <c r="F223" s="105"/>
      <c r="G223" s="105"/>
      <c r="H223" s="105"/>
      <c r="I223" s="106"/>
    </row>
    <row r="224" spans="1:9" ht="15.75" thickBot="1">
      <c r="A224" s="110" t="s">
        <v>167</v>
      </c>
      <c r="B224" s="111"/>
      <c r="C224" s="112"/>
      <c r="D224" s="113"/>
      <c r="E224" s="112"/>
      <c r="F224" s="114"/>
      <c r="G224" s="114"/>
      <c r="H224" s="114"/>
      <c r="I224" s="115"/>
    </row>
    <row r="228" spans="1:5" ht="15.75" thickBot="1"/>
    <row r="229" spans="1:5">
      <c r="A229" s="116"/>
      <c r="B229" s="117"/>
      <c r="C229" s="118"/>
      <c r="D229" s="119"/>
      <c r="E229" s="120"/>
    </row>
    <row r="230" spans="1:5">
      <c r="A230" s="121"/>
      <c r="B230" s="122"/>
      <c r="C230" s="123"/>
      <c r="D230" s="124"/>
      <c r="E230" s="125"/>
    </row>
    <row r="231" spans="1:5" ht="15.75">
      <c r="A231" s="121"/>
      <c r="B231" s="122" t="s">
        <v>168</v>
      </c>
      <c r="C231" s="1" t="s">
        <v>0</v>
      </c>
      <c r="D231" s="126"/>
      <c r="E231" s="125"/>
    </row>
    <row r="232" spans="1:5">
      <c r="A232" s="121"/>
      <c r="B232" s="122"/>
      <c r="C232" s="123"/>
      <c r="D232" s="124"/>
      <c r="E232" s="125"/>
    </row>
    <row r="233" spans="1:5">
      <c r="A233" s="121"/>
      <c r="B233" s="122" t="s">
        <v>182</v>
      </c>
      <c r="C233" s="123"/>
      <c r="D233" s="124"/>
      <c r="E233" s="125"/>
    </row>
    <row r="234" spans="1:5">
      <c r="A234" s="121"/>
      <c r="B234" s="122"/>
      <c r="C234" s="123"/>
      <c r="D234" s="124"/>
      <c r="E234" s="125"/>
    </row>
    <row r="235" spans="1:5">
      <c r="A235" s="121"/>
      <c r="B235" s="122" t="s">
        <v>183</v>
      </c>
      <c r="C235" s="123"/>
      <c r="D235" s="124"/>
      <c r="E235" s="125"/>
    </row>
    <row r="236" spans="1:5">
      <c r="A236" s="121"/>
      <c r="B236" s="122"/>
      <c r="C236" s="123"/>
      <c r="D236" s="124"/>
      <c r="E236" s="125"/>
    </row>
    <row r="237" spans="1:5">
      <c r="A237" s="121"/>
      <c r="B237" s="122"/>
      <c r="C237" s="123"/>
      <c r="D237" s="124"/>
      <c r="E237" s="125"/>
    </row>
    <row r="238" spans="1:5">
      <c r="A238" s="121"/>
      <c r="B238" s="122" t="s">
        <v>184</v>
      </c>
      <c r="C238" s="123"/>
      <c r="D238" s="124"/>
      <c r="E238" s="125"/>
    </row>
    <row r="239" spans="1:5">
      <c r="A239" s="121"/>
      <c r="B239" s="122"/>
      <c r="C239" s="123"/>
      <c r="D239" s="124"/>
      <c r="E239" s="125"/>
    </row>
    <row r="240" spans="1:5">
      <c r="A240" s="121"/>
      <c r="B240" s="122" t="s">
        <v>169</v>
      </c>
      <c r="C240" s="123"/>
      <c r="D240" s="124"/>
      <c r="E240" s="125"/>
    </row>
    <row r="241" spans="1:5">
      <c r="A241" s="121"/>
      <c r="B241" s="122"/>
      <c r="C241" s="123"/>
      <c r="D241" s="124"/>
      <c r="E241" s="125"/>
    </row>
    <row r="242" spans="1:5">
      <c r="A242" s="121"/>
      <c r="B242" s="122"/>
      <c r="C242" s="123"/>
      <c r="D242" s="124"/>
      <c r="E242" s="125"/>
    </row>
    <row r="243" spans="1:5">
      <c r="A243" s="121"/>
      <c r="B243" s="122" t="s">
        <v>185</v>
      </c>
      <c r="C243" s="123"/>
      <c r="D243" s="124"/>
      <c r="E243" s="125"/>
    </row>
    <row r="244" spans="1:5">
      <c r="A244" s="121"/>
      <c r="B244" s="122"/>
      <c r="C244" s="123"/>
      <c r="D244" s="124"/>
      <c r="E244" s="125"/>
    </row>
    <row r="245" spans="1:5">
      <c r="A245" s="121"/>
      <c r="B245" s="136" t="s">
        <v>186</v>
      </c>
      <c r="C245" s="123"/>
      <c r="D245" s="124"/>
      <c r="E245" s="125"/>
    </row>
    <row r="246" spans="1:5">
      <c r="A246" s="121"/>
      <c r="B246" s="122"/>
      <c r="C246" s="123"/>
      <c r="D246" s="124"/>
      <c r="E246" s="125"/>
    </row>
    <row r="247" spans="1:5">
      <c r="A247" s="121"/>
      <c r="B247" s="122"/>
      <c r="C247" s="123"/>
      <c r="D247" s="124"/>
      <c r="E247" s="125"/>
    </row>
    <row r="248" spans="1:5">
      <c r="A248" s="121"/>
      <c r="B248" s="122"/>
      <c r="C248" s="123"/>
      <c r="D248" s="124"/>
      <c r="E248" s="125"/>
    </row>
    <row r="249" spans="1:5">
      <c r="A249" s="121"/>
      <c r="B249" s="122"/>
      <c r="C249" s="123"/>
      <c r="D249" s="124"/>
      <c r="E249" s="125"/>
    </row>
    <row r="250" spans="1:5">
      <c r="A250" s="121"/>
      <c r="B250" s="122"/>
      <c r="C250" s="123"/>
      <c r="D250" s="124"/>
      <c r="E250" s="125"/>
    </row>
    <row r="251" spans="1:5">
      <c r="A251" s="121"/>
      <c r="B251" s="122"/>
      <c r="C251" s="123"/>
      <c r="D251" s="124"/>
      <c r="E251" s="125"/>
    </row>
    <row r="252" spans="1:5">
      <c r="A252" s="121"/>
      <c r="B252" s="122"/>
      <c r="C252" s="123"/>
      <c r="D252" s="124"/>
      <c r="E252" s="125"/>
    </row>
    <row r="253" spans="1:5">
      <c r="A253" s="121"/>
      <c r="B253" s="122"/>
      <c r="C253" s="123"/>
      <c r="D253" s="124"/>
      <c r="E253" s="125"/>
    </row>
    <row r="254" spans="1:5">
      <c r="A254" s="121"/>
      <c r="B254" s="122"/>
      <c r="C254" s="123"/>
      <c r="D254" s="124"/>
      <c r="E254" s="125"/>
    </row>
    <row r="255" spans="1:5" ht="20.25">
      <c r="A255" s="121"/>
      <c r="B255" s="127" t="s">
        <v>170</v>
      </c>
      <c r="C255" s="123"/>
      <c r="D255" s="124"/>
      <c r="E255" s="125"/>
    </row>
    <row r="256" spans="1:5">
      <c r="A256" s="121"/>
      <c r="B256" s="122"/>
      <c r="C256" s="123"/>
      <c r="D256" s="124"/>
      <c r="E256" s="125"/>
    </row>
    <row r="257" spans="1:5" ht="20.25">
      <c r="A257" s="121"/>
      <c r="B257" s="122"/>
      <c r="C257" s="128" t="s">
        <v>187</v>
      </c>
      <c r="D257" s="124"/>
      <c r="E257" s="125"/>
    </row>
    <row r="258" spans="1:5" ht="20.25">
      <c r="A258" s="121"/>
      <c r="B258" s="122"/>
      <c r="C258" s="128"/>
      <c r="D258" s="124"/>
      <c r="E258" s="125"/>
    </row>
    <row r="259" spans="1:5" ht="20.25">
      <c r="A259" s="121"/>
      <c r="B259" s="122"/>
      <c r="C259" s="128"/>
      <c r="D259" s="124"/>
      <c r="E259" s="125"/>
    </row>
    <row r="260" spans="1:5">
      <c r="A260" s="121" t="s">
        <v>171</v>
      </c>
      <c r="B260" s="122"/>
      <c r="C260" s="123"/>
      <c r="D260" s="124"/>
      <c r="E260" s="125"/>
    </row>
    <row r="261" spans="1:5">
      <c r="A261" s="121"/>
      <c r="B261" s="122"/>
      <c r="C261" s="123"/>
      <c r="D261" s="124"/>
      <c r="E261" s="125"/>
    </row>
    <row r="262" spans="1:5">
      <c r="A262" s="121"/>
      <c r="B262" s="122" t="s">
        <v>172</v>
      </c>
      <c r="C262" s="123" t="s">
        <v>173</v>
      </c>
      <c r="D262" s="124"/>
      <c r="E262" s="125"/>
    </row>
    <row r="263" spans="1:5">
      <c r="A263" s="121"/>
      <c r="B263" s="122"/>
      <c r="C263" s="123"/>
      <c r="D263" s="124"/>
      <c r="E263" s="125"/>
    </row>
    <row r="264" spans="1:5">
      <c r="A264" s="121"/>
      <c r="B264" s="122" t="s">
        <v>174</v>
      </c>
      <c r="C264" s="123" t="s">
        <v>173</v>
      </c>
      <c r="D264" s="124"/>
      <c r="E264" s="125"/>
    </row>
    <row r="265" spans="1:5">
      <c r="A265" s="121"/>
      <c r="B265" s="122"/>
      <c r="C265" s="123"/>
      <c r="D265" s="124"/>
      <c r="E265" s="125"/>
    </row>
    <row r="266" spans="1:5">
      <c r="A266" s="121"/>
      <c r="B266" s="122" t="s">
        <v>175</v>
      </c>
      <c r="C266" s="123" t="s">
        <v>173</v>
      </c>
      <c r="D266" s="124"/>
      <c r="E266" s="125"/>
    </row>
    <row r="267" spans="1:5">
      <c r="A267" s="121"/>
      <c r="B267" s="122"/>
      <c r="C267" s="123"/>
      <c r="D267" s="124"/>
      <c r="E267" s="125"/>
    </row>
    <row r="268" spans="1:5">
      <c r="A268" s="121"/>
      <c r="B268" s="122" t="s">
        <v>176</v>
      </c>
      <c r="C268" s="123" t="s">
        <v>173</v>
      </c>
      <c r="D268" s="124"/>
      <c r="E268" s="125"/>
    </row>
    <row r="269" spans="1:5">
      <c r="A269" s="121"/>
      <c r="B269" s="122"/>
      <c r="C269" s="123"/>
      <c r="D269" s="124"/>
      <c r="E269" s="125"/>
    </row>
    <row r="270" spans="1:5">
      <c r="A270" s="121"/>
      <c r="B270" s="122"/>
      <c r="C270" s="123"/>
      <c r="D270" s="124"/>
      <c r="E270" s="125"/>
    </row>
    <row r="271" spans="1:5">
      <c r="A271" s="121"/>
      <c r="B271" s="122"/>
      <c r="C271" s="123"/>
      <c r="D271" s="124"/>
      <c r="E271" s="125"/>
    </row>
    <row r="272" spans="1:5" ht="15.75">
      <c r="A272" s="121"/>
      <c r="B272" s="122" t="s">
        <v>177</v>
      </c>
      <c r="C272" s="129" t="s">
        <v>188</v>
      </c>
      <c r="D272" s="130"/>
      <c r="E272" s="125"/>
    </row>
    <row r="273" spans="1:5">
      <c r="A273" s="121"/>
      <c r="B273" s="122"/>
      <c r="C273" s="123"/>
      <c r="D273" s="124"/>
      <c r="E273" s="125"/>
    </row>
    <row r="274" spans="1:5">
      <c r="A274" s="121"/>
      <c r="B274" s="122" t="s">
        <v>178</v>
      </c>
      <c r="C274" s="123" t="s">
        <v>173</v>
      </c>
      <c r="D274" s="124"/>
      <c r="E274" s="125"/>
    </row>
    <row r="275" spans="1:5">
      <c r="A275" s="121"/>
      <c r="B275" s="122"/>
      <c r="C275" s="123"/>
      <c r="D275" s="124"/>
      <c r="E275" s="125"/>
    </row>
    <row r="276" spans="1:5" ht="15.75" thickBot="1">
      <c r="A276" s="131"/>
      <c r="B276" s="132"/>
      <c r="C276" s="133"/>
      <c r="D276" s="134"/>
      <c r="E276" s="13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islam</dc:creator>
  <cp:lastModifiedBy>user</cp:lastModifiedBy>
  <dcterms:created xsi:type="dcterms:W3CDTF">2011-03-23T19:35:22Z</dcterms:created>
  <dcterms:modified xsi:type="dcterms:W3CDTF">2011-07-25T09:02:25Z</dcterms:modified>
</cp:coreProperties>
</file>