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951" firstSheet="7" activeTab="12"/>
  </bookViews>
  <sheets>
    <sheet name="Kop." sheetId="1" r:id="rId1"/>
    <sheet name="Aktivet" sheetId="2" r:id="rId2"/>
    <sheet name="Pasivet" sheetId="3" r:id="rId3"/>
    <sheet name="Rez.1" sheetId="4" r:id="rId4"/>
    <sheet name="Fluksi 1" sheetId="5" r:id="rId5"/>
    <sheet name="Kapitali 2" sheetId="6" r:id="rId6"/>
    <sheet name="Pasqyra per AAM" sheetId="7" r:id="rId7"/>
    <sheet name="Shenimet 2" sheetId="8" r:id="rId8"/>
    <sheet name="Aneksi Statistikor 1" sheetId="9" r:id="rId9"/>
    <sheet name="Aneksi Statistikor 2" sheetId="10" r:id="rId10"/>
    <sheet name="Aneksi Statistikor 3" sheetId="11" r:id="rId11"/>
    <sheet name="Aktive afat gjata" sheetId="12" r:id="rId12"/>
    <sheet name="Inventari" sheetId="13" r:id="rId13"/>
  </sheets>
  <definedNames>
    <definedName name="_xlnm.Print_Area" localSheetId="7">'Shenimet 2'!$A$1:$M$269</definedName>
  </definedNames>
  <calcPr fullCalcOnLoad="1"/>
</workbook>
</file>

<file path=xl/comments3.xml><?xml version="1.0" encoding="utf-8"?>
<comments xmlns="http://schemas.openxmlformats.org/spreadsheetml/2006/main">
  <authors>
    <author>kica</author>
  </authors>
  <commentList>
    <comment ref="G24" authorId="0">
      <text>
        <r>
          <rPr>
            <b/>
            <sz val="9"/>
            <rFont val="Tahoma"/>
            <family val="2"/>
          </rPr>
          <t>kica:</t>
        </r>
        <r>
          <rPr>
            <sz val="9"/>
            <rFont val="Tahoma"/>
            <family val="2"/>
          </rPr>
          <t xml:space="preserve">
arketimet nga paradhenie klienti</t>
        </r>
      </text>
    </comment>
  </commentList>
</comments>
</file>

<file path=xl/sharedStrings.xml><?xml version="1.0" encoding="utf-8"?>
<sst xmlns="http://schemas.openxmlformats.org/spreadsheetml/2006/main" count="1042" uniqueCount="499">
  <si>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</si>
  <si>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</si>
  <si>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</si>
  <si>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</si>
  <si>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</si>
  <si>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</si>
  <si>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</si>
  <si>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</si>
  <si>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</si>
  <si>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</si>
  <si>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</si>
  <si>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</si>
  <si>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</si>
  <si>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</si>
  <si>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</si>
  <si>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</si>
  <si>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</si>
  <si>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</si>
  <si>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</si>
  <si>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</si>
  <si>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</si>
  <si>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</si>
  <si>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</si>
  <si>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</si>
  <si>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</si>
  <si>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</si>
  <si>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</si>
  <si>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</si>
  <si>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</si>
  <si>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</si>
  <si>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</si>
  <si>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</si>
  <si>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</si>
  <si>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</si>
  <si>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</si>
  <si>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</si>
  <si>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</si>
  <si>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</si>
  <si>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</si>
  <si>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</si>
  <si>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</si>
  <si>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</si>
  <si>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</si>
  <si>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</si>
  <si>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</si>
  <si>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</si>
  <si>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</si>
  <si>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</si>
  <si>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</si>
  <si>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</si>
  <si>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</si>
  <si>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</si>
  <si>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</si>
  <si>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</si>
  <si>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</si>
  <si>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</si>
  <si>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</si>
  <si>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</si>
  <si>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</si>
  <si>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</si>
  <si>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</si>
  <si>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</si>
  <si>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TOTALI</t>
  </si>
  <si>
    <t>Dividentet e paguar</t>
  </si>
  <si>
    <t>Emertimi</t>
  </si>
  <si>
    <t>Fitimi neto per periudhen kontabel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</si>
  <si>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</si>
  <si>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</si>
  <si>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</si>
  <si>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</si>
  <si>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</si>
  <si>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Ligjit Nr. 9228 Date 29.04.2004     Per Kontabilitetin dhe Pasqyrat Financiare  )</t>
  </si>
  <si>
    <t>Fluksi monetar nga veprimtarite e shfrytezimit</t>
  </si>
  <si>
    <t>MM te ardhura nga veprimtarite</t>
  </si>
  <si>
    <t>Tatim mbi fitimin i paguar</t>
  </si>
  <si>
    <t>MM neto nga veprimtarite e shfytezimit</t>
  </si>
  <si>
    <t>Pasqyra e fluksit monetar - metoda direkte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</si>
  <si>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</si>
  <si>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</si>
  <si>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</si>
  <si>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</si>
  <si>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</si>
  <si>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</si>
  <si>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</si>
  <si>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</si>
  <si>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</si>
  <si>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</si>
  <si>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</si>
  <si>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</si>
  <si>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</si>
  <si>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Fitimi para tatimit</t>
  </si>
  <si>
    <t>Mjetet monetare (MM) te arketuara nga klientet</t>
  </si>
  <si>
    <t>Blerja e njesise se kontrolluar X minus parate e Arketuara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</si>
  <si>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</si>
  <si>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</si>
  <si>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</si>
  <si>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</si>
  <si>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</si>
  <si>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</si>
  <si>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</si>
  <si>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</si>
  <si>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</si>
  <si>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</si>
  <si>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</si>
  <si>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</si>
  <si>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</si>
  <si>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</si>
  <si>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</si>
  <si>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</si>
  <si>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</si>
  <si>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</si>
  <si>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</si>
  <si>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</si>
  <si>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</si>
  <si>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</si>
  <si>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</si>
  <si>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</si>
  <si>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</si>
  <si>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</si>
  <si>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</si>
  <si>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</si>
  <si>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</si>
  <si>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</si>
  <si>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</si>
  <si>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</si>
  <si>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</si>
  <si>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</si>
  <si>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</si>
  <si>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</si>
  <si>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</si>
  <si>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</si>
  <si>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</si>
  <si>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</si>
  <si>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</si>
  <si>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</si>
  <si>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</si>
  <si>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</si>
  <si>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</si>
  <si>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</si>
  <si>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</si>
  <si>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</si>
  <si>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</si>
  <si>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</si>
  <si>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</si>
  <si>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</si>
  <si>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</si>
  <si>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</si>
  <si>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MM te paguara ndaj furnitoreve dhe punonjesve</t>
  </si>
  <si>
    <t>Provizionet afatshkurtra</t>
  </si>
  <si>
    <t>Ndrysh.ne invent.prod.gatshme e prodhimit ne proces</t>
  </si>
  <si>
    <t>Pagesat e detyrimeve te qerase financiare</t>
  </si>
  <si>
    <t>MM neto e perdorura ne veprimtarite Financiare</t>
  </si>
  <si>
    <t>B</t>
  </si>
  <si>
    <t>Para ardhese</t>
  </si>
  <si>
    <t>A K T I V E T    A F A T S H K U R T R A</t>
  </si>
  <si>
    <t>Emertimi dhe Forma ligjore</t>
  </si>
  <si>
    <t>TIRANE</t>
  </si>
  <si>
    <t xml:space="preserve">(  Ne zbatim te Standartit Kombetar te Kontabilitetit Nr.2 dhe </t>
  </si>
  <si>
    <t>Po</t>
  </si>
  <si>
    <t>Jo</t>
  </si>
  <si>
    <t>Leke</t>
  </si>
  <si>
    <t>Sasia</t>
  </si>
  <si>
    <t>Gjendje</t>
  </si>
  <si>
    <t>Shtesa</t>
  </si>
  <si>
    <t>Pakesime</t>
  </si>
  <si>
    <t>Amortizimi</t>
  </si>
  <si>
    <t>Vl.mbetur</t>
  </si>
  <si>
    <t>Amortiz.i</t>
  </si>
  <si>
    <t>Amortiz.Tatim.</t>
  </si>
  <si>
    <t>20% Vl.Mbet.</t>
  </si>
  <si>
    <t xml:space="preserve"> I</t>
  </si>
  <si>
    <t>Shuma mak.paisje</t>
  </si>
  <si>
    <t xml:space="preserve"> II</t>
  </si>
  <si>
    <t xml:space="preserve">             TOTALI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</si>
  <si>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</si>
  <si>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</si>
  <si>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</si>
  <si>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</si>
  <si>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</si>
  <si>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</si>
  <si>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</si>
  <si>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</si>
  <si>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</si>
  <si>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</si>
  <si>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</si>
  <si>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</si>
  <si>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</si>
  <si>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Shoqeria nuk ka derivative dhe aktive te mbajtura per tregtim</t>
  </si>
  <si>
    <t xml:space="preserve">   Fatura gjithsej</t>
  </si>
  <si>
    <t xml:space="preserve">     a)  Nga keto</t>
  </si>
  <si>
    <t>pa likuiduara deri ne 30 dite</t>
  </si>
  <si>
    <t>pa likuiduara deri ne 60 dite</t>
  </si>
  <si>
    <t>pa likuiduara deri ne 90 dite</t>
  </si>
  <si>
    <t xml:space="preserve">     b)  Nga faturat gjithsej</t>
  </si>
  <si>
    <t>Fatura mbi 300 mije leke te prera</t>
  </si>
  <si>
    <t>Fatura mbi 300 mije leke te likuid.</t>
  </si>
  <si>
    <t>Tatimi i derdhur paradhenie</t>
  </si>
  <si>
    <t>Tatimi i vitit ushtrimor</t>
  </si>
  <si>
    <t>Tatimi i derdhur teper</t>
  </si>
  <si>
    <t>Tatim rimbursuar</t>
  </si>
  <si>
    <t>Tatim nga viti kaluar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</si>
  <si>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</si>
  <si>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</si>
  <si>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</si>
  <si>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</si>
  <si>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 xml:space="preserve">Nuk ka </t>
  </si>
  <si>
    <t>AKTIVET AFATGJATA</t>
  </si>
  <si>
    <t>Analiza e posteve te amortizushme</t>
  </si>
  <si>
    <t>Viti raportues</t>
  </si>
  <si>
    <t>Viti paraardhes</t>
  </si>
  <si>
    <t>Vlera</t>
  </si>
  <si>
    <t>Makineri,paisje</t>
  </si>
  <si>
    <t xml:space="preserve">AAM te tjera </t>
  </si>
  <si>
    <t>PASIVET  AFATSHKURTRA</t>
  </si>
  <si>
    <t>Fatura mbi 300 mije leke te kontab.</t>
  </si>
  <si>
    <t>PASIVET  AFATGJATA</t>
  </si>
  <si>
    <t xml:space="preserve">KAPITALI </t>
  </si>
  <si>
    <t>●</t>
  </si>
  <si>
    <t>Fitimi i ushtrimit</t>
  </si>
  <si>
    <t>Shpenzime te pa zbriteshme</t>
  </si>
  <si>
    <t>Tatimi mbi fitimin</t>
  </si>
  <si>
    <t>C</t>
  </si>
  <si>
    <t xml:space="preserve">Ngjarje te ndodhura pas dates se bilancit per te cilat behen rregullime apo ngjarje te </t>
  </si>
  <si>
    <t>ndodhura pas dates se bilancit per te cilat nuk behen rregulline  nuk ka.</t>
  </si>
  <si>
    <t>pa likuiduara deri nje vit</t>
  </si>
  <si>
    <t>S H E N I M E T          S H P J E G U E S E</t>
  </si>
  <si>
    <t>Paisje pune</t>
  </si>
  <si>
    <t>Shuma AAM te tjera</t>
  </si>
  <si>
    <t>Mobileri e paisje zyre</t>
  </si>
  <si>
    <t>Paisje komjuterike</t>
  </si>
  <si>
    <t>Hartuesi</t>
  </si>
  <si>
    <t>Shënime të tjera shpjeguese</t>
  </si>
  <si>
    <t>Fq.1</t>
  </si>
  <si>
    <t>Fq.2</t>
  </si>
  <si>
    <t>Fq.4</t>
  </si>
  <si>
    <t>Fq.5</t>
  </si>
  <si>
    <t>Fq.6</t>
  </si>
  <si>
    <t>Fq.8</t>
  </si>
  <si>
    <t>Fq.9</t>
  </si>
  <si>
    <t>Fq.10</t>
  </si>
  <si>
    <t>Fq.11</t>
  </si>
  <si>
    <t>Ky ze paraqet kapitalin fillestar per celjen e shoqerise.</t>
  </si>
  <si>
    <t>Komisione bankare te paguara</t>
  </si>
  <si>
    <t>MM te ardhura nga Ortake</t>
  </si>
  <si>
    <t>MM te ardhura nga Debitore e Kreditore te tjere</t>
  </si>
  <si>
    <t>TVSH e paguar</t>
  </si>
  <si>
    <t>Te tjera</t>
  </si>
  <si>
    <t>pa likuiduara permbi 90 dite</t>
  </si>
  <si>
    <t>IV</t>
  </si>
  <si>
    <t>Ndrysh.invent,prod.gatshem</t>
  </si>
  <si>
    <t>Kosto e punes perbehet :</t>
  </si>
  <si>
    <t xml:space="preserve">Pagat  e personelit </t>
  </si>
  <si>
    <t>Shpenzime per sigurime shoq.  shendetsore</t>
  </si>
  <si>
    <t xml:space="preserve">Amortizimet </t>
  </si>
  <si>
    <t>Shpenzimet e tjera perbehen nga:</t>
  </si>
  <si>
    <t>Te ardhura e shpenzime financiare</t>
  </si>
  <si>
    <t>Fitimet nga kursi kembimit</t>
  </si>
  <si>
    <t>Humbjet nga kursi kembimit</t>
  </si>
  <si>
    <t>Te ardhura nga interesat</t>
  </si>
  <si>
    <t>Fq.12</t>
  </si>
  <si>
    <t>Ndertim, projektim, etj.</t>
  </si>
  <si>
    <t>Nuk ka</t>
  </si>
  <si>
    <t>01.01.10</t>
  </si>
  <si>
    <t>Pozicioni me 31 dhjetor 2010</t>
  </si>
  <si>
    <t>Eur</t>
  </si>
  <si>
    <t>Arka ne Eur</t>
  </si>
  <si>
    <t>Hubje viti 2009</t>
  </si>
  <si>
    <t>TE ARDHURA - SHPENZIME 2010</t>
  </si>
  <si>
    <t>Llogaritja e Rezulatit Tatimor</t>
  </si>
  <si>
    <t>Fitimi neto i ushtrimit</t>
  </si>
  <si>
    <t>Qera</t>
  </si>
  <si>
    <t>Dieta</t>
  </si>
  <si>
    <t>Komisione bankare</t>
  </si>
  <si>
    <t>Gjoba</t>
  </si>
  <si>
    <t>Shpenzime te tjera korrente (te panjohura)</t>
  </si>
  <si>
    <t>Nenkontraktime ne ndertim</t>
  </si>
  <si>
    <t>Materiale te para</t>
  </si>
  <si>
    <t>Kancelari</t>
  </si>
  <si>
    <t>Pasqyre Nr.2</t>
  </si>
  <si>
    <t>ANEKS STATISTIKOR</t>
  </si>
  <si>
    <t>SHPENZIMET</t>
  </si>
  <si>
    <t>Numri i Llogarise</t>
  </si>
  <si>
    <t>Kodi Statistikor</t>
  </si>
  <si>
    <t>Viti 2010</t>
  </si>
  <si>
    <t>Viti 2009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</si>
  <si>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</si>
  <si>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</si>
  <si>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</si>
  <si>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</si>
  <si>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</si>
  <si>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b)</t>
  </si>
  <si>
    <t xml:space="preserve"> Ndryshimet e gjëndjeve të Materialeve (+/-)</t>
  </si>
  <si>
    <t xml:space="preserve"> c)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</si>
  <si>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</si>
  <si>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</si>
  <si>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</si>
  <si>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</si>
  <si>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</si>
  <si>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</si>
  <si>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</si>
  <si>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</si>
  <si>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</si>
  <si>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</si>
  <si>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</si>
  <si>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</si>
  <si>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</si>
  <si>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</si>
  <si>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a)</t>
  </si>
  <si>
    <t>Sherbimet nga nen-kontraktoret</t>
  </si>
  <si>
    <t>b)</t>
  </si>
  <si>
    <t>Trajtime te pergjithshme</t>
  </si>
  <si>
    <t>c)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</si>
  <si>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</si>
  <si>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</si>
  <si>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</si>
  <si>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</si>
  <si>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</si>
  <si>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</si>
  <si>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</si>
  <si>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</si>
  <si>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</si>
  <si>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</si>
  <si>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</si>
  <si>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</si>
  <si>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</si>
  <si>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</si>
  <si>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</si>
  <si>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</si>
  <si>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</si>
  <si>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</si>
  <si>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</si>
  <si>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</si>
  <si>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</si>
  <si>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</si>
  <si>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</si>
  <si>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</si>
  <si>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</si>
  <si>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</si>
  <si>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</si>
  <si>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</si>
  <si>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</si>
  <si>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</si>
  <si>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</si>
  <si>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</si>
  <si>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</si>
  <si>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</si>
  <si>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</si>
  <si>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</si>
  <si>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</si>
  <si>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 xml:space="preserve">ADMINISTRATOR </t>
  </si>
  <si>
    <t>NIPT</t>
  </si>
  <si>
    <t>Aktiviteti  kryesor</t>
  </si>
  <si>
    <t>Aktiviteti dytesor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</si>
  <si>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</si>
  <si>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</si>
  <si>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</si>
  <si>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</si>
  <si>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</si>
  <si>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</si>
  <si>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</si>
  <si>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</si>
  <si>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</si>
  <si>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</si>
  <si>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</si>
  <si>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</si>
  <si>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</si>
  <si>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</si>
  <si>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</si>
  <si>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</si>
  <si>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</si>
  <si>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</si>
  <si>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</si>
  <si>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</si>
  <si>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</si>
  <si>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</si>
  <si>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</si>
  <si>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</si>
  <si>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</si>
  <si>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</si>
  <si>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</si>
  <si>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</si>
  <si>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</si>
  <si>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</si>
  <si>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</si>
  <si>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</si>
  <si>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</si>
  <si>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</si>
  <si>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</si>
  <si>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</si>
  <si>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</si>
  <si>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</si>
  <si>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</si>
  <si>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</si>
  <si>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</si>
  <si>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</si>
  <si>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</si>
  <si>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</si>
  <si>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</si>
  <si>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</si>
  <si>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</si>
  <si>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</si>
  <si>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</si>
  <si>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</si>
  <si>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</si>
  <si>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</si>
  <si>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</si>
  <si>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</si>
  <si>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</si>
  <si>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</si>
  <si>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</si>
  <si>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Shitje AQT</t>
  </si>
  <si>
    <t>Te punesuar mesatarisht per vitin 2010:</t>
  </si>
  <si>
    <t>Nr. I te punesuarve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</si>
  <si>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</si>
  <si>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</si>
  <si>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</si>
  <si>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</si>
  <si>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Pasqyre Nr.1</t>
  </si>
  <si>
    <t>Në ooo/Lekë</t>
  </si>
  <si>
    <t>TE ARDHURAT</t>
  </si>
  <si>
    <t>Shitjet gjithsej (a + b +c )</t>
  </si>
  <si>
    <t xml:space="preserve">   Te ardhura nga shitja e Produktit te vet </t>
  </si>
  <si>
    <t>701/702/703</t>
  </si>
  <si>
    <t xml:space="preserve">   Te ardhura nga shitja e Shërbimeve </t>
  </si>
  <si>
    <t xml:space="preserve">    te ardhura nga shitja e Mallrave </t>
  </si>
  <si>
    <t>Të ardhura nga shitje të tjera (a+b+c)</t>
  </si>
  <si>
    <t>Qeraja</t>
  </si>
  <si>
    <t>Komisione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</si>
  <si>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</si>
  <si>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</si>
  <si>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</si>
  <si>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</si>
  <si>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</si>
  <si>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</si>
  <si>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</si>
  <si>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</si>
  <si>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</si>
  <si>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</si>
  <si>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</si>
  <si>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ME VLERE fillestare</t>
  </si>
  <si>
    <t>Në 000/Lekë</t>
  </si>
  <si>
    <t>"KLAIS" SH.P.K.</t>
  </si>
  <si>
    <t>Pasqyrat    Financiare    te    Vitit   2011</t>
  </si>
  <si>
    <t>Detyrime tatimore per Gjobat</t>
  </si>
  <si>
    <t>Pozicioni me 31 dhjetor 2011</t>
  </si>
  <si>
    <t>Pasqyra  e  Ndryshimeve  ne  Kapital  2011</t>
  </si>
  <si>
    <t>Inventari i Aktiveve Afatgjata Materiale  2011</t>
  </si>
  <si>
    <t>Kismete SULCE</t>
  </si>
  <si>
    <t>Altin CELA</t>
  </si>
  <si>
    <t>"KLAIS " SH.P.K.</t>
  </si>
  <si>
    <t>L11508009D</t>
  </si>
  <si>
    <t xml:space="preserve"> BL. ZHAN D'ARK, PRANE MINISTRISE SE JASHTME. MBI PALLATIN LUXOR</t>
  </si>
  <si>
    <t>Viti   2011</t>
  </si>
  <si>
    <t>SHOQERIA _KLAIS SHPK</t>
  </si>
  <si>
    <t xml:space="preserve">NIPT </t>
  </si>
  <si>
    <t>GJENDJE  31.12.2011</t>
  </si>
  <si>
    <t>EMERTIMI</t>
  </si>
  <si>
    <t>NJESIA</t>
  </si>
  <si>
    <t>SASIA</t>
  </si>
  <si>
    <t>CMIMI LEK</t>
  </si>
  <si>
    <t>VLEFTA</t>
  </si>
  <si>
    <t>ALTIN CELA</t>
  </si>
  <si>
    <t>KARTON KATRAMA</t>
  </si>
  <si>
    <t>M2</t>
  </si>
  <si>
    <t>PRAJMER</t>
  </si>
  <si>
    <t>ZGARA</t>
  </si>
  <si>
    <t>PLASTIKE NGJITESE</t>
  </si>
  <si>
    <t>KG</t>
  </si>
  <si>
    <t>KOV</t>
  </si>
  <si>
    <t>COPE</t>
  </si>
  <si>
    <t>DEPOZITA 500 LITER</t>
  </si>
  <si>
    <t>DEPOZITA 5000 LITER</t>
  </si>
  <si>
    <t xml:space="preserve">TOTALI </t>
  </si>
  <si>
    <t>HEKUR NDERTIMI</t>
  </si>
  <si>
    <t xml:space="preserve"> INVENTARI AKTIVEVE MATERIALE AFAT SHKURTRA</t>
  </si>
  <si>
    <t>04.03.2011</t>
  </si>
  <si>
    <t>08.03.2011</t>
  </si>
  <si>
    <t>31.12.2011</t>
  </si>
  <si>
    <t>Aktivet Afatgjata Materiale  2011</t>
  </si>
  <si>
    <t>AMORTIZIMI AA MATERIALE 2011</t>
  </si>
  <si>
    <t>VLERA KONTABEL NETO E AA MATERIALE  2011</t>
  </si>
  <si>
    <t xml:space="preserve">NIPT_L11508009D </t>
  </si>
  <si>
    <t>NIPT _</t>
  </si>
  <si>
    <t xml:space="preserve">NIPT_ </t>
  </si>
  <si>
    <t>NIPT _L11508009D</t>
  </si>
  <si>
    <t>Pasqyra   e   Fluksit   Monetar  -  Metoda  Direkte   2011</t>
  </si>
  <si>
    <t>Pasqyra   e   te   Ardhurave   dhe   Shpenzimeve     2011</t>
  </si>
  <si>
    <t xml:space="preserve"> Banka CREDINS</t>
  </si>
  <si>
    <t>Detyrim per Vitin 2011</t>
  </si>
  <si>
    <t>Detyrim per Dhjetor 2011</t>
  </si>
  <si>
    <t>Me page deri ne 20.000 leke</t>
  </si>
  <si>
    <t>Viti 2011</t>
  </si>
  <si>
    <t>31.12.11</t>
  </si>
  <si>
    <t>vitit 2011</t>
  </si>
  <si>
    <t>01.01.11</t>
  </si>
  <si>
    <t>28.03.2012</t>
  </si>
  <si>
    <t xml:space="preserve"> </t>
  </si>
  <si>
    <t>Humbja e vitit 2010</t>
  </si>
  <si>
    <t>Administratori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</si>
</sst>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#,##0.0"/>
    <numFmt numFmtId="187" formatCode="_-* #,##0.0_L_e_k_-;\-* #,##0.0_L_e_k_-;_-* &quot;-&quot;??_L_e_k_-;_-@_-"/>
    <numFmt numFmtId="188" formatCode="_-* #,##0_L_e_k_-;\-* #,##0_L_e_k_-;_-* &quot;-&quot;??_L_e_k_-;_-@_-"/>
    <numFmt numFmtId="189" formatCode="_-* #,##0.000_L_e_k_-;\-* #,##0.000_L_e_k_-;_-* &quot;-&quot;??_L_e_k_-;_-@_-"/>
    <numFmt numFmtId="190" formatCode="_-* #,##0.0000_L_e_k_-;\-* #,##0.0000_L_e_k_-;_-* &quot;-&quot;??_L_e_k_-;_-@_-"/>
    <numFmt numFmtId="191" formatCode="_(* #,##0.0_);_(* \(#,##0.0\);_(* &quot;-&quot;?_);_(@_)"/>
  </numFmts>
  <fonts count="82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b/>
      <u val="single"/>
      <sz val="16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u val="single"/>
      <sz val="1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u val="single"/>
      <sz val="11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i/>
      <sz val="9"/>
      <name val="Arial"/>
      <family val="2"/>
    </font>
    <font>
      <i/>
      <u val="single"/>
      <sz val="12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double"/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55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8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8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15" fillId="0" borderId="18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3" fontId="0" fillId="0" borderId="26" xfId="0" applyNumberFormat="1" applyFont="1" applyBorder="1" applyAlignment="1">
      <alignment vertical="center"/>
    </xf>
    <xf numFmtId="186" fontId="0" fillId="0" borderId="25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6" fillId="0" borderId="27" xfId="0" applyFont="1" applyBorder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5" fillId="0" borderId="1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27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15" fillId="0" borderId="26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16" fillId="0" borderId="11" xfId="0" applyNumberFormat="1" applyFont="1" applyBorder="1" applyAlignment="1">
      <alignment horizontal="right" vertical="center"/>
    </xf>
    <xf numFmtId="3" fontId="0" fillId="0" borderId="26" xfId="0" applyNumberFormat="1" applyFont="1" applyBorder="1" applyAlignment="1">
      <alignment horizontal="right" vertical="center"/>
    </xf>
    <xf numFmtId="3" fontId="16" fillId="0" borderId="26" xfId="0" applyNumberFormat="1" applyFont="1" applyBorder="1" applyAlignment="1">
      <alignment horizontal="right" vertical="center"/>
    </xf>
    <xf numFmtId="3" fontId="15" fillId="0" borderId="2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3" fontId="15" fillId="0" borderId="26" xfId="0" applyNumberFormat="1" applyFont="1" applyBorder="1" applyAlignment="1">
      <alignment vertical="center"/>
    </xf>
    <xf numFmtId="3" fontId="15" fillId="0" borderId="26" xfId="0" applyNumberFormat="1" applyFont="1" applyBorder="1" applyAlignment="1">
      <alignment horizontal="right" vertical="center"/>
    </xf>
    <xf numFmtId="3" fontId="16" fillId="0" borderId="26" xfId="0" applyNumberFormat="1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3" fontId="10" fillId="0" borderId="30" xfId="0" applyNumberFormat="1" applyFont="1" applyBorder="1" applyAlignment="1">
      <alignment vertical="center"/>
    </xf>
    <xf numFmtId="3" fontId="10" fillId="0" borderId="3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0" fillId="0" borderId="26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188" fontId="0" fillId="0" borderId="0" xfId="42" applyNumberFormat="1" applyFont="1" applyBorder="1" applyAlignment="1">
      <alignment/>
    </xf>
    <xf numFmtId="188" fontId="15" fillId="0" borderId="0" xfId="42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26" xfId="0" applyFont="1" applyBorder="1" applyAlignment="1">
      <alignment horizontal="center"/>
    </xf>
    <xf numFmtId="3" fontId="0" fillId="0" borderId="26" xfId="44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21" fillId="0" borderId="26" xfId="0" applyFont="1" applyBorder="1" applyAlignment="1">
      <alignment vertical="center"/>
    </xf>
    <xf numFmtId="0" fontId="21" fillId="0" borderId="26" xfId="0" applyFont="1" applyBorder="1" applyAlignment="1">
      <alignment horizontal="center" vertical="center"/>
    </xf>
    <xf numFmtId="3" fontId="21" fillId="0" borderId="26" xfId="44" applyNumberFormat="1" applyFont="1" applyBorder="1" applyAlignment="1">
      <alignment vertical="center"/>
    </xf>
    <xf numFmtId="3" fontId="21" fillId="0" borderId="26" xfId="0" applyNumberFormat="1" applyFont="1" applyBorder="1" applyAlignment="1">
      <alignment vertical="center"/>
    </xf>
    <xf numFmtId="0" fontId="15" fillId="0" borderId="11" xfId="0" applyFont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3" fontId="15" fillId="0" borderId="11" xfId="0" applyNumberFormat="1" applyFont="1" applyBorder="1" applyAlignment="1">
      <alignment/>
    </xf>
    <xf numFmtId="21" fontId="15" fillId="0" borderId="24" xfId="0" applyNumberFormat="1" applyFont="1" applyBorder="1" applyAlignment="1">
      <alignment horizontal="center"/>
    </xf>
    <xf numFmtId="46" fontId="15" fillId="0" borderId="24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3" fontId="15" fillId="0" borderId="24" xfId="0" applyNumberFormat="1" applyFont="1" applyBorder="1" applyAlignment="1">
      <alignment/>
    </xf>
    <xf numFmtId="3" fontId="15" fillId="0" borderId="26" xfId="44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8" fillId="0" borderId="0" xfId="0" applyFont="1" applyBorder="1" applyAlignment="1">
      <alignment/>
    </xf>
    <xf numFmtId="3" fontId="6" fillId="0" borderId="0" xfId="0" applyNumberFormat="1" applyFont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0" fillId="0" borderId="32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33" xfId="0" applyNumberFormat="1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/>
    </xf>
    <xf numFmtId="188" fontId="0" fillId="0" borderId="0" xfId="42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88" fontId="5" fillId="0" borderId="0" xfId="42" applyNumberFormat="1" applyFont="1" applyBorder="1" applyAlignment="1">
      <alignment/>
    </xf>
    <xf numFmtId="188" fontId="5" fillId="0" borderId="0" xfId="42" applyNumberFormat="1" applyFont="1" applyBorder="1" applyAlignment="1">
      <alignment horizontal="right"/>
    </xf>
    <xf numFmtId="3" fontId="0" fillId="0" borderId="0" xfId="44" applyNumberFormat="1" applyFont="1" applyBorder="1" applyAlignment="1">
      <alignment horizontal="right"/>
    </xf>
    <xf numFmtId="188" fontId="0" fillId="0" borderId="0" xfId="42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15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5" fillId="0" borderId="11" xfId="58" applyFont="1" applyBorder="1">
      <alignment/>
      <protection/>
    </xf>
    <xf numFmtId="2" fontId="24" fillId="0" borderId="11" xfId="58" applyNumberFormat="1" applyFont="1" applyBorder="1" applyAlignment="1">
      <alignment horizontal="center" wrapText="1"/>
      <protection/>
    </xf>
    <xf numFmtId="0" fontId="25" fillId="0" borderId="34" xfId="58" applyFont="1" applyBorder="1" applyAlignment="1">
      <alignment horizontal="center"/>
      <protection/>
    </xf>
    <xf numFmtId="0" fontId="25" fillId="0" borderId="35" xfId="58" applyFont="1" applyBorder="1" applyAlignment="1">
      <alignment horizontal="left" wrapText="1"/>
      <protection/>
    </xf>
    <xf numFmtId="0" fontId="5" fillId="0" borderId="36" xfId="58" applyFont="1" applyBorder="1" applyAlignment="1">
      <alignment horizontal="left"/>
      <protection/>
    </xf>
    <xf numFmtId="0" fontId="5" fillId="0" borderId="26" xfId="59" applyFont="1" applyFill="1" applyBorder="1" applyAlignment="1">
      <alignment horizontal="left" wrapText="1"/>
      <protection/>
    </xf>
    <xf numFmtId="0" fontId="5" fillId="0" borderId="26" xfId="58" applyFont="1" applyBorder="1" applyAlignment="1">
      <alignment horizontal="left" wrapText="1"/>
      <protection/>
    </xf>
    <xf numFmtId="0" fontId="25" fillId="0" borderId="26" xfId="58" applyFont="1" applyBorder="1" applyAlignment="1">
      <alignment horizontal="left"/>
      <protection/>
    </xf>
    <xf numFmtId="0" fontId="25" fillId="0" borderId="36" xfId="58" applyFont="1" applyBorder="1" applyAlignment="1">
      <alignment horizontal="center"/>
      <protection/>
    </xf>
    <xf numFmtId="0" fontId="25" fillId="0" borderId="26" xfId="58" applyFont="1" applyBorder="1" applyAlignment="1">
      <alignment horizontal="left" wrapText="1"/>
      <protection/>
    </xf>
    <xf numFmtId="0" fontId="5" fillId="0" borderId="36" xfId="58" applyFont="1" applyBorder="1" applyAlignment="1">
      <alignment horizontal="center"/>
      <protection/>
    </xf>
    <xf numFmtId="0" fontId="5" fillId="0" borderId="26" xfId="58" applyFont="1" applyBorder="1" applyAlignment="1">
      <alignment horizontal="left"/>
      <protection/>
    </xf>
    <xf numFmtId="0" fontId="5" fillId="0" borderId="36" xfId="58" applyFont="1" applyFill="1" applyBorder="1" applyAlignment="1">
      <alignment horizontal="center"/>
      <protection/>
    </xf>
    <xf numFmtId="0" fontId="5" fillId="0" borderId="37" xfId="0" applyFont="1" applyBorder="1" applyAlignment="1">
      <alignment/>
    </xf>
    <xf numFmtId="0" fontId="25" fillId="0" borderId="37" xfId="0" applyFont="1" applyBorder="1" applyAlignment="1">
      <alignment/>
    </xf>
    <xf numFmtId="0" fontId="25" fillId="0" borderId="36" xfId="58" applyFont="1" applyBorder="1">
      <alignment/>
      <protection/>
    </xf>
    <xf numFmtId="0" fontId="5" fillId="0" borderId="36" xfId="0" applyFont="1" applyBorder="1" applyAlignment="1">
      <alignment/>
    </xf>
    <xf numFmtId="0" fontId="5" fillId="0" borderId="36" xfId="58" applyFont="1" applyBorder="1">
      <alignment/>
      <protection/>
    </xf>
    <xf numFmtId="0" fontId="5" fillId="0" borderId="38" xfId="58" applyFont="1" applyBorder="1">
      <alignment/>
      <protection/>
    </xf>
    <xf numFmtId="0" fontId="25" fillId="0" borderId="39" xfId="58" applyFont="1" applyBorder="1" applyAlignment="1">
      <alignment horizontal="left"/>
      <protection/>
    </xf>
    <xf numFmtId="0" fontId="5" fillId="0" borderId="39" xfId="58" applyFont="1" applyBorder="1" applyAlignment="1">
      <alignment horizontal="left"/>
      <protection/>
    </xf>
    <xf numFmtId="0" fontId="0" fillId="0" borderId="0" xfId="58" applyFont="1">
      <alignment/>
      <protection/>
    </xf>
    <xf numFmtId="0" fontId="0" fillId="0" borderId="26" xfId="0" applyBorder="1" applyAlignment="1">
      <alignment/>
    </xf>
    <xf numFmtId="0" fontId="15" fillId="0" borderId="26" xfId="0" applyFont="1" applyBorder="1" applyAlignment="1">
      <alignment/>
    </xf>
    <xf numFmtId="3" fontId="0" fillId="0" borderId="26" xfId="0" applyNumberFormat="1" applyBorder="1" applyAlignment="1">
      <alignment/>
    </xf>
    <xf numFmtId="3" fontId="15" fillId="0" borderId="26" xfId="0" applyNumberFormat="1" applyFont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26" xfId="0" applyFill="1" applyBorder="1" applyAlignment="1">
      <alignment/>
    </xf>
    <xf numFmtId="3" fontId="15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15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0" fillId="0" borderId="11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28" xfId="0" applyFont="1" applyBorder="1" applyAlignment="1">
      <alignment/>
    </xf>
    <xf numFmtId="2" fontId="27" fillId="0" borderId="0" xfId="58" applyNumberFormat="1" applyFont="1" applyBorder="1" applyAlignment="1">
      <alignment wrapText="1"/>
      <protection/>
    </xf>
    <xf numFmtId="0" fontId="15" fillId="0" borderId="11" xfId="58" applyFont="1" applyBorder="1" applyAlignment="1">
      <alignment horizontal="center"/>
      <protection/>
    </xf>
    <xf numFmtId="2" fontId="24" fillId="0" borderId="20" xfId="58" applyNumberFormat="1" applyFont="1" applyBorder="1" applyAlignment="1">
      <alignment horizontal="center" wrapText="1"/>
      <protection/>
    </xf>
    <xf numFmtId="0" fontId="25" fillId="0" borderId="40" xfId="58" applyFont="1" applyBorder="1" applyAlignment="1">
      <alignment horizontal="center" vertical="center" wrapText="1"/>
      <protection/>
    </xf>
    <xf numFmtId="0" fontId="15" fillId="0" borderId="41" xfId="58" applyFont="1" applyBorder="1" applyAlignment="1">
      <alignment horizontal="center"/>
      <protection/>
    </xf>
    <xf numFmtId="0" fontId="15" fillId="0" borderId="35" xfId="58" applyFont="1" applyBorder="1" applyAlignment="1">
      <alignment horizontal="left" wrapText="1"/>
      <protection/>
    </xf>
    <xf numFmtId="3" fontId="15" fillId="0" borderId="35" xfId="58" applyNumberFormat="1" applyFont="1" applyBorder="1" applyAlignment="1">
      <alignment horizontal="left"/>
      <protection/>
    </xf>
    <xf numFmtId="0" fontId="0" fillId="0" borderId="42" xfId="58" applyFont="1" applyBorder="1" applyAlignment="1">
      <alignment horizontal="center"/>
      <protection/>
    </xf>
    <xf numFmtId="0" fontId="0" fillId="0" borderId="28" xfId="58" applyFont="1" applyBorder="1" applyAlignment="1">
      <alignment horizontal="left" wrapText="1"/>
      <protection/>
    </xf>
    <xf numFmtId="3" fontId="15" fillId="0" borderId="26" xfId="58" applyNumberFormat="1" applyFont="1" applyBorder="1" applyAlignment="1">
      <alignment horizontal="left"/>
      <protection/>
    </xf>
    <xf numFmtId="0" fontId="15" fillId="0" borderId="43" xfId="58" applyFont="1" applyBorder="1" applyAlignment="1">
      <alignment horizontal="left"/>
      <protection/>
    </xf>
    <xf numFmtId="0" fontId="0" fillId="0" borderId="44" xfId="58" applyFont="1" applyBorder="1" applyAlignment="1">
      <alignment horizontal="center"/>
      <protection/>
    </xf>
    <xf numFmtId="0" fontId="16" fillId="0" borderId="28" xfId="58" applyFont="1" applyBorder="1" applyAlignment="1">
      <alignment horizontal="left" wrapText="1"/>
      <protection/>
    </xf>
    <xf numFmtId="188" fontId="15" fillId="0" borderId="43" xfId="42" applyNumberFormat="1" applyFont="1" applyBorder="1" applyAlignment="1">
      <alignment horizontal="left"/>
    </xf>
    <xf numFmtId="0" fontId="15" fillId="0" borderId="45" xfId="58" applyFont="1" applyBorder="1" applyAlignment="1">
      <alignment horizontal="center"/>
      <protection/>
    </xf>
    <xf numFmtId="0" fontId="15" fillId="0" borderId="28" xfId="58" applyFont="1" applyBorder="1" applyAlignment="1">
      <alignment horizontal="left" wrapText="1"/>
      <protection/>
    </xf>
    <xf numFmtId="0" fontId="0" fillId="0" borderId="24" xfId="58" applyFont="1" applyBorder="1" applyAlignment="1">
      <alignment horizontal="left" wrapText="1"/>
      <protection/>
    </xf>
    <xf numFmtId="0" fontId="15" fillId="0" borderId="26" xfId="58" applyFont="1" applyBorder="1" applyAlignment="1">
      <alignment horizontal="left"/>
      <protection/>
    </xf>
    <xf numFmtId="0" fontId="0" fillId="0" borderId="46" xfId="58" applyFont="1" applyBorder="1" applyAlignment="1">
      <alignment horizontal="center"/>
      <protection/>
    </xf>
    <xf numFmtId="0" fontId="0" fillId="0" borderId="23" xfId="58" applyFont="1" applyBorder="1" applyAlignment="1">
      <alignment horizontal="left" wrapText="1"/>
      <protection/>
    </xf>
    <xf numFmtId="0" fontId="15" fillId="0" borderId="45" xfId="58" applyFont="1" applyBorder="1" applyAlignment="1">
      <alignment horizontal="center" vertical="center"/>
      <protection/>
    </xf>
    <xf numFmtId="0" fontId="15" fillId="0" borderId="44" xfId="58" applyFont="1" applyBorder="1" applyAlignment="1">
      <alignment horizontal="center" vertical="center"/>
      <protection/>
    </xf>
    <xf numFmtId="0" fontId="0" fillId="0" borderId="28" xfId="58" applyFont="1" applyBorder="1" applyAlignment="1">
      <alignment horizontal="center" wrapText="1"/>
      <protection/>
    </xf>
    <xf numFmtId="0" fontId="15" fillId="0" borderId="42" xfId="58" applyFont="1" applyBorder="1" applyAlignment="1">
      <alignment horizontal="center"/>
      <protection/>
    </xf>
    <xf numFmtId="0" fontId="21" fillId="0" borderId="26" xfId="58" applyFont="1" applyBorder="1" applyAlignment="1">
      <alignment horizontal="left" wrapText="1"/>
      <protection/>
    </xf>
    <xf numFmtId="0" fontId="15" fillId="0" borderId="26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15" fillId="0" borderId="44" xfId="58" applyFont="1" applyBorder="1" applyAlignment="1">
      <alignment horizontal="center"/>
      <protection/>
    </xf>
    <xf numFmtId="0" fontId="15" fillId="0" borderId="26" xfId="58" applyFont="1" applyBorder="1" applyAlignment="1">
      <alignment horizontal="left" wrapText="1"/>
      <protection/>
    </xf>
    <xf numFmtId="0" fontId="15" fillId="0" borderId="46" xfId="58" applyFont="1" applyBorder="1" applyAlignment="1">
      <alignment horizontal="center"/>
      <protection/>
    </xf>
    <xf numFmtId="0" fontId="15" fillId="0" borderId="24" xfId="58" applyFont="1" applyBorder="1" applyAlignment="1">
      <alignment horizontal="left" wrapText="1"/>
      <protection/>
    </xf>
    <xf numFmtId="0" fontId="15" fillId="0" borderId="47" xfId="58" applyFont="1" applyBorder="1" applyAlignment="1">
      <alignment horizontal="center"/>
      <protection/>
    </xf>
    <xf numFmtId="0" fontId="15" fillId="0" borderId="39" xfId="58" applyFont="1" applyBorder="1" applyAlignment="1">
      <alignment horizontal="left" wrapText="1"/>
      <protection/>
    </xf>
    <xf numFmtId="188" fontId="15" fillId="0" borderId="39" xfId="42" applyNumberFormat="1" applyFont="1" applyBorder="1" applyAlignment="1">
      <alignment horizontal="left"/>
    </xf>
    <xf numFmtId="0" fontId="15" fillId="0" borderId="0" xfId="58" applyFont="1" applyBorder="1" applyAlignment="1">
      <alignment horizontal="center"/>
      <protection/>
    </xf>
    <xf numFmtId="0" fontId="15" fillId="0" borderId="0" xfId="58" applyFont="1" applyBorder="1" applyAlignment="1">
      <alignment horizontal="left" wrapText="1"/>
      <protection/>
    </xf>
    <xf numFmtId="0" fontId="15" fillId="0" borderId="0" xfId="58" applyFont="1" applyBorder="1" applyAlignment="1">
      <alignment horizontal="left"/>
      <protection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14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left" vertical="center"/>
    </xf>
    <xf numFmtId="188" fontId="0" fillId="0" borderId="24" xfId="42" applyNumberFormat="1" applyFont="1" applyBorder="1" applyAlignment="1">
      <alignment horizontal="left"/>
    </xf>
    <xf numFmtId="188" fontId="0" fillId="0" borderId="24" xfId="42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3" fontId="0" fillId="0" borderId="26" xfId="44" applyNumberFormat="1" applyFont="1" applyBorder="1" applyAlignment="1">
      <alignment horizontal="left"/>
    </xf>
    <xf numFmtId="3" fontId="0" fillId="0" borderId="24" xfId="42" applyNumberFormat="1" applyFont="1" applyBorder="1" applyAlignment="1">
      <alignment horizontal="center"/>
    </xf>
    <xf numFmtId="3" fontId="0" fillId="0" borderId="0" xfId="44" applyNumberFormat="1" applyFont="1" applyBorder="1" applyAlignment="1">
      <alignment/>
    </xf>
    <xf numFmtId="3" fontId="0" fillId="0" borderId="26" xfId="44" applyNumberFormat="1" applyFont="1" applyFill="1" applyBorder="1" applyAlignment="1">
      <alignment/>
    </xf>
    <xf numFmtId="3" fontId="0" fillId="0" borderId="0" xfId="44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3" fontId="15" fillId="0" borderId="26" xfId="44" applyNumberFormat="1" applyFont="1" applyBorder="1" applyAlignment="1">
      <alignment horizontal="left" vertical="center"/>
    </xf>
    <xf numFmtId="3" fontId="0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0" fillId="0" borderId="24" xfId="0" applyNumberFormat="1" applyFont="1" applyBorder="1" applyAlignment="1">
      <alignment horizontal="center" vertical="center"/>
    </xf>
    <xf numFmtId="0" fontId="0" fillId="0" borderId="40" xfId="0" applyFill="1" applyBorder="1" applyAlignment="1">
      <alignment/>
    </xf>
    <xf numFmtId="0" fontId="0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5" fillId="0" borderId="11" xfId="58" applyFont="1" applyBorder="1" applyAlignment="1">
      <alignment horizontal="right" vertical="center" wrapText="1"/>
      <protection/>
    </xf>
    <xf numFmtId="3" fontId="25" fillId="0" borderId="35" xfId="58" applyNumberFormat="1" applyFont="1" applyBorder="1" applyAlignment="1">
      <alignment horizontal="right"/>
      <protection/>
    </xf>
    <xf numFmtId="3" fontId="25" fillId="0" borderId="48" xfId="58" applyNumberFormat="1" applyFont="1" applyBorder="1" applyAlignment="1">
      <alignment horizontal="right"/>
      <protection/>
    </xf>
    <xf numFmtId="3" fontId="25" fillId="0" borderId="26" xfId="58" applyNumberFormat="1" applyFont="1" applyBorder="1" applyAlignment="1">
      <alignment horizontal="right"/>
      <protection/>
    </xf>
    <xf numFmtId="188" fontId="25" fillId="0" borderId="43" xfId="42" applyNumberFormat="1" applyFont="1" applyBorder="1" applyAlignment="1">
      <alignment horizontal="right"/>
    </xf>
    <xf numFmtId="0" fontId="25" fillId="0" borderId="26" xfId="58" applyFont="1" applyBorder="1" applyAlignment="1">
      <alignment horizontal="right"/>
      <protection/>
    </xf>
    <xf numFmtId="3" fontId="25" fillId="0" borderId="43" xfId="58" applyNumberFormat="1" applyFont="1" applyBorder="1" applyAlignment="1">
      <alignment horizontal="right"/>
      <protection/>
    </xf>
    <xf numFmtId="188" fontId="25" fillId="0" borderId="43" xfId="42" applyNumberFormat="1" applyFont="1" applyBorder="1" applyAlignment="1">
      <alignment horizontal="right" wrapText="1"/>
    </xf>
    <xf numFmtId="0" fontId="25" fillId="0" borderId="24" xfId="58" applyFont="1" applyBorder="1" applyAlignment="1">
      <alignment horizontal="right" vertical="center" wrapText="1"/>
      <protection/>
    </xf>
    <xf numFmtId="188" fontId="25" fillId="0" borderId="49" xfId="42" applyNumberFormat="1" applyFont="1" applyBorder="1" applyAlignment="1">
      <alignment horizontal="right" vertical="center" wrapText="1"/>
    </xf>
    <xf numFmtId="0" fontId="25" fillId="0" borderId="39" xfId="58" applyFont="1" applyBorder="1" applyAlignment="1">
      <alignment horizontal="right"/>
      <protection/>
    </xf>
    <xf numFmtId="0" fontId="25" fillId="0" borderId="50" xfId="58" applyFont="1" applyBorder="1" applyAlignment="1">
      <alignment horizontal="right"/>
      <protection/>
    </xf>
    <xf numFmtId="0" fontId="25" fillId="0" borderId="0" xfId="58" applyFont="1" applyBorder="1" applyAlignment="1">
      <alignment horizontal="right"/>
      <protection/>
    </xf>
    <xf numFmtId="0" fontId="8" fillId="0" borderId="0" xfId="58" applyFont="1" applyBorder="1" applyAlignment="1">
      <alignment horizontal="right"/>
      <protection/>
    </xf>
    <xf numFmtId="188" fontId="8" fillId="0" borderId="0" xfId="58" applyNumberFormat="1" applyFont="1" applyBorder="1" applyAlignment="1">
      <alignment horizontal="right"/>
      <protection/>
    </xf>
    <xf numFmtId="0" fontId="0" fillId="0" borderId="0" xfId="0" applyAlignment="1">
      <alignment horizontal="right"/>
    </xf>
    <xf numFmtId="185" fontId="5" fillId="0" borderId="0" xfId="42" applyFont="1" applyAlignment="1">
      <alignment horizontal="center" vertical="center"/>
    </xf>
    <xf numFmtId="171" fontId="5" fillId="0" borderId="0" xfId="0" applyNumberFormat="1" applyFont="1" applyAlignment="1">
      <alignment horizontal="center" vertical="center"/>
    </xf>
    <xf numFmtId="3" fontId="0" fillId="0" borderId="26" xfId="0" applyNumberFormat="1" applyFont="1" applyFill="1" applyBorder="1" applyAlignment="1">
      <alignment vertical="center"/>
    </xf>
    <xf numFmtId="185" fontId="0" fillId="0" borderId="0" xfId="42" applyFont="1" applyAlignment="1">
      <alignment/>
    </xf>
    <xf numFmtId="185" fontId="80" fillId="0" borderId="0" xfId="0" applyNumberFormat="1" applyFont="1" applyAlignment="1">
      <alignment/>
    </xf>
    <xf numFmtId="0" fontId="30" fillId="0" borderId="0" xfId="0" applyFont="1" applyAlignment="1">
      <alignment/>
    </xf>
    <xf numFmtId="0" fontId="15" fillId="0" borderId="26" xfId="58" applyFont="1" applyBorder="1" applyAlignment="1">
      <alignment horizontal="center"/>
      <protection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2" fontId="34" fillId="0" borderId="20" xfId="58" applyNumberFormat="1" applyFont="1" applyBorder="1" applyAlignment="1">
      <alignment horizontal="center" wrapText="1"/>
      <protection/>
    </xf>
    <xf numFmtId="0" fontId="34" fillId="0" borderId="40" xfId="58" applyFont="1" applyBorder="1" applyAlignment="1">
      <alignment horizontal="center" vertical="center" wrapText="1"/>
      <protection/>
    </xf>
    <xf numFmtId="0" fontId="33" fillId="0" borderId="26" xfId="58" applyFont="1" applyBorder="1" applyAlignment="1">
      <alignment horizontal="left" wrapText="1"/>
      <protection/>
    </xf>
    <xf numFmtId="188" fontId="33" fillId="0" borderId="28" xfId="42" applyNumberFormat="1" applyFont="1" applyBorder="1" applyAlignment="1">
      <alignment horizontal="left" wrapText="1"/>
    </xf>
    <xf numFmtId="3" fontId="33" fillId="0" borderId="26" xfId="58" applyNumberFormat="1" applyFont="1" applyBorder="1" applyAlignment="1">
      <alignment horizontal="center"/>
      <protection/>
    </xf>
    <xf numFmtId="3" fontId="33" fillId="0" borderId="26" xfId="0" applyNumberFormat="1" applyFont="1" applyBorder="1" applyAlignment="1">
      <alignment horizontal="center" vertical="center"/>
    </xf>
    <xf numFmtId="0" fontId="31" fillId="0" borderId="26" xfId="58" applyFont="1" applyBorder="1" applyAlignment="1">
      <alignment horizontal="left" wrapText="1"/>
      <protection/>
    </xf>
    <xf numFmtId="185" fontId="33" fillId="0" borderId="26" xfId="42" applyFont="1" applyBorder="1" applyAlignment="1">
      <alignment horizontal="center"/>
    </xf>
    <xf numFmtId="188" fontId="33" fillId="0" borderId="24" xfId="42" applyNumberFormat="1" applyFont="1" applyBorder="1" applyAlignment="1">
      <alignment horizontal="left" wrapText="1"/>
    </xf>
    <xf numFmtId="0" fontId="33" fillId="0" borderId="26" xfId="58" applyFont="1" applyBorder="1" applyAlignment="1">
      <alignment horizontal="center"/>
      <protection/>
    </xf>
    <xf numFmtId="188" fontId="33" fillId="0" borderId="23" xfId="42" applyNumberFormat="1" applyFont="1" applyBorder="1" applyAlignment="1">
      <alignment horizontal="left" wrapText="1"/>
    </xf>
    <xf numFmtId="188" fontId="33" fillId="0" borderId="26" xfId="42" applyNumberFormat="1" applyFont="1" applyBorder="1" applyAlignment="1">
      <alignment horizontal="center" wrapText="1"/>
    </xf>
    <xf numFmtId="188" fontId="8" fillId="0" borderId="39" xfId="42" applyNumberFormat="1" applyFont="1" applyBorder="1" applyAlignment="1">
      <alignment horizontal="left"/>
    </xf>
    <xf numFmtId="185" fontId="32" fillId="0" borderId="26" xfId="42" applyFont="1" applyBorder="1" applyAlignment="1">
      <alignment horizontal="left"/>
    </xf>
    <xf numFmtId="185" fontId="32" fillId="0" borderId="26" xfId="42" applyFont="1" applyBorder="1" applyAlignment="1">
      <alignment horizontal="center"/>
    </xf>
    <xf numFmtId="0" fontId="15" fillId="0" borderId="24" xfId="58" applyFont="1" applyBorder="1" applyAlignment="1">
      <alignment horizontal="center"/>
      <protection/>
    </xf>
    <xf numFmtId="0" fontId="34" fillId="0" borderId="39" xfId="58" applyFont="1" applyBorder="1" applyAlignment="1">
      <alignment horizontal="center"/>
      <protection/>
    </xf>
    <xf numFmtId="0" fontId="15" fillId="0" borderId="39" xfId="58" applyFont="1" applyBorder="1" applyAlignment="1">
      <alignment horizontal="center"/>
      <protection/>
    </xf>
    <xf numFmtId="0" fontId="36" fillId="0" borderId="0" xfId="0" applyFont="1" applyAlignment="1">
      <alignment/>
    </xf>
    <xf numFmtId="0" fontId="37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38" fillId="0" borderId="0" xfId="0" applyFont="1" applyBorder="1" applyAlignment="1">
      <alignment/>
    </xf>
    <xf numFmtId="0" fontId="38" fillId="0" borderId="20" xfId="0" applyFont="1" applyBorder="1" applyAlignment="1">
      <alignment/>
    </xf>
    <xf numFmtId="3" fontId="15" fillId="0" borderId="26" xfId="0" applyNumberFormat="1" applyFont="1" applyFill="1" applyBorder="1" applyAlignment="1">
      <alignment vertical="center"/>
    </xf>
    <xf numFmtId="3" fontId="81" fillId="0" borderId="26" xfId="0" applyNumberFormat="1" applyFont="1" applyFill="1" applyBorder="1" applyAlignment="1">
      <alignment vertic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37" fillId="0" borderId="0" xfId="0" applyFont="1" applyBorder="1" applyAlignment="1">
      <alignment/>
    </xf>
    <xf numFmtId="0" fontId="39" fillId="0" borderId="0" xfId="0" applyFont="1" applyBorder="1" applyAlignment="1">
      <alignment horizontal="right"/>
    </xf>
    <xf numFmtId="3" fontId="0" fillId="0" borderId="0" xfId="0" applyNumberFormat="1" applyFont="1" applyAlignment="1">
      <alignment vertical="center"/>
    </xf>
    <xf numFmtId="0" fontId="14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3" fontId="15" fillId="0" borderId="18" xfId="0" applyNumberFormat="1" applyFont="1" applyFill="1" applyBorder="1" applyAlignment="1">
      <alignment horizontal="center" vertical="center"/>
    </xf>
    <xf numFmtId="3" fontId="15" fillId="0" borderId="23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16" fillId="0" borderId="11" xfId="0" applyNumberFormat="1" applyFont="1" applyFill="1" applyBorder="1" applyAlignment="1">
      <alignment horizontal="right" vertical="center"/>
    </xf>
    <xf numFmtId="3" fontId="15" fillId="0" borderId="26" xfId="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/>
    </xf>
    <xf numFmtId="3" fontId="16" fillId="0" borderId="26" xfId="0" applyNumberFormat="1" applyFont="1" applyFill="1" applyBorder="1" applyAlignment="1">
      <alignment horizontal="right" vertical="center"/>
    </xf>
    <xf numFmtId="3" fontId="15" fillId="0" borderId="26" xfId="0" applyNumberFormat="1" applyFont="1" applyFill="1" applyBorder="1" applyAlignment="1">
      <alignment horizontal="right" vertical="center"/>
    </xf>
    <xf numFmtId="3" fontId="15" fillId="0" borderId="26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5" fillId="0" borderId="0" xfId="58" applyNumberFormat="1" applyFont="1" applyBorder="1" applyAlignment="1">
      <alignment horizontal="left"/>
      <protection/>
    </xf>
    <xf numFmtId="0" fontId="0" fillId="0" borderId="24" xfId="0" applyFont="1" applyBorder="1" applyAlignment="1">
      <alignment/>
    </xf>
    <xf numFmtId="188" fontId="25" fillId="0" borderId="26" xfId="42" applyNumberFormat="1" applyFont="1" applyBorder="1" applyAlignment="1">
      <alignment/>
    </xf>
    <xf numFmtId="3" fontId="25" fillId="0" borderId="26" xfId="58" applyNumberFormat="1" applyFont="1" applyBorder="1" applyAlignment="1">
      <alignment horizontal="center"/>
      <protection/>
    </xf>
    <xf numFmtId="3" fontId="5" fillId="0" borderId="0" xfId="0" applyNumberFormat="1" applyFont="1" applyAlignment="1">
      <alignment horizontal="center" vertical="center"/>
    </xf>
    <xf numFmtId="3" fontId="0" fillId="0" borderId="26" xfId="0" applyNumberFormat="1" applyFont="1" applyBorder="1" applyAlignment="1">
      <alignment vertical="center"/>
    </xf>
    <xf numFmtId="188" fontId="25" fillId="0" borderId="26" xfId="42" applyNumberFormat="1" applyFont="1" applyBorder="1" applyAlignment="1">
      <alignment wrapText="1"/>
    </xf>
    <xf numFmtId="0" fontId="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20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0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15" fillId="0" borderId="27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22" xfId="0" applyFont="1" applyBorder="1" applyAlignment="1">
      <alignment vertical="center"/>
    </xf>
    <xf numFmtId="0" fontId="8" fillId="0" borderId="0" xfId="0" applyFont="1" applyBorder="1" applyAlignment="1">
      <alignment/>
    </xf>
    <xf numFmtId="3" fontId="0" fillId="0" borderId="26" xfId="0" applyNumberFormat="1" applyFont="1" applyFill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185" fontId="0" fillId="0" borderId="0" xfId="42" applyFont="1" applyBorder="1" applyAlignment="1">
      <alignment/>
    </xf>
    <xf numFmtId="187" fontId="0" fillId="0" borderId="0" xfId="42" applyNumberFormat="1" applyFont="1" applyBorder="1" applyAlignment="1">
      <alignment/>
    </xf>
    <xf numFmtId="188" fontId="0" fillId="0" borderId="0" xfId="42" applyNumberFormat="1" applyFont="1" applyBorder="1" applyAlignment="1">
      <alignment vertical="center"/>
    </xf>
    <xf numFmtId="185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8" fontId="0" fillId="0" borderId="0" xfId="0" applyNumberFormat="1" applyFont="1" applyBorder="1" applyAlignment="1">
      <alignment/>
    </xf>
    <xf numFmtId="188" fontId="0" fillId="0" borderId="0" xfId="0" applyNumberFormat="1" applyFont="1" applyAlignment="1">
      <alignment/>
    </xf>
    <xf numFmtId="0" fontId="4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41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42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32" fillId="0" borderId="0" xfId="0" applyFont="1" applyBorder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32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7" fillId="0" borderId="0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5" fillId="0" borderId="25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5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5" fillId="0" borderId="39" xfId="58" applyFont="1" applyBorder="1" applyAlignment="1">
      <alignment horizontal="left" wrapText="1"/>
      <protection/>
    </xf>
    <xf numFmtId="0" fontId="0" fillId="0" borderId="27" xfId="58" applyFont="1" applyBorder="1" applyAlignment="1">
      <alignment horizontal="center" wrapText="1"/>
      <protection/>
    </xf>
    <xf numFmtId="0" fontId="0" fillId="0" borderId="28" xfId="58" applyFont="1" applyBorder="1" applyAlignment="1">
      <alignment horizontal="center" wrapText="1"/>
      <protection/>
    </xf>
    <xf numFmtId="0" fontId="15" fillId="0" borderId="27" xfId="58" applyFont="1" applyBorder="1" applyAlignment="1">
      <alignment horizontal="left" wrapText="1"/>
      <protection/>
    </xf>
    <xf numFmtId="0" fontId="15" fillId="0" borderId="28" xfId="58" applyFont="1" applyBorder="1" applyAlignment="1">
      <alignment horizontal="left" wrapText="1"/>
      <protection/>
    </xf>
    <xf numFmtId="0" fontId="16" fillId="0" borderId="28" xfId="58" applyFont="1" applyBorder="1" applyAlignment="1">
      <alignment horizontal="left" wrapText="1"/>
      <protection/>
    </xf>
    <xf numFmtId="0" fontId="16" fillId="0" borderId="26" xfId="58" applyFont="1" applyBorder="1" applyAlignment="1">
      <alignment horizontal="left" wrapText="1"/>
      <protection/>
    </xf>
    <xf numFmtId="0" fontId="15" fillId="0" borderId="26" xfId="58" applyFont="1" applyBorder="1" applyAlignment="1">
      <alignment horizontal="left" wrapText="1"/>
      <protection/>
    </xf>
    <xf numFmtId="0" fontId="0" fillId="0" borderId="27" xfId="58" applyFont="1" applyBorder="1" applyAlignment="1">
      <alignment horizontal="left" wrapText="1"/>
      <protection/>
    </xf>
    <xf numFmtId="0" fontId="0" fillId="0" borderId="28" xfId="58" applyFont="1" applyBorder="1" applyAlignment="1">
      <alignment horizontal="left" wrapText="1"/>
      <protection/>
    </xf>
    <xf numFmtId="2" fontId="15" fillId="0" borderId="25" xfId="58" applyNumberFormat="1" applyFont="1" applyBorder="1" applyAlignment="1">
      <alignment horizontal="center" wrapText="1"/>
      <protection/>
    </xf>
    <xf numFmtId="2" fontId="15" fillId="0" borderId="27" xfId="58" applyNumberFormat="1" applyFont="1" applyBorder="1" applyAlignment="1">
      <alignment horizontal="center" wrapText="1"/>
      <protection/>
    </xf>
    <xf numFmtId="2" fontId="15" fillId="0" borderId="28" xfId="58" applyNumberFormat="1" applyFont="1" applyBorder="1" applyAlignment="1">
      <alignment horizontal="center" wrapText="1"/>
      <protection/>
    </xf>
    <xf numFmtId="2" fontId="24" fillId="0" borderId="0" xfId="58" applyNumberFormat="1" applyFont="1" applyBorder="1" applyAlignment="1">
      <alignment horizontal="center" wrapText="1"/>
      <protection/>
    </xf>
    <xf numFmtId="2" fontId="24" fillId="0" borderId="20" xfId="58" applyNumberFormat="1" applyFont="1" applyBorder="1" applyAlignment="1">
      <alignment horizontal="center" wrapText="1"/>
      <protection/>
    </xf>
    <xf numFmtId="0" fontId="15" fillId="0" borderId="52" xfId="58" applyFont="1" applyBorder="1" applyAlignment="1">
      <alignment horizontal="left" wrapText="1"/>
      <protection/>
    </xf>
    <xf numFmtId="0" fontId="15" fillId="0" borderId="35" xfId="58" applyFont="1" applyBorder="1" applyAlignment="1">
      <alignment horizontal="left" wrapText="1"/>
      <protection/>
    </xf>
    <xf numFmtId="0" fontId="5" fillId="0" borderId="45" xfId="59" applyFont="1" applyFill="1" applyBorder="1" applyAlignment="1">
      <alignment horizontal="left" wrapText="1"/>
      <protection/>
    </xf>
    <xf numFmtId="0" fontId="5" fillId="0" borderId="26" xfId="59" applyFont="1" applyFill="1" applyBorder="1" applyAlignment="1">
      <alignment horizontal="left" wrapText="1"/>
      <protection/>
    </xf>
    <xf numFmtId="0" fontId="25" fillId="0" borderId="45" xfId="58" applyFont="1" applyBorder="1" applyAlignment="1">
      <alignment horizontal="left" wrapText="1"/>
      <protection/>
    </xf>
    <xf numFmtId="0" fontId="25" fillId="0" borderId="26" xfId="58" applyFont="1" applyBorder="1" applyAlignment="1">
      <alignment horizontal="left" wrapText="1"/>
      <protection/>
    </xf>
    <xf numFmtId="0" fontId="25" fillId="0" borderId="45" xfId="58" applyFont="1" applyBorder="1" applyAlignment="1">
      <alignment horizontal="left"/>
      <protection/>
    </xf>
    <xf numFmtId="0" fontId="25" fillId="0" borderId="26" xfId="58" applyFont="1" applyBorder="1" applyAlignment="1">
      <alignment horizontal="left"/>
      <protection/>
    </xf>
    <xf numFmtId="0" fontId="39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5" fillId="0" borderId="45" xfId="59" applyFont="1" applyFill="1" applyBorder="1" applyAlignment="1">
      <alignment horizontal="left" wrapText="1"/>
      <protection/>
    </xf>
    <xf numFmtId="0" fontId="26" fillId="0" borderId="47" xfId="58" applyFont="1" applyBorder="1" applyAlignment="1">
      <alignment horizontal="left"/>
      <protection/>
    </xf>
    <xf numFmtId="0" fontId="26" fillId="0" borderId="39" xfId="58" applyFont="1" applyBorder="1" applyAlignment="1">
      <alignment horizontal="left"/>
      <protection/>
    </xf>
    <xf numFmtId="0" fontId="26" fillId="0" borderId="45" xfId="58" applyFont="1" applyBorder="1" applyAlignment="1">
      <alignment horizontal="left"/>
      <protection/>
    </xf>
    <xf numFmtId="0" fontId="26" fillId="0" borderId="26" xfId="58" applyFont="1" applyBorder="1" applyAlignment="1">
      <alignment horizontal="left"/>
      <protection/>
    </xf>
    <xf numFmtId="0" fontId="5" fillId="0" borderId="45" xfId="58" applyFont="1" applyBorder="1" applyAlignment="1">
      <alignment horizontal="left"/>
      <protection/>
    </xf>
    <xf numFmtId="0" fontId="5" fillId="0" borderId="26" xfId="58" applyFont="1" applyBorder="1" applyAlignment="1">
      <alignment horizontal="left"/>
      <protection/>
    </xf>
    <xf numFmtId="0" fontId="26" fillId="0" borderId="45" xfId="59" applyFont="1" applyFill="1" applyBorder="1" applyAlignment="1">
      <alignment horizontal="left" wrapText="1"/>
      <protection/>
    </xf>
    <xf numFmtId="0" fontId="26" fillId="0" borderId="26" xfId="59" applyFont="1" applyFill="1" applyBorder="1" applyAlignment="1">
      <alignment horizontal="left" wrapText="1"/>
      <protection/>
    </xf>
    <xf numFmtId="0" fontId="5" fillId="0" borderId="26" xfId="58" applyFont="1" applyBorder="1" applyAlignment="1">
      <alignment horizontal="left" wrapText="1"/>
      <protection/>
    </xf>
    <xf numFmtId="0" fontId="5" fillId="0" borderId="45" xfId="58" applyFont="1" applyBorder="1" applyAlignment="1">
      <alignment horizontal="left" wrapText="1"/>
      <protection/>
    </xf>
    <xf numFmtId="0" fontId="24" fillId="0" borderId="10" xfId="58" applyFont="1" applyBorder="1" applyAlignment="1">
      <alignment horizontal="center" wrapText="1"/>
      <protection/>
    </xf>
    <xf numFmtId="0" fontId="24" fillId="0" borderId="17" xfId="58" applyFont="1" applyBorder="1" applyAlignment="1">
      <alignment horizontal="center" wrapText="1"/>
      <protection/>
    </xf>
    <xf numFmtId="0" fontId="24" fillId="0" borderId="18" xfId="58" applyFont="1" applyBorder="1" applyAlignment="1">
      <alignment horizontal="center" wrapText="1"/>
      <protection/>
    </xf>
    <xf numFmtId="0" fontId="25" fillId="0" borderId="53" xfId="58" applyFont="1" applyBorder="1" applyAlignment="1">
      <alignment horizontal="left" wrapText="1"/>
      <protection/>
    </xf>
    <xf numFmtId="0" fontId="25" fillId="0" borderId="35" xfId="58" applyFont="1" applyBorder="1" applyAlignment="1">
      <alignment horizontal="left" wrapText="1"/>
      <protection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8" fillId="0" borderId="54" xfId="58" applyFont="1" applyBorder="1" applyAlignment="1">
      <alignment horizontal="center" wrapText="1"/>
      <protection/>
    </xf>
    <xf numFmtId="0" fontId="8" fillId="0" borderId="55" xfId="58" applyFont="1" applyBorder="1" applyAlignment="1">
      <alignment horizontal="center" wrapText="1"/>
      <protection/>
    </xf>
    <xf numFmtId="0" fontId="8" fillId="0" borderId="56" xfId="58" applyFont="1" applyBorder="1" applyAlignment="1">
      <alignment horizontal="center" wrapText="1"/>
      <protection/>
    </xf>
    <xf numFmtId="0" fontId="33" fillId="0" borderId="26" xfId="58" applyFont="1" applyBorder="1" applyAlignment="1">
      <alignment horizontal="left" wrapText="1"/>
      <protection/>
    </xf>
    <xf numFmtId="2" fontId="8" fillId="0" borderId="25" xfId="58" applyNumberFormat="1" applyFont="1" applyBorder="1" applyAlignment="1">
      <alignment horizontal="left" wrapText="1"/>
      <protection/>
    </xf>
    <xf numFmtId="2" fontId="8" fillId="0" borderId="27" xfId="58" applyNumberFormat="1" applyFont="1" applyBorder="1" applyAlignment="1">
      <alignment horizontal="left" wrapText="1"/>
      <protection/>
    </xf>
    <xf numFmtId="2" fontId="8" fillId="0" borderId="28" xfId="58" applyNumberFormat="1" applyFont="1" applyBorder="1" applyAlignment="1">
      <alignment horizontal="left" wrapText="1"/>
      <protection/>
    </xf>
    <xf numFmtId="2" fontId="34" fillId="0" borderId="0" xfId="58" applyNumberFormat="1" applyFont="1" applyBorder="1" applyAlignment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sn_2009 Propozimet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1"/>
  <sheetViews>
    <sheetView zoomScalePageLayoutView="0" workbookViewId="0" topLeftCell="B16">
      <selection activeCell="I59" sqref="I59"/>
    </sheetView>
  </sheetViews>
  <sheetFormatPr defaultColWidth="9.140625" defaultRowHeight="12.75"/>
  <cols>
    <col min="1" max="1" width="5.00390625" style="21" hidden="1" customWidth="1"/>
    <col min="2" max="2" width="6.421875" style="21" customWidth="1"/>
    <col min="3" max="3" width="6.8515625" style="21" customWidth="1"/>
    <col min="4" max="4" width="9.28125" style="21" customWidth="1"/>
    <col min="5" max="5" width="6.28125" style="21" customWidth="1"/>
    <col min="6" max="6" width="12.8515625" style="21" customWidth="1"/>
    <col min="7" max="7" width="5.421875" style="21" customWidth="1"/>
    <col min="8" max="9" width="9.140625" style="21" customWidth="1"/>
    <col min="10" max="10" width="3.140625" style="21" customWidth="1"/>
    <col min="11" max="11" width="28.421875" style="21" customWidth="1"/>
    <col min="12" max="12" width="1.8515625" style="21" customWidth="1"/>
    <col min="13" max="15" width="9.140625" style="21" customWidth="1"/>
    <col min="16" max="16" width="14.421875" style="21" bestFit="1" customWidth="1"/>
    <col min="17" max="16384" width="9.140625" style="21" customWidth="1"/>
  </cols>
  <sheetData>
    <row r="1" s="17" customFormat="1" ht="6.75" customHeight="1"/>
    <row r="2" spans="2:11" s="17" customFormat="1" ht="25.5" customHeight="1">
      <c r="B2" s="22"/>
      <c r="C2" s="23"/>
      <c r="D2" s="23"/>
      <c r="E2" s="23"/>
      <c r="F2" s="23"/>
      <c r="G2" s="23"/>
      <c r="H2" s="23"/>
      <c r="I2" s="23"/>
      <c r="J2" s="23"/>
      <c r="K2" s="24"/>
    </row>
    <row r="3" spans="2:11" s="18" customFormat="1" ht="15.75" customHeight="1">
      <c r="B3" s="25"/>
      <c r="C3" s="26" t="s">
        <v>155</v>
      </c>
      <c r="D3" s="26"/>
      <c r="E3" s="26"/>
      <c r="F3" s="385" t="s">
        <v>441</v>
      </c>
      <c r="G3" s="352"/>
      <c r="H3" s="352"/>
      <c r="I3" s="353"/>
      <c r="J3" s="354"/>
      <c r="K3" s="355"/>
    </row>
    <row r="4" spans="2:11" s="18" customFormat="1" ht="13.5" customHeight="1">
      <c r="B4" s="25"/>
      <c r="C4" s="26" t="s">
        <v>93</v>
      </c>
      <c r="D4" s="26"/>
      <c r="E4" s="26"/>
      <c r="F4" s="386" t="s">
        <v>450</v>
      </c>
      <c r="G4" s="387"/>
      <c r="H4" s="388"/>
      <c r="I4" s="386"/>
      <c r="J4" s="389"/>
      <c r="K4" s="390"/>
    </row>
    <row r="5" spans="2:11" s="18" customFormat="1" ht="13.5" customHeight="1">
      <c r="B5" s="25"/>
      <c r="C5" s="26" t="s">
        <v>6</v>
      </c>
      <c r="D5" s="26"/>
      <c r="E5" s="26"/>
      <c r="F5" s="386" t="s">
        <v>451</v>
      </c>
      <c r="G5" s="386"/>
      <c r="H5" s="386"/>
      <c r="I5" s="386"/>
      <c r="J5" s="389"/>
      <c r="K5" s="390"/>
    </row>
    <row r="6" spans="2:11" s="18" customFormat="1" ht="13.5" customHeight="1">
      <c r="B6" s="25"/>
      <c r="C6" s="26"/>
      <c r="D6" s="26"/>
      <c r="E6" s="26"/>
      <c r="F6" s="386"/>
      <c r="G6" s="386"/>
      <c r="H6" s="388" t="s">
        <v>156</v>
      </c>
      <c r="I6" s="388"/>
      <c r="J6" s="389"/>
      <c r="K6" s="390"/>
    </row>
    <row r="7" spans="2:11" s="18" customFormat="1" ht="13.5" customHeight="1">
      <c r="B7" s="25"/>
      <c r="C7" s="26" t="s">
        <v>0</v>
      </c>
      <c r="D7" s="26"/>
      <c r="E7" s="26"/>
      <c r="F7" s="391" t="s">
        <v>475</v>
      </c>
      <c r="G7" s="392"/>
      <c r="H7" s="150"/>
      <c r="I7" s="150"/>
      <c r="J7" s="10"/>
      <c r="K7" s="393"/>
    </row>
    <row r="8" spans="2:11" s="18" customFormat="1" ht="13.5" customHeight="1">
      <c r="B8" s="25"/>
      <c r="C8" s="26" t="s">
        <v>1</v>
      </c>
      <c r="D8" s="26"/>
      <c r="E8" s="26"/>
      <c r="F8" s="394" t="s">
        <v>476</v>
      </c>
      <c r="G8" s="159"/>
      <c r="H8" s="150"/>
      <c r="I8" s="150"/>
      <c r="J8" s="10"/>
      <c r="K8" s="393"/>
    </row>
    <row r="9" spans="2:11" s="18" customFormat="1" ht="13.5" customHeight="1">
      <c r="B9" s="25"/>
      <c r="C9" s="26"/>
      <c r="D9" s="26"/>
      <c r="E9" s="26"/>
      <c r="F9" s="150"/>
      <c r="G9" s="150"/>
      <c r="H9" s="150"/>
      <c r="I9" s="150"/>
      <c r="J9" s="10"/>
      <c r="K9" s="393"/>
    </row>
    <row r="10" spans="2:11" s="18" customFormat="1" ht="13.5" customHeight="1">
      <c r="B10" s="25"/>
      <c r="C10" s="26" t="s">
        <v>32</v>
      </c>
      <c r="D10" s="26"/>
      <c r="E10" s="26"/>
      <c r="F10" s="386" t="s">
        <v>260</v>
      </c>
      <c r="G10" s="386"/>
      <c r="H10" s="150"/>
      <c r="I10" s="150"/>
      <c r="J10" s="10"/>
      <c r="K10" s="393"/>
    </row>
    <row r="11" spans="2:11" s="18" customFormat="1" ht="13.5" customHeight="1">
      <c r="B11" s="25"/>
      <c r="C11" s="26"/>
      <c r="D11" s="26"/>
      <c r="E11" s="26"/>
      <c r="F11" s="10"/>
      <c r="G11" s="10"/>
      <c r="H11" s="10"/>
      <c r="I11" s="10"/>
      <c r="J11" s="10"/>
      <c r="K11" s="393"/>
    </row>
    <row r="12" spans="2:11" s="18" customFormat="1" ht="13.5" customHeight="1">
      <c r="B12" s="25"/>
      <c r="C12" s="26"/>
      <c r="D12" s="26"/>
      <c r="E12" s="26"/>
      <c r="F12" s="26"/>
      <c r="G12" s="26"/>
      <c r="H12" s="26"/>
      <c r="I12" s="26"/>
      <c r="J12" s="26"/>
      <c r="K12" s="27"/>
    </row>
    <row r="13" spans="2:11" s="19" customFormat="1" ht="12.75">
      <c r="B13" s="29"/>
      <c r="C13" s="30"/>
      <c r="D13" s="30"/>
      <c r="E13" s="30"/>
      <c r="F13" s="30"/>
      <c r="G13" s="30"/>
      <c r="H13" s="30"/>
      <c r="I13" s="30"/>
      <c r="J13" s="30"/>
      <c r="K13" s="31"/>
    </row>
    <row r="14" spans="2:11" s="19" customFormat="1" ht="12.75">
      <c r="B14" s="29"/>
      <c r="C14" s="30"/>
      <c r="D14" s="30"/>
      <c r="E14" s="30"/>
      <c r="F14" s="30"/>
      <c r="G14" s="30"/>
      <c r="H14" s="30"/>
      <c r="I14" s="30"/>
      <c r="J14" s="30"/>
      <c r="K14" s="31"/>
    </row>
    <row r="15" spans="2:11" s="19" customFormat="1" ht="12.75">
      <c r="B15" s="29"/>
      <c r="C15" s="30"/>
      <c r="D15" s="30"/>
      <c r="E15" s="30"/>
      <c r="F15" s="30"/>
      <c r="G15" s="30"/>
      <c r="H15" s="30"/>
      <c r="I15" s="30"/>
      <c r="J15" s="30"/>
      <c r="K15" s="31"/>
    </row>
    <row r="16" spans="2:11" s="19" customFormat="1" ht="12.75">
      <c r="B16" s="29"/>
      <c r="C16" s="30"/>
      <c r="D16" s="30"/>
      <c r="E16" s="30"/>
      <c r="F16" s="30"/>
      <c r="G16" s="30"/>
      <c r="H16" s="30"/>
      <c r="I16" s="30"/>
      <c r="J16" s="30"/>
      <c r="K16" s="31"/>
    </row>
    <row r="17" spans="2:11" s="19" customFormat="1" ht="12.75">
      <c r="B17" s="29"/>
      <c r="C17" s="30"/>
      <c r="D17" s="30"/>
      <c r="E17" s="30"/>
      <c r="F17" s="30"/>
      <c r="G17" s="30"/>
      <c r="H17" s="30"/>
      <c r="I17" s="30"/>
      <c r="J17" s="30"/>
      <c r="K17" s="31"/>
    </row>
    <row r="18" spans="2:16" s="19" customFormat="1" ht="12.75">
      <c r="B18" s="29"/>
      <c r="C18" s="30"/>
      <c r="D18" s="30"/>
      <c r="E18" s="30"/>
      <c r="F18" s="30"/>
      <c r="G18" s="30"/>
      <c r="H18" s="30"/>
      <c r="I18" s="30"/>
      <c r="J18" s="30"/>
      <c r="K18" s="31"/>
      <c r="P18" s="323"/>
    </row>
    <row r="19" spans="2:16" s="19" customFormat="1" ht="12.75">
      <c r="B19" s="29"/>
      <c r="C19" s="30"/>
      <c r="D19" s="30"/>
      <c r="E19" s="30"/>
      <c r="F19" s="30"/>
      <c r="G19" s="30"/>
      <c r="H19" s="30"/>
      <c r="I19" s="30"/>
      <c r="J19" s="30"/>
      <c r="K19" s="31"/>
      <c r="P19" s="323"/>
    </row>
    <row r="20" spans="2:16" s="19" customFormat="1" ht="12.75">
      <c r="B20" s="29"/>
      <c r="C20" s="30"/>
      <c r="D20" s="30"/>
      <c r="E20" s="30"/>
      <c r="F20" s="30"/>
      <c r="G20" s="30"/>
      <c r="H20" s="30"/>
      <c r="I20" s="30"/>
      <c r="J20" s="30"/>
      <c r="K20" s="31"/>
      <c r="P20" s="324"/>
    </row>
    <row r="21" spans="2:11" s="19" customFormat="1" ht="12.75">
      <c r="B21" s="29"/>
      <c r="D21" s="30"/>
      <c r="E21" s="30"/>
      <c r="F21" s="30"/>
      <c r="G21" s="30"/>
      <c r="H21" s="30"/>
      <c r="I21" s="30"/>
      <c r="J21" s="30"/>
      <c r="K21" s="31"/>
    </row>
    <row r="22" spans="2:11" s="19" customFormat="1" ht="12.75">
      <c r="B22" s="29"/>
      <c r="C22" s="30"/>
      <c r="D22" s="30"/>
      <c r="E22" s="30"/>
      <c r="F22" s="30"/>
      <c r="G22" s="30"/>
      <c r="H22" s="30"/>
      <c r="I22" s="30"/>
      <c r="J22" s="30"/>
      <c r="K22" s="31"/>
    </row>
    <row r="23" spans="2:11" s="19" customFormat="1" ht="12.75">
      <c r="B23" s="29"/>
      <c r="C23" s="30"/>
      <c r="D23" s="30"/>
      <c r="E23" s="30"/>
      <c r="F23" s="30"/>
      <c r="G23" s="30"/>
      <c r="H23" s="30"/>
      <c r="I23" s="30"/>
      <c r="J23" s="30"/>
      <c r="K23" s="31"/>
    </row>
    <row r="24" spans="2:11" s="19" customFormat="1" ht="12.75">
      <c r="B24" s="29"/>
      <c r="C24" s="30"/>
      <c r="D24" s="30"/>
      <c r="E24" s="30"/>
      <c r="F24" s="30"/>
      <c r="G24" s="30"/>
      <c r="H24" s="30"/>
      <c r="I24" s="30"/>
      <c r="J24" s="30"/>
      <c r="K24" s="31"/>
    </row>
    <row r="25" spans="1:11" s="32" customFormat="1" ht="33.75">
      <c r="A25" s="19"/>
      <c r="B25" s="427" t="s">
        <v>7</v>
      </c>
      <c r="C25" s="428"/>
      <c r="D25" s="428"/>
      <c r="E25" s="428"/>
      <c r="F25" s="428"/>
      <c r="G25" s="428"/>
      <c r="H25" s="428"/>
      <c r="I25" s="428"/>
      <c r="J25" s="428"/>
      <c r="K25" s="429"/>
    </row>
    <row r="26" spans="1:11" s="19" customFormat="1" ht="12.75">
      <c r="A26" s="32"/>
      <c r="B26" s="33"/>
      <c r="C26" s="430" t="s">
        <v>157</v>
      </c>
      <c r="D26" s="431"/>
      <c r="E26" s="431"/>
      <c r="F26" s="431"/>
      <c r="G26" s="431"/>
      <c r="H26" s="431"/>
      <c r="I26" s="431"/>
      <c r="J26" s="431"/>
      <c r="K26" s="31"/>
    </row>
    <row r="27" spans="2:11" s="19" customFormat="1" ht="12.75">
      <c r="B27" s="29"/>
      <c r="C27" s="431" t="s">
        <v>71</v>
      </c>
      <c r="D27" s="431"/>
      <c r="E27" s="431"/>
      <c r="F27" s="431"/>
      <c r="G27" s="431"/>
      <c r="H27" s="431"/>
      <c r="I27" s="431"/>
      <c r="J27" s="431"/>
      <c r="K27" s="31"/>
    </row>
    <row r="28" spans="2:11" s="19" customFormat="1" ht="12.75">
      <c r="B28" s="29"/>
      <c r="C28" s="30"/>
      <c r="D28" s="30"/>
      <c r="E28" s="30"/>
      <c r="F28" s="30"/>
      <c r="G28" s="30"/>
      <c r="H28" s="30"/>
      <c r="I28" s="30"/>
      <c r="J28" s="30"/>
      <c r="K28" s="31"/>
    </row>
    <row r="29" spans="2:11" s="19" customFormat="1" ht="12.75">
      <c r="B29" s="29"/>
      <c r="C29" s="30"/>
      <c r="D29" s="30"/>
      <c r="E29" s="30"/>
      <c r="F29" s="30"/>
      <c r="G29" s="30"/>
      <c r="H29" s="30"/>
      <c r="I29" s="30"/>
      <c r="J29" s="30"/>
      <c r="K29" s="31"/>
    </row>
    <row r="30" spans="1:11" s="37" customFormat="1" ht="33.75">
      <c r="A30" s="19"/>
      <c r="B30" s="29"/>
      <c r="C30" s="30"/>
      <c r="D30" s="30"/>
      <c r="E30" s="30"/>
      <c r="F30" s="34" t="s">
        <v>452</v>
      </c>
      <c r="G30" s="35"/>
      <c r="H30" s="35"/>
      <c r="I30" s="35"/>
      <c r="J30" s="35"/>
      <c r="K30" s="36"/>
    </row>
    <row r="31" spans="2:11" s="37" customFormat="1" ht="12.75">
      <c r="B31" s="38"/>
      <c r="C31" s="35"/>
      <c r="D31" s="35"/>
      <c r="E31" s="35"/>
      <c r="F31" s="35"/>
      <c r="G31" s="35"/>
      <c r="H31" s="35"/>
      <c r="I31" s="35"/>
      <c r="J31" s="35"/>
      <c r="K31" s="36"/>
    </row>
    <row r="32" spans="2:11" s="37" customFormat="1" ht="12.75">
      <c r="B32" s="38"/>
      <c r="C32" s="35"/>
      <c r="D32" s="35"/>
      <c r="E32" s="35"/>
      <c r="F32" s="35"/>
      <c r="G32" s="35"/>
      <c r="H32" s="35"/>
      <c r="I32" s="35"/>
      <c r="J32" s="35"/>
      <c r="K32" s="36"/>
    </row>
    <row r="33" spans="2:11" s="37" customFormat="1" ht="12.75">
      <c r="B33" s="38"/>
      <c r="C33" s="35"/>
      <c r="D33" s="35"/>
      <c r="E33" s="35"/>
      <c r="F33" s="35"/>
      <c r="G33" s="35"/>
      <c r="H33" s="35"/>
      <c r="I33" s="35"/>
      <c r="J33" s="35"/>
      <c r="K33" s="36"/>
    </row>
    <row r="34" spans="2:11" s="37" customFormat="1" ht="12.75">
      <c r="B34" s="38"/>
      <c r="C34" s="35"/>
      <c r="D34" s="35"/>
      <c r="E34" s="35"/>
      <c r="F34" s="35"/>
      <c r="G34" s="35"/>
      <c r="H34" s="35"/>
      <c r="I34" s="35"/>
      <c r="J34" s="35"/>
      <c r="K34" s="36"/>
    </row>
    <row r="35" spans="2:11" s="37" customFormat="1" ht="12.75">
      <c r="B35" s="38"/>
      <c r="C35" s="35"/>
      <c r="D35" s="35"/>
      <c r="E35" s="35"/>
      <c r="F35" s="35"/>
      <c r="G35" s="35"/>
      <c r="H35" s="35"/>
      <c r="I35" s="35"/>
      <c r="J35" s="35"/>
      <c r="K35" s="36"/>
    </row>
    <row r="36" spans="2:11" s="37" customFormat="1" ht="12.75">
      <c r="B36" s="38"/>
      <c r="C36" s="35"/>
      <c r="D36" s="35"/>
      <c r="E36" s="35"/>
      <c r="F36" s="35"/>
      <c r="G36" s="35"/>
      <c r="H36" s="35"/>
      <c r="I36" s="35"/>
      <c r="J36" s="35"/>
      <c r="K36" s="36"/>
    </row>
    <row r="37" spans="2:11" s="37" customFormat="1" ht="12.75">
      <c r="B37" s="38"/>
      <c r="C37" s="35"/>
      <c r="D37" s="35"/>
      <c r="E37" s="35"/>
      <c r="F37" s="35"/>
      <c r="G37" s="35"/>
      <c r="H37" s="35"/>
      <c r="I37" s="35"/>
      <c r="J37" s="35"/>
      <c r="K37" s="36"/>
    </row>
    <row r="38" spans="2:11" s="37" customFormat="1" ht="12.75">
      <c r="B38" s="38"/>
      <c r="C38" s="35"/>
      <c r="D38" s="35"/>
      <c r="E38" s="35"/>
      <c r="F38" s="35"/>
      <c r="G38" s="35"/>
      <c r="H38" s="35"/>
      <c r="I38" s="35"/>
      <c r="J38" s="35"/>
      <c r="K38" s="36"/>
    </row>
    <row r="39" spans="2:11" s="37" customFormat="1" ht="9" customHeight="1">
      <c r="B39" s="38"/>
      <c r="C39" s="35"/>
      <c r="D39" s="35"/>
      <c r="E39" s="35"/>
      <c r="F39" s="35"/>
      <c r="G39" s="35"/>
      <c r="H39" s="35"/>
      <c r="I39" s="35"/>
      <c r="J39" s="35"/>
      <c r="K39" s="36"/>
    </row>
    <row r="40" spans="2:11" s="37" customFormat="1" ht="12.75">
      <c r="B40" s="38"/>
      <c r="C40" s="35"/>
      <c r="D40" s="35"/>
      <c r="E40" s="35"/>
      <c r="F40" s="35"/>
      <c r="G40" s="35"/>
      <c r="H40" s="35"/>
      <c r="I40" s="35"/>
      <c r="J40" s="35"/>
      <c r="K40" s="36"/>
    </row>
    <row r="41" spans="2:11" s="37" customFormat="1" ht="12.75">
      <c r="B41" s="38"/>
      <c r="C41" s="35"/>
      <c r="D41" s="35"/>
      <c r="E41" s="35"/>
      <c r="F41" s="35"/>
      <c r="G41" s="35"/>
      <c r="H41" s="35"/>
      <c r="I41" s="35"/>
      <c r="J41" s="35"/>
      <c r="K41" s="36"/>
    </row>
    <row r="42" spans="2:11" s="18" customFormat="1" ht="12.75" customHeight="1">
      <c r="B42" s="25"/>
      <c r="C42" s="26" t="s">
        <v>99</v>
      </c>
      <c r="D42" s="26"/>
      <c r="E42" s="26"/>
      <c r="F42" s="26"/>
      <c r="G42" s="26"/>
      <c r="H42" s="432" t="s">
        <v>158</v>
      </c>
      <c r="I42" s="432"/>
      <c r="J42" s="26"/>
      <c r="K42" s="27"/>
    </row>
    <row r="43" spans="2:11" s="18" customFormat="1" ht="12.75" customHeight="1">
      <c r="B43" s="25"/>
      <c r="C43" s="26" t="s">
        <v>100</v>
      </c>
      <c r="D43" s="26"/>
      <c r="E43" s="26"/>
      <c r="F43" s="26"/>
      <c r="G43" s="26"/>
      <c r="H43" s="435" t="s">
        <v>159</v>
      </c>
      <c r="I43" s="435"/>
      <c r="J43" s="26"/>
      <c r="K43" s="27"/>
    </row>
    <row r="44" spans="2:11" s="18" customFormat="1" ht="12.75" customHeight="1">
      <c r="B44" s="25"/>
      <c r="C44" s="26" t="s">
        <v>94</v>
      </c>
      <c r="D44" s="26"/>
      <c r="E44" s="26"/>
      <c r="F44" s="26"/>
      <c r="G44" s="26"/>
      <c r="H44" s="435" t="s">
        <v>160</v>
      </c>
      <c r="I44" s="435"/>
      <c r="J44" s="26"/>
      <c r="K44" s="27"/>
    </row>
    <row r="45" spans="2:11" s="18" customFormat="1" ht="12.75" customHeight="1">
      <c r="B45" s="25"/>
      <c r="C45" s="26" t="s">
        <v>95</v>
      </c>
      <c r="D45" s="26"/>
      <c r="E45" s="26"/>
      <c r="F45" s="26"/>
      <c r="G45" s="26"/>
      <c r="H45" s="435" t="s">
        <v>160</v>
      </c>
      <c r="I45" s="435"/>
      <c r="J45" s="26"/>
      <c r="K45" s="27"/>
    </row>
    <row r="46" spans="2:11" s="19" customFormat="1" ht="12.75">
      <c r="B46" s="29"/>
      <c r="C46" s="30"/>
      <c r="D46" s="30"/>
      <c r="E46" s="30"/>
      <c r="F46" s="30"/>
      <c r="G46" s="30"/>
      <c r="H46" s="10"/>
      <c r="I46" s="10"/>
      <c r="J46" s="30"/>
      <c r="K46" s="31"/>
    </row>
    <row r="47" spans="2:11" s="20" customFormat="1" ht="12.75" customHeight="1">
      <c r="B47" s="39"/>
      <c r="C47" s="26" t="s">
        <v>101</v>
      </c>
      <c r="D47" s="26"/>
      <c r="E47" s="26"/>
      <c r="F47" s="26"/>
      <c r="G47" s="28" t="s">
        <v>96</v>
      </c>
      <c r="H47" s="433" t="s">
        <v>475</v>
      </c>
      <c r="I47" s="432"/>
      <c r="J47" s="40"/>
      <c r="K47" s="41"/>
    </row>
    <row r="48" spans="2:11" s="20" customFormat="1" ht="12.75" customHeight="1">
      <c r="B48" s="39"/>
      <c r="C48" s="26"/>
      <c r="D48" s="26"/>
      <c r="E48" s="26"/>
      <c r="F48" s="26"/>
      <c r="G48" s="28" t="s">
        <v>97</v>
      </c>
      <c r="H48" s="434" t="s">
        <v>477</v>
      </c>
      <c r="I48" s="435"/>
      <c r="J48" s="40"/>
      <c r="K48" s="41"/>
    </row>
    <row r="49" spans="2:11" s="20" customFormat="1" ht="7.5" customHeight="1">
      <c r="B49" s="39"/>
      <c r="C49" s="26"/>
      <c r="D49" s="26"/>
      <c r="E49" s="26"/>
      <c r="F49" s="26"/>
      <c r="G49" s="28"/>
      <c r="H49" s="28"/>
      <c r="I49" s="28"/>
      <c r="J49" s="40"/>
      <c r="K49" s="41"/>
    </row>
    <row r="50" spans="2:11" s="20" customFormat="1" ht="12.75" customHeight="1">
      <c r="B50" s="39"/>
      <c r="C50" s="26" t="s">
        <v>98</v>
      </c>
      <c r="D50" s="26"/>
      <c r="E50" s="26"/>
      <c r="F50" s="28"/>
      <c r="G50" s="26"/>
      <c r="H50" s="433" t="s">
        <v>495</v>
      </c>
      <c r="I50" s="433"/>
      <c r="J50" s="40"/>
      <c r="K50" s="41"/>
    </row>
    <row r="51" spans="2:11" ht="22.5" customHeight="1">
      <c r="B51" s="42"/>
      <c r="C51" s="43"/>
      <c r="D51" s="43"/>
      <c r="E51" s="43"/>
      <c r="F51" s="43"/>
      <c r="G51" s="43"/>
      <c r="H51" s="43"/>
      <c r="I51" s="43"/>
      <c r="J51" s="43"/>
      <c r="K51" s="44"/>
    </row>
    <row r="52" ht="6.75" customHeight="1"/>
  </sheetData>
  <sheetProtection/>
  <mergeCells count="10">
    <mergeCell ref="B25:K25"/>
    <mergeCell ref="C26:J26"/>
    <mergeCell ref="C27:J27"/>
    <mergeCell ref="H42:I42"/>
    <mergeCell ref="H50:I50"/>
    <mergeCell ref="H48:I48"/>
    <mergeCell ref="H43:I43"/>
    <mergeCell ref="H44:I44"/>
    <mergeCell ref="H45:I45"/>
    <mergeCell ref="H47:I47"/>
  </mergeCells>
  <printOptions horizontalCentered="1" verticalCentered="1"/>
  <pageMargins left="0.2" right="0.2" top="0" bottom="0" header="0.23" footer="0.24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3:L59"/>
  <sheetViews>
    <sheetView zoomScalePageLayoutView="0" workbookViewId="0" topLeftCell="A7">
      <selection activeCell="I40" sqref="I40"/>
    </sheetView>
  </sheetViews>
  <sheetFormatPr defaultColWidth="9.140625" defaultRowHeight="12.75"/>
  <cols>
    <col min="1" max="1" width="6.7109375" style="0" customWidth="1"/>
    <col min="6" max="6" width="7.28125" style="0" customWidth="1"/>
    <col min="8" max="8" width="10.7109375" style="0" customWidth="1"/>
    <col min="9" max="9" width="14.28125" style="319" customWidth="1"/>
    <col min="10" max="10" width="9.140625" style="319" customWidth="1"/>
    <col min="12" max="12" width="10.140625" style="0" bestFit="1" customWidth="1"/>
  </cols>
  <sheetData>
    <row r="3" spans="1:10" ht="15.75">
      <c r="A3" s="11"/>
      <c r="B3" s="184" t="s">
        <v>441</v>
      </c>
      <c r="C3" s="45"/>
      <c r="D3" s="45"/>
      <c r="E3" s="11"/>
      <c r="F3" s="11"/>
      <c r="G3" s="11"/>
      <c r="H3" s="11"/>
      <c r="I3" s="302"/>
      <c r="J3" s="302"/>
    </row>
    <row r="4" spans="1:10" ht="18">
      <c r="A4" s="11"/>
      <c r="B4" s="358"/>
      <c r="C4" s="362" t="s">
        <v>482</v>
      </c>
      <c r="D4" s="351" t="s">
        <v>450</v>
      </c>
      <c r="E4" s="46"/>
      <c r="F4" s="11"/>
      <c r="G4" s="11"/>
      <c r="H4" s="11"/>
      <c r="I4" s="302"/>
      <c r="J4" s="302"/>
    </row>
    <row r="5" spans="1:10" ht="23.25" customHeight="1">
      <c r="A5" s="11"/>
      <c r="B5" s="205"/>
      <c r="C5" s="11"/>
      <c r="D5" s="11"/>
      <c r="E5" s="11"/>
      <c r="F5" s="11"/>
      <c r="G5" s="11"/>
      <c r="H5" s="11"/>
      <c r="I5" s="303" t="s">
        <v>278</v>
      </c>
      <c r="J5" s="302"/>
    </row>
    <row r="6" spans="1:10" ht="12.75">
      <c r="A6" s="10"/>
      <c r="B6" s="10"/>
      <c r="C6" s="10"/>
      <c r="D6" s="10"/>
      <c r="E6" s="10"/>
      <c r="F6" s="10"/>
      <c r="G6" s="10"/>
      <c r="H6" s="10"/>
      <c r="I6" s="207"/>
      <c r="J6" s="207" t="s">
        <v>440</v>
      </c>
    </row>
    <row r="7" spans="1:10" ht="18.75" customHeight="1">
      <c r="A7" s="509" t="s">
        <v>279</v>
      </c>
      <c r="B7" s="510"/>
      <c r="C7" s="510"/>
      <c r="D7" s="510"/>
      <c r="E7" s="510"/>
      <c r="F7" s="510"/>
      <c r="G7" s="510"/>
      <c r="H7" s="510"/>
      <c r="I7" s="510"/>
      <c r="J7" s="511"/>
    </row>
    <row r="8" spans="1:10" ht="28.5" customHeight="1" thickBot="1">
      <c r="A8" s="208"/>
      <c r="B8" s="535" t="s">
        <v>280</v>
      </c>
      <c r="C8" s="536"/>
      <c r="D8" s="536"/>
      <c r="E8" s="536"/>
      <c r="F8" s="537"/>
      <c r="G8" s="209" t="s">
        <v>281</v>
      </c>
      <c r="H8" s="209" t="s">
        <v>282</v>
      </c>
      <c r="I8" s="304" t="s">
        <v>491</v>
      </c>
      <c r="J8" s="304" t="s">
        <v>283</v>
      </c>
    </row>
    <row r="9" spans="1:10" ht="12.75">
      <c r="A9" s="210">
        <v>1</v>
      </c>
      <c r="B9" s="538" t="s">
        <v>285</v>
      </c>
      <c r="C9" s="539"/>
      <c r="D9" s="539"/>
      <c r="E9" s="539"/>
      <c r="F9" s="539"/>
      <c r="G9" s="211">
        <v>60</v>
      </c>
      <c r="H9" s="211">
        <v>12100</v>
      </c>
      <c r="I9" s="305"/>
      <c r="J9" s="306">
        <v>0</v>
      </c>
    </row>
    <row r="10" spans="1:10" ht="12.75">
      <c r="A10" s="212" t="s">
        <v>286</v>
      </c>
      <c r="B10" s="516" t="s">
        <v>287</v>
      </c>
      <c r="C10" s="517" t="s">
        <v>288</v>
      </c>
      <c r="D10" s="517"/>
      <c r="E10" s="517"/>
      <c r="F10" s="517"/>
      <c r="G10" s="213" t="s">
        <v>289</v>
      </c>
      <c r="H10" s="213">
        <v>12101</v>
      </c>
      <c r="I10" s="380">
        <f>'Rez.1'!F11-I20</f>
        <v>38172812.33</v>
      </c>
      <c r="J10" s="308"/>
    </row>
    <row r="11" spans="1:10" ht="12.75">
      <c r="A11" s="212" t="s">
        <v>290</v>
      </c>
      <c r="B11" s="516" t="s">
        <v>291</v>
      </c>
      <c r="C11" s="517" t="s">
        <v>288</v>
      </c>
      <c r="D11" s="517"/>
      <c r="E11" s="517"/>
      <c r="F11" s="517"/>
      <c r="G11" s="213"/>
      <c r="H11" s="214">
        <v>12102</v>
      </c>
      <c r="I11" s="380"/>
      <c r="J11" s="308"/>
    </row>
    <row r="12" spans="1:10" ht="12.75">
      <c r="A12" s="212" t="s">
        <v>292</v>
      </c>
      <c r="B12" s="516" t="s">
        <v>293</v>
      </c>
      <c r="C12" s="517" t="s">
        <v>288</v>
      </c>
      <c r="D12" s="517"/>
      <c r="E12" s="517"/>
      <c r="F12" s="517"/>
      <c r="G12" s="213" t="s">
        <v>294</v>
      </c>
      <c r="H12" s="213">
        <v>12103</v>
      </c>
      <c r="I12" s="380"/>
      <c r="J12" s="308"/>
    </row>
    <row r="13" spans="1:10" ht="12.75">
      <c r="A13" s="212" t="s">
        <v>295</v>
      </c>
      <c r="B13" s="524" t="s">
        <v>296</v>
      </c>
      <c r="C13" s="517" t="s">
        <v>288</v>
      </c>
      <c r="D13" s="517"/>
      <c r="E13" s="517"/>
      <c r="F13" s="517"/>
      <c r="G13" s="213"/>
      <c r="H13" s="214">
        <v>12104</v>
      </c>
      <c r="I13" s="380"/>
      <c r="J13" s="308"/>
    </row>
    <row r="14" spans="1:10" ht="12.75">
      <c r="A14" s="212" t="s">
        <v>297</v>
      </c>
      <c r="B14" s="516" t="s">
        <v>298</v>
      </c>
      <c r="C14" s="517" t="s">
        <v>288</v>
      </c>
      <c r="D14" s="517"/>
      <c r="E14" s="517"/>
      <c r="F14" s="517"/>
      <c r="G14" s="213" t="s">
        <v>299</v>
      </c>
      <c r="H14" s="214">
        <v>12105</v>
      </c>
      <c r="I14" s="380"/>
      <c r="J14" s="308"/>
    </row>
    <row r="15" spans="1:10" ht="12.75">
      <c r="A15" s="216">
        <v>2</v>
      </c>
      <c r="B15" s="518" t="s">
        <v>300</v>
      </c>
      <c r="C15" s="519"/>
      <c r="D15" s="519"/>
      <c r="E15" s="519"/>
      <c r="F15" s="519"/>
      <c r="G15" s="217">
        <v>64</v>
      </c>
      <c r="H15" s="217">
        <v>12200</v>
      </c>
      <c r="I15" s="380">
        <f>I16+I17</f>
        <v>2304407</v>
      </c>
      <c r="J15" s="307"/>
    </row>
    <row r="16" spans="1:10" ht="12.75">
      <c r="A16" s="218" t="s">
        <v>301</v>
      </c>
      <c r="B16" s="518" t="s">
        <v>302</v>
      </c>
      <c r="C16" s="533"/>
      <c r="D16" s="533"/>
      <c r="E16" s="533"/>
      <c r="F16" s="533"/>
      <c r="G16" s="214">
        <v>641</v>
      </c>
      <c r="H16" s="214">
        <v>12201</v>
      </c>
      <c r="I16" s="380">
        <f>'Rez.1'!F13</f>
        <v>2056940</v>
      </c>
      <c r="J16" s="307"/>
    </row>
    <row r="17" spans="1:10" ht="12.75">
      <c r="A17" s="218" t="s">
        <v>303</v>
      </c>
      <c r="B17" s="534" t="s">
        <v>304</v>
      </c>
      <c r="C17" s="533"/>
      <c r="D17" s="533"/>
      <c r="E17" s="533"/>
      <c r="F17" s="533"/>
      <c r="G17" s="214">
        <v>644</v>
      </c>
      <c r="H17" s="214">
        <v>12202</v>
      </c>
      <c r="I17" s="380">
        <f>'Rez.1'!F14</f>
        <v>247467</v>
      </c>
      <c r="J17" s="307"/>
    </row>
    <row r="18" spans="1:12" ht="12.75">
      <c r="A18" s="216">
        <v>3</v>
      </c>
      <c r="B18" s="518" t="s">
        <v>305</v>
      </c>
      <c r="C18" s="519"/>
      <c r="D18" s="519"/>
      <c r="E18" s="519"/>
      <c r="F18" s="519"/>
      <c r="G18" s="217">
        <v>68</v>
      </c>
      <c r="H18" s="217">
        <v>12300</v>
      </c>
      <c r="I18" s="380">
        <v>0</v>
      </c>
      <c r="J18" s="308"/>
      <c r="L18" s="237"/>
    </row>
    <row r="19" spans="1:10" ht="12.75">
      <c r="A19" s="216">
        <v>4</v>
      </c>
      <c r="B19" s="518" t="s">
        <v>306</v>
      </c>
      <c r="C19" s="519"/>
      <c r="D19" s="519"/>
      <c r="E19" s="519"/>
      <c r="F19" s="519"/>
      <c r="G19" s="217">
        <v>61</v>
      </c>
      <c r="H19" s="217">
        <v>12400</v>
      </c>
      <c r="I19" s="380">
        <f>I20+I26</f>
        <v>10656299.67</v>
      </c>
      <c r="J19" s="310">
        <v>0</v>
      </c>
    </row>
    <row r="20" spans="1:10" ht="12.75">
      <c r="A20" s="218" t="s">
        <v>307</v>
      </c>
      <c r="B20" s="529" t="s">
        <v>308</v>
      </c>
      <c r="C20" s="530"/>
      <c r="D20" s="530"/>
      <c r="E20" s="530"/>
      <c r="F20" s="530"/>
      <c r="G20" s="213"/>
      <c r="H20" s="213">
        <v>12401</v>
      </c>
      <c r="I20" s="380">
        <f>4601333.67+2799500+1531833+500000+675000</f>
        <v>10107666.67</v>
      </c>
      <c r="J20" s="308"/>
    </row>
    <row r="21" spans="1:10" ht="12.75">
      <c r="A21" s="218" t="s">
        <v>309</v>
      </c>
      <c r="B21" s="529" t="s">
        <v>310</v>
      </c>
      <c r="C21" s="530"/>
      <c r="D21" s="530"/>
      <c r="E21" s="530"/>
      <c r="F21" s="530"/>
      <c r="G21" s="219">
        <v>611</v>
      </c>
      <c r="H21" s="213">
        <v>12402</v>
      </c>
      <c r="I21" s="380"/>
      <c r="J21" s="308"/>
    </row>
    <row r="22" spans="1:10" ht="12.75">
      <c r="A22" s="218" t="s">
        <v>311</v>
      </c>
      <c r="B22" s="529" t="s">
        <v>270</v>
      </c>
      <c r="C22" s="530"/>
      <c r="D22" s="530"/>
      <c r="E22" s="530"/>
      <c r="F22" s="530"/>
      <c r="G22" s="213">
        <v>613</v>
      </c>
      <c r="H22" s="213">
        <v>12403</v>
      </c>
      <c r="I22" s="380"/>
      <c r="J22" s="308"/>
    </row>
    <row r="23" spans="1:10" ht="12.75">
      <c r="A23" s="218" t="s">
        <v>312</v>
      </c>
      <c r="B23" s="529" t="s">
        <v>313</v>
      </c>
      <c r="C23" s="530"/>
      <c r="D23" s="530"/>
      <c r="E23" s="530"/>
      <c r="F23" s="530"/>
      <c r="G23" s="219">
        <v>615</v>
      </c>
      <c r="H23" s="213">
        <v>12404</v>
      </c>
      <c r="I23" s="384"/>
      <c r="J23" s="311"/>
    </row>
    <row r="24" spans="1:10" ht="12.75">
      <c r="A24" s="218" t="s">
        <v>314</v>
      </c>
      <c r="B24" s="529" t="s">
        <v>315</v>
      </c>
      <c r="C24" s="530"/>
      <c r="D24" s="530"/>
      <c r="E24" s="530"/>
      <c r="F24" s="530"/>
      <c r="G24" s="219">
        <v>616</v>
      </c>
      <c r="H24" s="213">
        <v>12405</v>
      </c>
      <c r="I24" s="380"/>
      <c r="J24" s="308"/>
    </row>
    <row r="25" spans="1:10" ht="12.75">
      <c r="A25" s="218" t="s">
        <v>316</v>
      </c>
      <c r="B25" s="529" t="s">
        <v>317</v>
      </c>
      <c r="C25" s="530"/>
      <c r="D25" s="530"/>
      <c r="E25" s="530"/>
      <c r="F25" s="530"/>
      <c r="G25" s="219">
        <v>617</v>
      </c>
      <c r="H25" s="213">
        <v>12406</v>
      </c>
      <c r="I25" s="380"/>
      <c r="J25" s="308"/>
    </row>
    <row r="26" spans="1:10" ht="12.75">
      <c r="A26" s="218" t="s">
        <v>318</v>
      </c>
      <c r="B26" s="516" t="s">
        <v>319</v>
      </c>
      <c r="C26" s="517" t="s">
        <v>288</v>
      </c>
      <c r="D26" s="517"/>
      <c r="E26" s="517"/>
      <c r="F26" s="517"/>
      <c r="G26" s="219">
        <v>618</v>
      </c>
      <c r="H26" s="213">
        <v>12407</v>
      </c>
      <c r="I26" s="380">
        <f>'Rez.1'!F16</f>
        <v>548633</v>
      </c>
      <c r="J26" s="308"/>
    </row>
    <row r="27" spans="1:10" ht="12.75">
      <c r="A27" s="218" t="s">
        <v>320</v>
      </c>
      <c r="B27" s="516" t="s">
        <v>321</v>
      </c>
      <c r="C27" s="517"/>
      <c r="D27" s="517"/>
      <c r="E27" s="517"/>
      <c r="F27" s="517"/>
      <c r="G27" s="219">
        <v>623</v>
      </c>
      <c r="H27" s="213">
        <v>12408</v>
      </c>
      <c r="I27" s="309"/>
      <c r="J27" s="308"/>
    </row>
    <row r="28" spans="1:10" ht="12.75">
      <c r="A28" s="218" t="s">
        <v>322</v>
      </c>
      <c r="B28" s="516" t="s">
        <v>323</v>
      </c>
      <c r="C28" s="517"/>
      <c r="D28" s="517"/>
      <c r="E28" s="517"/>
      <c r="F28" s="517"/>
      <c r="G28" s="219">
        <v>624</v>
      </c>
      <c r="H28" s="213">
        <v>12409</v>
      </c>
      <c r="I28" s="309"/>
      <c r="J28" s="308"/>
    </row>
    <row r="29" spans="1:10" ht="12.75">
      <c r="A29" s="218" t="s">
        <v>324</v>
      </c>
      <c r="B29" s="516" t="s">
        <v>325</v>
      </c>
      <c r="C29" s="517"/>
      <c r="D29" s="517"/>
      <c r="E29" s="517"/>
      <c r="F29" s="517"/>
      <c r="G29" s="219">
        <v>625</v>
      </c>
      <c r="H29" s="213">
        <v>12410</v>
      </c>
      <c r="I29" s="309"/>
      <c r="J29" s="308"/>
    </row>
    <row r="30" spans="1:10" ht="12.75">
      <c r="A30" s="218" t="s">
        <v>326</v>
      </c>
      <c r="B30" s="516" t="s">
        <v>327</v>
      </c>
      <c r="C30" s="517"/>
      <c r="D30" s="517"/>
      <c r="E30" s="517"/>
      <c r="F30" s="517"/>
      <c r="G30" s="219">
        <v>626</v>
      </c>
      <c r="H30" s="213">
        <v>12411</v>
      </c>
      <c r="I30" s="309"/>
      <c r="J30" s="308"/>
    </row>
    <row r="31" spans="1:10" ht="12.75">
      <c r="A31" s="220" t="s">
        <v>328</v>
      </c>
      <c r="B31" s="516" t="s">
        <v>329</v>
      </c>
      <c r="C31" s="517"/>
      <c r="D31" s="517"/>
      <c r="E31" s="517"/>
      <c r="F31" s="517"/>
      <c r="G31" s="219">
        <v>627</v>
      </c>
      <c r="H31" s="213">
        <v>12412</v>
      </c>
      <c r="I31" s="309"/>
      <c r="J31" s="308"/>
    </row>
    <row r="32" spans="1:10" ht="12.75">
      <c r="A32" s="218"/>
      <c r="B32" s="531" t="s">
        <v>330</v>
      </c>
      <c r="C32" s="532"/>
      <c r="D32" s="532"/>
      <c r="E32" s="532"/>
      <c r="F32" s="532"/>
      <c r="G32" s="219">
        <v>6271</v>
      </c>
      <c r="H32" s="219">
        <v>124121</v>
      </c>
      <c r="I32" s="309"/>
      <c r="J32" s="308"/>
    </row>
    <row r="33" spans="1:10" ht="12.75">
      <c r="A33" s="218"/>
      <c r="B33" s="531" t="s">
        <v>331</v>
      </c>
      <c r="C33" s="532"/>
      <c r="D33" s="532"/>
      <c r="E33" s="532"/>
      <c r="F33" s="532"/>
      <c r="G33" s="219">
        <v>6272</v>
      </c>
      <c r="H33" s="219">
        <v>124122</v>
      </c>
      <c r="I33" s="309"/>
      <c r="J33" s="308"/>
    </row>
    <row r="34" spans="1:10" ht="12.75">
      <c r="A34" s="218" t="s">
        <v>332</v>
      </c>
      <c r="B34" s="516" t="s">
        <v>333</v>
      </c>
      <c r="C34" s="517"/>
      <c r="D34" s="517"/>
      <c r="E34" s="517"/>
      <c r="F34" s="517"/>
      <c r="G34" s="219">
        <v>628</v>
      </c>
      <c r="H34" s="219">
        <v>12413</v>
      </c>
      <c r="I34" s="307"/>
      <c r="J34" s="308"/>
    </row>
    <row r="35" spans="1:10" ht="12.75">
      <c r="A35" s="216">
        <v>5</v>
      </c>
      <c r="B35" s="524" t="s">
        <v>334</v>
      </c>
      <c r="C35" s="517"/>
      <c r="D35" s="517"/>
      <c r="E35" s="517"/>
      <c r="F35" s="517"/>
      <c r="G35" s="215">
        <v>63</v>
      </c>
      <c r="H35" s="215">
        <v>12500</v>
      </c>
      <c r="I35" s="307"/>
      <c r="J35" s="310"/>
    </row>
    <row r="36" spans="1:10" ht="12.75">
      <c r="A36" s="218" t="s">
        <v>307</v>
      </c>
      <c r="B36" s="516" t="s">
        <v>335</v>
      </c>
      <c r="C36" s="517"/>
      <c r="D36" s="517"/>
      <c r="E36" s="517"/>
      <c r="F36" s="517"/>
      <c r="G36" s="219">
        <v>632</v>
      </c>
      <c r="H36" s="219">
        <v>12501</v>
      </c>
      <c r="I36" s="309"/>
      <c r="J36" s="308"/>
    </row>
    <row r="37" spans="1:10" ht="12.75">
      <c r="A37" s="218" t="s">
        <v>309</v>
      </c>
      <c r="B37" s="516" t="s">
        <v>336</v>
      </c>
      <c r="C37" s="517"/>
      <c r="D37" s="517"/>
      <c r="E37" s="517"/>
      <c r="F37" s="517"/>
      <c r="G37" s="219">
        <v>633</v>
      </c>
      <c r="H37" s="219">
        <v>12502</v>
      </c>
      <c r="I37" s="309"/>
      <c r="J37" s="308"/>
    </row>
    <row r="38" spans="1:10" ht="12.75">
      <c r="A38" s="218" t="s">
        <v>311</v>
      </c>
      <c r="B38" s="516" t="s">
        <v>337</v>
      </c>
      <c r="C38" s="517"/>
      <c r="D38" s="517"/>
      <c r="E38" s="517"/>
      <c r="F38" s="517"/>
      <c r="G38" s="219">
        <v>634</v>
      </c>
      <c r="H38" s="219">
        <v>12503</v>
      </c>
      <c r="I38" s="307"/>
      <c r="J38" s="308"/>
    </row>
    <row r="39" spans="1:10" ht="12.75">
      <c r="A39" s="218" t="s">
        <v>312</v>
      </c>
      <c r="B39" s="516" t="s">
        <v>338</v>
      </c>
      <c r="C39" s="517"/>
      <c r="D39" s="517"/>
      <c r="E39" s="517"/>
      <c r="F39" s="517"/>
      <c r="G39" s="219" t="s">
        <v>339</v>
      </c>
      <c r="H39" s="219">
        <v>12504</v>
      </c>
      <c r="I39" s="309"/>
      <c r="J39" s="308"/>
    </row>
    <row r="40" spans="1:10" ht="12.75">
      <c r="A40" s="216" t="s">
        <v>340</v>
      </c>
      <c r="B40" s="518" t="s">
        <v>341</v>
      </c>
      <c r="C40" s="519"/>
      <c r="D40" s="519"/>
      <c r="E40" s="519"/>
      <c r="F40" s="519"/>
      <c r="G40" s="219"/>
      <c r="H40" s="219">
        <v>12600</v>
      </c>
      <c r="I40" s="381">
        <f>I10+I15+I19</f>
        <v>51133519</v>
      </c>
      <c r="J40" s="310"/>
    </row>
    <row r="41" spans="1:10" ht="12.75">
      <c r="A41" s="221"/>
      <c r="B41" s="222" t="s">
        <v>342</v>
      </c>
      <c r="C41" s="117"/>
      <c r="D41" s="117"/>
      <c r="E41" s="117"/>
      <c r="F41" s="117"/>
      <c r="G41" s="117"/>
      <c r="H41" s="117"/>
      <c r="I41" s="312" t="s">
        <v>491</v>
      </c>
      <c r="J41" s="313" t="s">
        <v>283</v>
      </c>
    </row>
    <row r="42" spans="1:10" ht="12.75">
      <c r="A42" s="223">
        <v>1</v>
      </c>
      <c r="B42" s="520" t="s">
        <v>343</v>
      </c>
      <c r="C42" s="521"/>
      <c r="D42" s="521"/>
      <c r="E42" s="521"/>
      <c r="F42" s="521"/>
      <c r="G42" s="215"/>
      <c r="H42" s="215">
        <v>14000</v>
      </c>
      <c r="I42" s="309"/>
      <c r="J42" s="308">
        <v>0</v>
      </c>
    </row>
    <row r="43" spans="1:10" ht="12.75">
      <c r="A43" s="223">
        <v>2</v>
      </c>
      <c r="B43" s="520" t="s">
        <v>344</v>
      </c>
      <c r="C43" s="521"/>
      <c r="D43" s="521"/>
      <c r="E43" s="521"/>
      <c r="F43" s="521"/>
      <c r="G43" s="215"/>
      <c r="H43" s="215">
        <v>15000</v>
      </c>
      <c r="I43" s="309"/>
      <c r="J43" s="308"/>
    </row>
    <row r="44" spans="1:10" ht="12.75">
      <c r="A44" s="224" t="s">
        <v>307</v>
      </c>
      <c r="B44" s="529" t="s">
        <v>345</v>
      </c>
      <c r="C44" s="530"/>
      <c r="D44" s="530"/>
      <c r="E44" s="530"/>
      <c r="F44" s="530"/>
      <c r="G44" s="215"/>
      <c r="H44" s="219">
        <v>15001</v>
      </c>
      <c r="I44" s="309"/>
      <c r="J44" s="308"/>
    </row>
    <row r="45" spans="1:10" ht="12.75">
      <c r="A45" s="224"/>
      <c r="B45" s="527" t="s">
        <v>346</v>
      </c>
      <c r="C45" s="528"/>
      <c r="D45" s="528"/>
      <c r="E45" s="528"/>
      <c r="F45" s="528"/>
      <c r="G45" s="215"/>
      <c r="H45" s="219">
        <v>150011</v>
      </c>
      <c r="I45" s="309"/>
      <c r="J45" s="308"/>
    </row>
    <row r="46" spans="1:10" ht="12.75">
      <c r="A46" s="225" t="s">
        <v>309</v>
      </c>
      <c r="B46" s="529" t="s">
        <v>347</v>
      </c>
      <c r="C46" s="530"/>
      <c r="D46" s="530"/>
      <c r="E46" s="530"/>
      <c r="F46" s="530"/>
      <c r="G46" s="215"/>
      <c r="H46" s="219">
        <v>15002</v>
      </c>
      <c r="I46" s="309"/>
      <c r="J46" s="308"/>
    </row>
    <row r="47" spans="1:10" ht="13.5" thickBot="1">
      <c r="A47" s="226"/>
      <c r="B47" s="525" t="s">
        <v>348</v>
      </c>
      <c r="C47" s="526"/>
      <c r="D47" s="526"/>
      <c r="E47" s="526"/>
      <c r="F47" s="526"/>
      <c r="G47" s="227"/>
      <c r="H47" s="228">
        <v>150021</v>
      </c>
      <c r="I47" s="314"/>
      <c r="J47" s="315"/>
    </row>
    <row r="48" spans="1:10" ht="12.75">
      <c r="A48" s="118"/>
      <c r="B48" s="118"/>
      <c r="C48" s="118"/>
      <c r="D48" s="118"/>
      <c r="E48" s="118"/>
      <c r="F48" s="118"/>
      <c r="G48" s="118"/>
      <c r="H48" s="118"/>
      <c r="I48" s="316"/>
      <c r="J48" s="316"/>
    </row>
    <row r="49" spans="1:10" ht="15.75">
      <c r="A49" s="11"/>
      <c r="B49" s="204" t="s">
        <v>230</v>
      </c>
      <c r="C49" s="204"/>
      <c r="D49" s="11"/>
      <c r="E49" s="11"/>
      <c r="F49" s="522" t="s">
        <v>349</v>
      </c>
      <c r="G49" s="522"/>
      <c r="H49" s="11"/>
      <c r="I49" s="317"/>
      <c r="J49" s="318"/>
    </row>
    <row r="50" spans="1:10" ht="15.75">
      <c r="A50" s="11"/>
      <c r="B50" s="204" t="s">
        <v>447</v>
      </c>
      <c r="C50" s="204"/>
      <c r="D50" s="11"/>
      <c r="E50" s="11"/>
      <c r="F50" s="523" t="s">
        <v>461</v>
      </c>
      <c r="G50" s="523"/>
      <c r="H50" s="11"/>
      <c r="I50" s="302"/>
      <c r="J50" s="317"/>
    </row>
    <row r="51" spans="1:10" ht="15.75">
      <c r="A51" s="11"/>
      <c r="B51" s="204"/>
      <c r="C51" s="204"/>
      <c r="D51" s="11"/>
      <c r="E51" s="11"/>
      <c r="F51" s="479"/>
      <c r="G51" s="479"/>
      <c r="H51" s="11"/>
      <c r="I51" s="302"/>
      <c r="J51" s="318"/>
    </row>
    <row r="52" spans="1:10" ht="15.75">
      <c r="A52" s="11"/>
      <c r="B52" s="11"/>
      <c r="C52" s="11"/>
      <c r="D52" s="11"/>
      <c r="E52" s="11"/>
      <c r="F52" s="11"/>
      <c r="G52" s="11"/>
      <c r="H52" s="11"/>
      <c r="I52" s="302"/>
      <c r="J52" s="317"/>
    </row>
    <row r="53" spans="1:10" ht="15.75">
      <c r="A53" s="11"/>
      <c r="B53" s="229"/>
      <c r="C53" s="11"/>
      <c r="D53" s="11"/>
      <c r="E53" s="11"/>
      <c r="F53" s="11"/>
      <c r="G53" s="11"/>
      <c r="H53" s="11"/>
      <c r="I53" s="302"/>
      <c r="J53" s="317"/>
    </row>
    <row r="54" spans="1:10" ht="12.75">
      <c r="A54" s="11"/>
      <c r="B54" s="229"/>
      <c r="C54" s="11"/>
      <c r="D54" s="11"/>
      <c r="E54" s="11"/>
      <c r="F54" s="11"/>
      <c r="G54" s="11"/>
      <c r="H54" s="11"/>
      <c r="I54" s="302"/>
      <c r="J54" s="302"/>
    </row>
    <row r="55" spans="1:10" ht="12.75">
      <c r="A55" s="11"/>
      <c r="B55" s="229"/>
      <c r="C55" s="11"/>
      <c r="D55" s="11"/>
      <c r="E55" s="11"/>
      <c r="F55" s="11"/>
      <c r="G55" s="11"/>
      <c r="H55" s="11"/>
      <c r="I55" s="302"/>
      <c r="J55" s="302"/>
    </row>
    <row r="56" spans="1:10" ht="12.75">
      <c r="A56" s="11"/>
      <c r="B56" s="229"/>
      <c r="C56" s="11"/>
      <c r="D56" s="11"/>
      <c r="E56" s="11"/>
      <c r="F56" s="11"/>
      <c r="G56" s="11"/>
      <c r="H56" s="11"/>
      <c r="I56" s="302"/>
      <c r="J56" s="302"/>
    </row>
    <row r="57" spans="1:10" ht="12.75">
      <c r="A57" s="11"/>
      <c r="B57" s="11"/>
      <c r="C57" s="11"/>
      <c r="D57" s="11"/>
      <c r="E57" s="11"/>
      <c r="F57" s="11"/>
      <c r="G57" s="11"/>
      <c r="H57" s="11"/>
      <c r="I57" s="302"/>
      <c r="J57" s="302"/>
    </row>
    <row r="58" spans="1:10" ht="12.75">
      <c r="A58" s="11"/>
      <c r="B58" s="11"/>
      <c r="C58" s="11"/>
      <c r="D58" s="11"/>
      <c r="E58" s="11"/>
      <c r="F58" s="11"/>
      <c r="G58" s="11"/>
      <c r="H58" s="11"/>
      <c r="I58" s="302"/>
      <c r="J58" s="302"/>
    </row>
    <row r="59" spans="1:10" ht="12.75">
      <c r="A59" s="11"/>
      <c r="B59" s="11"/>
      <c r="C59" s="11"/>
      <c r="D59" s="11"/>
      <c r="E59" s="11"/>
      <c r="F59" s="11"/>
      <c r="G59" s="11"/>
      <c r="H59" s="11"/>
      <c r="I59" s="302"/>
      <c r="J59" s="302"/>
    </row>
  </sheetData>
  <sheetProtection/>
  <mergeCells count="43">
    <mergeCell ref="B19:F19"/>
    <mergeCell ref="A7:J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20:F20"/>
    <mergeCell ref="B21:F21"/>
    <mergeCell ref="B22:F22"/>
    <mergeCell ref="B23:F23"/>
    <mergeCell ref="B24:F24"/>
    <mergeCell ref="B28:F28"/>
    <mergeCell ref="B25:F25"/>
    <mergeCell ref="B26:F26"/>
    <mergeCell ref="B27:F27"/>
    <mergeCell ref="B29:F29"/>
    <mergeCell ref="B30:F30"/>
    <mergeCell ref="B32:F32"/>
    <mergeCell ref="B33:F33"/>
    <mergeCell ref="B34:F34"/>
    <mergeCell ref="B31:F31"/>
    <mergeCell ref="B35:F35"/>
    <mergeCell ref="B36:F36"/>
    <mergeCell ref="B47:F47"/>
    <mergeCell ref="B45:F45"/>
    <mergeCell ref="B46:F46"/>
    <mergeCell ref="B44:F44"/>
    <mergeCell ref="F51:G51"/>
    <mergeCell ref="B37:F37"/>
    <mergeCell ref="B38:F38"/>
    <mergeCell ref="B39:F39"/>
    <mergeCell ref="B40:F40"/>
    <mergeCell ref="B42:F42"/>
    <mergeCell ref="B43:F43"/>
    <mergeCell ref="F49:G49"/>
    <mergeCell ref="F50:G50"/>
  </mergeCells>
  <printOptions/>
  <pageMargins left="0.7" right="0.2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P66"/>
  <sheetViews>
    <sheetView zoomScalePageLayoutView="0" workbookViewId="0" topLeftCell="H22">
      <selection activeCell="I59" sqref="I59"/>
    </sheetView>
  </sheetViews>
  <sheetFormatPr defaultColWidth="9.140625" defaultRowHeight="12.75"/>
  <cols>
    <col min="1" max="1" width="0" style="0" hidden="1" customWidth="1"/>
    <col min="2" max="2" width="32.57421875" style="0" hidden="1" customWidth="1"/>
    <col min="3" max="3" width="17.00390625" style="0" hidden="1" customWidth="1"/>
    <col min="4" max="7" width="0" style="0" hidden="1" customWidth="1"/>
    <col min="9" max="9" width="3.7109375" style="0" customWidth="1"/>
    <col min="10" max="10" width="10.8515625" style="0" customWidth="1"/>
    <col min="11" max="11" width="33.8515625" style="0" customWidth="1"/>
    <col min="12" max="12" width="31.7109375" style="0" customWidth="1"/>
  </cols>
  <sheetData>
    <row r="1" spans="1:13" ht="15.75">
      <c r="A1" s="205" t="s">
        <v>350</v>
      </c>
      <c r="B1" s="205" t="s">
        <v>351</v>
      </c>
      <c r="C1" s="205" t="s">
        <v>352</v>
      </c>
      <c r="J1" s="184" t="s">
        <v>441</v>
      </c>
      <c r="K1" s="45"/>
      <c r="L1" s="45"/>
      <c r="M1" s="11"/>
    </row>
    <row r="2" spans="2:13" ht="18">
      <c r="B2" s="205" t="s">
        <v>353</v>
      </c>
      <c r="C2" s="205" t="s">
        <v>353</v>
      </c>
      <c r="J2" s="362" t="s">
        <v>483</v>
      </c>
      <c r="K2" s="351" t="s">
        <v>450</v>
      </c>
      <c r="L2" s="351"/>
      <c r="M2" s="46"/>
    </row>
    <row r="3" spans="2:12" ht="12.75">
      <c r="B3" s="205"/>
      <c r="C3" s="205"/>
      <c r="J3" s="205"/>
      <c r="K3" s="11"/>
      <c r="L3" s="205" t="s">
        <v>354</v>
      </c>
    </row>
    <row r="4" spans="2:3" ht="12.75">
      <c r="B4" s="205"/>
      <c r="C4" s="205"/>
    </row>
    <row r="5" spans="2:12" ht="12.75">
      <c r="B5" s="11" t="s">
        <v>355</v>
      </c>
      <c r="C5" s="11" t="s">
        <v>355</v>
      </c>
      <c r="I5" s="230"/>
      <c r="J5" s="230"/>
      <c r="K5" s="231" t="s">
        <v>356</v>
      </c>
      <c r="L5" s="231" t="s">
        <v>357</v>
      </c>
    </row>
    <row r="6" spans="2:12" ht="12.75">
      <c r="B6" s="11" t="s">
        <v>358</v>
      </c>
      <c r="C6" s="11" t="s">
        <v>358</v>
      </c>
      <c r="I6" s="230">
        <v>1</v>
      </c>
      <c r="J6" s="231" t="s">
        <v>353</v>
      </c>
      <c r="K6" s="158" t="s">
        <v>355</v>
      </c>
      <c r="L6" s="158"/>
    </row>
    <row r="7" spans="2:12" ht="12.75">
      <c r="B7" s="11" t="s">
        <v>359</v>
      </c>
      <c r="C7" s="11" t="s">
        <v>359</v>
      </c>
      <c r="I7" s="230">
        <v>2</v>
      </c>
      <c r="J7" s="231" t="s">
        <v>353</v>
      </c>
      <c r="K7" s="158" t="s">
        <v>360</v>
      </c>
      <c r="L7" s="230"/>
    </row>
    <row r="8" spans="2:12" ht="12.75">
      <c r="B8" s="11" t="s">
        <v>361</v>
      </c>
      <c r="C8" s="11" t="s">
        <v>361</v>
      </c>
      <c r="I8" s="230">
        <v>3</v>
      </c>
      <c r="J8" s="231" t="s">
        <v>353</v>
      </c>
      <c r="K8" s="158" t="s">
        <v>362</v>
      </c>
      <c r="L8" s="230"/>
    </row>
    <row r="9" spans="2:12" ht="12.75">
      <c r="B9" s="11" t="s">
        <v>363</v>
      </c>
      <c r="C9" s="11" t="s">
        <v>363</v>
      </c>
      <c r="I9" s="230">
        <v>4</v>
      </c>
      <c r="J9" s="231" t="s">
        <v>353</v>
      </c>
      <c r="K9" s="158" t="s">
        <v>361</v>
      </c>
      <c r="L9" s="230"/>
    </row>
    <row r="10" spans="2:12" ht="12.75">
      <c r="B10" s="11" t="s">
        <v>364</v>
      </c>
      <c r="C10" s="11" t="s">
        <v>364</v>
      </c>
      <c r="I10" s="230">
        <v>5</v>
      </c>
      <c r="J10" s="231" t="s">
        <v>353</v>
      </c>
      <c r="K10" s="158" t="s">
        <v>363</v>
      </c>
      <c r="L10" s="230"/>
    </row>
    <row r="11" spans="2:12" ht="12.75">
      <c r="B11" s="11" t="s">
        <v>365</v>
      </c>
      <c r="C11" s="11" t="s">
        <v>365</v>
      </c>
      <c r="I11" s="230">
        <v>6</v>
      </c>
      <c r="J11" s="231" t="s">
        <v>353</v>
      </c>
      <c r="K11" s="158" t="s">
        <v>364</v>
      </c>
      <c r="L11" s="230"/>
    </row>
    <row r="12" spans="2:12" ht="12.75">
      <c r="B12" s="11" t="s">
        <v>366</v>
      </c>
      <c r="C12" s="11" t="s">
        <v>366</v>
      </c>
      <c r="I12" s="230">
        <v>7</v>
      </c>
      <c r="J12" s="231" t="s">
        <v>353</v>
      </c>
      <c r="K12" s="158" t="s">
        <v>367</v>
      </c>
      <c r="L12" s="230"/>
    </row>
    <row r="13" spans="2:12" ht="12.75">
      <c r="B13" s="205" t="s">
        <v>368</v>
      </c>
      <c r="C13" s="205" t="s">
        <v>368</v>
      </c>
      <c r="I13" s="230">
        <v>8</v>
      </c>
      <c r="J13" s="231" t="s">
        <v>353</v>
      </c>
      <c r="K13" s="158" t="s">
        <v>366</v>
      </c>
      <c r="L13" s="232"/>
    </row>
    <row r="14" spans="2:12" ht="12.75">
      <c r="B14" s="205"/>
      <c r="C14" s="205"/>
      <c r="I14" s="231" t="s">
        <v>3</v>
      </c>
      <c r="J14" s="231"/>
      <c r="K14" s="231" t="s">
        <v>369</v>
      </c>
      <c r="L14" s="233">
        <f>L13</f>
        <v>0</v>
      </c>
    </row>
    <row r="15" spans="2:12" ht="12.75">
      <c r="B15" s="11" t="s">
        <v>370</v>
      </c>
      <c r="C15" s="11" t="s">
        <v>370</v>
      </c>
      <c r="I15" s="230">
        <v>9</v>
      </c>
      <c r="J15" s="231" t="s">
        <v>368</v>
      </c>
      <c r="K15" s="158" t="s">
        <v>371</v>
      </c>
      <c r="L15" s="232">
        <f>'Rez.1'!F9</f>
        <v>56002146</v>
      </c>
    </row>
    <row r="16" spans="2:12" ht="12.75">
      <c r="B16" s="11" t="s">
        <v>372</v>
      </c>
      <c r="C16" s="11" t="s">
        <v>372</v>
      </c>
      <c r="I16" s="230">
        <v>10</v>
      </c>
      <c r="J16" s="231" t="s">
        <v>368</v>
      </c>
      <c r="K16" s="158" t="s">
        <v>372</v>
      </c>
      <c r="L16" s="158"/>
    </row>
    <row r="17" spans="2:12" ht="12.75">
      <c r="B17" s="11" t="s">
        <v>373</v>
      </c>
      <c r="C17" s="11" t="s">
        <v>373</v>
      </c>
      <c r="I17" s="230">
        <v>11</v>
      </c>
      <c r="J17" s="231" t="s">
        <v>368</v>
      </c>
      <c r="K17" s="158" t="s">
        <v>373</v>
      </c>
      <c r="L17" s="232"/>
    </row>
    <row r="18" spans="2:12" ht="12.75">
      <c r="B18" s="11"/>
      <c r="C18" s="11"/>
      <c r="I18" s="231" t="s">
        <v>4</v>
      </c>
      <c r="J18" s="231"/>
      <c r="K18" s="231" t="s">
        <v>374</v>
      </c>
      <c r="L18" s="233">
        <f>SUM(L15:L17)</f>
        <v>56002146</v>
      </c>
    </row>
    <row r="19" spans="2:12" ht="12.75">
      <c r="B19" s="205" t="s">
        <v>375</v>
      </c>
      <c r="C19" s="205" t="s">
        <v>375</v>
      </c>
      <c r="I19" s="230">
        <v>12</v>
      </c>
      <c r="J19" s="231" t="s">
        <v>375</v>
      </c>
      <c r="K19" s="158" t="s">
        <v>376</v>
      </c>
      <c r="L19" s="230"/>
    </row>
    <row r="20" spans="2:12" ht="12.75">
      <c r="B20" s="11" t="s">
        <v>365</v>
      </c>
      <c r="C20" s="11" t="s">
        <v>365</v>
      </c>
      <c r="I20" s="230">
        <v>13</v>
      </c>
      <c r="J20" s="231" t="s">
        <v>375</v>
      </c>
      <c r="K20" s="231" t="s">
        <v>377</v>
      </c>
      <c r="L20" s="230"/>
    </row>
    <row r="21" spans="2:12" ht="12.75">
      <c r="B21" s="11" t="s">
        <v>378</v>
      </c>
      <c r="C21" s="11" t="s">
        <v>378</v>
      </c>
      <c r="I21" s="230">
        <v>14</v>
      </c>
      <c r="J21" s="231" t="s">
        <v>375</v>
      </c>
      <c r="K21" s="158" t="s">
        <v>379</v>
      </c>
      <c r="L21" s="230"/>
    </row>
    <row r="22" spans="2:12" ht="12.75">
      <c r="B22" s="11" t="s">
        <v>379</v>
      </c>
      <c r="C22" s="11" t="s">
        <v>379</v>
      </c>
      <c r="I22" s="230">
        <v>15</v>
      </c>
      <c r="J22" s="231" t="s">
        <v>375</v>
      </c>
      <c r="K22" s="158" t="s">
        <v>380</v>
      </c>
      <c r="L22" s="232"/>
    </row>
    <row r="23" spans="2:12" ht="12.75">
      <c r="B23" s="11" t="s">
        <v>380</v>
      </c>
      <c r="C23" s="11" t="s">
        <v>380</v>
      </c>
      <c r="I23" s="230">
        <v>16</v>
      </c>
      <c r="J23" s="231" t="s">
        <v>375</v>
      </c>
      <c r="K23" s="158" t="s">
        <v>381</v>
      </c>
      <c r="L23" s="230"/>
    </row>
    <row r="24" spans="2:12" ht="12.75">
      <c r="B24" s="11" t="s">
        <v>382</v>
      </c>
      <c r="C24" s="11" t="s">
        <v>382</v>
      </c>
      <c r="I24" s="230">
        <v>17</v>
      </c>
      <c r="J24" s="231" t="s">
        <v>375</v>
      </c>
      <c r="K24" s="158" t="s">
        <v>383</v>
      </c>
      <c r="L24" s="230"/>
    </row>
    <row r="25" spans="2:12" ht="12.75">
      <c r="B25" s="11" t="s">
        <v>383</v>
      </c>
      <c r="C25" s="11" t="s">
        <v>383</v>
      </c>
      <c r="I25" s="230">
        <v>18</v>
      </c>
      <c r="J25" s="231" t="s">
        <v>375</v>
      </c>
      <c r="K25" s="158" t="s">
        <v>384</v>
      </c>
      <c r="L25" s="230"/>
    </row>
    <row r="26" spans="2:12" ht="12.75">
      <c r="B26" s="11" t="s">
        <v>385</v>
      </c>
      <c r="C26" s="11" t="s">
        <v>385</v>
      </c>
      <c r="I26" s="230">
        <v>19</v>
      </c>
      <c r="J26" s="231" t="s">
        <v>375</v>
      </c>
      <c r="K26" s="158" t="s">
        <v>386</v>
      </c>
      <c r="L26" s="232"/>
    </row>
    <row r="27" spans="2:12" ht="12.75">
      <c r="B27" s="11"/>
      <c r="C27" s="11"/>
      <c r="I27" s="231" t="s">
        <v>37</v>
      </c>
      <c r="J27" s="231"/>
      <c r="K27" s="231" t="s">
        <v>387</v>
      </c>
      <c r="L27" s="230"/>
    </row>
    <row r="28" spans="2:12" ht="12.75">
      <c r="B28" s="11" t="s">
        <v>386</v>
      </c>
      <c r="C28" s="11" t="s">
        <v>386</v>
      </c>
      <c r="I28" s="230">
        <v>20</v>
      </c>
      <c r="J28" s="231" t="s">
        <v>388</v>
      </c>
      <c r="K28" s="158" t="s">
        <v>389</v>
      </c>
      <c r="L28" s="230"/>
    </row>
    <row r="29" spans="2:12" ht="12.75">
      <c r="B29" s="205" t="s">
        <v>388</v>
      </c>
      <c r="C29" s="205" t="s">
        <v>388</v>
      </c>
      <c r="I29" s="230">
        <v>21</v>
      </c>
      <c r="J29" s="231" t="s">
        <v>388</v>
      </c>
      <c r="K29" s="158" t="s">
        <v>390</v>
      </c>
      <c r="L29" s="158"/>
    </row>
    <row r="30" spans="2:12" ht="12.75">
      <c r="B30" s="11" t="s">
        <v>391</v>
      </c>
      <c r="C30" s="11" t="s">
        <v>391</v>
      </c>
      <c r="I30" s="230">
        <v>22</v>
      </c>
      <c r="J30" s="231" t="s">
        <v>388</v>
      </c>
      <c r="K30" s="158" t="s">
        <v>392</v>
      </c>
      <c r="L30" s="167"/>
    </row>
    <row r="31" spans="2:12" ht="12.75">
      <c r="B31" s="11" t="s">
        <v>390</v>
      </c>
      <c r="C31" s="11" t="s">
        <v>390</v>
      </c>
      <c r="I31" s="230">
        <v>23</v>
      </c>
      <c r="J31" s="231" t="s">
        <v>388</v>
      </c>
      <c r="K31" s="158" t="s">
        <v>393</v>
      </c>
      <c r="L31" s="230"/>
    </row>
    <row r="32" spans="2:12" ht="12.75">
      <c r="B32" s="11"/>
      <c r="C32" s="11"/>
      <c r="I32" s="231" t="s">
        <v>248</v>
      </c>
      <c r="J32" s="231"/>
      <c r="K32" s="231" t="s">
        <v>394</v>
      </c>
      <c r="L32" s="233">
        <f>L30</f>
        <v>0</v>
      </c>
    </row>
    <row r="33" spans="2:12" ht="12.75">
      <c r="B33" s="11" t="s">
        <v>392</v>
      </c>
      <c r="C33" s="11" t="s">
        <v>392</v>
      </c>
      <c r="I33" s="230">
        <v>24</v>
      </c>
      <c r="J33" s="231" t="s">
        <v>395</v>
      </c>
      <c r="K33" s="158" t="s">
        <v>396</v>
      </c>
      <c r="L33" s="230"/>
    </row>
    <row r="34" spans="2:12" ht="12.75">
      <c r="B34" s="11" t="s">
        <v>393</v>
      </c>
      <c r="C34" s="11" t="s">
        <v>393</v>
      </c>
      <c r="I34" s="230">
        <v>25</v>
      </c>
      <c r="J34" s="231" t="s">
        <v>395</v>
      </c>
      <c r="K34" s="158" t="s">
        <v>397</v>
      </c>
      <c r="L34" s="230"/>
    </row>
    <row r="35" spans="9:12" ht="12.75">
      <c r="I35" s="230">
        <v>26</v>
      </c>
      <c r="J35" s="231" t="s">
        <v>395</v>
      </c>
      <c r="K35" s="158" t="s">
        <v>398</v>
      </c>
      <c r="L35" s="230"/>
    </row>
    <row r="36" spans="2:12" ht="12.75">
      <c r="B36" s="205" t="s">
        <v>395</v>
      </c>
      <c r="C36" s="205" t="s">
        <v>395</v>
      </c>
      <c r="I36" s="230">
        <v>27</v>
      </c>
      <c r="J36" s="231" t="s">
        <v>395</v>
      </c>
      <c r="K36" s="158" t="s">
        <v>399</v>
      </c>
      <c r="L36" s="230"/>
    </row>
    <row r="37" spans="2:12" ht="12.75">
      <c r="B37" s="11" t="s">
        <v>396</v>
      </c>
      <c r="C37" s="11" t="s">
        <v>396</v>
      </c>
      <c r="I37" s="230">
        <v>28</v>
      </c>
      <c r="J37" s="231" t="s">
        <v>395</v>
      </c>
      <c r="K37" s="158" t="s">
        <v>400</v>
      </c>
      <c r="L37" s="158"/>
    </row>
    <row r="38" spans="2:12" ht="12.75">
      <c r="B38" s="11" t="s">
        <v>397</v>
      </c>
      <c r="C38" s="11" t="s">
        <v>397</v>
      </c>
      <c r="I38" s="230">
        <v>29</v>
      </c>
      <c r="J38" s="231" t="s">
        <v>395</v>
      </c>
      <c r="K38" s="234" t="s">
        <v>401</v>
      </c>
      <c r="L38" s="230"/>
    </row>
    <row r="39" spans="2:12" ht="12.75">
      <c r="B39" s="11" t="s">
        <v>398</v>
      </c>
      <c r="C39" s="11" t="s">
        <v>398</v>
      </c>
      <c r="I39" s="230">
        <v>30</v>
      </c>
      <c r="J39" s="231" t="s">
        <v>395</v>
      </c>
      <c r="K39" s="158" t="s">
        <v>402</v>
      </c>
      <c r="L39" s="230"/>
    </row>
    <row r="40" spans="2:12" ht="12.75">
      <c r="B40" s="11" t="s">
        <v>399</v>
      </c>
      <c r="C40" s="11" t="s">
        <v>399</v>
      </c>
      <c r="I40" s="230">
        <v>31</v>
      </c>
      <c r="J40" s="231" t="s">
        <v>395</v>
      </c>
      <c r="K40" s="158" t="s">
        <v>403</v>
      </c>
      <c r="L40" s="230"/>
    </row>
    <row r="41" spans="2:12" ht="12.75">
      <c r="B41" s="11"/>
      <c r="C41" s="11"/>
      <c r="I41" s="230">
        <v>32</v>
      </c>
      <c r="J41" s="231" t="s">
        <v>395</v>
      </c>
      <c r="K41" s="158" t="s">
        <v>404</v>
      </c>
      <c r="L41" s="230"/>
    </row>
    <row r="42" spans="2:12" ht="12.75">
      <c r="B42" s="11" t="s">
        <v>400</v>
      </c>
      <c r="C42" s="11" t="s">
        <v>400</v>
      </c>
      <c r="I42" s="230">
        <v>33</v>
      </c>
      <c r="J42" s="231" t="s">
        <v>395</v>
      </c>
      <c r="K42" s="158" t="s">
        <v>405</v>
      </c>
      <c r="L42" s="230"/>
    </row>
    <row r="43" spans="2:12" ht="12.75">
      <c r="B43" s="11" t="s">
        <v>401</v>
      </c>
      <c r="C43" s="11" t="s">
        <v>401</v>
      </c>
      <c r="I43" s="235">
        <v>34</v>
      </c>
      <c r="J43" s="231" t="s">
        <v>395</v>
      </c>
      <c r="K43" s="158" t="s">
        <v>406</v>
      </c>
      <c r="L43" s="232">
        <v>0</v>
      </c>
    </row>
    <row r="44" spans="2:12" ht="12.75">
      <c r="B44" s="11" t="s">
        <v>402</v>
      </c>
      <c r="C44" s="11" t="s">
        <v>402</v>
      </c>
      <c r="I44" s="231" t="s">
        <v>407</v>
      </c>
      <c r="J44" s="230"/>
      <c r="K44" s="231" t="s">
        <v>408</v>
      </c>
      <c r="L44" s="231"/>
    </row>
    <row r="45" spans="2:12" ht="12.75">
      <c r="B45" s="11" t="s">
        <v>403</v>
      </c>
      <c r="C45" s="11" t="s">
        <v>403</v>
      </c>
      <c r="I45" s="230"/>
      <c r="J45" s="230"/>
      <c r="K45" s="231" t="s">
        <v>409</v>
      </c>
      <c r="L45" s="233">
        <f>L14+L18+L32+L43</f>
        <v>56002146</v>
      </c>
    </row>
    <row r="46" spans="2:12" ht="12.75">
      <c r="B46" s="11"/>
      <c r="C46" s="11"/>
      <c r="I46" s="1"/>
      <c r="J46" s="1"/>
      <c r="K46" s="150" t="s">
        <v>410</v>
      </c>
      <c r="L46" s="236"/>
    </row>
    <row r="47" ht="12.75">
      <c r="L47" s="237"/>
    </row>
    <row r="48" spans="10:12" ht="12.75">
      <c r="J48" s="238" t="s">
        <v>411</v>
      </c>
      <c r="K48" s="239"/>
      <c r="L48" s="231" t="s">
        <v>412</v>
      </c>
    </row>
    <row r="49" spans="10:12" ht="12.75">
      <c r="J49" s="240"/>
      <c r="K49" s="241"/>
      <c r="L49" s="241"/>
    </row>
    <row r="50" spans="10:12" ht="12.75">
      <c r="J50" s="379" t="s">
        <v>490</v>
      </c>
      <c r="K50" s="242"/>
      <c r="L50" s="230">
        <v>4</v>
      </c>
    </row>
    <row r="51" spans="10:12" ht="12.75">
      <c r="J51" s="230" t="s">
        <v>413</v>
      </c>
      <c r="K51" s="230"/>
      <c r="L51" s="230"/>
    </row>
    <row r="52" spans="10:12" ht="12.75">
      <c r="J52" s="230" t="s">
        <v>414</v>
      </c>
      <c r="K52" s="230"/>
      <c r="L52" s="230"/>
    </row>
    <row r="53" spans="10:12" ht="12.75">
      <c r="J53" s="230" t="s">
        <v>415</v>
      </c>
      <c r="K53" s="230"/>
      <c r="L53" s="230">
        <v>1</v>
      </c>
    </row>
    <row r="54" spans="10:12" ht="12.75">
      <c r="J54" s="243" t="s">
        <v>416</v>
      </c>
      <c r="K54" s="239"/>
      <c r="L54" s="230"/>
    </row>
    <row r="55" spans="10:12" ht="12.75">
      <c r="J55" s="244"/>
      <c r="K55" s="245" t="s">
        <v>184</v>
      </c>
      <c r="L55" s="245">
        <f>SUM(L50:L54)</f>
        <v>5</v>
      </c>
    </row>
    <row r="57" spans="11:13" ht="16.5" customHeight="1">
      <c r="K57" t="s">
        <v>230</v>
      </c>
      <c r="L57" s="478" t="s">
        <v>349</v>
      </c>
      <c r="M57" s="478"/>
    </row>
    <row r="58" spans="11:13" ht="12.75">
      <c r="K58" t="s">
        <v>447</v>
      </c>
      <c r="L58" s="493" t="s">
        <v>461</v>
      </c>
      <c r="M58" s="493"/>
    </row>
    <row r="59" spans="10:13" ht="15">
      <c r="J59" s="205"/>
      <c r="L59" s="202"/>
      <c r="M59" s="202"/>
    </row>
    <row r="61" ht="12.75">
      <c r="J61" s="205"/>
    </row>
    <row r="62" spans="9:16" ht="15">
      <c r="I62" s="205"/>
      <c r="J62" s="479"/>
      <c r="K62" s="479"/>
      <c r="L62" s="479"/>
      <c r="M62" s="479"/>
      <c r="N62" s="479"/>
      <c r="O62" s="205"/>
      <c r="P62" s="205"/>
    </row>
    <row r="63" spans="9:16" ht="15">
      <c r="I63" s="205"/>
      <c r="J63" s="127"/>
      <c r="K63" s="127"/>
      <c r="L63" s="127"/>
      <c r="M63" s="127"/>
      <c r="N63" s="127"/>
      <c r="O63" s="205"/>
      <c r="P63" s="205"/>
    </row>
    <row r="64" spans="10:16" ht="15">
      <c r="J64" s="480"/>
      <c r="K64" s="480"/>
      <c r="L64" s="480"/>
      <c r="M64" s="480"/>
      <c r="N64" s="480"/>
      <c r="O64" s="205"/>
      <c r="P64" s="205"/>
    </row>
    <row r="65" spans="10:16" ht="12.75">
      <c r="J65" s="205"/>
      <c r="K65" s="205"/>
      <c r="L65" s="205"/>
      <c r="M65" s="205"/>
      <c r="N65" s="205"/>
      <c r="O65" s="205"/>
      <c r="P65" s="205"/>
    </row>
    <row r="66" spans="9:10" ht="12.75">
      <c r="I66" s="205"/>
      <c r="J66" s="205"/>
    </row>
  </sheetData>
  <sheetProtection/>
  <mergeCells count="4">
    <mergeCell ref="J62:N62"/>
    <mergeCell ref="J64:N64"/>
    <mergeCell ref="L57:M57"/>
    <mergeCell ref="L58:M58"/>
  </mergeCells>
  <printOptions/>
  <pageMargins left="0" right="0" top="0" bottom="0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2:I55"/>
  <sheetViews>
    <sheetView zoomScalePageLayoutView="0" workbookViewId="0" topLeftCell="A13">
      <selection activeCell="I35" sqref="I35"/>
    </sheetView>
  </sheetViews>
  <sheetFormatPr defaultColWidth="9.140625" defaultRowHeight="12.75"/>
  <cols>
    <col min="1" max="1" width="3.57421875" style="0" customWidth="1"/>
    <col min="2" max="2" width="42.140625" style="0" customWidth="1"/>
    <col min="3" max="3" width="6.8515625" style="0" customWidth="1"/>
    <col min="4" max="4" width="13.7109375" style="0" customWidth="1"/>
    <col min="5" max="5" width="11.00390625" style="0" customWidth="1"/>
    <col min="6" max="6" width="12.00390625" style="0" customWidth="1"/>
    <col min="7" max="7" width="13.421875" style="0" customWidth="1"/>
    <col min="8" max="8" width="13.7109375" style="0" customWidth="1"/>
    <col min="9" max="9" width="19.8515625" style="0" customWidth="1"/>
    <col min="10" max="10" width="6.57421875" style="0" customWidth="1"/>
    <col min="11" max="11" width="10.00390625" style="0" customWidth="1"/>
    <col min="14" max="14" width="10.57421875" style="0" customWidth="1"/>
    <col min="15" max="17" width="10.8515625" style="0" customWidth="1"/>
    <col min="18" max="18" width="11.28125" style="0" customWidth="1"/>
    <col min="19" max="19" width="10.421875" style="0" customWidth="1"/>
    <col min="21" max="21" width="7.28125" style="0" customWidth="1"/>
    <col min="22" max="22" width="19.00390625" style="0" customWidth="1"/>
    <col min="28" max="28" width="10.421875" style="0" customWidth="1"/>
    <col min="29" max="29" width="10.7109375" style="0" customWidth="1"/>
    <col min="30" max="30" width="10.421875" style="0" customWidth="1"/>
    <col min="31" max="31" width="11.140625" style="0" customWidth="1"/>
    <col min="32" max="32" width="13.7109375" style="0" customWidth="1"/>
  </cols>
  <sheetData>
    <row r="2" spans="2:4" ht="15.75">
      <c r="B2" s="184" t="s">
        <v>441</v>
      </c>
      <c r="C2" s="45"/>
      <c r="D2" s="45"/>
    </row>
    <row r="3" spans="2:5" ht="18" customHeight="1">
      <c r="B3" s="358" t="s">
        <v>481</v>
      </c>
      <c r="C3" s="45"/>
      <c r="D3" s="351"/>
      <c r="E3" s="46"/>
    </row>
    <row r="4" spans="2:7" ht="15.75">
      <c r="B4" s="481" t="s">
        <v>478</v>
      </c>
      <c r="C4" s="481"/>
      <c r="D4" s="481"/>
      <c r="E4" s="481"/>
      <c r="F4" s="481"/>
      <c r="G4" s="481"/>
    </row>
    <row r="5" spans="1:8" s="11" customFormat="1" ht="15" customHeight="1">
      <c r="A5"/>
      <c r="B5"/>
      <c r="C5"/>
      <c r="D5" t="s">
        <v>439</v>
      </c>
      <c r="E5"/>
      <c r="F5"/>
      <c r="G5"/>
      <c r="H5"/>
    </row>
    <row r="6" spans="1:9" s="11" customFormat="1" ht="15" customHeight="1">
      <c r="A6" s="540" t="s">
        <v>2</v>
      </c>
      <c r="B6" s="542" t="s">
        <v>64</v>
      </c>
      <c r="C6" s="540" t="s">
        <v>161</v>
      </c>
      <c r="D6" s="283" t="s">
        <v>162</v>
      </c>
      <c r="E6" s="540" t="s">
        <v>163</v>
      </c>
      <c r="F6" s="540" t="s">
        <v>164</v>
      </c>
      <c r="G6" s="283" t="s">
        <v>162</v>
      </c>
      <c r="I6" s="10"/>
    </row>
    <row r="7" spans="1:9" ht="12.75">
      <c r="A7" s="541"/>
      <c r="B7" s="543"/>
      <c r="C7" s="541"/>
      <c r="D7" s="285">
        <v>40544</v>
      </c>
      <c r="E7" s="541"/>
      <c r="F7" s="541"/>
      <c r="G7" s="285">
        <v>40908</v>
      </c>
      <c r="H7" s="11"/>
      <c r="I7" s="1"/>
    </row>
    <row r="8" spans="1:9" ht="12.75">
      <c r="A8" s="284"/>
      <c r="B8" s="286"/>
      <c r="C8" s="284"/>
      <c r="D8" s="287"/>
      <c r="E8" s="284"/>
      <c r="F8" s="284"/>
      <c r="G8" s="288">
        <f>D8+E8-F8</f>
        <v>0</v>
      </c>
      <c r="H8" s="11"/>
      <c r="I8" s="1"/>
    </row>
    <row r="9" spans="1:9" ht="12.75">
      <c r="A9" s="289"/>
      <c r="B9" s="230"/>
      <c r="C9" s="289"/>
      <c r="D9" s="290"/>
      <c r="E9" s="166"/>
      <c r="F9" s="166"/>
      <c r="G9" s="291"/>
      <c r="I9" s="292"/>
    </row>
    <row r="10" spans="1:9" ht="12.75">
      <c r="A10" s="284"/>
      <c r="B10" s="230"/>
      <c r="C10" s="289"/>
      <c r="D10" s="290"/>
      <c r="E10" s="166"/>
      <c r="F10" s="166"/>
      <c r="G10" s="291"/>
      <c r="I10" s="292"/>
    </row>
    <row r="11" spans="1:9" ht="12.75">
      <c r="A11" s="289"/>
      <c r="B11" s="230"/>
      <c r="C11" s="289"/>
      <c r="D11" s="290"/>
      <c r="E11" s="166"/>
      <c r="F11" s="293"/>
      <c r="G11" s="291"/>
      <c r="I11" s="292"/>
    </row>
    <row r="12" spans="1:9" ht="12.75">
      <c r="A12" s="284"/>
      <c r="B12" s="230"/>
      <c r="C12" s="289"/>
      <c r="D12" s="290"/>
      <c r="E12" s="166"/>
      <c r="F12" s="166"/>
      <c r="G12" s="291"/>
      <c r="I12" s="292"/>
    </row>
    <row r="13" spans="1:9" ht="12.75">
      <c r="A13" s="289"/>
      <c r="B13" s="230"/>
      <c r="C13" s="289"/>
      <c r="D13" s="290"/>
      <c r="E13" s="166"/>
      <c r="F13" s="166"/>
      <c r="G13" s="291"/>
      <c r="I13" s="292"/>
    </row>
    <row r="14" spans="1:9" ht="12.75">
      <c r="A14" s="284"/>
      <c r="B14" s="230"/>
      <c r="C14" s="289"/>
      <c r="D14" s="290"/>
      <c r="E14" s="166"/>
      <c r="F14" s="166"/>
      <c r="G14" s="291"/>
      <c r="I14" s="292"/>
    </row>
    <row r="15" spans="1:9" ht="12.75">
      <c r="A15" s="289"/>
      <c r="B15" s="230"/>
      <c r="C15" s="289"/>
      <c r="D15" s="166"/>
      <c r="E15" s="166"/>
      <c r="F15" s="166"/>
      <c r="G15" s="291"/>
      <c r="I15" s="294"/>
    </row>
    <row r="16" spans="1:9" ht="12.75">
      <c r="A16" s="295"/>
      <c r="B16" s="295" t="s">
        <v>173</v>
      </c>
      <c r="C16" s="296"/>
      <c r="D16" s="297">
        <f>SUM(D8:D15)</f>
        <v>0</v>
      </c>
      <c r="E16" s="179">
        <f>SUM(E9:E15)</f>
        <v>0</v>
      </c>
      <c r="F16" s="179">
        <f>SUM(F9:F15)</f>
        <v>0</v>
      </c>
      <c r="G16" s="179">
        <f>SUM(G8:G15)</f>
        <v>0</v>
      </c>
      <c r="H16" s="298"/>
      <c r="I16" s="1"/>
    </row>
    <row r="18" ht="12.75">
      <c r="B18" s="299"/>
    </row>
    <row r="20" spans="2:7" ht="15.75">
      <c r="B20" s="481" t="s">
        <v>479</v>
      </c>
      <c r="C20" s="481"/>
      <c r="D20" s="481"/>
      <c r="E20" s="481"/>
      <c r="F20" s="481"/>
      <c r="G20" s="481"/>
    </row>
    <row r="22" spans="1:7" ht="12.75">
      <c r="A22" s="540" t="s">
        <v>2</v>
      </c>
      <c r="B22" s="542" t="s">
        <v>64</v>
      </c>
      <c r="C22" s="540" t="s">
        <v>161</v>
      </c>
      <c r="D22" s="283" t="s">
        <v>162</v>
      </c>
      <c r="E22" s="540" t="s">
        <v>163</v>
      </c>
      <c r="F22" s="540" t="s">
        <v>164</v>
      </c>
      <c r="G22" s="283" t="s">
        <v>162</v>
      </c>
    </row>
    <row r="23" spans="1:7" ht="12.75">
      <c r="A23" s="541"/>
      <c r="B23" s="543"/>
      <c r="C23" s="541"/>
      <c r="D23" s="285">
        <v>40544</v>
      </c>
      <c r="E23" s="541"/>
      <c r="F23" s="541"/>
      <c r="G23" s="285">
        <v>40908</v>
      </c>
    </row>
    <row r="24" spans="1:7" ht="12.75">
      <c r="A24" s="284"/>
      <c r="B24" s="286"/>
      <c r="C24" s="284"/>
      <c r="D24" s="287"/>
      <c r="E24" s="300"/>
      <c r="F24" s="284"/>
      <c r="G24" s="291"/>
    </row>
    <row r="25" spans="1:7" ht="12.75">
      <c r="A25" s="289"/>
      <c r="B25" s="230"/>
      <c r="C25" s="289"/>
      <c r="D25" s="290"/>
      <c r="E25" s="166"/>
      <c r="F25" s="166"/>
      <c r="G25" s="291"/>
    </row>
    <row r="26" spans="1:7" ht="12.75">
      <c r="A26" s="284"/>
      <c r="B26" s="230"/>
      <c r="C26" s="289"/>
      <c r="D26" s="290"/>
      <c r="E26" s="166"/>
      <c r="F26" s="166"/>
      <c r="G26" s="291"/>
    </row>
    <row r="27" spans="1:7" ht="12.75">
      <c r="A27" s="289"/>
      <c r="B27" s="230"/>
      <c r="C27" s="289"/>
      <c r="D27" s="290"/>
      <c r="E27" s="166"/>
      <c r="F27" s="293"/>
      <c r="G27" s="291"/>
    </row>
    <row r="28" spans="1:7" ht="12.75">
      <c r="A28" s="284"/>
      <c r="B28" s="230"/>
      <c r="C28" s="289"/>
      <c r="D28" s="290"/>
      <c r="E28" s="166"/>
      <c r="F28" s="166"/>
      <c r="G28" s="291"/>
    </row>
    <row r="29" spans="1:7" ht="12.75">
      <c r="A29" s="289"/>
      <c r="B29" s="230"/>
      <c r="C29" s="289"/>
      <c r="D29" s="290"/>
      <c r="E29" s="166"/>
      <c r="F29" s="166"/>
      <c r="G29" s="291"/>
    </row>
    <row r="30" spans="1:7" ht="12.75">
      <c r="A30" s="284"/>
      <c r="B30" s="230"/>
      <c r="C30" s="289"/>
      <c r="D30" s="290"/>
      <c r="E30" s="166"/>
      <c r="F30" s="166"/>
      <c r="G30" s="291"/>
    </row>
    <row r="31" spans="1:7" ht="12.75">
      <c r="A31" s="289"/>
      <c r="B31" s="230"/>
      <c r="C31" s="289"/>
      <c r="D31" s="166"/>
      <c r="E31" s="166"/>
      <c r="F31" s="166"/>
      <c r="G31" s="291"/>
    </row>
    <row r="32" spans="1:7" ht="12.75">
      <c r="A32" s="295"/>
      <c r="B32" s="295" t="s">
        <v>173</v>
      </c>
      <c r="C32" s="296"/>
      <c r="D32" s="297">
        <f>SUM(D24:D31)</f>
        <v>0</v>
      </c>
      <c r="E32" s="179">
        <f>SUM(E25:E31)</f>
        <v>0</v>
      </c>
      <c r="F32" s="179">
        <f>SUM(F25:F31)</f>
        <v>0</v>
      </c>
      <c r="G32" s="179">
        <f>SUM(G24:G31)</f>
        <v>0</v>
      </c>
    </row>
    <row r="35" ht="12.75">
      <c r="B35" s="299"/>
    </row>
    <row r="37" spans="2:7" ht="15.75">
      <c r="B37" s="481" t="s">
        <v>480</v>
      </c>
      <c r="C37" s="481"/>
      <c r="D37" s="481"/>
      <c r="E37" s="481"/>
      <c r="F37" s="481"/>
      <c r="G37" s="481"/>
    </row>
    <row r="39" spans="1:7" ht="12.75">
      <c r="A39" s="540" t="s">
        <v>2</v>
      </c>
      <c r="B39" s="542" t="s">
        <v>64</v>
      </c>
      <c r="C39" s="540" t="s">
        <v>161</v>
      </c>
      <c r="D39" s="283" t="s">
        <v>162</v>
      </c>
      <c r="E39" s="540" t="s">
        <v>163</v>
      </c>
      <c r="F39" s="540" t="s">
        <v>164</v>
      </c>
      <c r="G39" s="283" t="s">
        <v>162</v>
      </c>
    </row>
    <row r="40" spans="1:7" ht="12.75">
      <c r="A40" s="541"/>
      <c r="B40" s="543"/>
      <c r="C40" s="541"/>
      <c r="D40" s="285">
        <v>40544</v>
      </c>
      <c r="E40" s="541"/>
      <c r="F40" s="541"/>
      <c r="G40" s="285">
        <v>40908</v>
      </c>
    </row>
    <row r="41" spans="1:7" ht="12.75">
      <c r="A41" s="284"/>
      <c r="B41" s="286"/>
      <c r="C41" s="284"/>
      <c r="D41" s="287"/>
      <c r="E41" s="300"/>
      <c r="F41" s="284"/>
      <c r="G41" s="288">
        <f>D41-E24</f>
        <v>0</v>
      </c>
    </row>
    <row r="42" spans="1:7" ht="12.75">
      <c r="A42" s="289"/>
      <c r="B42" s="230"/>
      <c r="C42" s="289"/>
      <c r="D42" s="290"/>
      <c r="E42" s="166"/>
      <c r="F42" s="166"/>
      <c r="G42" s="291"/>
    </row>
    <row r="43" spans="1:7" ht="12.75">
      <c r="A43" s="284"/>
      <c r="B43" s="230"/>
      <c r="C43" s="289"/>
      <c r="D43" s="290"/>
      <c r="E43" s="166"/>
      <c r="F43" s="166"/>
      <c r="G43" s="291"/>
    </row>
    <row r="44" spans="1:7" ht="12.75">
      <c r="A44" s="289"/>
      <c r="B44" s="230"/>
      <c r="C44" s="289"/>
      <c r="D44" s="290"/>
      <c r="E44" s="166"/>
      <c r="F44" s="293"/>
      <c r="G44" s="291"/>
    </row>
    <row r="45" spans="1:7" ht="12.75">
      <c r="A45" s="284"/>
      <c r="B45" s="301"/>
      <c r="C45" s="289"/>
      <c r="D45" s="290"/>
      <c r="E45" s="166"/>
      <c r="F45" s="166"/>
      <c r="G45" s="291"/>
    </row>
    <row r="46" spans="1:7" ht="12.75">
      <c r="A46" s="289"/>
      <c r="B46" s="230"/>
      <c r="C46" s="289"/>
      <c r="D46" s="290"/>
      <c r="E46" s="166"/>
      <c r="F46" s="166"/>
      <c r="G46" s="291"/>
    </row>
    <row r="47" spans="1:7" ht="12.75">
      <c r="A47" s="284"/>
      <c r="B47" s="230"/>
      <c r="C47" s="289"/>
      <c r="D47" s="290"/>
      <c r="E47" s="166"/>
      <c r="F47" s="166"/>
      <c r="G47" s="291"/>
    </row>
    <row r="48" spans="1:7" ht="12.75">
      <c r="A48" s="289"/>
      <c r="B48" s="230"/>
      <c r="C48" s="289"/>
      <c r="D48" s="166"/>
      <c r="E48" s="166"/>
      <c r="F48" s="166"/>
      <c r="G48" s="291"/>
    </row>
    <row r="49" spans="1:8" ht="12.75">
      <c r="A49" s="295"/>
      <c r="B49" s="295" t="s">
        <v>173</v>
      </c>
      <c r="C49" s="296"/>
      <c r="D49" s="297">
        <f>SUM(D41:D48)</f>
        <v>0</v>
      </c>
      <c r="E49" s="179">
        <f>SUM(E42:E48)</f>
        <v>0</v>
      </c>
      <c r="F49" s="179">
        <f>SUM(F42:F48)</f>
        <v>0</v>
      </c>
      <c r="G49" s="179">
        <f>SUM(G41:G48)</f>
        <v>0</v>
      </c>
      <c r="H49" s="237"/>
    </row>
    <row r="51" spans="1:9" ht="15.75">
      <c r="A51" s="436"/>
      <c r="B51" s="436"/>
      <c r="C51" s="436"/>
      <c r="D51" s="436"/>
      <c r="E51" s="436"/>
      <c r="F51" s="181"/>
      <c r="G51" s="436"/>
      <c r="H51" s="436"/>
      <c r="I51" s="436"/>
    </row>
    <row r="52" spans="1:9" ht="15">
      <c r="A52" s="401"/>
      <c r="B52" s="401"/>
      <c r="C52" s="401"/>
      <c r="D52" s="401"/>
      <c r="E52" s="401"/>
      <c r="F52" s="1"/>
      <c r="G52" s="479"/>
      <c r="H52" s="479"/>
      <c r="I52" s="479"/>
    </row>
    <row r="53" spans="1:9" ht="15.75">
      <c r="A53" s="1"/>
      <c r="B53" s="204" t="s">
        <v>230</v>
      </c>
      <c r="C53" s="204"/>
      <c r="D53" s="397"/>
      <c r="E53" s="402" t="s">
        <v>349</v>
      </c>
      <c r="F53" s="402"/>
      <c r="G53" s="1"/>
      <c r="H53" s="1"/>
      <c r="I53" s="1"/>
    </row>
    <row r="54" spans="1:9" ht="15">
      <c r="A54" s="11"/>
      <c r="B54" s="204" t="s">
        <v>447</v>
      </c>
      <c r="C54" s="204"/>
      <c r="D54" s="202"/>
      <c r="E54" s="403" t="s">
        <v>461</v>
      </c>
      <c r="F54" s="403"/>
      <c r="G54" s="11"/>
      <c r="H54" s="11"/>
      <c r="I54" s="11"/>
    </row>
    <row r="55" spans="2:4" ht="12.75">
      <c r="B55" s="1"/>
      <c r="C55" s="1"/>
      <c r="D55" s="1"/>
    </row>
  </sheetData>
  <sheetProtection/>
  <mergeCells count="21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G52:I52"/>
    <mergeCell ref="A51:E51"/>
    <mergeCell ref="G51:I51"/>
    <mergeCell ref="B37:G37"/>
    <mergeCell ref="A39:A40"/>
    <mergeCell ref="B39:B40"/>
    <mergeCell ref="C39:C40"/>
    <mergeCell ref="E39:E40"/>
    <mergeCell ref="F39:F40"/>
  </mergeCells>
  <printOptions/>
  <pageMargins left="0" right="0" top="0" bottom="0" header="0" footer="0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B2:P106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2" max="2" width="6.421875" style="0" customWidth="1"/>
    <col min="4" max="4" width="11.28125" style="0" customWidth="1"/>
    <col min="5" max="5" width="14.7109375" style="0" customWidth="1"/>
    <col min="6" max="6" width="4.8515625" style="0" customWidth="1"/>
    <col min="7" max="7" width="10.8515625" style="0" customWidth="1"/>
    <col min="8" max="8" width="19.28125" style="0" customWidth="1"/>
    <col min="9" max="9" width="15.421875" style="0" customWidth="1"/>
    <col min="10" max="10" width="17.8515625" style="0" customWidth="1"/>
    <col min="11" max="11" width="4.7109375" style="0" customWidth="1"/>
    <col min="12" max="12" width="11.7109375" style="0" bestFit="1" customWidth="1"/>
    <col min="16" max="16" width="53.421875" style="0" customWidth="1"/>
  </cols>
  <sheetData>
    <row r="2" spans="2:10" ht="21" customHeight="1">
      <c r="B2" s="11"/>
      <c r="C2" s="327" t="s">
        <v>453</v>
      </c>
      <c r="D2" s="328"/>
      <c r="E2" s="328"/>
      <c r="F2" s="11"/>
      <c r="G2" s="11"/>
      <c r="H2" s="11"/>
      <c r="I2" s="11"/>
      <c r="J2" s="11"/>
    </row>
    <row r="3" spans="2:10" ht="18.75" customHeight="1">
      <c r="B3" s="11"/>
      <c r="C3" s="329" t="s">
        <v>454</v>
      </c>
      <c r="D3" s="184" t="s">
        <v>450</v>
      </c>
      <c r="E3" s="328"/>
      <c r="F3" s="11"/>
      <c r="G3" s="11"/>
      <c r="H3" s="11"/>
      <c r="I3" s="11"/>
      <c r="J3" s="11"/>
    </row>
    <row r="4" spans="2:10" ht="15.75">
      <c r="B4" s="11"/>
      <c r="C4" s="330"/>
      <c r="D4" s="331"/>
      <c r="E4" s="331"/>
      <c r="F4" s="11"/>
      <c r="G4" s="204"/>
      <c r="H4" s="204"/>
      <c r="I4" s="204"/>
      <c r="J4" s="11"/>
    </row>
    <row r="5" spans="2:10" ht="28.5" customHeight="1">
      <c r="B5" s="11"/>
      <c r="C5" s="205"/>
      <c r="D5" s="11"/>
      <c r="E5" s="11"/>
      <c r="F5" s="350" t="s">
        <v>474</v>
      </c>
      <c r="G5" s="325"/>
      <c r="H5" s="325"/>
      <c r="I5" s="325"/>
      <c r="J5" s="11"/>
    </row>
    <row r="6" spans="2:16" ht="18" customHeight="1">
      <c r="B6" s="10"/>
      <c r="C6" s="10"/>
      <c r="D6" s="10"/>
      <c r="E6" s="10"/>
      <c r="F6" s="10"/>
      <c r="G6" s="10"/>
      <c r="H6" s="10"/>
      <c r="I6" s="206"/>
      <c r="J6" s="207"/>
      <c r="K6" s="1"/>
      <c r="L6" s="1"/>
      <c r="M6" s="1"/>
      <c r="N6" s="1"/>
      <c r="O6" s="1"/>
      <c r="P6" s="1"/>
    </row>
    <row r="7" spans="2:16" ht="24" customHeight="1">
      <c r="B7" s="548" t="s">
        <v>455</v>
      </c>
      <c r="C7" s="549"/>
      <c r="D7" s="549"/>
      <c r="E7" s="549"/>
      <c r="F7" s="549"/>
      <c r="G7" s="549"/>
      <c r="H7" s="549"/>
      <c r="I7" s="549"/>
      <c r="J7" s="550"/>
      <c r="K7" s="246"/>
      <c r="L7" s="246"/>
      <c r="M7" s="246"/>
      <c r="N7" s="246"/>
      <c r="O7" s="246"/>
      <c r="P7" s="246"/>
    </row>
    <row r="8" spans="2:10" ht="26.25" customHeight="1" thickBot="1">
      <c r="B8" s="348"/>
      <c r="C8" s="551" t="s">
        <v>456</v>
      </c>
      <c r="D8" s="551"/>
      <c r="E8" s="551"/>
      <c r="F8" s="551"/>
      <c r="G8" s="332" t="s">
        <v>457</v>
      </c>
      <c r="H8" s="332" t="s">
        <v>458</v>
      </c>
      <c r="I8" s="333" t="s">
        <v>459</v>
      </c>
      <c r="J8" s="333" t="s">
        <v>460</v>
      </c>
    </row>
    <row r="9" spans="2:10" ht="16.5" customHeight="1">
      <c r="B9" s="347"/>
      <c r="C9" s="514"/>
      <c r="D9" s="515"/>
      <c r="E9" s="515"/>
      <c r="F9" s="515"/>
      <c r="G9" s="251"/>
      <c r="H9" s="251"/>
      <c r="I9" s="252"/>
      <c r="J9" s="252"/>
    </row>
    <row r="10" spans="2:10" ht="16.5" customHeight="1">
      <c r="B10" s="341">
        <v>1</v>
      </c>
      <c r="C10" s="547" t="s">
        <v>462</v>
      </c>
      <c r="D10" s="547"/>
      <c r="E10" s="547"/>
      <c r="F10" s="547"/>
      <c r="G10" s="334" t="s">
        <v>463</v>
      </c>
      <c r="H10" s="335">
        <v>320</v>
      </c>
      <c r="I10" s="336">
        <v>275</v>
      </c>
      <c r="J10" s="345">
        <f aca="true" t="shared" si="0" ref="J10:J16">H10*I10</f>
        <v>88000</v>
      </c>
    </row>
    <row r="11" spans="2:10" ht="16.5" customHeight="1">
      <c r="B11" s="341">
        <v>2</v>
      </c>
      <c r="C11" s="547" t="s">
        <v>464</v>
      </c>
      <c r="D11" s="547"/>
      <c r="E11" s="547"/>
      <c r="F11" s="547"/>
      <c r="G11" s="334" t="s">
        <v>468</v>
      </c>
      <c r="H11" s="335">
        <v>182</v>
      </c>
      <c r="I11" s="337">
        <v>1500</v>
      </c>
      <c r="J11" s="345">
        <f t="shared" si="0"/>
        <v>273000</v>
      </c>
    </row>
    <row r="12" spans="2:10" ht="16.5" customHeight="1">
      <c r="B12" s="341">
        <v>3</v>
      </c>
      <c r="C12" s="547" t="s">
        <v>465</v>
      </c>
      <c r="D12" s="547"/>
      <c r="E12" s="547"/>
      <c r="F12" s="547"/>
      <c r="G12" s="338" t="s">
        <v>469</v>
      </c>
      <c r="H12" s="335">
        <v>850</v>
      </c>
      <c r="I12" s="339">
        <v>81.97</v>
      </c>
      <c r="J12" s="346">
        <f t="shared" si="0"/>
        <v>69674.5</v>
      </c>
    </row>
    <row r="13" spans="2:10" ht="16.5" customHeight="1">
      <c r="B13" s="341">
        <v>4</v>
      </c>
      <c r="C13" s="547" t="s">
        <v>466</v>
      </c>
      <c r="D13" s="547"/>
      <c r="E13" s="547"/>
      <c r="F13" s="547"/>
      <c r="G13" s="334" t="s">
        <v>463</v>
      </c>
      <c r="H13" s="340">
        <v>320</v>
      </c>
      <c r="I13" s="341">
        <v>125</v>
      </c>
      <c r="J13" s="346">
        <f t="shared" si="0"/>
        <v>40000</v>
      </c>
    </row>
    <row r="14" spans="2:10" ht="16.5" customHeight="1">
      <c r="B14" s="341">
        <v>5</v>
      </c>
      <c r="C14" s="547" t="s">
        <v>473</v>
      </c>
      <c r="D14" s="547"/>
      <c r="E14" s="547"/>
      <c r="F14" s="547"/>
      <c r="G14" s="334" t="s">
        <v>467</v>
      </c>
      <c r="H14" s="342">
        <v>30628</v>
      </c>
      <c r="I14" s="341">
        <v>73.25</v>
      </c>
      <c r="J14" s="346">
        <f t="shared" si="0"/>
        <v>2243501</v>
      </c>
    </row>
    <row r="15" spans="2:10" ht="16.5" customHeight="1">
      <c r="B15" s="341">
        <v>6</v>
      </c>
      <c r="C15" s="547" t="s">
        <v>470</v>
      </c>
      <c r="D15" s="547"/>
      <c r="E15" s="547"/>
      <c r="F15" s="547"/>
      <c r="G15" s="334" t="s">
        <v>469</v>
      </c>
      <c r="H15" s="343">
        <v>1</v>
      </c>
      <c r="I15" s="341">
        <v>66666.66</v>
      </c>
      <c r="J15" s="346">
        <f t="shared" si="0"/>
        <v>66666.66</v>
      </c>
    </row>
    <row r="16" spans="2:10" ht="16.5" customHeight="1">
      <c r="B16" s="341">
        <v>7</v>
      </c>
      <c r="C16" s="547" t="s">
        <v>471</v>
      </c>
      <c r="D16" s="547"/>
      <c r="E16" s="547"/>
      <c r="F16" s="547"/>
      <c r="G16" s="334" t="s">
        <v>469</v>
      </c>
      <c r="H16" s="343">
        <v>1</v>
      </c>
      <c r="I16" s="341">
        <v>7916.67</v>
      </c>
      <c r="J16" s="346">
        <f t="shared" si="0"/>
        <v>7916.67</v>
      </c>
    </row>
    <row r="17" spans="2:10" ht="16.5" customHeight="1">
      <c r="B17" s="326"/>
      <c r="C17" s="506"/>
      <c r="D17" s="506"/>
      <c r="E17" s="506"/>
      <c r="F17" s="506"/>
      <c r="G17" s="274"/>
      <c r="H17" s="261"/>
      <c r="I17" s="263"/>
      <c r="J17" s="263"/>
    </row>
    <row r="18" spans="2:10" ht="16.5" customHeight="1" thickBot="1">
      <c r="B18" s="349"/>
      <c r="C18" s="544" t="s">
        <v>472</v>
      </c>
      <c r="D18" s="545"/>
      <c r="E18" s="545"/>
      <c r="F18" s="546"/>
      <c r="G18" s="278"/>
      <c r="H18" s="278"/>
      <c r="I18" s="279"/>
      <c r="J18" s="344">
        <f>SUM(J10:J17)</f>
        <v>2788758.83</v>
      </c>
    </row>
    <row r="19" spans="2:10" ht="16.5" customHeight="1">
      <c r="B19" s="280"/>
      <c r="C19" s="281"/>
      <c r="D19" s="281"/>
      <c r="E19" s="281"/>
      <c r="F19" s="281"/>
      <c r="G19" s="281"/>
      <c r="H19" s="281"/>
      <c r="I19" s="282"/>
      <c r="J19" s="282"/>
    </row>
    <row r="20" spans="2:11" ht="16.5" customHeight="1">
      <c r="B20" s="280"/>
      <c r="C20" s="495" t="s">
        <v>230</v>
      </c>
      <c r="D20" s="495"/>
      <c r="E20" s="495"/>
      <c r="F20" s="495"/>
      <c r="G20" s="495"/>
      <c r="H20" s="181"/>
      <c r="I20" s="397"/>
      <c r="J20" s="402" t="s">
        <v>349</v>
      </c>
      <c r="K20" s="402"/>
    </row>
    <row r="21" spans="2:11" ht="16.5" customHeight="1">
      <c r="B21" s="280"/>
      <c r="C21" s="487" t="s">
        <v>447</v>
      </c>
      <c r="D21" s="487"/>
      <c r="E21" s="487"/>
      <c r="F21" s="487"/>
      <c r="G21" s="487"/>
      <c r="H21" s="1"/>
      <c r="I21" s="202"/>
      <c r="J21" s="403" t="s">
        <v>461</v>
      </c>
      <c r="K21" s="403"/>
    </row>
    <row r="22" spans="2:11" ht="16.5" customHeight="1">
      <c r="B22" s="280"/>
      <c r="C22" s="1"/>
      <c r="D22" s="1"/>
      <c r="E22" s="1"/>
      <c r="F22" s="1"/>
      <c r="G22" s="1"/>
      <c r="H22" s="1"/>
      <c r="I22" s="1"/>
      <c r="J22" s="1"/>
      <c r="K22" s="1"/>
    </row>
    <row r="23" spans="2:10" ht="16.5" customHeight="1">
      <c r="B23" s="280"/>
      <c r="C23" s="281"/>
      <c r="D23" s="281"/>
      <c r="E23" s="281"/>
      <c r="F23" s="281"/>
      <c r="G23" s="281"/>
      <c r="H23" s="281"/>
      <c r="I23" s="282"/>
      <c r="J23" s="282"/>
    </row>
    <row r="24" spans="2:10" ht="16.5" customHeight="1">
      <c r="B24" s="280"/>
      <c r="C24" s="281"/>
      <c r="D24" s="281"/>
      <c r="E24" s="281"/>
      <c r="F24" s="281"/>
      <c r="G24" s="281"/>
      <c r="H24" s="281"/>
      <c r="I24" s="282"/>
      <c r="J24" s="282"/>
    </row>
    <row r="25" spans="2:10" ht="16.5" customHeight="1">
      <c r="B25" s="280"/>
      <c r="C25" s="281"/>
      <c r="D25" s="281"/>
      <c r="E25" s="281"/>
      <c r="F25" s="281"/>
      <c r="G25" s="281"/>
      <c r="H25" s="281"/>
      <c r="I25" s="282"/>
      <c r="J25" s="282"/>
    </row>
    <row r="26" spans="2:10" ht="16.5" customHeight="1">
      <c r="B26" s="280"/>
      <c r="C26" s="281"/>
      <c r="D26" s="281"/>
      <c r="E26" s="281"/>
      <c r="F26" s="281"/>
      <c r="G26" s="281"/>
      <c r="H26" s="281"/>
      <c r="I26" s="282"/>
      <c r="J26" s="282"/>
    </row>
    <row r="27" spans="2:10" ht="16.5" customHeight="1">
      <c r="B27" s="280"/>
      <c r="C27" s="281"/>
      <c r="D27" s="281"/>
      <c r="E27" s="281"/>
      <c r="F27" s="281"/>
      <c r="G27" s="281"/>
      <c r="H27" s="281"/>
      <c r="I27" s="282"/>
      <c r="J27" s="282"/>
    </row>
    <row r="28" spans="2:10" ht="16.5" customHeight="1">
      <c r="B28" s="280"/>
      <c r="C28" s="281"/>
      <c r="D28" s="281"/>
      <c r="E28" s="281"/>
      <c r="F28" s="281"/>
      <c r="G28" s="281"/>
      <c r="H28" s="281"/>
      <c r="I28" s="282"/>
      <c r="J28" s="282"/>
    </row>
    <row r="29" spans="2:10" ht="16.5" customHeight="1">
      <c r="B29" s="280"/>
      <c r="C29" s="281"/>
      <c r="D29" s="281"/>
      <c r="E29" s="281"/>
      <c r="F29" s="281"/>
      <c r="G29" s="281"/>
      <c r="H29" s="281"/>
      <c r="I29" s="282"/>
      <c r="J29" s="282"/>
    </row>
    <row r="30" spans="2:10" ht="16.5" customHeight="1">
      <c r="B30" s="280"/>
      <c r="C30" s="281"/>
      <c r="D30" s="281"/>
      <c r="E30" s="281"/>
      <c r="F30" s="281"/>
      <c r="G30" s="281"/>
      <c r="H30" s="281"/>
      <c r="I30" s="282"/>
      <c r="J30" s="282"/>
    </row>
    <row r="31" spans="2:10" ht="16.5" customHeight="1">
      <c r="B31" s="280"/>
      <c r="C31" s="281"/>
      <c r="D31" s="281"/>
      <c r="E31" s="281"/>
      <c r="F31" s="281"/>
      <c r="G31" s="281"/>
      <c r="H31" s="281"/>
      <c r="I31" s="282"/>
      <c r="J31" s="282"/>
    </row>
    <row r="32" spans="2:10" ht="16.5" customHeight="1">
      <c r="B32" s="280"/>
      <c r="C32" s="281"/>
      <c r="D32" s="281"/>
      <c r="E32" s="281"/>
      <c r="F32" s="281"/>
      <c r="G32" s="281"/>
      <c r="H32" s="281"/>
      <c r="I32" s="282"/>
      <c r="J32" s="282"/>
    </row>
    <row r="33" spans="2:10" ht="16.5" customHeight="1">
      <c r="B33" s="280"/>
      <c r="C33" s="281"/>
      <c r="D33" s="281"/>
      <c r="E33" s="281"/>
      <c r="F33" s="281"/>
      <c r="G33" s="281"/>
      <c r="H33" s="281"/>
      <c r="I33" s="282"/>
      <c r="J33" s="282"/>
    </row>
    <row r="34" spans="2:10" ht="16.5" customHeight="1">
      <c r="B34" s="280"/>
      <c r="C34" s="281"/>
      <c r="D34" s="281"/>
      <c r="E34" s="281"/>
      <c r="F34" s="281"/>
      <c r="G34" s="281"/>
      <c r="H34" s="281"/>
      <c r="I34" s="282"/>
      <c r="J34" s="282"/>
    </row>
    <row r="35" spans="2:10" ht="16.5" customHeight="1">
      <c r="B35" s="280"/>
      <c r="C35" s="281"/>
      <c r="D35" s="281"/>
      <c r="E35" s="281"/>
      <c r="F35" s="281"/>
      <c r="G35" s="281"/>
      <c r="H35" s="281"/>
      <c r="I35" s="282"/>
      <c r="J35" s="282"/>
    </row>
    <row r="36" spans="2:10" ht="16.5" customHeight="1">
      <c r="B36" s="280"/>
      <c r="C36" s="281"/>
      <c r="D36" s="281"/>
      <c r="E36" s="281"/>
      <c r="F36" s="281"/>
      <c r="G36" s="281"/>
      <c r="H36" s="281"/>
      <c r="I36" s="282"/>
      <c r="J36" s="282"/>
    </row>
    <row r="37" spans="2:10" ht="16.5" customHeight="1">
      <c r="B37" s="280"/>
      <c r="C37" s="281"/>
      <c r="D37" s="281"/>
      <c r="E37" s="281"/>
      <c r="F37" s="281"/>
      <c r="G37" s="281"/>
      <c r="H37" s="281"/>
      <c r="I37" s="282"/>
      <c r="J37" s="282"/>
    </row>
    <row r="38" spans="2:10" ht="16.5" customHeight="1">
      <c r="B38" s="280"/>
      <c r="C38" s="281"/>
      <c r="D38" s="281"/>
      <c r="E38" s="281"/>
      <c r="F38" s="281"/>
      <c r="G38" s="281"/>
      <c r="H38" s="281"/>
      <c r="I38" s="282"/>
      <c r="J38" s="282"/>
    </row>
    <row r="39" spans="2:10" ht="16.5" customHeight="1">
      <c r="B39" s="280"/>
      <c r="C39" s="281"/>
      <c r="D39" s="281"/>
      <c r="E39" s="281"/>
      <c r="F39" s="281"/>
      <c r="G39" s="281"/>
      <c r="H39" s="281"/>
      <c r="I39" s="282"/>
      <c r="J39" s="282"/>
    </row>
    <row r="40" spans="2:10" ht="16.5" customHeight="1">
      <c r="B40" s="280"/>
      <c r="C40" s="281"/>
      <c r="D40" s="281"/>
      <c r="E40" s="281"/>
      <c r="F40" s="281"/>
      <c r="G40" s="281"/>
      <c r="H40" s="281"/>
      <c r="I40" s="282"/>
      <c r="J40" s="282"/>
    </row>
    <row r="41" spans="2:10" ht="16.5" customHeight="1">
      <c r="B41" s="280"/>
      <c r="C41" s="281"/>
      <c r="D41" s="281"/>
      <c r="E41" s="281"/>
      <c r="F41" s="281"/>
      <c r="G41" s="281"/>
      <c r="H41" s="281"/>
      <c r="I41" s="282"/>
      <c r="J41" s="282"/>
    </row>
    <row r="42" spans="2:10" ht="16.5" customHeight="1">
      <c r="B42" s="280"/>
      <c r="C42" s="281"/>
      <c r="D42" s="281"/>
      <c r="E42" s="281"/>
      <c r="F42" s="281"/>
      <c r="G42" s="281"/>
      <c r="H42" s="281"/>
      <c r="I42" s="282"/>
      <c r="J42" s="282"/>
    </row>
    <row r="43" spans="2:10" ht="12.75">
      <c r="B43" s="11"/>
      <c r="C43" s="11"/>
      <c r="D43" s="11"/>
      <c r="E43" s="11"/>
      <c r="F43" s="11"/>
      <c r="G43" s="11"/>
      <c r="H43" s="11"/>
      <c r="I43" s="11"/>
      <c r="J43" s="11"/>
    </row>
    <row r="44" spans="2:10" ht="12.75">
      <c r="B44" s="11"/>
      <c r="C44" s="11"/>
      <c r="D44" s="11"/>
      <c r="E44" s="11"/>
      <c r="F44" s="11"/>
      <c r="G44" s="11"/>
      <c r="H44" s="11"/>
      <c r="I44" s="11"/>
      <c r="J44" s="11"/>
    </row>
    <row r="45" spans="2:10" ht="12.75">
      <c r="B45" s="11"/>
      <c r="C45" s="11"/>
      <c r="D45" s="11"/>
      <c r="E45" s="11"/>
      <c r="F45" s="11"/>
      <c r="G45" s="11"/>
      <c r="H45" s="11"/>
      <c r="I45" s="11"/>
      <c r="J45" s="11"/>
    </row>
    <row r="46" spans="2:10" ht="12.75">
      <c r="B46" s="11"/>
      <c r="C46" s="11"/>
      <c r="D46" s="11"/>
      <c r="E46" s="11"/>
      <c r="F46" s="11"/>
      <c r="G46" s="11"/>
      <c r="H46" s="11"/>
      <c r="I46" s="11"/>
      <c r="J46" s="11"/>
    </row>
    <row r="47" spans="2:10" ht="12.75">
      <c r="B47" s="11"/>
      <c r="C47" s="11"/>
      <c r="D47" s="11"/>
      <c r="E47" s="11"/>
      <c r="F47" s="11"/>
      <c r="G47" s="11"/>
      <c r="H47" s="11"/>
      <c r="I47" s="11"/>
      <c r="J47" s="11"/>
    </row>
    <row r="48" spans="2:10" ht="12.75">
      <c r="B48" s="11"/>
      <c r="C48" s="11"/>
      <c r="D48" s="11"/>
      <c r="E48" s="11"/>
      <c r="F48" s="11"/>
      <c r="G48" s="11"/>
      <c r="H48" s="11"/>
      <c r="I48" s="11"/>
      <c r="J48" s="11"/>
    </row>
    <row r="49" spans="2:10" ht="12.75">
      <c r="B49" s="11"/>
      <c r="C49" s="11"/>
      <c r="D49" s="11"/>
      <c r="E49" s="11"/>
      <c r="F49" s="11"/>
      <c r="G49" s="11"/>
      <c r="H49" s="11"/>
      <c r="I49" s="11"/>
      <c r="J49" s="11"/>
    </row>
    <row r="50" spans="2:10" ht="12.75">
      <c r="B50" s="11"/>
      <c r="C50" s="11"/>
      <c r="D50" s="11"/>
      <c r="E50" s="11"/>
      <c r="F50" s="11"/>
      <c r="G50" s="11"/>
      <c r="H50" s="11"/>
      <c r="I50" s="11"/>
      <c r="J50" s="11"/>
    </row>
    <row r="51" spans="2:10" ht="12.75">
      <c r="B51" s="11"/>
      <c r="C51" s="11"/>
      <c r="D51" s="11"/>
      <c r="E51" s="11"/>
      <c r="F51" s="11"/>
      <c r="G51" s="11"/>
      <c r="H51" s="11"/>
      <c r="I51" s="11"/>
      <c r="J51" s="11"/>
    </row>
    <row r="52" spans="2:10" ht="12.75">
      <c r="B52" s="11"/>
      <c r="C52" s="11"/>
      <c r="D52" s="11"/>
      <c r="E52" s="11"/>
      <c r="F52" s="11"/>
      <c r="G52" s="11"/>
      <c r="H52" s="11"/>
      <c r="I52" s="11"/>
      <c r="J52" s="11"/>
    </row>
    <row r="53" spans="2:10" ht="12.75">
      <c r="B53" s="11"/>
      <c r="C53" s="11"/>
      <c r="D53" s="11"/>
      <c r="E53" s="11"/>
      <c r="F53" s="11"/>
      <c r="G53" s="11"/>
      <c r="H53" s="11"/>
      <c r="I53" s="11"/>
      <c r="J53" s="11"/>
    </row>
    <row r="54" spans="2:10" ht="12.75">
      <c r="B54" s="11"/>
      <c r="C54" s="11"/>
      <c r="D54" s="11"/>
      <c r="E54" s="11"/>
      <c r="F54" s="11"/>
      <c r="G54" s="11"/>
      <c r="H54" s="11"/>
      <c r="I54" s="11"/>
      <c r="J54" s="11"/>
    </row>
    <row r="55" spans="2:10" ht="12.75">
      <c r="B55" s="11"/>
      <c r="C55" s="11"/>
      <c r="D55" s="11"/>
      <c r="E55" s="11"/>
      <c r="F55" s="11"/>
      <c r="G55" s="11"/>
      <c r="H55" s="11"/>
      <c r="I55" s="11"/>
      <c r="J55" s="11"/>
    </row>
    <row r="56" spans="2:10" ht="12.75">
      <c r="B56" s="11"/>
      <c r="C56" s="11"/>
      <c r="D56" s="11"/>
      <c r="E56" s="11"/>
      <c r="F56" s="11"/>
      <c r="G56" s="11"/>
      <c r="H56" s="11"/>
      <c r="I56" s="11"/>
      <c r="J56" s="11"/>
    </row>
    <row r="57" spans="2:10" ht="12.75">
      <c r="B57" s="11"/>
      <c r="C57" s="11"/>
      <c r="D57" s="11"/>
      <c r="E57" s="11"/>
      <c r="F57" s="11"/>
      <c r="G57" s="11"/>
      <c r="H57" s="11"/>
      <c r="I57" s="11"/>
      <c r="J57" s="11"/>
    </row>
    <row r="58" spans="2:10" ht="12.75">
      <c r="B58" s="11"/>
      <c r="C58" s="11"/>
      <c r="D58" s="11"/>
      <c r="E58" s="11"/>
      <c r="F58" s="11"/>
      <c r="G58" s="11"/>
      <c r="H58" s="11"/>
      <c r="I58" s="11"/>
      <c r="J58" s="11"/>
    </row>
    <row r="59" spans="2:10" ht="12.75">
      <c r="B59" s="11"/>
      <c r="C59" s="11"/>
      <c r="D59" s="11"/>
      <c r="E59" s="11"/>
      <c r="F59" s="11"/>
      <c r="G59" s="11"/>
      <c r="H59" s="11"/>
      <c r="I59" s="11"/>
      <c r="J59" s="11"/>
    </row>
    <row r="60" spans="2:10" ht="12.75">
      <c r="B60" s="11"/>
      <c r="C60" s="11"/>
      <c r="D60" s="11"/>
      <c r="E60" s="11"/>
      <c r="F60" s="11"/>
      <c r="G60" s="11"/>
      <c r="H60" s="11"/>
      <c r="I60" s="11"/>
      <c r="J60" s="11"/>
    </row>
    <row r="61" spans="2:10" ht="12.75">
      <c r="B61" s="11"/>
      <c r="C61" s="11"/>
      <c r="D61" s="11"/>
      <c r="E61" s="11"/>
      <c r="F61" s="11"/>
      <c r="G61" s="11"/>
      <c r="H61" s="11"/>
      <c r="I61" s="11"/>
      <c r="J61" s="11"/>
    </row>
    <row r="62" spans="2:10" ht="12.75">
      <c r="B62" s="11"/>
      <c r="C62" s="11"/>
      <c r="D62" s="11"/>
      <c r="E62" s="11"/>
      <c r="F62" s="11"/>
      <c r="G62" s="11"/>
      <c r="H62" s="11"/>
      <c r="I62" s="11"/>
      <c r="J62" s="11"/>
    </row>
    <row r="63" spans="2:10" ht="12.75">
      <c r="B63" s="11"/>
      <c r="C63" s="11"/>
      <c r="D63" s="11"/>
      <c r="E63" s="11"/>
      <c r="F63" s="11"/>
      <c r="G63" s="11"/>
      <c r="H63" s="11"/>
      <c r="I63" s="11"/>
      <c r="J63" s="11"/>
    </row>
    <row r="64" spans="2:10" ht="12.75">
      <c r="B64" s="11"/>
      <c r="C64" s="11"/>
      <c r="D64" s="11"/>
      <c r="E64" s="11"/>
      <c r="F64" s="11"/>
      <c r="G64" s="11"/>
      <c r="H64" s="11"/>
      <c r="I64" s="11"/>
      <c r="J64" s="11"/>
    </row>
    <row r="65" spans="2:10" ht="12.75">
      <c r="B65" s="11"/>
      <c r="C65" s="11"/>
      <c r="D65" s="11"/>
      <c r="E65" s="11"/>
      <c r="F65" s="11"/>
      <c r="G65" s="11"/>
      <c r="H65" s="11"/>
      <c r="I65" s="11"/>
      <c r="J65" s="11"/>
    </row>
    <row r="66" spans="2:10" ht="12.75">
      <c r="B66" s="11"/>
      <c r="C66" s="11"/>
      <c r="D66" s="11"/>
      <c r="E66" s="11"/>
      <c r="F66" s="11"/>
      <c r="G66" s="11"/>
      <c r="H66" s="11"/>
      <c r="I66" s="11"/>
      <c r="J66" s="11"/>
    </row>
    <row r="67" spans="2:10" ht="12.75">
      <c r="B67" s="11"/>
      <c r="C67" s="11"/>
      <c r="D67" s="11"/>
      <c r="E67" s="11"/>
      <c r="F67" s="11"/>
      <c r="G67" s="11"/>
      <c r="H67" s="11"/>
      <c r="I67" s="11"/>
      <c r="J67" s="11"/>
    </row>
    <row r="68" spans="2:10" ht="12.75">
      <c r="B68" s="11"/>
      <c r="C68" s="11"/>
      <c r="D68" s="11"/>
      <c r="E68" s="11"/>
      <c r="F68" s="11"/>
      <c r="G68" s="11"/>
      <c r="H68" s="11"/>
      <c r="I68" s="11"/>
      <c r="J68" s="11"/>
    </row>
    <row r="69" spans="2:10" ht="12.75">
      <c r="B69" s="11"/>
      <c r="C69" s="11"/>
      <c r="D69" s="11"/>
      <c r="E69" s="11"/>
      <c r="F69" s="11"/>
      <c r="G69" s="11"/>
      <c r="H69" s="11"/>
      <c r="I69" s="11"/>
      <c r="J69" s="11"/>
    </row>
    <row r="70" spans="2:10" ht="12.75">
      <c r="B70" s="11"/>
      <c r="C70" s="11"/>
      <c r="D70" s="11"/>
      <c r="E70" s="11"/>
      <c r="F70" s="11"/>
      <c r="G70" s="11"/>
      <c r="H70" s="11"/>
      <c r="I70" s="11"/>
      <c r="J70" s="11"/>
    </row>
    <row r="71" spans="2:10" ht="12.75">
      <c r="B71" s="11"/>
      <c r="C71" s="11"/>
      <c r="D71" s="11"/>
      <c r="E71" s="11"/>
      <c r="F71" s="11"/>
      <c r="G71" s="11"/>
      <c r="H71" s="11"/>
      <c r="I71" s="11"/>
      <c r="J71" s="11"/>
    </row>
    <row r="72" spans="2:10" ht="12.75">
      <c r="B72" s="11"/>
      <c r="C72" s="11"/>
      <c r="D72" s="11"/>
      <c r="E72" s="11"/>
      <c r="F72" s="11"/>
      <c r="G72" s="11"/>
      <c r="H72" s="11"/>
      <c r="I72" s="11"/>
      <c r="J72" s="11"/>
    </row>
    <row r="73" spans="2:10" ht="12.75">
      <c r="B73" s="11"/>
      <c r="C73" s="11"/>
      <c r="D73" s="11"/>
      <c r="E73" s="11"/>
      <c r="F73" s="11"/>
      <c r="G73" s="11"/>
      <c r="H73" s="11"/>
      <c r="I73" s="11"/>
      <c r="J73" s="11"/>
    </row>
    <row r="74" spans="2:10" ht="12.75">
      <c r="B74" s="11"/>
      <c r="C74" s="11"/>
      <c r="D74" s="11"/>
      <c r="E74" s="11"/>
      <c r="F74" s="11"/>
      <c r="G74" s="11"/>
      <c r="H74" s="11"/>
      <c r="I74" s="11"/>
      <c r="J74" s="11"/>
    </row>
    <row r="75" spans="2:10" ht="12.75">
      <c r="B75" s="11"/>
      <c r="C75" s="11"/>
      <c r="D75" s="11"/>
      <c r="E75" s="11"/>
      <c r="F75" s="11"/>
      <c r="G75" s="11"/>
      <c r="H75" s="11"/>
      <c r="I75" s="11"/>
      <c r="J75" s="11"/>
    </row>
    <row r="76" spans="2:10" ht="12.75">
      <c r="B76" s="11"/>
      <c r="C76" s="11"/>
      <c r="D76" s="11"/>
      <c r="E76" s="11"/>
      <c r="F76" s="11"/>
      <c r="G76" s="11"/>
      <c r="H76" s="11"/>
      <c r="I76" s="11"/>
      <c r="J76" s="11"/>
    </row>
    <row r="77" spans="2:10" ht="12.75">
      <c r="B77" s="11"/>
      <c r="C77" s="11"/>
      <c r="D77" s="11"/>
      <c r="E77" s="11"/>
      <c r="F77" s="11"/>
      <c r="G77" s="11"/>
      <c r="H77" s="11"/>
      <c r="I77" s="11"/>
      <c r="J77" s="11"/>
    </row>
    <row r="78" spans="2:10" ht="12.75">
      <c r="B78" s="11"/>
      <c r="C78" s="11"/>
      <c r="D78" s="11"/>
      <c r="E78" s="11"/>
      <c r="F78" s="11"/>
      <c r="G78" s="11"/>
      <c r="H78" s="11"/>
      <c r="I78" s="11"/>
      <c r="J78" s="11"/>
    </row>
    <row r="79" spans="2:10" ht="12.75">
      <c r="B79" s="11"/>
      <c r="C79" s="11"/>
      <c r="D79" s="11"/>
      <c r="E79" s="11"/>
      <c r="F79" s="11"/>
      <c r="G79" s="11"/>
      <c r="H79" s="11"/>
      <c r="I79" s="11"/>
      <c r="J79" s="11"/>
    </row>
    <row r="80" spans="2:10" ht="12.75">
      <c r="B80" s="11"/>
      <c r="C80" s="11"/>
      <c r="D80" s="11"/>
      <c r="E80" s="11"/>
      <c r="F80" s="11"/>
      <c r="G80" s="11"/>
      <c r="H80" s="11"/>
      <c r="I80" s="11"/>
      <c r="J80" s="11"/>
    </row>
    <row r="81" spans="2:10" ht="12.75">
      <c r="B81" s="11"/>
      <c r="C81" s="11"/>
      <c r="D81" s="11"/>
      <c r="E81" s="11"/>
      <c r="F81" s="11"/>
      <c r="G81" s="11"/>
      <c r="H81" s="11"/>
      <c r="I81" s="11"/>
      <c r="J81" s="11"/>
    </row>
    <row r="82" spans="2:10" ht="12.75">
      <c r="B82" s="11"/>
      <c r="C82" s="11"/>
      <c r="D82" s="11"/>
      <c r="E82" s="11"/>
      <c r="F82" s="11"/>
      <c r="G82" s="11"/>
      <c r="H82" s="11"/>
      <c r="I82" s="11"/>
      <c r="J82" s="11"/>
    </row>
    <row r="83" spans="2:10" ht="12.75">
      <c r="B83" s="11"/>
      <c r="C83" s="11"/>
      <c r="D83" s="11"/>
      <c r="E83" s="11"/>
      <c r="F83" s="11"/>
      <c r="G83" s="11"/>
      <c r="H83" s="11"/>
      <c r="I83" s="11"/>
      <c r="J83" s="11"/>
    </row>
    <row r="84" spans="2:10" ht="12.75">
      <c r="B84" s="11"/>
      <c r="C84" s="11"/>
      <c r="D84" s="11"/>
      <c r="E84" s="11"/>
      <c r="F84" s="11"/>
      <c r="G84" s="11"/>
      <c r="H84" s="11"/>
      <c r="I84" s="11"/>
      <c r="J84" s="11"/>
    </row>
    <row r="85" spans="2:10" ht="12.75">
      <c r="B85" s="11"/>
      <c r="C85" s="11"/>
      <c r="D85" s="11"/>
      <c r="E85" s="11"/>
      <c r="F85" s="11"/>
      <c r="G85" s="11"/>
      <c r="H85" s="11"/>
      <c r="I85" s="11"/>
      <c r="J85" s="11"/>
    </row>
    <row r="86" spans="2:10" ht="12.75">
      <c r="B86" s="11"/>
      <c r="C86" s="11"/>
      <c r="D86" s="11"/>
      <c r="E86" s="11"/>
      <c r="F86" s="11"/>
      <c r="G86" s="11"/>
      <c r="H86" s="11"/>
      <c r="I86" s="11"/>
      <c r="J86" s="11"/>
    </row>
    <row r="87" spans="2:10" ht="12.75">
      <c r="B87" s="11"/>
      <c r="C87" s="11"/>
      <c r="D87" s="11"/>
      <c r="E87" s="11"/>
      <c r="F87" s="11"/>
      <c r="G87" s="11"/>
      <c r="H87" s="11"/>
      <c r="I87" s="11"/>
      <c r="J87" s="11"/>
    </row>
    <row r="88" spans="2:10" ht="12.75">
      <c r="B88" s="11"/>
      <c r="C88" s="11"/>
      <c r="D88" s="11"/>
      <c r="E88" s="11"/>
      <c r="F88" s="11"/>
      <c r="G88" s="11"/>
      <c r="H88" s="11"/>
      <c r="I88" s="11"/>
      <c r="J88" s="11"/>
    </row>
    <row r="89" spans="2:10" ht="12.75">
      <c r="B89" s="11"/>
      <c r="C89" s="11"/>
      <c r="D89" s="11"/>
      <c r="E89" s="11"/>
      <c r="F89" s="11"/>
      <c r="G89" s="11"/>
      <c r="H89" s="11"/>
      <c r="I89" s="11"/>
      <c r="J89" s="11"/>
    </row>
    <row r="90" spans="2:10" ht="12.75">
      <c r="B90" s="11"/>
      <c r="C90" s="11"/>
      <c r="D90" s="11"/>
      <c r="E90" s="11"/>
      <c r="F90" s="11"/>
      <c r="G90" s="11"/>
      <c r="H90" s="11"/>
      <c r="I90" s="11"/>
      <c r="J90" s="11"/>
    </row>
    <row r="91" spans="2:10" ht="12.75">
      <c r="B91" s="11"/>
      <c r="C91" s="11"/>
      <c r="D91" s="11"/>
      <c r="E91" s="11"/>
      <c r="F91" s="11"/>
      <c r="G91" s="11"/>
      <c r="H91" s="11"/>
      <c r="I91" s="11"/>
      <c r="J91" s="11"/>
    </row>
    <row r="92" spans="2:10" ht="12.75">
      <c r="B92" s="11"/>
      <c r="C92" s="11"/>
      <c r="D92" s="11"/>
      <c r="E92" s="11"/>
      <c r="F92" s="11"/>
      <c r="G92" s="11"/>
      <c r="H92" s="11"/>
      <c r="I92" s="11"/>
      <c r="J92" s="11"/>
    </row>
    <row r="93" spans="2:10" ht="12.75">
      <c r="B93" s="11"/>
      <c r="C93" s="11"/>
      <c r="D93" s="11"/>
      <c r="E93" s="11"/>
      <c r="F93" s="11"/>
      <c r="G93" s="11"/>
      <c r="H93" s="11"/>
      <c r="I93" s="11"/>
      <c r="J93" s="11"/>
    </row>
    <row r="94" spans="2:10" ht="12.75">
      <c r="B94" s="11"/>
      <c r="C94" s="11"/>
      <c r="D94" s="11"/>
      <c r="E94" s="11"/>
      <c r="F94" s="11"/>
      <c r="G94" s="11"/>
      <c r="H94" s="11"/>
      <c r="I94" s="11"/>
      <c r="J94" s="11"/>
    </row>
    <row r="95" spans="2:10" ht="12.75">
      <c r="B95" s="11"/>
      <c r="C95" s="11"/>
      <c r="D95" s="11"/>
      <c r="E95" s="11"/>
      <c r="F95" s="11"/>
      <c r="G95" s="11"/>
      <c r="H95" s="11"/>
      <c r="I95" s="11"/>
      <c r="J95" s="11"/>
    </row>
    <row r="96" spans="2:10" ht="12.75">
      <c r="B96" s="11"/>
      <c r="C96" s="11"/>
      <c r="D96" s="11"/>
      <c r="E96" s="11"/>
      <c r="F96" s="11"/>
      <c r="G96" s="11"/>
      <c r="H96" s="11"/>
      <c r="I96" s="11"/>
      <c r="J96" s="11"/>
    </row>
    <row r="97" spans="2:10" ht="12.75">
      <c r="B97" s="11"/>
      <c r="C97" s="11"/>
      <c r="D97" s="11"/>
      <c r="E97" s="11"/>
      <c r="F97" s="11"/>
      <c r="G97" s="11"/>
      <c r="H97" s="11"/>
      <c r="I97" s="11"/>
      <c r="J97" s="11"/>
    </row>
    <row r="98" spans="2:10" ht="12.75">
      <c r="B98" s="11"/>
      <c r="C98" s="11"/>
      <c r="D98" s="11"/>
      <c r="E98" s="11"/>
      <c r="F98" s="11"/>
      <c r="G98" s="11"/>
      <c r="H98" s="11"/>
      <c r="I98" s="11"/>
      <c r="J98" s="11"/>
    </row>
    <row r="99" spans="2:10" ht="12.75">
      <c r="B99" s="11"/>
      <c r="C99" s="11"/>
      <c r="D99" s="11"/>
      <c r="E99" s="11"/>
      <c r="F99" s="11"/>
      <c r="G99" s="11"/>
      <c r="H99" s="11"/>
      <c r="I99" s="11"/>
      <c r="J99" s="11"/>
    </row>
    <row r="100" spans="2:10" ht="12.75"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2:10" ht="12.75"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2:10" ht="12.75"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2:10" ht="12.75"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2:10" ht="12.75"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2:10" ht="12.75"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2:10" ht="12.75">
      <c r="B106" s="11"/>
      <c r="C106" s="11"/>
      <c r="D106" s="11"/>
      <c r="E106" s="11"/>
      <c r="F106" s="11"/>
      <c r="G106" s="11"/>
      <c r="H106" s="11"/>
      <c r="I106" s="11"/>
      <c r="J106" s="11"/>
    </row>
  </sheetData>
  <sheetProtection/>
  <mergeCells count="14">
    <mergeCell ref="C13:F13"/>
    <mergeCell ref="C14:F14"/>
    <mergeCell ref="B7:J7"/>
    <mergeCell ref="C8:F8"/>
    <mergeCell ref="C9:F9"/>
    <mergeCell ref="C10:F10"/>
    <mergeCell ref="C11:F11"/>
    <mergeCell ref="C12:F12"/>
    <mergeCell ref="C20:G20"/>
    <mergeCell ref="C21:G21"/>
    <mergeCell ref="C18:F18"/>
    <mergeCell ref="C15:F15"/>
    <mergeCell ref="C16:F16"/>
    <mergeCell ref="C17:F17"/>
  </mergeCells>
  <printOptions/>
  <pageMargins left="0.53" right="0.2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47"/>
  <sheetViews>
    <sheetView zoomScalePageLayoutView="0" workbookViewId="0" topLeftCell="A25">
      <selection activeCell="E51" sqref="E51"/>
    </sheetView>
  </sheetViews>
  <sheetFormatPr defaultColWidth="9.140625" defaultRowHeight="12.75"/>
  <cols>
    <col min="1" max="1" width="6.421875" style="78" customWidth="1"/>
    <col min="2" max="2" width="3.7109375" style="80" customWidth="1"/>
    <col min="3" max="3" width="2.7109375" style="80" customWidth="1"/>
    <col min="4" max="4" width="4.00390625" style="80" customWidth="1"/>
    <col min="5" max="5" width="40.57421875" style="78" customWidth="1"/>
    <col min="6" max="6" width="8.28125" style="78" customWidth="1"/>
    <col min="7" max="8" width="15.7109375" style="81" customWidth="1"/>
    <col min="9" max="9" width="7.7109375" style="78" customWidth="1"/>
    <col min="10" max="10" width="10.140625" style="78" bestFit="1" customWidth="1"/>
    <col min="11" max="16384" width="9.140625" style="78" customWidth="1"/>
  </cols>
  <sheetData>
    <row r="1" spans="2:8" s="47" customFormat="1" ht="18">
      <c r="B1" s="184" t="s">
        <v>441</v>
      </c>
      <c r="C1" s="45"/>
      <c r="D1" s="45"/>
      <c r="E1" s="46"/>
      <c r="G1" s="48"/>
      <c r="H1" s="48"/>
    </row>
    <row r="2" spans="1:8" s="47" customFormat="1" ht="18">
      <c r="A2" s="26"/>
      <c r="B2" s="358" t="s">
        <v>454</v>
      </c>
      <c r="C2" s="45"/>
      <c r="D2" s="351" t="s">
        <v>450</v>
      </c>
      <c r="E2" s="46"/>
      <c r="G2" s="48"/>
      <c r="H2" s="48"/>
    </row>
    <row r="3" spans="2:8" s="49" customFormat="1" ht="18" customHeight="1">
      <c r="B3" s="437" t="s">
        <v>442</v>
      </c>
      <c r="C3" s="437"/>
      <c r="D3" s="437"/>
      <c r="E3" s="437"/>
      <c r="F3" s="437"/>
      <c r="G3" s="437"/>
      <c r="H3" s="437"/>
    </row>
    <row r="4" spans="2:8" s="21" customFormat="1" ht="6.75" customHeight="1">
      <c r="B4" s="50"/>
      <c r="C4" s="50"/>
      <c r="D4" s="50"/>
      <c r="G4" s="51"/>
      <c r="H4" s="51"/>
    </row>
    <row r="5" spans="2:10" s="21" customFormat="1" ht="12" customHeight="1">
      <c r="B5" s="441" t="s">
        <v>2</v>
      </c>
      <c r="C5" s="443" t="s">
        <v>8</v>
      </c>
      <c r="D5" s="444"/>
      <c r="E5" s="445"/>
      <c r="F5" s="441" t="s">
        <v>9</v>
      </c>
      <c r="G5" s="52" t="s">
        <v>134</v>
      </c>
      <c r="H5" s="52" t="s">
        <v>134</v>
      </c>
      <c r="J5" s="11" t="s">
        <v>496</v>
      </c>
    </row>
    <row r="6" spans="2:8" s="21" customFormat="1" ht="12" customHeight="1">
      <c r="B6" s="442"/>
      <c r="C6" s="446"/>
      <c r="D6" s="447"/>
      <c r="E6" s="448"/>
      <c r="F6" s="442"/>
      <c r="G6" s="53" t="s">
        <v>135</v>
      </c>
      <c r="H6" s="54" t="s">
        <v>153</v>
      </c>
    </row>
    <row r="7" spans="2:8" s="59" customFormat="1" ht="24.75" customHeight="1">
      <c r="B7" s="55" t="s">
        <v>3</v>
      </c>
      <c r="C7" s="438" t="s">
        <v>154</v>
      </c>
      <c r="D7" s="439"/>
      <c r="E7" s="440"/>
      <c r="F7" s="57"/>
      <c r="G7" s="120">
        <f>G8+G11+G12+G20+G28+G29+G30</f>
        <v>70091213</v>
      </c>
      <c r="H7" s="120">
        <f>H8+H11+H12+H20+H28+H29+H30</f>
        <v>0</v>
      </c>
    </row>
    <row r="8" spans="2:8" s="59" customFormat="1" ht="16.5" customHeight="1">
      <c r="B8" s="60"/>
      <c r="C8" s="56">
        <v>1</v>
      </c>
      <c r="D8" s="61" t="s">
        <v>10</v>
      </c>
      <c r="E8" s="62"/>
      <c r="F8" s="63"/>
      <c r="G8" s="120">
        <f>G9+G10</f>
        <v>99878</v>
      </c>
      <c r="H8" s="120">
        <f>H9+H10</f>
        <v>0</v>
      </c>
    </row>
    <row r="9" spans="2:8" s="68" customFormat="1" ht="16.5" customHeight="1">
      <c r="B9" s="60"/>
      <c r="C9" s="56"/>
      <c r="D9" s="64" t="s">
        <v>102</v>
      </c>
      <c r="E9" s="65" t="s">
        <v>29</v>
      </c>
      <c r="F9" s="66"/>
      <c r="G9" s="322">
        <v>-122</v>
      </c>
      <c r="H9" s="67">
        <v>0</v>
      </c>
    </row>
    <row r="10" spans="2:8" s="68" customFormat="1" ht="16.5" customHeight="1">
      <c r="B10" s="69"/>
      <c r="C10" s="56"/>
      <c r="D10" s="64" t="s">
        <v>102</v>
      </c>
      <c r="E10" s="65" t="s">
        <v>30</v>
      </c>
      <c r="F10" s="66"/>
      <c r="G10" s="322">
        <v>100000</v>
      </c>
      <c r="H10" s="67">
        <v>0</v>
      </c>
    </row>
    <row r="11" spans="2:8" s="59" customFormat="1" ht="16.5" customHeight="1">
      <c r="B11" s="69"/>
      <c r="C11" s="56">
        <v>2</v>
      </c>
      <c r="D11" s="61" t="s">
        <v>138</v>
      </c>
      <c r="E11" s="62"/>
      <c r="F11" s="63"/>
      <c r="G11" s="356">
        <v>0</v>
      </c>
      <c r="H11" s="120">
        <v>0</v>
      </c>
    </row>
    <row r="12" spans="2:8" s="59" customFormat="1" ht="16.5" customHeight="1">
      <c r="B12" s="60"/>
      <c r="C12" s="56">
        <v>3</v>
      </c>
      <c r="D12" s="61" t="s">
        <v>139</v>
      </c>
      <c r="E12" s="62"/>
      <c r="F12" s="63"/>
      <c r="G12" s="356">
        <f>SUM(G13:G19)</f>
        <v>0</v>
      </c>
      <c r="H12" s="120">
        <f>SUM(H13:H19)</f>
        <v>0</v>
      </c>
    </row>
    <row r="13" spans="2:8" s="68" customFormat="1" ht="16.5" customHeight="1">
      <c r="B13" s="60"/>
      <c r="C13" s="70"/>
      <c r="D13" s="64" t="s">
        <v>102</v>
      </c>
      <c r="E13" s="65" t="s">
        <v>140</v>
      </c>
      <c r="F13" s="66"/>
      <c r="G13" s="322"/>
      <c r="H13" s="67">
        <v>0</v>
      </c>
    </row>
    <row r="14" spans="2:8" s="68" customFormat="1" ht="16.5" customHeight="1">
      <c r="B14" s="69"/>
      <c r="C14" s="71"/>
      <c r="D14" s="72" t="s">
        <v>102</v>
      </c>
      <c r="E14" s="65" t="s">
        <v>103</v>
      </c>
      <c r="F14" s="66"/>
      <c r="G14" s="322">
        <v>0</v>
      </c>
      <c r="H14" s="67">
        <v>0</v>
      </c>
    </row>
    <row r="15" spans="2:8" s="68" customFormat="1" ht="16.5" customHeight="1">
      <c r="B15" s="69"/>
      <c r="C15" s="71"/>
      <c r="D15" s="72" t="s">
        <v>102</v>
      </c>
      <c r="E15" s="65" t="s">
        <v>104</v>
      </c>
      <c r="F15" s="66"/>
      <c r="G15" s="322"/>
      <c r="H15" s="67">
        <v>0</v>
      </c>
    </row>
    <row r="16" spans="2:8" s="68" customFormat="1" ht="16.5" customHeight="1">
      <c r="B16" s="69"/>
      <c r="C16" s="71"/>
      <c r="D16" s="72" t="s">
        <v>102</v>
      </c>
      <c r="E16" s="65" t="s">
        <v>105</v>
      </c>
      <c r="F16" s="66"/>
      <c r="G16" s="322">
        <v>0</v>
      </c>
      <c r="H16" s="67">
        <v>0</v>
      </c>
    </row>
    <row r="17" spans="2:8" s="68" customFormat="1" ht="16.5" customHeight="1">
      <c r="B17" s="69"/>
      <c r="C17" s="71"/>
      <c r="D17" s="72" t="s">
        <v>102</v>
      </c>
      <c r="E17" s="65" t="s">
        <v>108</v>
      </c>
      <c r="F17" s="66"/>
      <c r="G17" s="67">
        <v>0</v>
      </c>
      <c r="H17" s="67">
        <v>0</v>
      </c>
    </row>
    <row r="18" spans="2:8" s="68" customFormat="1" ht="16.5" customHeight="1">
      <c r="B18" s="69"/>
      <c r="C18" s="71"/>
      <c r="D18" s="72" t="s">
        <v>102</v>
      </c>
      <c r="E18" s="65"/>
      <c r="F18" s="66"/>
      <c r="G18" s="67"/>
      <c r="H18" s="67"/>
    </row>
    <row r="19" spans="2:10" s="68" customFormat="1" ht="16.5" customHeight="1">
      <c r="B19" s="69"/>
      <c r="C19" s="71"/>
      <c r="D19" s="72" t="s">
        <v>102</v>
      </c>
      <c r="E19" s="65"/>
      <c r="F19" s="66"/>
      <c r="G19" s="67"/>
      <c r="H19" s="67"/>
      <c r="J19" s="363"/>
    </row>
    <row r="20" spans="2:10" s="59" customFormat="1" ht="16.5" customHeight="1">
      <c r="B20" s="69"/>
      <c r="C20" s="56">
        <v>4</v>
      </c>
      <c r="D20" s="61" t="s">
        <v>11</v>
      </c>
      <c r="E20" s="62"/>
      <c r="F20" s="63"/>
      <c r="G20" s="120">
        <f>SUM(G21:G27)</f>
        <v>69991335</v>
      </c>
      <c r="H20" s="120">
        <f>SUM(H21:H27)</f>
        <v>0</v>
      </c>
      <c r="J20" s="183"/>
    </row>
    <row r="21" spans="2:10" s="68" customFormat="1" ht="16.5" customHeight="1">
      <c r="B21" s="60"/>
      <c r="C21" s="70"/>
      <c r="D21" s="64" t="s">
        <v>102</v>
      </c>
      <c r="E21" s="65" t="s">
        <v>12</v>
      </c>
      <c r="F21" s="66"/>
      <c r="G21" s="67">
        <f>1041474+1747285</f>
        <v>2788759</v>
      </c>
      <c r="H21" s="67">
        <v>0</v>
      </c>
      <c r="J21" s="363"/>
    </row>
    <row r="22" spans="2:8" s="68" customFormat="1" ht="16.5" customHeight="1">
      <c r="B22" s="69"/>
      <c r="C22" s="71"/>
      <c r="D22" s="72" t="s">
        <v>102</v>
      </c>
      <c r="E22" s="65" t="s">
        <v>107</v>
      </c>
      <c r="F22" s="66"/>
      <c r="G22" s="67">
        <v>0</v>
      </c>
      <c r="H22" s="67">
        <v>0</v>
      </c>
    </row>
    <row r="23" spans="2:8" s="68" customFormat="1" ht="16.5" customHeight="1">
      <c r="B23" s="69"/>
      <c r="C23" s="71"/>
      <c r="D23" s="72" t="s">
        <v>102</v>
      </c>
      <c r="E23" s="65" t="s">
        <v>13</v>
      </c>
      <c r="F23" s="66"/>
      <c r="G23" s="67">
        <v>67202576</v>
      </c>
      <c r="H23" s="67">
        <v>0</v>
      </c>
    </row>
    <row r="24" spans="2:13" s="68" customFormat="1" ht="16.5" customHeight="1">
      <c r="B24" s="69"/>
      <c r="C24" s="71"/>
      <c r="D24" s="72" t="s">
        <v>102</v>
      </c>
      <c r="E24" s="65" t="s">
        <v>141</v>
      </c>
      <c r="F24" s="66"/>
      <c r="G24" s="67">
        <v>0</v>
      </c>
      <c r="H24" s="67">
        <v>0</v>
      </c>
      <c r="J24" s="136"/>
      <c r="M24" s="136" t="s">
        <v>496</v>
      </c>
    </row>
    <row r="25" spans="2:8" s="68" customFormat="1" ht="16.5" customHeight="1">
      <c r="B25" s="69"/>
      <c r="C25" s="71"/>
      <c r="D25" s="72" t="s">
        <v>102</v>
      </c>
      <c r="E25" s="65" t="s">
        <v>14</v>
      </c>
      <c r="F25" s="66"/>
      <c r="G25" s="67">
        <v>0</v>
      </c>
      <c r="H25" s="67">
        <v>0</v>
      </c>
    </row>
    <row r="26" spans="2:8" s="68" customFormat="1" ht="16.5" customHeight="1">
      <c r="B26" s="69"/>
      <c r="C26" s="71"/>
      <c r="D26" s="72" t="s">
        <v>102</v>
      </c>
      <c r="E26" s="65" t="s">
        <v>15</v>
      </c>
      <c r="F26" s="66"/>
      <c r="G26" s="67">
        <v>0</v>
      </c>
      <c r="H26" s="67">
        <v>0</v>
      </c>
    </row>
    <row r="27" spans="2:8" s="68" customFormat="1" ht="16.5" customHeight="1" hidden="1">
      <c r="B27" s="69"/>
      <c r="C27" s="71"/>
      <c r="D27" s="72" t="s">
        <v>102</v>
      </c>
      <c r="E27" s="65"/>
      <c r="F27" s="66"/>
      <c r="G27" s="67">
        <v>0</v>
      </c>
      <c r="H27" s="67">
        <v>0</v>
      </c>
    </row>
    <row r="28" spans="2:10" s="59" customFormat="1" ht="16.5" customHeight="1">
      <c r="B28" s="69"/>
      <c r="C28" s="56">
        <v>5</v>
      </c>
      <c r="D28" s="61" t="s">
        <v>142</v>
      </c>
      <c r="E28" s="62"/>
      <c r="F28" s="63"/>
      <c r="G28" s="120">
        <v>0</v>
      </c>
      <c r="H28" s="120">
        <v>0</v>
      </c>
      <c r="J28" s="183"/>
    </row>
    <row r="29" spans="2:8" s="59" customFormat="1" ht="16.5" customHeight="1">
      <c r="B29" s="60"/>
      <c r="C29" s="56">
        <v>6</v>
      </c>
      <c r="D29" s="61" t="s">
        <v>143</v>
      </c>
      <c r="E29" s="62"/>
      <c r="F29" s="63"/>
      <c r="G29" s="120">
        <v>0</v>
      </c>
      <c r="H29" s="120">
        <v>0</v>
      </c>
    </row>
    <row r="30" spans="2:8" s="59" customFormat="1" ht="16.5" customHeight="1">
      <c r="B30" s="60"/>
      <c r="C30" s="56">
        <v>7</v>
      </c>
      <c r="D30" s="61" t="s">
        <v>16</v>
      </c>
      <c r="E30" s="62"/>
      <c r="F30" s="63"/>
      <c r="G30" s="120">
        <f>SUM(G31:G32)</f>
        <v>0</v>
      </c>
      <c r="H30" s="120">
        <f>SUM(H31:H32)</f>
        <v>0</v>
      </c>
    </row>
    <row r="31" spans="2:8" s="59" customFormat="1" ht="16.5" customHeight="1">
      <c r="B31" s="60"/>
      <c r="C31" s="56"/>
      <c r="D31" s="64" t="s">
        <v>102</v>
      </c>
      <c r="E31" s="62" t="s">
        <v>144</v>
      </c>
      <c r="F31" s="63"/>
      <c r="G31" s="58">
        <v>0</v>
      </c>
      <c r="H31" s="58">
        <v>0</v>
      </c>
    </row>
    <row r="32" spans="2:8" s="59" customFormat="1" ht="16.5" customHeight="1">
      <c r="B32" s="60"/>
      <c r="C32" s="56"/>
      <c r="D32" s="64" t="s">
        <v>102</v>
      </c>
      <c r="E32" s="62"/>
      <c r="F32" s="63"/>
      <c r="G32" s="58"/>
      <c r="H32" s="58"/>
    </row>
    <row r="33" spans="2:8" s="59" customFormat="1" ht="24.75" customHeight="1">
      <c r="B33" s="73" t="s">
        <v>4</v>
      </c>
      <c r="C33" s="438" t="s">
        <v>17</v>
      </c>
      <c r="D33" s="439"/>
      <c r="E33" s="440"/>
      <c r="F33" s="63"/>
      <c r="G33" s="120">
        <f>G34+G35+G40+G41+G42+G43</f>
        <v>0</v>
      </c>
      <c r="H33" s="120">
        <f>H34+H35+H40+H41+H42+H43</f>
        <v>0</v>
      </c>
    </row>
    <row r="34" spans="2:8" s="59" customFormat="1" ht="16.5" customHeight="1">
      <c r="B34" s="60"/>
      <c r="C34" s="56">
        <v>1</v>
      </c>
      <c r="D34" s="61" t="s">
        <v>18</v>
      </c>
      <c r="E34" s="62"/>
      <c r="F34" s="63"/>
      <c r="G34" s="120">
        <v>0</v>
      </c>
      <c r="H34" s="120">
        <v>0</v>
      </c>
    </row>
    <row r="35" spans="2:8" s="59" customFormat="1" ht="16.5" customHeight="1">
      <c r="B35" s="60"/>
      <c r="C35" s="56">
        <v>2</v>
      </c>
      <c r="D35" s="61" t="s">
        <v>19</v>
      </c>
      <c r="E35" s="74"/>
      <c r="F35" s="63"/>
      <c r="G35" s="120">
        <f>SUM(G36:G39)</f>
        <v>0</v>
      </c>
      <c r="H35" s="120">
        <f>SUM(H36:H39)</f>
        <v>0</v>
      </c>
    </row>
    <row r="36" spans="2:8" s="68" customFormat="1" ht="16.5" customHeight="1">
      <c r="B36" s="60"/>
      <c r="C36" s="70"/>
      <c r="D36" s="64" t="s">
        <v>102</v>
      </c>
      <c r="E36" s="65" t="s">
        <v>24</v>
      </c>
      <c r="F36" s="66"/>
      <c r="G36" s="67">
        <v>0</v>
      </c>
      <c r="H36" s="67">
        <v>0</v>
      </c>
    </row>
    <row r="37" spans="2:8" s="68" customFormat="1" ht="16.5" customHeight="1">
      <c r="B37" s="69"/>
      <c r="C37" s="71"/>
      <c r="D37" s="72" t="s">
        <v>102</v>
      </c>
      <c r="E37" s="65" t="s">
        <v>5</v>
      </c>
      <c r="F37" s="66"/>
      <c r="G37" s="67">
        <v>0</v>
      </c>
      <c r="H37" s="67">
        <v>0</v>
      </c>
    </row>
    <row r="38" spans="2:8" s="68" customFormat="1" ht="16.5" customHeight="1">
      <c r="B38" s="69"/>
      <c r="C38" s="71"/>
      <c r="D38" s="72" t="s">
        <v>102</v>
      </c>
      <c r="E38" s="65" t="s">
        <v>106</v>
      </c>
      <c r="F38" s="66"/>
      <c r="G38" s="67">
        <v>0</v>
      </c>
      <c r="H38" s="67">
        <v>0</v>
      </c>
    </row>
    <row r="39" spans="2:8" s="68" customFormat="1" ht="16.5" customHeight="1">
      <c r="B39" s="69"/>
      <c r="C39" s="71"/>
      <c r="D39" s="72" t="s">
        <v>102</v>
      </c>
      <c r="E39" s="65" t="s">
        <v>115</v>
      </c>
      <c r="F39" s="66"/>
      <c r="G39" s="67">
        <v>0</v>
      </c>
      <c r="H39" s="67">
        <v>0</v>
      </c>
    </row>
    <row r="40" spans="2:8" s="59" customFormat="1" ht="16.5" customHeight="1">
      <c r="B40" s="69"/>
      <c r="C40" s="56">
        <v>3</v>
      </c>
      <c r="D40" s="61" t="s">
        <v>20</v>
      </c>
      <c r="E40" s="62"/>
      <c r="F40" s="63"/>
      <c r="G40" s="120">
        <v>0</v>
      </c>
      <c r="H40" s="120">
        <v>0</v>
      </c>
    </row>
    <row r="41" spans="2:8" s="59" customFormat="1" ht="16.5" customHeight="1">
      <c r="B41" s="60"/>
      <c r="C41" s="56">
        <v>4</v>
      </c>
      <c r="D41" s="61" t="s">
        <v>21</v>
      </c>
      <c r="E41" s="62"/>
      <c r="F41" s="63"/>
      <c r="G41" s="120">
        <v>0</v>
      </c>
      <c r="H41" s="120">
        <v>0</v>
      </c>
    </row>
    <row r="42" spans="2:8" s="59" customFormat="1" ht="16.5" customHeight="1">
      <c r="B42" s="60"/>
      <c r="C42" s="56">
        <v>5</v>
      </c>
      <c r="D42" s="61" t="s">
        <v>22</v>
      </c>
      <c r="E42" s="62"/>
      <c r="F42" s="63"/>
      <c r="G42" s="120">
        <v>0</v>
      </c>
      <c r="H42" s="120">
        <v>0</v>
      </c>
    </row>
    <row r="43" spans="2:8" s="59" customFormat="1" ht="16.5" customHeight="1">
      <c r="B43" s="60"/>
      <c r="C43" s="56">
        <v>6</v>
      </c>
      <c r="D43" s="61" t="s">
        <v>23</v>
      </c>
      <c r="E43" s="62"/>
      <c r="F43" s="63"/>
      <c r="G43" s="120">
        <v>0</v>
      </c>
      <c r="H43" s="120">
        <v>0</v>
      </c>
    </row>
    <row r="44" spans="2:8" s="59" customFormat="1" ht="30" customHeight="1">
      <c r="B44" s="63"/>
      <c r="C44" s="438" t="s">
        <v>52</v>
      </c>
      <c r="D44" s="439"/>
      <c r="E44" s="440"/>
      <c r="F44" s="63"/>
      <c r="G44" s="120">
        <f>G33+G7</f>
        <v>70091213</v>
      </c>
      <c r="H44" s="120">
        <f>H33+H7</f>
        <v>0</v>
      </c>
    </row>
    <row r="45" spans="2:8" s="59" customFormat="1" ht="9.75" customHeight="1">
      <c r="B45" s="75"/>
      <c r="C45" s="75"/>
      <c r="D45" s="75"/>
      <c r="E45" s="75"/>
      <c r="F45" s="76"/>
      <c r="G45" s="77"/>
      <c r="H45" s="77"/>
    </row>
    <row r="46" spans="2:8" s="59" customFormat="1" ht="15.75" customHeight="1">
      <c r="B46" s="75"/>
      <c r="C46" s="75"/>
      <c r="D46" s="205" t="s">
        <v>230</v>
      </c>
      <c r="E46" s="205"/>
      <c r="F46" s="449" t="s">
        <v>349</v>
      </c>
      <c r="G46" s="449"/>
      <c r="H46" s="182" t="s">
        <v>232</v>
      </c>
    </row>
    <row r="47" spans="4:7" ht="15.75">
      <c r="D47" s="205" t="s">
        <v>447</v>
      </c>
      <c r="E47" s="205"/>
      <c r="F47" s="436" t="s">
        <v>461</v>
      </c>
      <c r="G47" s="436"/>
    </row>
  </sheetData>
  <sheetProtection/>
  <mergeCells count="9">
    <mergeCell ref="F47:G47"/>
    <mergeCell ref="B3:H3"/>
    <mergeCell ref="C33:E33"/>
    <mergeCell ref="C44:E44"/>
    <mergeCell ref="F5:F6"/>
    <mergeCell ref="C5:E6"/>
    <mergeCell ref="B5:B6"/>
    <mergeCell ref="C7:E7"/>
    <mergeCell ref="F46:G46"/>
  </mergeCells>
  <printOptions horizontalCentered="1" verticalCentered="1"/>
  <pageMargins left="0" right="0" top="0" bottom="0" header="0.2" footer="0.19"/>
  <pageSetup horizontalDpi="300" verticalDpi="300" orientation="portrait" r:id="rId1"/>
  <ignoredErrors>
    <ignoredError sqref="G35 G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3:K57"/>
  <sheetViews>
    <sheetView zoomScalePageLayoutView="0" workbookViewId="0" topLeftCell="A10">
      <selection activeCell="G45" sqref="G45"/>
    </sheetView>
  </sheetViews>
  <sheetFormatPr defaultColWidth="9.140625" defaultRowHeight="12.75"/>
  <cols>
    <col min="1" max="1" width="4.7109375" style="78" customWidth="1"/>
    <col min="2" max="2" width="3.7109375" style="80" customWidth="1"/>
    <col min="3" max="3" width="2.7109375" style="80" customWidth="1"/>
    <col min="4" max="4" width="4.00390625" style="80" customWidth="1"/>
    <col min="5" max="5" width="40.57421875" style="78" customWidth="1"/>
    <col min="6" max="6" width="8.28125" style="78" customWidth="1"/>
    <col min="7" max="8" width="15.7109375" style="81" customWidth="1"/>
    <col min="9" max="9" width="10.00390625" style="78" customWidth="1"/>
    <col min="10" max="10" width="9.140625" style="78" customWidth="1"/>
    <col min="11" max="11" width="19.8515625" style="78" customWidth="1"/>
    <col min="12" max="16384" width="9.140625" style="78" customWidth="1"/>
  </cols>
  <sheetData>
    <row r="1" ht="12.75"/>
    <row r="2" ht="12.75"/>
    <row r="3" spans="2:8" s="47" customFormat="1" ht="18">
      <c r="B3" s="184" t="s">
        <v>449</v>
      </c>
      <c r="C3" s="45"/>
      <c r="D3" s="45"/>
      <c r="E3" s="46"/>
      <c r="G3" s="48"/>
      <c r="H3" s="48"/>
    </row>
    <row r="4" spans="2:8" s="47" customFormat="1" ht="18">
      <c r="B4" s="358" t="s">
        <v>454</v>
      </c>
      <c r="C4" s="45"/>
      <c r="D4" s="351" t="s">
        <v>450</v>
      </c>
      <c r="E4" s="46"/>
      <c r="G4" s="48"/>
      <c r="H4" s="48"/>
    </row>
    <row r="5" spans="2:8" s="82" customFormat="1" ht="18" customHeight="1">
      <c r="B5" s="437" t="s">
        <v>442</v>
      </c>
      <c r="C5" s="437"/>
      <c r="D5" s="437"/>
      <c r="E5" s="437"/>
      <c r="F5" s="437"/>
      <c r="G5" s="437"/>
      <c r="H5" s="437"/>
    </row>
    <row r="6" spans="2:8" s="19" customFormat="1" ht="18" customHeight="1" hidden="1">
      <c r="B6" s="83"/>
      <c r="C6" s="83"/>
      <c r="D6" s="83"/>
      <c r="G6" s="84"/>
      <c r="H6" s="84"/>
    </row>
    <row r="7" spans="2:8" s="82" customFormat="1" ht="15.75" customHeight="1">
      <c r="B7" s="450" t="s">
        <v>2</v>
      </c>
      <c r="C7" s="452" t="s">
        <v>48</v>
      </c>
      <c r="D7" s="453"/>
      <c r="E7" s="454"/>
      <c r="F7" s="450" t="s">
        <v>9</v>
      </c>
      <c r="G7" s="85" t="s">
        <v>134</v>
      </c>
      <c r="H7" s="85" t="s">
        <v>134</v>
      </c>
    </row>
    <row r="8" spans="2:8" s="82" customFormat="1" ht="15.75" customHeight="1">
      <c r="B8" s="451"/>
      <c r="C8" s="455"/>
      <c r="D8" s="456"/>
      <c r="E8" s="457"/>
      <c r="F8" s="451"/>
      <c r="G8" s="86" t="s">
        <v>135</v>
      </c>
      <c r="H8" s="87" t="s">
        <v>153</v>
      </c>
    </row>
    <row r="9" spans="2:8" s="59" customFormat="1" ht="24.75" customHeight="1">
      <c r="B9" s="73" t="s">
        <v>3</v>
      </c>
      <c r="C9" s="438" t="s">
        <v>136</v>
      </c>
      <c r="D9" s="439"/>
      <c r="E9" s="440"/>
      <c r="F9" s="63"/>
      <c r="G9" s="126">
        <f>G10+G11+G14+G25+G26</f>
        <v>65618138</v>
      </c>
      <c r="H9" s="126">
        <f>H10+H11+H14+H25+H26</f>
        <v>0</v>
      </c>
    </row>
    <row r="10" spans="2:8" s="59" customFormat="1" ht="15.75" customHeight="1">
      <c r="B10" s="60"/>
      <c r="C10" s="56">
        <v>1</v>
      </c>
      <c r="D10" s="61" t="s">
        <v>25</v>
      </c>
      <c r="E10" s="62"/>
      <c r="F10" s="63"/>
      <c r="G10" s="120">
        <v>0</v>
      </c>
      <c r="H10" s="120">
        <v>0</v>
      </c>
    </row>
    <row r="11" spans="2:8" s="59" customFormat="1" ht="15.75" customHeight="1">
      <c r="B11" s="60"/>
      <c r="C11" s="56">
        <v>2</v>
      </c>
      <c r="D11" s="61" t="s">
        <v>26</v>
      </c>
      <c r="E11" s="62"/>
      <c r="F11" s="63"/>
      <c r="G11" s="120">
        <f>G12+G13</f>
        <v>0</v>
      </c>
      <c r="H11" s="120">
        <f>H12+H13</f>
        <v>0</v>
      </c>
    </row>
    <row r="12" spans="2:8" s="68" customFormat="1" ht="15.75" customHeight="1">
      <c r="B12" s="60"/>
      <c r="C12" s="70"/>
      <c r="D12" s="64" t="s">
        <v>102</v>
      </c>
      <c r="E12" s="65" t="s">
        <v>109</v>
      </c>
      <c r="F12" s="66"/>
      <c r="G12" s="67">
        <v>0</v>
      </c>
      <c r="H12" s="67">
        <v>0</v>
      </c>
    </row>
    <row r="13" spans="2:8" s="68" customFormat="1" ht="15.75" customHeight="1">
      <c r="B13" s="69"/>
      <c r="C13" s="71"/>
      <c r="D13" s="72" t="s">
        <v>102</v>
      </c>
      <c r="E13" s="65" t="s">
        <v>137</v>
      </c>
      <c r="F13" s="66"/>
      <c r="G13" s="67">
        <v>0</v>
      </c>
      <c r="H13" s="67">
        <v>0</v>
      </c>
    </row>
    <row r="14" spans="2:8" s="59" customFormat="1" ht="15.75" customHeight="1">
      <c r="B14" s="69"/>
      <c r="C14" s="56">
        <v>3</v>
      </c>
      <c r="D14" s="61" t="s">
        <v>27</v>
      </c>
      <c r="E14" s="62"/>
      <c r="F14" s="63"/>
      <c r="G14" s="356">
        <f>SUM(G15:G24)</f>
        <v>65618138</v>
      </c>
      <c r="H14" s="120">
        <f>SUM(H15:H24)</f>
        <v>0</v>
      </c>
    </row>
    <row r="15" spans="2:8" s="68" customFormat="1" ht="15.75" customHeight="1">
      <c r="B15" s="60"/>
      <c r="C15" s="70"/>
      <c r="D15" s="64" t="s">
        <v>102</v>
      </c>
      <c r="E15" s="65" t="s">
        <v>145</v>
      </c>
      <c r="F15" s="66"/>
      <c r="G15" s="322">
        <v>51656439</v>
      </c>
      <c r="H15" s="67">
        <v>0</v>
      </c>
    </row>
    <row r="16" spans="2:8" s="68" customFormat="1" ht="15.75" customHeight="1">
      <c r="B16" s="69"/>
      <c r="C16" s="71"/>
      <c r="D16" s="72" t="s">
        <v>102</v>
      </c>
      <c r="E16" s="65" t="s">
        <v>146</v>
      </c>
      <c r="F16" s="66"/>
      <c r="G16" s="322">
        <v>532516</v>
      </c>
      <c r="H16" s="67"/>
    </row>
    <row r="17" spans="2:8" s="68" customFormat="1" ht="15.75" customHeight="1">
      <c r="B17" s="69"/>
      <c r="C17" s="71"/>
      <c r="D17" s="72" t="s">
        <v>102</v>
      </c>
      <c r="E17" s="65" t="s">
        <v>110</v>
      </c>
      <c r="F17" s="66"/>
      <c r="G17" s="322">
        <v>57630</v>
      </c>
      <c r="H17" s="67"/>
    </row>
    <row r="18" spans="2:8" s="68" customFormat="1" ht="15.75" customHeight="1">
      <c r="B18" s="69"/>
      <c r="C18" s="71"/>
      <c r="D18" s="72" t="s">
        <v>102</v>
      </c>
      <c r="E18" s="65" t="s">
        <v>111</v>
      </c>
      <c r="F18" s="66"/>
      <c r="G18" s="322">
        <v>23694</v>
      </c>
      <c r="H18" s="67"/>
    </row>
    <row r="19" spans="2:8" s="68" customFormat="1" ht="15.75" customHeight="1">
      <c r="B19" s="69"/>
      <c r="C19" s="71"/>
      <c r="D19" s="72" t="s">
        <v>102</v>
      </c>
      <c r="E19" s="65" t="s">
        <v>112</v>
      </c>
      <c r="F19" s="66"/>
      <c r="G19" s="398">
        <f>52520+174728</f>
        <v>227248</v>
      </c>
      <c r="H19" s="67">
        <v>0</v>
      </c>
    </row>
    <row r="20" spans="2:8" s="68" customFormat="1" ht="15.75" customHeight="1">
      <c r="B20" s="69"/>
      <c r="C20" s="71"/>
      <c r="D20" s="72" t="s">
        <v>102</v>
      </c>
      <c r="E20" s="65" t="s">
        <v>113</v>
      </c>
      <c r="F20" s="66"/>
      <c r="G20" s="322">
        <v>250011</v>
      </c>
      <c r="H20" s="67">
        <v>0</v>
      </c>
    </row>
    <row r="21" spans="2:8" s="68" customFormat="1" ht="15.75" customHeight="1">
      <c r="B21" s="69"/>
      <c r="C21" s="71"/>
      <c r="D21" s="72" t="s">
        <v>102</v>
      </c>
      <c r="E21" s="65" t="s">
        <v>443</v>
      </c>
      <c r="F21" s="66"/>
      <c r="G21" s="322">
        <f>11165+10000</f>
        <v>21165</v>
      </c>
      <c r="H21" s="67">
        <v>0</v>
      </c>
    </row>
    <row r="22" spans="2:8" s="68" customFormat="1" ht="15.75" customHeight="1">
      <c r="B22" s="69"/>
      <c r="C22" s="71"/>
      <c r="D22" s="72" t="s">
        <v>102</v>
      </c>
      <c r="E22" s="65" t="s">
        <v>108</v>
      </c>
      <c r="F22" s="66"/>
      <c r="G22" s="357"/>
      <c r="H22" s="67">
        <v>0</v>
      </c>
    </row>
    <row r="23" spans="2:8" s="68" customFormat="1" ht="15.75" customHeight="1">
      <c r="B23" s="69"/>
      <c r="C23" s="71"/>
      <c r="D23" s="72" t="s">
        <v>102</v>
      </c>
      <c r="E23" s="65" t="s">
        <v>117</v>
      </c>
      <c r="F23" s="66"/>
      <c r="G23" s="322">
        <v>0</v>
      </c>
      <c r="H23" s="67">
        <v>0</v>
      </c>
    </row>
    <row r="24" spans="2:11" s="68" customFormat="1" ht="15.75" customHeight="1">
      <c r="B24" s="69"/>
      <c r="C24" s="71"/>
      <c r="D24" s="72" t="s">
        <v>102</v>
      </c>
      <c r="E24" s="65" t="s">
        <v>116</v>
      </c>
      <c r="F24" s="66"/>
      <c r="G24" s="322">
        <f>5880000+6969435</f>
        <v>12849435</v>
      </c>
      <c r="H24" s="67">
        <v>0</v>
      </c>
      <c r="K24" s="363"/>
    </row>
    <row r="25" spans="2:10" s="59" customFormat="1" ht="15.75" customHeight="1">
      <c r="B25" s="69"/>
      <c r="C25" s="56">
        <v>4</v>
      </c>
      <c r="D25" s="61" t="s">
        <v>28</v>
      </c>
      <c r="E25" s="62"/>
      <c r="F25" s="63"/>
      <c r="G25" s="120">
        <v>0</v>
      </c>
      <c r="H25" s="120">
        <v>0</v>
      </c>
      <c r="J25" s="136" t="s">
        <v>496</v>
      </c>
    </row>
    <row r="26" spans="2:8" s="59" customFormat="1" ht="15.75" customHeight="1">
      <c r="B26" s="60"/>
      <c r="C26" s="56">
        <v>5</v>
      </c>
      <c r="D26" s="61" t="s">
        <v>148</v>
      </c>
      <c r="E26" s="62"/>
      <c r="F26" s="63"/>
      <c r="G26" s="120">
        <v>0</v>
      </c>
      <c r="H26" s="120">
        <v>0</v>
      </c>
    </row>
    <row r="27" spans="2:8" s="59" customFormat="1" ht="24.75" customHeight="1">
      <c r="B27" s="73" t="s">
        <v>4</v>
      </c>
      <c r="C27" s="438" t="s">
        <v>49</v>
      </c>
      <c r="D27" s="439"/>
      <c r="E27" s="440"/>
      <c r="F27" s="63"/>
      <c r="G27" s="120">
        <f>G28+G31+G32+G33</f>
        <v>0</v>
      </c>
      <c r="H27" s="120">
        <f>H28+H31+H32+H33</f>
        <v>0</v>
      </c>
    </row>
    <row r="28" spans="2:8" s="59" customFormat="1" ht="15.75" customHeight="1">
      <c r="B28" s="60"/>
      <c r="C28" s="56">
        <v>1</v>
      </c>
      <c r="D28" s="61" t="s">
        <v>33</v>
      </c>
      <c r="E28" s="74"/>
      <c r="F28" s="63"/>
      <c r="G28" s="120">
        <f>G29+G30</f>
        <v>0</v>
      </c>
      <c r="H28" s="120">
        <f>H29+H30</f>
        <v>0</v>
      </c>
    </row>
    <row r="29" spans="2:8" s="68" customFormat="1" ht="15.75" customHeight="1">
      <c r="B29" s="60"/>
      <c r="C29" s="70"/>
      <c r="D29" s="64" t="s">
        <v>102</v>
      </c>
      <c r="E29" s="65" t="s">
        <v>34</v>
      </c>
      <c r="F29" s="66"/>
      <c r="G29" s="67">
        <v>0</v>
      </c>
      <c r="H29" s="67">
        <v>0</v>
      </c>
    </row>
    <row r="30" spans="2:8" s="68" customFormat="1" ht="15.75" customHeight="1">
      <c r="B30" s="69"/>
      <c r="C30" s="71"/>
      <c r="D30" s="72" t="s">
        <v>102</v>
      </c>
      <c r="E30" s="65" t="s">
        <v>31</v>
      </c>
      <c r="F30" s="66"/>
      <c r="G30" s="67">
        <v>0</v>
      </c>
      <c r="H30" s="67">
        <v>0</v>
      </c>
    </row>
    <row r="31" spans="2:8" s="59" customFormat="1" ht="15.75" customHeight="1">
      <c r="B31" s="69"/>
      <c r="C31" s="56">
        <v>2</v>
      </c>
      <c r="D31" s="61" t="s">
        <v>35</v>
      </c>
      <c r="E31" s="62"/>
      <c r="F31" s="63"/>
      <c r="G31" s="58">
        <v>0</v>
      </c>
      <c r="H31" s="58">
        <v>0</v>
      </c>
    </row>
    <row r="32" spans="2:8" s="59" customFormat="1" ht="15.75" customHeight="1">
      <c r="B32" s="60"/>
      <c r="C32" s="56">
        <v>3</v>
      </c>
      <c r="D32" s="61" t="s">
        <v>28</v>
      </c>
      <c r="E32" s="62"/>
      <c r="F32" s="63"/>
      <c r="G32" s="58">
        <v>0</v>
      </c>
      <c r="H32" s="58">
        <v>0</v>
      </c>
    </row>
    <row r="33" spans="2:8" s="59" customFormat="1" ht="15.75" customHeight="1">
      <c r="B33" s="60"/>
      <c r="C33" s="56">
        <v>4</v>
      </c>
      <c r="D33" s="61" t="s">
        <v>36</v>
      </c>
      <c r="E33" s="62"/>
      <c r="F33" s="63"/>
      <c r="G33" s="58">
        <v>0</v>
      </c>
      <c r="H33" s="58">
        <v>0</v>
      </c>
    </row>
    <row r="34" spans="2:8" s="59" customFormat="1" ht="24.75" customHeight="1">
      <c r="B34" s="60"/>
      <c r="C34" s="438" t="s">
        <v>51</v>
      </c>
      <c r="D34" s="439"/>
      <c r="E34" s="440"/>
      <c r="F34" s="63"/>
      <c r="G34" s="120">
        <f>G27+G9</f>
        <v>65618138</v>
      </c>
      <c r="H34" s="120">
        <f>H27+H9</f>
        <v>0</v>
      </c>
    </row>
    <row r="35" spans="2:8" s="59" customFormat="1" ht="20.25" customHeight="1">
      <c r="B35" s="73" t="s">
        <v>37</v>
      </c>
      <c r="C35" s="438" t="s">
        <v>38</v>
      </c>
      <c r="D35" s="439"/>
      <c r="E35" s="440"/>
      <c r="F35" s="63"/>
      <c r="G35" s="120">
        <f>SUM(G36:G45)</f>
        <v>4473074.7</v>
      </c>
      <c r="H35" s="120">
        <f>SUM(H36:H45)</f>
        <v>0</v>
      </c>
    </row>
    <row r="36" spans="2:8" s="59" customFormat="1" ht="15.75" customHeight="1">
      <c r="B36" s="60"/>
      <c r="C36" s="56">
        <v>1</v>
      </c>
      <c r="D36" s="61" t="s">
        <v>39</v>
      </c>
      <c r="E36" s="62"/>
      <c r="F36" s="63"/>
      <c r="G36" s="120">
        <v>0</v>
      </c>
      <c r="H36" s="120">
        <v>0</v>
      </c>
    </row>
    <row r="37" spans="2:8" s="59" customFormat="1" ht="15.75" customHeight="1">
      <c r="B37" s="60"/>
      <c r="C37" s="88">
        <v>2</v>
      </c>
      <c r="D37" s="61" t="s">
        <v>40</v>
      </c>
      <c r="E37" s="62"/>
      <c r="F37" s="63"/>
      <c r="G37" s="120">
        <v>0</v>
      </c>
      <c r="H37" s="120">
        <v>0</v>
      </c>
    </row>
    <row r="38" spans="2:8" s="59" customFormat="1" ht="15.75" customHeight="1">
      <c r="B38" s="60"/>
      <c r="C38" s="56">
        <v>3</v>
      </c>
      <c r="D38" s="61" t="s">
        <v>41</v>
      </c>
      <c r="E38" s="62"/>
      <c r="F38" s="63"/>
      <c r="G38" s="120">
        <v>100000</v>
      </c>
      <c r="H38" s="120"/>
    </row>
    <row r="39" spans="2:8" s="59" customFormat="1" ht="15.75" customHeight="1">
      <c r="B39" s="60"/>
      <c r="C39" s="88">
        <v>4</v>
      </c>
      <c r="D39" s="61" t="s">
        <v>42</v>
      </c>
      <c r="E39" s="62"/>
      <c r="F39" s="63"/>
      <c r="G39" s="120">
        <v>0</v>
      </c>
      <c r="H39" s="120"/>
    </row>
    <row r="40" spans="2:8" s="59" customFormat="1" ht="15.75" customHeight="1">
      <c r="B40" s="60"/>
      <c r="C40" s="56">
        <v>5</v>
      </c>
      <c r="D40" s="61" t="s">
        <v>118</v>
      </c>
      <c r="E40" s="62"/>
      <c r="F40" s="63"/>
      <c r="G40" s="120">
        <v>0</v>
      </c>
      <c r="H40" s="120"/>
    </row>
    <row r="41" spans="2:8" s="59" customFormat="1" ht="15.75" customHeight="1">
      <c r="B41" s="60"/>
      <c r="C41" s="88">
        <v>6</v>
      </c>
      <c r="D41" s="61" t="s">
        <v>43</v>
      </c>
      <c r="E41" s="62"/>
      <c r="F41" s="63"/>
      <c r="G41" s="120">
        <v>0</v>
      </c>
      <c r="H41" s="120"/>
    </row>
    <row r="42" spans="2:8" s="59" customFormat="1" ht="15.75" customHeight="1">
      <c r="B42" s="60"/>
      <c r="C42" s="56">
        <v>7</v>
      </c>
      <c r="D42" s="61" t="s">
        <v>44</v>
      </c>
      <c r="E42" s="62"/>
      <c r="F42" s="63"/>
      <c r="G42" s="120">
        <v>0</v>
      </c>
      <c r="H42" s="120"/>
    </row>
    <row r="43" spans="2:8" s="59" customFormat="1" ht="15.75" customHeight="1">
      <c r="B43" s="60"/>
      <c r="C43" s="88">
        <v>8</v>
      </c>
      <c r="D43" s="61" t="s">
        <v>45</v>
      </c>
      <c r="E43" s="62"/>
      <c r="F43" s="63"/>
      <c r="G43" s="120">
        <v>0</v>
      </c>
      <c r="H43" s="120"/>
    </row>
    <row r="44" spans="2:8" s="59" customFormat="1" ht="15.75" customHeight="1">
      <c r="B44" s="60"/>
      <c r="C44" s="56">
        <v>9</v>
      </c>
      <c r="D44" s="61" t="s">
        <v>46</v>
      </c>
      <c r="E44" s="62"/>
      <c r="F44" s="63"/>
      <c r="G44" s="120">
        <f>H45</f>
        <v>0</v>
      </c>
      <c r="H44" s="120"/>
    </row>
    <row r="45" spans="2:8" s="59" customFormat="1" ht="15.75" customHeight="1">
      <c r="B45" s="60"/>
      <c r="C45" s="88">
        <v>10</v>
      </c>
      <c r="D45" s="61" t="s">
        <v>47</v>
      </c>
      <c r="E45" s="62"/>
      <c r="F45" s="63"/>
      <c r="G45" s="120">
        <f>'Rez.1'!F29+5</f>
        <v>4373074.7</v>
      </c>
      <c r="H45" s="120"/>
    </row>
    <row r="46" spans="2:8" s="59" customFormat="1" ht="24.75" customHeight="1">
      <c r="B46" s="60"/>
      <c r="C46" s="438" t="s">
        <v>50</v>
      </c>
      <c r="D46" s="439"/>
      <c r="E46" s="440"/>
      <c r="F46" s="63"/>
      <c r="G46" s="120">
        <f>G35+G34</f>
        <v>70091212.7</v>
      </c>
      <c r="H46" s="120">
        <f>H35+H34</f>
        <v>0</v>
      </c>
    </row>
    <row r="47" spans="2:8" s="59" customFormat="1" ht="19.5" customHeight="1" hidden="1">
      <c r="B47" s="75"/>
      <c r="C47" s="75"/>
      <c r="D47" s="89"/>
      <c r="E47" s="76"/>
      <c r="F47" s="76"/>
      <c r="G47" s="77"/>
      <c r="H47" s="77"/>
    </row>
    <row r="48" spans="2:8" s="59" customFormat="1" ht="15.75" customHeight="1">
      <c r="B48" s="75"/>
      <c r="C48" s="75"/>
      <c r="D48" s="205" t="s">
        <v>230</v>
      </c>
      <c r="E48" s="205"/>
      <c r="F48" s="449" t="s">
        <v>349</v>
      </c>
      <c r="G48" s="449"/>
      <c r="H48" s="182" t="s">
        <v>233</v>
      </c>
    </row>
    <row r="49" spans="2:8" s="59" customFormat="1" ht="15.75" customHeight="1">
      <c r="B49" s="75"/>
      <c r="C49" s="75"/>
      <c r="D49" s="205" t="s">
        <v>447</v>
      </c>
      <c r="E49" s="205"/>
      <c r="F49" s="436" t="s">
        <v>461</v>
      </c>
      <c r="G49" s="436"/>
      <c r="H49" s="77"/>
    </row>
    <row r="50" spans="2:8" s="59" customFormat="1" ht="15.75" customHeight="1">
      <c r="B50" s="75"/>
      <c r="C50" s="75"/>
      <c r="D50" s="89"/>
      <c r="E50" s="76"/>
      <c r="F50" s="76"/>
      <c r="G50" s="77"/>
      <c r="H50" s="77"/>
    </row>
    <row r="51" spans="2:8" s="59" customFormat="1" ht="15.75" customHeight="1">
      <c r="B51" s="75"/>
      <c r="C51" s="75"/>
      <c r="D51" s="89"/>
      <c r="E51" s="76"/>
      <c r="F51" s="76"/>
      <c r="G51" s="77"/>
      <c r="H51" s="77"/>
    </row>
    <row r="52" spans="2:8" s="59" customFormat="1" ht="15.75" customHeight="1">
      <c r="B52" s="75"/>
      <c r="C52" s="75"/>
      <c r="D52" s="89"/>
      <c r="E52" s="76"/>
      <c r="F52" s="76"/>
      <c r="G52" s="77"/>
      <c r="H52" s="77"/>
    </row>
    <row r="53" spans="2:8" s="59" customFormat="1" ht="15.75" customHeight="1">
      <c r="B53" s="75"/>
      <c r="C53" s="75"/>
      <c r="D53" s="89"/>
      <c r="E53" s="76"/>
      <c r="F53" s="76"/>
      <c r="G53" s="77"/>
      <c r="H53" s="77"/>
    </row>
    <row r="54" spans="2:8" s="59" customFormat="1" ht="15.75" customHeight="1">
      <c r="B54" s="75"/>
      <c r="C54" s="75"/>
      <c r="D54" s="89"/>
      <c r="E54" s="76"/>
      <c r="F54" s="76"/>
      <c r="G54" s="77"/>
      <c r="H54" s="77"/>
    </row>
    <row r="55" spans="2:8" s="59" customFormat="1" ht="15.75" customHeight="1">
      <c r="B55" s="75"/>
      <c r="C55" s="75"/>
      <c r="D55" s="89"/>
      <c r="E55" s="76"/>
      <c r="F55" s="76"/>
      <c r="G55" s="77"/>
      <c r="H55" s="77"/>
    </row>
    <row r="56" spans="2:8" s="59" customFormat="1" ht="15.75" customHeight="1">
      <c r="B56" s="75"/>
      <c r="C56" s="75"/>
      <c r="D56" s="75"/>
      <c r="E56" s="75"/>
      <c r="F56" s="76"/>
      <c r="G56" s="77"/>
      <c r="H56" s="77"/>
    </row>
    <row r="57" spans="2:8" ht="12.75">
      <c r="B57" s="90"/>
      <c r="C57" s="90"/>
      <c r="D57" s="91"/>
      <c r="E57" s="92"/>
      <c r="F57" s="92"/>
      <c r="G57" s="93"/>
      <c r="H57" s="93"/>
    </row>
  </sheetData>
  <sheetProtection/>
  <mergeCells count="11">
    <mergeCell ref="C27:E27"/>
    <mergeCell ref="F48:G48"/>
    <mergeCell ref="F49:G49"/>
    <mergeCell ref="C35:E35"/>
    <mergeCell ref="B5:H5"/>
    <mergeCell ref="C34:E34"/>
    <mergeCell ref="C9:E9"/>
    <mergeCell ref="F7:F8"/>
    <mergeCell ref="C46:E46"/>
    <mergeCell ref="B7:B8"/>
    <mergeCell ref="C7:E8"/>
  </mergeCells>
  <printOptions horizontalCentered="1" verticalCentered="1"/>
  <pageMargins left="0" right="0" top="0" bottom="0" header="0.2" footer="0.19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41"/>
  <sheetViews>
    <sheetView zoomScalePageLayoutView="0" workbookViewId="0" topLeftCell="B4">
      <selection activeCell="F29" sqref="F29"/>
    </sheetView>
  </sheetViews>
  <sheetFormatPr defaultColWidth="9.140625" defaultRowHeight="12.75"/>
  <cols>
    <col min="1" max="1" width="3.28125" style="19" hidden="1" customWidth="1"/>
    <col min="2" max="2" width="3.8515625" style="83" customWidth="1"/>
    <col min="3" max="3" width="5.28125" style="83" customWidth="1"/>
    <col min="4" max="4" width="2.7109375" style="83" customWidth="1"/>
    <col min="5" max="5" width="45.7109375" style="19" customWidth="1"/>
    <col min="6" max="6" width="14.8515625" style="365" customWidth="1"/>
    <col min="7" max="7" width="23.421875" style="84" customWidth="1"/>
    <col min="8" max="8" width="4.140625" style="19" customWidth="1"/>
    <col min="9" max="9" width="9.140625" style="19" customWidth="1"/>
    <col min="10" max="10" width="18.00390625" style="97" customWidth="1"/>
    <col min="11" max="16384" width="9.140625" style="19" customWidth="1"/>
  </cols>
  <sheetData>
    <row r="1" spans="2:10" s="82" customFormat="1" ht="18">
      <c r="B1" s="47"/>
      <c r="C1" s="184" t="s">
        <v>441</v>
      </c>
      <c r="D1" s="45"/>
      <c r="E1" s="45"/>
      <c r="F1" s="364"/>
      <c r="G1" s="94"/>
      <c r="H1" s="47"/>
      <c r="I1" s="47"/>
      <c r="J1" s="95"/>
    </row>
    <row r="2" spans="2:10" s="82" customFormat="1" ht="18">
      <c r="B2" s="47"/>
      <c r="C2" s="358" t="s">
        <v>454</v>
      </c>
      <c r="D2" s="45"/>
      <c r="E2" s="351" t="s">
        <v>450</v>
      </c>
      <c r="F2" s="364"/>
      <c r="G2" s="94"/>
      <c r="H2" s="47"/>
      <c r="I2" s="47"/>
      <c r="J2" s="95"/>
    </row>
    <row r="3" spans="2:10" s="82" customFormat="1" ht="29.25" customHeight="1">
      <c r="B3" s="460" t="s">
        <v>486</v>
      </c>
      <c r="C3" s="460"/>
      <c r="D3" s="460"/>
      <c r="E3" s="460"/>
      <c r="F3" s="460"/>
      <c r="G3" s="460"/>
      <c r="H3" s="96"/>
      <c r="I3" s="96"/>
      <c r="J3" s="95"/>
    </row>
    <row r="4" spans="2:10" s="82" customFormat="1" ht="18.75" customHeight="1">
      <c r="B4" s="477" t="s">
        <v>132</v>
      </c>
      <c r="C4" s="477"/>
      <c r="D4" s="477"/>
      <c r="E4" s="477"/>
      <c r="F4" s="477"/>
      <c r="G4" s="477"/>
      <c r="H4" s="49"/>
      <c r="I4" s="49"/>
      <c r="J4" s="95"/>
    </row>
    <row r="5" ht="7.5" customHeight="1"/>
    <row r="6" spans="2:10" s="82" customFormat="1" ht="15.75" customHeight="1">
      <c r="B6" s="470" t="s">
        <v>2</v>
      </c>
      <c r="C6" s="464" t="s">
        <v>133</v>
      </c>
      <c r="D6" s="465"/>
      <c r="E6" s="466"/>
      <c r="F6" s="366" t="s">
        <v>134</v>
      </c>
      <c r="G6" s="98" t="s">
        <v>134</v>
      </c>
      <c r="H6" s="59"/>
      <c r="I6" s="59"/>
      <c r="J6" s="95"/>
    </row>
    <row r="7" spans="2:10" s="82" customFormat="1" ht="15.75" customHeight="1">
      <c r="B7" s="471"/>
      <c r="C7" s="467"/>
      <c r="D7" s="468"/>
      <c r="E7" s="469"/>
      <c r="F7" s="367" t="s">
        <v>135</v>
      </c>
      <c r="G7" s="99" t="s">
        <v>153</v>
      </c>
      <c r="H7" s="59"/>
      <c r="I7" s="59"/>
      <c r="J7" s="95"/>
    </row>
    <row r="8" spans="2:10" s="82" customFormat="1" ht="24.75" customHeight="1">
      <c r="B8" s="100">
        <v>1</v>
      </c>
      <c r="C8" s="472" t="s">
        <v>53</v>
      </c>
      <c r="D8" s="473"/>
      <c r="E8" s="474"/>
      <c r="F8" s="368">
        <v>0</v>
      </c>
      <c r="G8" s="102">
        <v>0</v>
      </c>
      <c r="J8" s="95"/>
    </row>
    <row r="9" spans="2:10" s="82" customFormat="1" ht="24.75" customHeight="1">
      <c r="B9" s="100">
        <v>2</v>
      </c>
      <c r="C9" s="472" t="s">
        <v>54</v>
      </c>
      <c r="D9" s="473"/>
      <c r="E9" s="474"/>
      <c r="F9" s="369">
        <v>56002146</v>
      </c>
      <c r="G9" s="121">
        <v>0</v>
      </c>
      <c r="J9" s="95"/>
    </row>
    <row r="10" spans="2:10" s="82" customFormat="1" ht="24.75" customHeight="1">
      <c r="B10" s="79">
        <v>3</v>
      </c>
      <c r="C10" s="472" t="s">
        <v>149</v>
      </c>
      <c r="D10" s="473"/>
      <c r="E10" s="474"/>
      <c r="F10" s="370">
        <v>0</v>
      </c>
      <c r="G10" s="122">
        <v>0</v>
      </c>
      <c r="J10" s="95"/>
    </row>
    <row r="11" spans="2:10" s="82" customFormat="1" ht="24.75" customHeight="1">
      <c r="B11" s="79">
        <v>4</v>
      </c>
      <c r="C11" s="472" t="s">
        <v>119</v>
      </c>
      <c r="D11" s="473"/>
      <c r="E11" s="474"/>
      <c r="F11" s="370">
        <f>50027764-1747285</f>
        <v>48280479</v>
      </c>
      <c r="G11" s="122">
        <v>0</v>
      </c>
      <c r="J11" s="95"/>
    </row>
    <row r="12" spans="2:10" s="82" customFormat="1" ht="24.75" customHeight="1">
      <c r="B12" s="79">
        <v>5</v>
      </c>
      <c r="C12" s="472" t="s">
        <v>120</v>
      </c>
      <c r="D12" s="473"/>
      <c r="E12" s="474"/>
      <c r="F12" s="370">
        <f>F13+F14</f>
        <v>2304407</v>
      </c>
      <c r="G12" s="122"/>
      <c r="J12" s="95"/>
    </row>
    <row r="13" spans="2:10" s="82" customFormat="1" ht="24.75" customHeight="1">
      <c r="B13" s="79"/>
      <c r="C13" s="101"/>
      <c r="D13" s="475" t="s">
        <v>121</v>
      </c>
      <c r="E13" s="476"/>
      <c r="F13" s="371">
        <v>2056940</v>
      </c>
      <c r="G13" s="123"/>
      <c r="H13" s="68"/>
      <c r="I13" s="68"/>
      <c r="J13" s="320"/>
    </row>
    <row r="14" spans="2:10" s="82" customFormat="1" ht="24.75" customHeight="1">
      <c r="B14" s="79"/>
      <c r="C14" s="101"/>
      <c r="D14" s="475" t="s">
        <v>122</v>
      </c>
      <c r="E14" s="476"/>
      <c r="F14" s="371">
        <v>247467</v>
      </c>
      <c r="G14" s="123"/>
      <c r="H14" s="68"/>
      <c r="I14" s="68"/>
      <c r="J14" s="320"/>
    </row>
    <row r="15" spans="2:11" s="82" customFormat="1" ht="24.75" customHeight="1">
      <c r="B15" s="100">
        <v>6</v>
      </c>
      <c r="C15" s="472" t="s">
        <v>123</v>
      </c>
      <c r="D15" s="473"/>
      <c r="E15" s="474"/>
      <c r="F15" s="369">
        <v>0</v>
      </c>
      <c r="G15" s="121">
        <v>0</v>
      </c>
      <c r="J15" s="320"/>
      <c r="K15" s="95"/>
    </row>
    <row r="16" spans="2:10" s="82" customFormat="1" ht="24.75" customHeight="1">
      <c r="B16" s="100">
        <v>7</v>
      </c>
      <c r="C16" s="472" t="s">
        <v>124</v>
      </c>
      <c r="D16" s="473"/>
      <c r="E16" s="474"/>
      <c r="F16" s="369">
        <f>31000+9238+508395</f>
        <v>548633</v>
      </c>
      <c r="G16" s="121">
        <v>0</v>
      </c>
      <c r="J16" s="320"/>
    </row>
    <row r="17" spans="2:10" s="82" customFormat="1" ht="39.75" customHeight="1">
      <c r="B17" s="100">
        <v>8</v>
      </c>
      <c r="C17" s="438" t="s">
        <v>125</v>
      </c>
      <c r="D17" s="439"/>
      <c r="E17" s="440"/>
      <c r="F17" s="372">
        <f>F11+F12+F15+F16</f>
        <v>51133519</v>
      </c>
      <c r="G17" s="126">
        <f>G11+G12+H12+G15+G16</f>
        <v>0</v>
      </c>
      <c r="H17" s="59"/>
      <c r="I17" s="59"/>
      <c r="J17" s="320"/>
    </row>
    <row r="18" spans="2:10" s="82" customFormat="1" ht="25.5" customHeight="1">
      <c r="B18" s="100">
        <v>9</v>
      </c>
      <c r="C18" s="461" t="s">
        <v>126</v>
      </c>
      <c r="D18" s="462"/>
      <c r="E18" s="463"/>
      <c r="F18" s="373">
        <f>F8+F9+F10-F17</f>
        <v>4868627</v>
      </c>
      <c r="G18" s="124">
        <f>G8+G9+G10-G17</f>
        <v>0</v>
      </c>
      <c r="H18" s="59"/>
      <c r="I18" s="59"/>
      <c r="J18" s="320"/>
    </row>
    <row r="19" spans="2:10" s="82" customFormat="1" ht="24.75" customHeight="1">
      <c r="B19" s="100">
        <v>10</v>
      </c>
      <c r="C19" s="472" t="s">
        <v>55</v>
      </c>
      <c r="D19" s="473"/>
      <c r="E19" s="474"/>
      <c r="F19" s="369">
        <v>0</v>
      </c>
      <c r="G19" s="121">
        <v>0</v>
      </c>
      <c r="J19" s="320"/>
    </row>
    <row r="20" spans="2:10" s="82" customFormat="1" ht="24.75" customHeight="1">
      <c r="B20" s="100">
        <v>11</v>
      </c>
      <c r="C20" s="472" t="s">
        <v>127</v>
      </c>
      <c r="D20" s="473"/>
      <c r="E20" s="474"/>
      <c r="F20" s="369">
        <v>0</v>
      </c>
      <c r="G20" s="121">
        <v>0</v>
      </c>
      <c r="J20" s="320"/>
    </row>
    <row r="21" spans="2:10" s="82" customFormat="1" ht="24.75" customHeight="1">
      <c r="B21" s="100">
        <v>12</v>
      </c>
      <c r="C21" s="472" t="s">
        <v>56</v>
      </c>
      <c r="D21" s="473"/>
      <c r="E21" s="474"/>
      <c r="F21" s="369">
        <f>F22+F23+F24</f>
        <v>13856</v>
      </c>
      <c r="G21" s="121">
        <f>G22+G23+G24</f>
        <v>0</v>
      </c>
      <c r="J21" s="95"/>
    </row>
    <row r="22" spans="2:10" s="82" customFormat="1" ht="24.75" customHeight="1">
      <c r="B22" s="100"/>
      <c r="C22" s="103">
        <v>121</v>
      </c>
      <c r="D22" s="475" t="s">
        <v>57</v>
      </c>
      <c r="E22" s="476"/>
      <c r="F22" s="374">
        <v>0</v>
      </c>
      <c r="G22" s="125">
        <v>0</v>
      </c>
      <c r="H22" s="68"/>
      <c r="I22" s="68"/>
      <c r="J22" s="321"/>
    </row>
    <row r="23" spans="2:10" s="82" customFormat="1" ht="24.75" customHeight="1">
      <c r="B23" s="100"/>
      <c r="C23" s="101">
        <v>122</v>
      </c>
      <c r="D23" s="475" t="s">
        <v>128</v>
      </c>
      <c r="E23" s="476"/>
      <c r="F23" s="374">
        <v>0</v>
      </c>
      <c r="G23" s="125">
        <v>0</v>
      </c>
      <c r="H23" s="68"/>
      <c r="I23" s="68"/>
      <c r="J23" s="95"/>
    </row>
    <row r="24" spans="2:10" s="82" customFormat="1" ht="24.75" customHeight="1">
      <c r="B24" s="100"/>
      <c r="C24" s="101">
        <v>123</v>
      </c>
      <c r="D24" s="475" t="s">
        <v>58</v>
      </c>
      <c r="E24" s="476"/>
      <c r="F24" s="374">
        <f>(39680-150-25674)</f>
        <v>13856</v>
      </c>
      <c r="G24" s="125">
        <v>0</v>
      </c>
      <c r="H24" s="68"/>
      <c r="I24" s="68"/>
      <c r="J24" s="95"/>
    </row>
    <row r="25" spans="2:10" s="82" customFormat="1" ht="24.75" customHeight="1">
      <c r="B25" s="100"/>
      <c r="C25" s="101">
        <v>124</v>
      </c>
      <c r="D25" s="475" t="s">
        <v>59</v>
      </c>
      <c r="E25" s="476"/>
      <c r="F25" s="374">
        <v>-21165</v>
      </c>
      <c r="G25" s="125">
        <v>0</v>
      </c>
      <c r="H25" s="68"/>
      <c r="I25" s="68"/>
      <c r="J25" s="95"/>
    </row>
    <row r="26" spans="2:10" s="82" customFormat="1" ht="30.75" customHeight="1">
      <c r="B26" s="100">
        <v>13</v>
      </c>
      <c r="C26" s="461" t="s">
        <v>60</v>
      </c>
      <c r="D26" s="462"/>
      <c r="E26" s="463"/>
      <c r="F26" s="372">
        <f>F19+F20+F21+F25</f>
        <v>-7309</v>
      </c>
      <c r="G26" s="126">
        <f>G19+G20+G21</f>
        <v>0</v>
      </c>
      <c r="H26" s="59"/>
      <c r="I26" s="59"/>
      <c r="J26" s="95"/>
    </row>
    <row r="27" spans="2:10" s="82" customFormat="1" ht="39.75" customHeight="1">
      <c r="B27" s="100">
        <v>14</v>
      </c>
      <c r="C27" s="461" t="s">
        <v>130</v>
      </c>
      <c r="D27" s="462"/>
      <c r="E27" s="463"/>
      <c r="F27" s="375">
        <f>F18+F26</f>
        <v>4861318</v>
      </c>
      <c r="G27" s="130">
        <f>G18+G26</f>
        <v>0</v>
      </c>
      <c r="H27" s="59"/>
      <c r="I27" s="59"/>
      <c r="J27" s="95"/>
    </row>
    <row r="28" spans="2:10" s="82" customFormat="1" ht="24.75" customHeight="1">
      <c r="B28" s="100">
        <v>15</v>
      </c>
      <c r="C28" s="472" t="s">
        <v>61</v>
      </c>
      <c r="D28" s="473"/>
      <c r="E28" s="474"/>
      <c r="F28" s="368">
        <f>(F27-F25)*0.1</f>
        <v>488248.30000000005</v>
      </c>
      <c r="G28" s="102">
        <v>0</v>
      </c>
      <c r="J28" s="95"/>
    </row>
    <row r="29" spans="2:10" s="82" customFormat="1" ht="39.75" customHeight="1">
      <c r="B29" s="100">
        <v>16</v>
      </c>
      <c r="C29" s="461" t="s">
        <v>131</v>
      </c>
      <c r="D29" s="462"/>
      <c r="E29" s="463"/>
      <c r="F29" s="376">
        <f>F27-F28</f>
        <v>4373069.7</v>
      </c>
      <c r="G29" s="129">
        <f>SUM(G27:G28)</f>
        <v>0</v>
      </c>
      <c r="H29" s="59"/>
      <c r="I29" s="59"/>
      <c r="J29" s="382"/>
    </row>
    <row r="30" spans="1:10" s="82" customFormat="1" ht="24.75" customHeight="1">
      <c r="A30" s="396"/>
      <c r="B30" s="100">
        <v>17</v>
      </c>
      <c r="C30" s="472" t="s">
        <v>129</v>
      </c>
      <c r="D30" s="473"/>
      <c r="E30" s="474"/>
      <c r="F30" s="368"/>
      <c r="G30" s="102"/>
      <c r="J30" s="95"/>
    </row>
    <row r="31" spans="1:10" s="82" customFormat="1" ht="22.5" customHeight="1">
      <c r="A31" s="436" t="s">
        <v>230</v>
      </c>
      <c r="B31" s="436"/>
      <c r="C31" s="436"/>
      <c r="D31" s="436"/>
      <c r="E31" s="436"/>
      <c r="F31" s="399"/>
      <c r="G31" s="458" t="s">
        <v>441</v>
      </c>
      <c r="H31" s="458"/>
      <c r="I31" s="458"/>
      <c r="J31" s="95"/>
    </row>
    <row r="32" spans="1:10" s="82" customFormat="1" ht="15.75" customHeight="1" hidden="1">
      <c r="A32" s="395"/>
      <c r="B32" s="395"/>
      <c r="C32" s="395"/>
      <c r="D32" s="395"/>
      <c r="E32" s="395"/>
      <c r="F32" s="399"/>
      <c r="G32" s="400"/>
      <c r="H32" s="400"/>
      <c r="I32" s="400"/>
      <c r="J32" s="95"/>
    </row>
    <row r="33" spans="1:10" s="82" customFormat="1" ht="15.75" customHeight="1">
      <c r="A33" s="459" t="s">
        <v>447</v>
      </c>
      <c r="B33" s="459"/>
      <c r="C33" s="459"/>
      <c r="D33" s="459"/>
      <c r="E33" s="459"/>
      <c r="F33" s="150"/>
      <c r="G33" s="458" t="s">
        <v>448</v>
      </c>
      <c r="H33" s="458"/>
      <c r="I33" s="458"/>
      <c r="J33" s="95"/>
    </row>
    <row r="34" spans="1:10" s="82" customFormat="1" ht="15.75" customHeight="1">
      <c r="A34" s="150"/>
      <c r="B34" s="150"/>
      <c r="C34" s="150"/>
      <c r="D34" s="150"/>
      <c r="E34" s="150"/>
      <c r="F34" s="150"/>
      <c r="G34" s="150"/>
      <c r="H34" s="150"/>
      <c r="I34" s="150"/>
      <c r="J34" s="95"/>
    </row>
    <row r="35" spans="2:10" s="82" customFormat="1" ht="15.75" customHeight="1">
      <c r="B35" s="104"/>
      <c r="C35" s="104"/>
      <c r="D35" s="104"/>
      <c r="E35" s="105"/>
      <c r="F35" s="377"/>
      <c r="G35" s="106"/>
      <c r="J35" s="95"/>
    </row>
    <row r="36" spans="2:10" s="82" customFormat="1" ht="15.75" customHeight="1">
      <c r="B36" s="104"/>
      <c r="C36" s="104"/>
      <c r="D36" s="104"/>
      <c r="E36" s="105"/>
      <c r="F36" s="377"/>
      <c r="G36" s="106"/>
      <c r="J36" s="95"/>
    </row>
    <row r="37" spans="2:10" s="82" customFormat="1" ht="15.75" customHeight="1">
      <c r="B37" s="104"/>
      <c r="C37" s="104"/>
      <c r="D37" s="104"/>
      <c r="E37" s="105"/>
      <c r="F37" s="377"/>
      <c r="G37" s="106"/>
      <c r="J37" s="95"/>
    </row>
    <row r="38" spans="2:10" s="82" customFormat="1" ht="15.75" customHeight="1">
      <c r="B38" s="104"/>
      <c r="C38" s="104"/>
      <c r="D38" s="104"/>
      <c r="E38" s="105"/>
      <c r="F38" s="377"/>
      <c r="G38" s="106"/>
      <c r="J38" s="95"/>
    </row>
    <row r="39" spans="2:10" s="82" customFormat="1" ht="15.75" customHeight="1">
      <c r="B39" s="104"/>
      <c r="C39" s="104"/>
      <c r="D39" s="104"/>
      <c r="E39" s="105"/>
      <c r="F39" s="377"/>
      <c r="G39" s="106"/>
      <c r="J39" s="95"/>
    </row>
    <row r="40" spans="2:10" s="82" customFormat="1" ht="15.75" customHeight="1">
      <c r="B40" s="104"/>
      <c r="C40" s="104"/>
      <c r="D40" s="104"/>
      <c r="E40" s="449"/>
      <c r="F40" s="449"/>
      <c r="G40" s="106"/>
      <c r="J40" s="95"/>
    </row>
    <row r="41" spans="2:7" ht="15.75">
      <c r="B41" s="107"/>
      <c r="C41" s="107"/>
      <c r="D41" s="107"/>
      <c r="E41" s="436"/>
      <c r="F41" s="436"/>
      <c r="G41" s="108"/>
    </row>
  </sheetData>
  <sheetProtection/>
  <mergeCells count="33">
    <mergeCell ref="B4:G4"/>
    <mergeCell ref="D25:E25"/>
    <mergeCell ref="C27:E27"/>
    <mergeCell ref="C28:E28"/>
    <mergeCell ref="C21:E21"/>
    <mergeCell ref="D22:E22"/>
    <mergeCell ref="D23:E23"/>
    <mergeCell ref="D24:E24"/>
    <mergeCell ref="C16:E16"/>
    <mergeCell ref="C19:E19"/>
    <mergeCell ref="C20:E20"/>
    <mergeCell ref="C30:E30"/>
    <mergeCell ref="C29:E29"/>
    <mergeCell ref="C12:E12"/>
    <mergeCell ref="D13:E13"/>
    <mergeCell ref="D14:E14"/>
    <mergeCell ref="C15:E15"/>
    <mergeCell ref="B3:G3"/>
    <mergeCell ref="C26:E26"/>
    <mergeCell ref="C6:E7"/>
    <mergeCell ref="B6:B7"/>
    <mergeCell ref="C17:E17"/>
    <mergeCell ref="C18:E18"/>
    <mergeCell ref="C8:E8"/>
    <mergeCell ref="C9:E9"/>
    <mergeCell ref="C10:E10"/>
    <mergeCell ref="C11:E11"/>
    <mergeCell ref="A31:E31"/>
    <mergeCell ref="G31:I31"/>
    <mergeCell ref="A33:E33"/>
    <mergeCell ref="G33:I33"/>
    <mergeCell ref="E40:F40"/>
    <mergeCell ref="E41:F41"/>
  </mergeCells>
  <printOptions horizontalCentered="1" verticalCentered="1"/>
  <pageMargins left="0" right="0" top="0" bottom="0" header="0.5118110236220472" footer="0.19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3.8515625" style="78" customWidth="1"/>
    <col min="2" max="2" width="3.7109375" style="80" customWidth="1"/>
    <col min="3" max="3" width="11.140625" style="80" customWidth="1"/>
    <col min="4" max="4" width="52.7109375" style="80" customWidth="1"/>
    <col min="5" max="5" width="15.28125" style="81" customWidth="1"/>
    <col min="6" max="6" width="13.7109375" style="81" customWidth="1"/>
    <col min="7" max="7" width="4.57421875" style="78" customWidth="1"/>
    <col min="8" max="16384" width="9.140625" style="78" customWidth="1"/>
  </cols>
  <sheetData>
    <row r="1" spans="2:7" s="82" customFormat="1" ht="18">
      <c r="B1" s="184"/>
      <c r="C1" s="47"/>
      <c r="D1" s="184" t="s">
        <v>441</v>
      </c>
      <c r="E1" s="45"/>
      <c r="F1" s="45"/>
      <c r="G1" s="46"/>
    </row>
    <row r="2" spans="2:7" s="82" customFormat="1" ht="18">
      <c r="B2" s="184"/>
      <c r="C2" s="359" t="s">
        <v>484</v>
      </c>
      <c r="D2" s="360"/>
      <c r="E2" s="361"/>
      <c r="F2" s="46"/>
      <c r="G2" s="46"/>
    </row>
    <row r="3" spans="2:6" s="96" customFormat="1" ht="18" customHeight="1">
      <c r="B3" s="460" t="s">
        <v>485</v>
      </c>
      <c r="C3" s="460"/>
      <c r="D3" s="460"/>
      <c r="E3" s="460"/>
      <c r="F3" s="460"/>
    </row>
    <row r="4" spans="2:6" s="112" customFormat="1" ht="10.5" customHeight="1">
      <c r="B4" s="110"/>
      <c r="C4" s="110"/>
      <c r="D4" s="110"/>
      <c r="E4" s="111"/>
      <c r="F4" s="111"/>
    </row>
    <row r="5" spans="2:6" s="114" customFormat="1" ht="15.75" customHeight="1">
      <c r="B5" s="470" t="s">
        <v>2</v>
      </c>
      <c r="C5" s="464" t="s">
        <v>76</v>
      </c>
      <c r="D5" s="466"/>
      <c r="E5" s="113" t="s">
        <v>134</v>
      </c>
      <c r="F5" s="98" t="s">
        <v>134</v>
      </c>
    </row>
    <row r="6" spans="2:6" s="114" customFormat="1" ht="18" customHeight="1">
      <c r="B6" s="471"/>
      <c r="C6" s="467"/>
      <c r="D6" s="469"/>
      <c r="E6" s="99" t="s">
        <v>135</v>
      </c>
      <c r="F6" s="99" t="s">
        <v>153</v>
      </c>
    </row>
    <row r="7" spans="2:6" s="59" customFormat="1" ht="28.5" customHeight="1">
      <c r="B7" s="60"/>
      <c r="C7" s="461" t="s">
        <v>72</v>
      </c>
      <c r="D7" s="463"/>
      <c r="E7" s="58"/>
      <c r="F7" s="58"/>
    </row>
    <row r="8" spans="2:6" s="59" customFormat="1" ht="22.5" customHeight="1">
      <c r="B8" s="60"/>
      <c r="C8" s="64"/>
      <c r="D8" s="115" t="s">
        <v>91</v>
      </c>
      <c r="E8" s="58">
        <v>12854052</v>
      </c>
      <c r="F8" s="58">
        <v>0</v>
      </c>
    </row>
    <row r="9" spans="2:6" s="59" customFormat="1" ht="22.5" customHeight="1">
      <c r="B9" s="60"/>
      <c r="C9" s="64"/>
      <c r="D9" s="115" t="s">
        <v>147</v>
      </c>
      <c r="E9" s="58">
        <v>-11964487</v>
      </c>
      <c r="F9" s="58">
        <v>0</v>
      </c>
    </row>
    <row r="10" spans="2:6" s="59" customFormat="1" ht="22.5" customHeight="1">
      <c r="B10" s="60"/>
      <c r="C10" s="64"/>
      <c r="D10" s="115" t="s">
        <v>73</v>
      </c>
      <c r="E10" s="58">
        <v>0</v>
      </c>
      <c r="F10" s="58">
        <v>0</v>
      </c>
    </row>
    <row r="11" spans="2:6" s="59" customFormat="1" ht="22.5" customHeight="1">
      <c r="B11" s="60"/>
      <c r="C11" s="64"/>
      <c r="D11" s="132" t="s">
        <v>243</v>
      </c>
      <c r="E11" s="67">
        <v>0</v>
      </c>
      <c r="F11" s="67">
        <v>0</v>
      </c>
    </row>
    <row r="12" spans="2:6" s="59" customFormat="1" ht="22.5" customHeight="1">
      <c r="B12" s="60"/>
      <c r="C12" s="64"/>
      <c r="D12" s="132" t="s">
        <v>244</v>
      </c>
      <c r="E12" s="58">
        <v>0</v>
      </c>
      <c r="F12" s="58">
        <v>0</v>
      </c>
    </row>
    <row r="13" spans="2:6" s="59" customFormat="1" ht="22.5" customHeight="1">
      <c r="B13" s="60"/>
      <c r="C13" s="64"/>
      <c r="D13" s="115" t="s">
        <v>80</v>
      </c>
      <c r="E13" s="58">
        <v>0</v>
      </c>
      <c r="F13" s="58">
        <v>0</v>
      </c>
    </row>
    <row r="14" spans="2:6" s="59" customFormat="1" ht="22.5" customHeight="1">
      <c r="B14" s="60"/>
      <c r="C14" s="64"/>
      <c r="D14" s="132" t="s">
        <v>242</v>
      </c>
      <c r="E14" s="58"/>
      <c r="F14" s="58">
        <v>0</v>
      </c>
    </row>
    <row r="15" spans="2:6" s="59" customFormat="1" ht="22.5" customHeight="1">
      <c r="B15" s="60"/>
      <c r="C15" s="64"/>
      <c r="D15" s="132" t="s">
        <v>245</v>
      </c>
      <c r="E15" s="58">
        <v>-628690</v>
      </c>
      <c r="F15" s="58">
        <v>0</v>
      </c>
    </row>
    <row r="16" spans="2:6" s="59" customFormat="1" ht="22.5" customHeight="1">
      <c r="B16" s="60"/>
      <c r="C16" s="64"/>
      <c r="D16" s="115" t="s">
        <v>74</v>
      </c>
      <c r="E16" s="58">
        <v>-261000</v>
      </c>
      <c r="F16" s="58">
        <v>0</v>
      </c>
    </row>
    <row r="17" spans="2:6" s="59" customFormat="1" ht="22.5" customHeight="1">
      <c r="B17" s="60"/>
      <c r="C17" s="64"/>
      <c r="D17" s="115" t="s">
        <v>246</v>
      </c>
      <c r="E17" s="58"/>
      <c r="F17" s="58">
        <v>0</v>
      </c>
    </row>
    <row r="18" spans="2:6" s="68" customFormat="1" ht="22.5" customHeight="1">
      <c r="B18" s="60"/>
      <c r="C18" s="64"/>
      <c r="D18" s="109" t="s">
        <v>75</v>
      </c>
      <c r="E18" s="131"/>
      <c r="F18" s="131">
        <f>SUM(F8:F17)</f>
        <v>0</v>
      </c>
    </row>
    <row r="19" spans="2:6" s="59" customFormat="1" ht="27" customHeight="1">
      <c r="B19" s="69"/>
      <c r="C19" s="461" t="s">
        <v>77</v>
      </c>
      <c r="D19" s="463"/>
      <c r="E19" s="58"/>
      <c r="F19" s="58"/>
    </row>
    <row r="20" spans="2:6" s="59" customFormat="1" ht="22.5" customHeight="1">
      <c r="B20" s="60"/>
      <c r="C20" s="64"/>
      <c r="D20" s="115" t="s">
        <v>92</v>
      </c>
      <c r="E20" s="58">
        <v>0</v>
      </c>
      <c r="F20" s="58">
        <v>0</v>
      </c>
    </row>
    <row r="21" spans="2:6" s="59" customFormat="1" ht="22.5" customHeight="1">
      <c r="B21" s="60"/>
      <c r="C21" s="64"/>
      <c r="D21" s="115" t="s">
        <v>78</v>
      </c>
      <c r="E21" s="58">
        <v>0</v>
      </c>
      <c r="F21" s="58">
        <v>0</v>
      </c>
    </row>
    <row r="22" spans="2:6" s="59" customFormat="1" ht="22.5" customHeight="1">
      <c r="B22" s="60"/>
      <c r="C22" s="64"/>
      <c r="D22" s="115" t="s">
        <v>79</v>
      </c>
      <c r="E22" s="58">
        <v>0</v>
      </c>
      <c r="F22" s="58">
        <v>0</v>
      </c>
    </row>
    <row r="23" spans="2:6" s="59" customFormat="1" ht="22.5" customHeight="1">
      <c r="B23" s="60"/>
      <c r="C23" s="64"/>
      <c r="D23" s="115" t="s">
        <v>80</v>
      </c>
      <c r="E23" s="58">
        <v>0</v>
      </c>
      <c r="F23" s="58">
        <v>0</v>
      </c>
    </row>
    <row r="24" spans="2:6" s="59" customFormat="1" ht="19.5" customHeight="1">
      <c r="B24" s="60"/>
      <c r="C24" s="64"/>
      <c r="D24" s="115" t="s">
        <v>81</v>
      </c>
      <c r="E24" s="58">
        <v>0</v>
      </c>
      <c r="F24" s="58">
        <v>0</v>
      </c>
    </row>
    <row r="25" spans="2:6" s="68" customFormat="1" ht="20.25" customHeight="1">
      <c r="B25" s="60"/>
      <c r="C25" s="64"/>
      <c r="D25" s="109" t="s">
        <v>82</v>
      </c>
      <c r="E25" s="131">
        <v>0</v>
      </c>
      <c r="F25" s="131">
        <f>SUM(F20:F24)</f>
        <v>0</v>
      </c>
    </row>
    <row r="26" spans="2:6" s="59" customFormat="1" ht="24.75" customHeight="1">
      <c r="B26" s="69"/>
      <c r="C26" s="461" t="s">
        <v>83</v>
      </c>
      <c r="D26" s="463"/>
      <c r="E26" s="58"/>
      <c r="F26" s="58"/>
    </row>
    <row r="27" spans="2:6" s="59" customFormat="1" ht="22.5" customHeight="1">
      <c r="B27" s="60"/>
      <c r="C27" s="64"/>
      <c r="D27" s="115" t="s">
        <v>89</v>
      </c>
      <c r="E27" s="58">
        <v>0</v>
      </c>
      <c r="F27" s="58"/>
    </row>
    <row r="28" spans="2:6" s="59" customFormat="1" ht="22.5" customHeight="1">
      <c r="B28" s="60"/>
      <c r="C28" s="64"/>
      <c r="D28" s="115" t="s">
        <v>84</v>
      </c>
      <c r="E28" s="58">
        <v>0</v>
      </c>
      <c r="F28" s="58"/>
    </row>
    <row r="29" spans="2:6" s="59" customFormat="1" ht="22.5" customHeight="1">
      <c r="B29" s="60"/>
      <c r="C29" s="64"/>
      <c r="D29" s="115" t="s">
        <v>150</v>
      </c>
      <c r="E29" s="58">
        <v>0</v>
      </c>
      <c r="F29" s="58"/>
    </row>
    <row r="30" spans="2:6" s="59" customFormat="1" ht="22.5" customHeight="1">
      <c r="B30" s="60"/>
      <c r="C30" s="64"/>
      <c r="D30" s="115" t="s">
        <v>85</v>
      </c>
      <c r="E30" s="58">
        <v>0</v>
      </c>
      <c r="F30" s="58"/>
    </row>
    <row r="31" spans="2:6" s="68" customFormat="1" ht="22.5" customHeight="1">
      <c r="B31" s="60"/>
      <c r="C31" s="64"/>
      <c r="D31" s="109" t="s">
        <v>151</v>
      </c>
      <c r="E31" s="131">
        <v>0</v>
      </c>
      <c r="F31" s="131"/>
    </row>
    <row r="32" spans="2:6" s="59" customFormat="1" ht="28.5" customHeight="1">
      <c r="B32" s="69"/>
      <c r="C32" s="461" t="s">
        <v>86</v>
      </c>
      <c r="D32" s="463"/>
      <c r="E32" s="383">
        <v>-125</v>
      </c>
      <c r="F32" s="58"/>
    </row>
    <row r="33" spans="2:6" s="59" customFormat="1" ht="28.5" customHeight="1">
      <c r="B33" s="60"/>
      <c r="C33" s="461" t="s">
        <v>87</v>
      </c>
      <c r="D33" s="463"/>
      <c r="E33" s="58">
        <v>100000</v>
      </c>
      <c r="F33" s="58"/>
    </row>
    <row r="34" spans="2:6" s="59" customFormat="1" ht="28.5" customHeight="1">
      <c r="B34" s="60"/>
      <c r="C34" s="461" t="s">
        <v>88</v>
      </c>
      <c r="D34" s="463"/>
      <c r="E34" s="58">
        <v>99875</v>
      </c>
      <c r="F34" s="58"/>
    </row>
    <row r="35" spans="1:6" s="59" customFormat="1" ht="15.75" customHeight="1">
      <c r="A35" s="136"/>
      <c r="B35" s="11" t="s">
        <v>230</v>
      </c>
      <c r="C35" s="11"/>
      <c r="D35" s="478" t="s">
        <v>349</v>
      </c>
      <c r="E35" s="478"/>
      <c r="F35" s="182" t="s">
        <v>234</v>
      </c>
    </row>
    <row r="36" spans="1:6" s="59" customFormat="1" ht="15.75" customHeight="1">
      <c r="A36" s="136"/>
      <c r="B36" s="11" t="s">
        <v>447</v>
      </c>
      <c r="C36" s="11"/>
      <c r="D36" s="479" t="s">
        <v>461</v>
      </c>
      <c r="E36" s="479"/>
      <c r="F36" s="77"/>
    </row>
    <row r="37" spans="2:6" s="59" customFormat="1" ht="15.75" customHeight="1">
      <c r="B37" s="11"/>
      <c r="C37" s="11"/>
      <c r="D37" s="75"/>
      <c r="E37" s="77"/>
      <c r="F37" s="77"/>
    </row>
    <row r="38" spans="2:6" s="59" customFormat="1" ht="15.75" customHeight="1">
      <c r="B38" s="75"/>
      <c r="C38" s="75"/>
      <c r="D38" s="75"/>
      <c r="E38" s="77"/>
      <c r="F38" s="77"/>
    </row>
    <row r="39" spans="2:6" s="59" customFormat="1" ht="15.75" customHeight="1">
      <c r="B39" s="75"/>
      <c r="C39" s="75"/>
      <c r="D39" s="75"/>
      <c r="E39" s="77"/>
      <c r="F39" s="77"/>
    </row>
    <row r="40" spans="2:6" ht="12.75">
      <c r="B40" s="90"/>
      <c r="C40" s="90"/>
      <c r="D40" s="90"/>
      <c r="E40" s="93"/>
      <c r="F40" s="93"/>
    </row>
  </sheetData>
  <sheetProtection/>
  <mergeCells count="11">
    <mergeCell ref="C32:D32"/>
    <mergeCell ref="D35:E35"/>
    <mergeCell ref="D36:E36"/>
    <mergeCell ref="B3:F3"/>
    <mergeCell ref="B5:B6"/>
    <mergeCell ref="C5:D6"/>
    <mergeCell ref="C33:D33"/>
    <mergeCell ref="C34:D34"/>
    <mergeCell ref="C7:D7"/>
    <mergeCell ref="C19:D19"/>
    <mergeCell ref="C26:D26"/>
  </mergeCells>
  <printOptions horizontalCentered="1" verticalCentered="1"/>
  <pageMargins left="0" right="0" top="0" bottom="0.17" header="0.2" footer="0.17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"/>
  <sheetViews>
    <sheetView zoomScalePageLayoutView="0" workbookViewId="0" topLeftCell="A1">
      <selection activeCell="I59" sqref="I59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6.140625" style="0" customWidth="1"/>
    <col min="9" max="9" width="2.7109375" style="0" customWidth="1"/>
  </cols>
  <sheetData>
    <row r="1" spans="2:6" ht="18">
      <c r="B1" s="47"/>
      <c r="C1" s="184" t="s">
        <v>441</v>
      </c>
      <c r="D1" s="45"/>
      <c r="E1" s="45"/>
      <c r="F1" s="46"/>
    </row>
    <row r="2" spans="2:5" ht="18">
      <c r="B2" s="358" t="s">
        <v>484</v>
      </c>
      <c r="C2" s="45"/>
      <c r="D2" s="351"/>
      <c r="E2" s="46"/>
    </row>
    <row r="3" ht="6.75" customHeight="1"/>
    <row r="4" spans="1:8" ht="25.5" customHeight="1">
      <c r="A4" s="481" t="s">
        <v>445</v>
      </c>
      <c r="B4" s="481"/>
      <c r="C4" s="481"/>
      <c r="D4" s="481"/>
      <c r="E4" s="481"/>
      <c r="F4" s="481"/>
      <c r="G4" s="481"/>
      <c r="H4" s="481"/>
    </row>
    <row r="5" ht="6.75" customHeight="1"/>
    <row r="6" spans="2:7" ht="12.75" customHeight="1">
      <c r="B6" s="9"/>
      <c r="G6" s="3"/>
    </row>
    <row r="7" ht="6.75" customHeight="1" thickBot="1"/>
    <row r="8" spans="1:8" s="4" customFormat="1" ht="24.75" customHeight="1" thickTop="1">
      <c r="A8" s="482"/>
      <c r="B8" s="483"/>
      <c r="C8" s="12" t="s">
        <v>41</v>
      </c>
      <c r="D8" s="12" t="s">
        <v>42</v>
      </c>
      <c r="E8" s="13" t="s">
        <v>67</v>
      </c>
      <c r="F8" s="13" t="s">
        <v>66</v>
      </c>
      <c r="G8" s="12" t="s">
        <v>68</v>
      </c>
      <c r="H8" s="14" t="s">
        <v>62</v>
      </c>
    </row>
    <row r="9" spans="1:8" s="4" customFormat="1" ht="24.75" customHeight="1">
      <c r="A9" s="187"/>
      <c r="B9" s="188" t="s">
        <v>263</v>
      </c>
      <c r="C9" s="189">
        <v>0</v>
      </c>
      <c r="D9" s="189">
        <f>SUM(D5:D8)</f>
        <v>0</v>
      </c>
      <c r="E9" s="189">
        <f>SUM(E5:E8)</f>
        <v>0</v>
      </c>
      <c r="F9" s="189">
        <f>SUM(F5:F8)</f>
        <v>0</v>
      </c>
      <c r="G9" s="189">
        <v>0</v>
      </c>
      <c r="H9" s="190">
        <f aca="true" t="shared" si="0" ref="H9:H14">SUM(C9:G9)</f>
        <v>0</v>
      </c>
    </row>
    <row r="10" spans="1:8" s="5" customFormat="1" ht="19.5" customHeight="1">
      <c r="A10" s="8">
        <v>1</v>
      </c>
      <c r="B10" s="191" t="s">
        <v>65</v>
      </c>
      <c r="C10" s="192"/>
      <c r="D10" s="192"/>
      <c r="E10" s="192"/>
      <c r="F10" s="192"/>
      <c r="G10" s="192">
        <f>Pasivet!G45</f>
        <v>4373074.7</v>
      </c>
      <c r="H10" s="133">
        <f t="shared" si="0"/>
        <v>4373074.7</v>
      </c>
    </row>
    <row r="11" spans="1:8" s="5" customFormat="1" ht="19.5" customHeight="1">
      <c r="A11" s="8">
        <v>2</v>
      </c>
      <c r="B11" s="6" t="s">
        <v>63</v>
      </c>
      <c r="C11" s="7"/>
      <c r="D11" s="7"/>
      <c r="E11" s="7"/>
      <c r="F11" s="7"/>
      <c r="G11" s="7"/>
      <c r="H11" s="133">
        <f t="shared" si="0"/>
        <v>0</v>
      </c>
    </row>
    <row r="12" spans="1:8" s="5" customFormat="1" ht="19.5" customHeight="1">
      <c r="A12" s="8">
        <v>3</v>
      </c>
      <c r="B12" s="6" t="s">
        <v>69</v>
      </c>
      <c r="C12" s="7"/>
      <c r="D12" s="7"/>
      <c r="E12" s="7"/>
      <c r="F12" s="7"/>
      <c r="G12" s="7"/>
      <c r="H12" s="133">
        <f t="shared" si="0"/>
        <v>0</v>
      </c>
    </row>
    <row r="13" spans="1:8" s="5" customFormat="1" ht="19.5" customHeight="1">
      <c r="A13" s="8">
        <v>4</v>
      </c>
      <c r="B13" s="6" t="s">
        <v>70</v>
      </c>
      <c r="C13" s="7">
        <v>100000</v>
      </c>
      <c r="D13" s="7"/>
      <c r="E13" s="7"/>
      <c r="F13" s="7"/>
      <c r="G13" s="7"/>
      <c r="H13" s="133">
        <f t="shared" si="0"/>
        <v>100000</v>
      </c>
    </row>
    <row r="14" spans="1:11" s="5" customFormat="1" ht="30" customHeight="1" thickBot="1">
      <c r="A14" s="15" t="s">
        <v>4</v>
      </c>
      <c r="B14" s="16" t="s">
        <v>444</v>
      </c>
      <c r="C14" s="134">
        <f>SUM(C9:C13)</f>
        <v>100000</v>
      </c>
      <c r="D14" s="134">
        <f>SUM(D9:D13)</f>
        <v>0</v>
      </c>
      <c r="E14" s="134">
        <f>SUM(E9:E13)</f>
        <v>0</v>
      </c>
      <c r="F14" s="134">
        <f>SUM(F9:F13)</f>
        <v>0</v>
      </c>
      <c r="G14" s="134">
        <f>SUM(G9:G13)</f>
        <v>4373074.7</v>
      </c>
      <c r="H14" s="135">
        <f t="shared" si="0"/>
        <v>4473074.7</v>
      </c>
      <c r="J14" s="185"/>
      <c r="K14" s="185"/>
    </row>
    <row r="15" ht="13.5" customHeight="1" thickTop="1"/>
    <row r="16" ht="13.5" customHeight="1">
      <c r="H16" s="182" t="s">
        <v>235</v>
      </c>
    </row>
    <row r="17" spans="1:9" ht="13.5" customHeight="1">
      <c r="A17" s="479" t="s">
        <v>230</v>
      </c>
      <c r="B17" s="479"/>
      <c r="C17" s="479"/>
      <c r="D17" s="479"/>
      <c r="E17" s="479"/>
      <c r="F17" s="181"/>
      <c r="G17" s="479" t="s">
        <v>441</v>
      </c>
      <c r="H17" s="479"/>
      <c r="I17" s="479"/>
    </row>
    <row r="18" spans="1:9" ht="13.5" customHeight="1">
      <c r="A18" s="480" t="s">
        <v>447</v>
      </c>
      <c r="B18" s="480"/>
      <c r="C18" s="480"/>
      <c r="D18" s="480"/>
      <c r="E18" s="480"/>
      <c r="F18" s="1"/>
      <c r="G18" s="479" t="s">
        <v>448</v>
      </c>
      <c r="H18" s="479"/>
      <c r="I18" s="479"/>
    </row>
    <row r="19" spans="1:9" ht="13.5" customHeight="1">
      <c r="A19" s="1"/>
      <c r="B19" s="1"/>
      <c r="C19" s="1"/>
      <c r="D19" s="1"/>
      <c r="E19" s="1"/>
      <c r="F19" s="1"/>
      <c r="G19" s="1"/>
      <c r="H19" s="1"/>
      <c r="I19" s="1"/>
    </row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</sheetData>
  <sheetProtection/>
  <mergeCells count="5">
    <mergeCell ref="A17:E17"/>
    <mergeCell ref="G17:I17"/>
    <mergeCell ref="A18:E18"/>
    <mergeCell ref="G18:I18"/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26"/>
  <sheetViews>
    <sheetView zoomScalePageLayoutView="0" workbookViewId="0" topLeftCell="A1">
      <selection activeCell="I59" sqref="I59"/>
    </sheetView>
  </sheetViews>
  <sheetFormatPr defaultColWidth="9.140625" defaultRowHeight="12.75"/>
  <cols>
    <col min="1" max="1" width="3.57421875" style="11" customWidth="1"/>
    <col min="2" max="2" width="20.28125" style="11" customWidth="1"/>
    <col min="3" max="3" width="6.140625" style="11" customWidth="1"/>
    <col min="4" max="7" width="9.140625" style="11" customWidth="1"/>
    <col min="8" max="8" width="10.421875" style="11" customWidth="1"/>
    <col min="9" max="9" width="9.8515625" style="11" customWidth="1"/>
    <col min="10" max="10" width="10.7109375" style="11" customWidth="1"/>
    <col min="11" max="11" width="10.00390625" style="11" customWidth="1"/>
    <col min="12" max="12" width="10.7109375" style="11" customWidth="1"/>
    <col min="13" max="13" width="15.140625" style="164" customWidth="1"/>
    <col min="14" max="14" width="6.28125" style="11" customWidth="1"/>
    <col min="15" max="15" width="19.8515625" style="11" customWidth="1"/>
    <col min="16" max="16" width="6.57421875" style="11" customWidth="1"/>
    <col min="17" max="17" width="10.00390625" style="11" customWidth="1"/>
    <col min="18" max="19" width="9.140625" style="11" customWidth="1"/>
    <col min="20" max="20" width="10.57421875" style="11" customWidth="1"/>
    <col min="21" max="23" width="10.8515625" style="11" customWidth="1"/>
    <col min="24" max="24" width="11.28125" style="11" customWidth="1"/>
    <col min="25" max="25" width="10.421875" style="11" customWidth="1"/>
    <col min="26" max="26" width="9.140625" style="11" customWidth="1"/>
    <col min="27" max="27" width="7.28125" style="11" customWidth="1"/>
    <col min="28" max="28" width="19.00390625" style="11" customWidth="1"/>
    <col min="29" max="33" width="9.140625" style="11" customWidth="1"/>
    <col min="34" max="34" width="10.421875" style="11" customWidth="1"/>
    <col min="35" max="35" width="10.7109375" style="11" customWidth="1"/>
    <col min="36" max="36" width="10.421875" style="11" customWidth="1"/>
    <col min="37" max="37" width="11.140625" style="11" customWidth="1"/>
    <col min="38" max="38" width="13.7109375" style="11" customWidth="1"/>
    <col min="39" max="16384" width="9.140625" style="11" customWidth="1"/>
  </cols>
  <sheetData>
    <row r="1" spans="2:6" ht="18">
      <c r="B1" s="47"/>
      <c r="C1" s="184" t="s">
        <v>441</v>
      </c>
      <c r="D1" s="45"/>
      <c r="E1" s="45"/>
      <c r="F1" s="46"/>
    </row>
    <row r="2" spans="3:6" ht="18">
      <c r="C2" s="358"/>
      <c r="D2" s="362" t="s">
        <v>482</v>
      </c>
      <c r="E2" s="351" t="s">
        <v>450</v>
      </c>
      <c r="F2" s="46"/>
    </row>
    <row r="4" spans="1:13" ht="18" customHeight="1">
      <c r="A4" s="484" t="s">
        <v>446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</row>
    <row r="6" spans="1:13" ht="15" customHeight="1">
      <c r="A6" s="470" t="s">
        <v>2</v>
      </c>
      <c r="B6" s="485" t="s">
        <v>64</v>
      </c>
      <c r="C6" s="470" t="s">
        <v>161</v>
      </c>
      <c r="D6" s="172" t="s">
        <v>162</v>
      </c>
      <c r="E6" s="470" t="s">
        <v>163</v>
      </c>
      <c r="F6" s="470" t="s">
        <v>164</v>
      </c>
      <c r="G6" s="172" t="s">
        <v>162</v>
      </c>
      <c r="H6" s="172" t="s">
        <v>165</v>
      </c>
      <c r="I6" s="172" t="s">
        <v>166</v>
      </c>
      <c r="J6" s="172" t="s">
        <v>167</v>
      </c>
      <c r="K6" s="172" t="s">
        <v>166</v>
      </c>
      <c r="L6" s="173" t="s">
        <v>165</v>
      </c>
      <c r="M6" s="174" t="s">
        <v>168</v>
      </c>
    </row>
    <row r="7" spans="1:13" ht="15" customHeight="1">
      <c r="A7" s="471"/>
      <c r="B7" s="486"/>
      <c r="C7" s="471"/>
      <c r="D7" s="175" t="s">
        <v>262</v>
      </c>
      <c r="E7" s="471"/>
      <c r="F7" s="471"/>
      <c r="G7" s="176" t="s">
        <v>492</v>
      </c>
      <c r="H7" s="175" t="s">
        <v>494</v>
      </c>
      <c r="I7" s="175" t="s">
        <v>494</v>
      </c>
      <c r="J7" s="177" t="s">
        <v>493</v>
      </c>
      <c r="K7" s="176" t="s">
        <v>492</v>
      </c>
      <c r="L7" s="176" t="s">
        <v>492</v>
      </c>
      <c r="M7" s="178" t="s">
        <v>169</v>
      </c>
    </row>
    <row r="8" spans="1:13" ht="15.75" customHeight="1">
      <c r="A8" s="165">
        <v>1</v>
      </c>
      <c r="B8" s="158" t="s">
        <v>226</v>
      </c>
      <c r="C8" s="165">
        <v>0</v>
      </c>
      <c r="D8" s="166">
        <v>0</v>
      </c>
      <c r="E8" s="166">
        <v>0</v>
      </c>
      <c r="F8" s="166">
        <v>0</v>
      </c>
      <c r="G8" s="166">
        <f>D8+E8-F8</f>
        <v>0</v>
      </c>
      <c r="H8" s="166">
        <v>0</v>
      </c>
      <c r="I8" s="166">
        <f>G8-H8</f>
        <v>0</v>
      </c>
      <c r="J8" s="166">
        <v>0</v>
      </c>
      <c r="K8" s="167">
        <f>I8-J8</f>
        <v>0</v>
      </c>
      <c r="L8" s="167">
        <f>H8+J8</f>
        <v>0</v>
      </c>
      <c r="M8" s="167">
        <v>0</v>
      </c>
    </row>
    <row r="9" spans="1:13" ht="12.75" hidden="1">
      <c r="A9" s="165">
        <v>2</v>
      </c>
      <c r="B9" s="158"/>
      <c r="C9" s="165"/>
      <c r="D9" s="166"/>
      <c r="E9" s="166"/>
      <c r="F9" s="166"/>
      <c r="G9" s="166">
        <f>D9+E9-F9</f>
        <v>0</v>
      </c>
      <c r="H9" s="166"/>
      <c r="I9" s="166">
        <f>G9-H9</f>
        <v>0</v>
      </c>
      <c r="J9" s="166"/>
      <c r="K9" s="167">
        <f>I9-J9</f>
        <v>0</v>
      </c>
      <c r="L9" s="167">
        <f>H9+J9</f>
        <v>0</v>
      </c>
      <c r="M9" s="167">
        <f>I9*20%</f>
        <v>0</v>
      </c>
    </row>
    <row r="10" spans="1:13" ht="12.75" hidden="1">
      <c r="A10" s="165">
        <v>3</v>
      </c>
      <c r="B10" s="158"/>
      <c r="C10" s="165"/>
      <c r="D10" s="166"/>
      <c r="E10" s="166"/>
      <c r="F10" s="166"/>
      <c r="G10" s="166">
        <f>D10+E10-F10</f>
        <v>0</v>
      </c>
      <c r="H10" s="166"/>
      <c r="I10" s="166">
        <f>G10-H10</f>
        <v>0</v>
      </c>
      <c r="J10" s="166"/>
      <c r="K10" s="167">
        <f>I10-J10</f>
        <v>0</v>
      </c>
      <c r="L10" s="167">
        <f>H10+J10</f>
        <v>0</v>
      </c>
      <c r="M10" s="167">
        <f>I10*20%</f>
        <v>0</v>
      </c>
    </row>
    <row r="11" spans="1:13" ht="12.75" hidden="1">
      <c r="A11" s="165">
        <v>4</v>
      </c>
      <c r="B11" s="158"/>
      <c r="C11" s="165"/>
      <c r="D11" s="166"/>
      <c r="E11" s="166"/>
      <c r="F11" s="166"/>
      <c r="G11" s="166">
        <f>D11+E11-F11</f>
        <v>0</v>
      </c>
      <c r="H11" s="166"/>
      <c r="I11" s="166">
        <f>G11-H11</f>
        <v>0</v>
      </c>
      <c r="J11" s="166"/>
      <c r="K11" s="167">
        <f>I11-J11</f>
        <v>0</v>
      </c>
      <c r="L11" s="167">
        <f>H11+J11</f>
        <v>0</v>
      </c>
      <c r="M11" s="167">
        <f>I11*20%</f>
        <v>0</v>
      </c>
    </row>
    <row r="12" spans="1:13" ht="12.75" hidden="1">
      <c r="A12" s="165">
        <v>5</v>
      </c>
      <c r="B12" s="158"/>
      <c r="C12" s="165"/>
      <c r="D12" s="166"/>
      <c r="E12" s="166"/>
      <c r="F12" s="166"/>
      <c r="G12" s="166">
        <f>D12+E12-F12</f>
        <v>0</v>
      </c>
      <c r="H12" s="166"/>
      <c r="I12" s="166">
        <f>G12-H12</f>
        <v>0</v>
      </c>
      <c r="J12" s="166"/>
      <c r="K12" s="167">
        <f>I12-J12</f>
        <v>0</v>
      </c>
      <c r="L12" s="167">
        <f>H12+J12</f>
        <v>0</v>
      </c>
      <c r="M12" s="167">
        <f>I12*20%</f>
        <v>0</v>
      </c>
    </row>
    <row r="13" spans="1:13" s="136" customFormat="1" ht="24.75" customHeight="1">
      <c r="A13" s="168" t="s">
        <v>170</v>
      </c>
      <c r="B13" s="168" t="s">
        <v>171</v>
      </c>
      <c r="C13" s="169"/>
      <c r="D13" s="170">
        <f>SUM(D8:D12)</f>
        <v>0</v>
      </c>
      <c r="E13" s="170">
        <f>SUM(E8:E12)</f>
        <v>0</v>
      </c>
      <c r="F13" s="170"/>
      <c r="G13" s="170">
        <f aca="true" t="shared" si="0" ref="G13:M13">SUM(G8:G12)</f>
        <v>0</v>
      </c>
      <c r="H13" s="170">
        <f t="shared" si="0"/>
        <v>0</v>
      </c>
      <c r="I13" s="170">
        <f t="shared" si="0"/>
        <v>0</v>
      </c>
      <c r="J13" s="170">
        <f t="shared" si="0"/>
        <v>0</v>
      </c>
      <c r="K13" s="171">
        <f t="shared" si="0"/>
        <v>0</v>
      </c>
      <c r="L13" s="171">
        <f t="shared" si="0"/>
        <v>0</v>
      </c>
      <c r="M13" s="171">
        <f t="shared" si="0"/>
        <v>0</v>
      </c>
    </row>
    <row r="14" spans="1:13" ht="15.75" customHeight="1">
      <c r="A14" s="165">
        <v>1</v>
      </c>
      <c r="B14" s="158" t="s">
        <v>228</v>
      </c>
      <c r="C14" s="165">
        <v>0</v>
      </c>
      <c r="D14" s="166">
        <v>0</v>
      </c>
      <c r="E14" s="166">
        <v>0</v>
      </c>
      <c r="F14" s="166">
        <v>0</v>
      </c>
      <c r="G14" s="166">
        <f>D14+E14-F14</f>
        <v>0</v>
      </c>
      <c r="H14" s="166">
        <v>0</v>
      </c>
      <c r="I14" s="166">
        <f>G14-H14</f>
        <v>0</v>
      </c>
      <c r="J14" s="166">
        <v>0</v>
      </c>
      <c r="K14" s="167">
        <f>I14-J14</f>
        <v>0</v>
      </c>
      <c r="L14" s="167">
        <f>H14+J14</f>
        <v>0</v>
      </c>
      <c r="M14" s="167">
        <f>L14</f>
        <v>0</v>
      </c>
    </row>
    <row r="15" spans="1:13" ht="15.75" customHeight="1">
      <c r="A15" s="165">
        <v>2</v>
      </c>
      <c r="B15" s="158" t="s">
        <v>229</v>
      </c>
      <c r="C15" s="165">
        <v>0</v>
      </c>
      <c r="D15" s="166">
        <v>0</v>
      </c>
      <c r="E15" s="166">
        <v>0</v>
      </c>
      <c r="F15" s="166">
        <v>0</v>
      </c>
      <c r="G15" s="166">
        <f>D15+E15-F15</f>
        <v>0</v>
      </c>
      <c r="H15" s="166">
        <v>0</v>
      </c>
      <c r="I15" s="166">
        <f>G15-H15</f>
        <v>0</v>
      </c>
      <c r="J15" s="166">
        <v>0</v>
      </c>
      <c r="K15" s="167">
        <f>I15-J15</f>
        <v>0</v>
      </c>
      <c r="L15" s="167">
        <f>H15+J15</f>
        <v>0</v>
      </c>
      <c r="M15" s="167">
        <f>L15</f>
        <v>0</v>
      </c>
    </row>
    <row r="16" spans="1:13" ht="12.75" hidden="1">
      <c r="A16" s="165">
        <v>3</v>
      </c>
      <c r="B16" s="158"/>
      <c r="C16" s="165"/>
      <c r="D16" s="166"/>
      <c r="E16" s="166"/>
      <c r="F16" s="166"/>
      <c r="G16" s="166">
        <f>D16+E16-F16</f>
        <v>0</v>
      </c>
      <c r="H16" s="166"/>
      <c r="I16" s="166">
        <f>G16-H16</f>
        <v>0</v>
      </c>
      <c r="J16" s="166"/>
      <c r="K16" s="167">
        <f>I16-J16</f>
        <v>0</v>
      </c>
      <c r="L16" s="167">
        <f>H16+J16</f>
        <v>0</v>
      </c>
      <c r="M16" s="167">
        <f>I16*20%</f>
        <v>0</v>
      </c>
    </row>
    <row r="17" spans="1:13" ht="12.75" hidden="1">
      <c r="A17" s="165">
        <v>4</v>
      </c>
      <c r="B17" s="158"/>
      <c r="C17" s="165"/>
      <c r="D17" s="166"/>
      <c r="E17" s="166"/>
      <c r="F17" s="166"/>
      <c r="G17" s="166">
        <f>D17+E17-F17</f>
        <v>0</v>
      </c>
      <c r="H17" s="166"/>
      <c r="I17" s="166">
        <f>G17-H17</f>
        <v>0</v>
      </c>
      <c r="J17" s="166"/>
      <c r="K17" s="167">
        <f>I17-J17</f>
        <v>0</v>
      </c>
      <c r="L17" s="167">
        <f>H17+J17</f>
        <v>0</v>
      </c>
      <c r="M17" s="167">
        <f>I17*20%</f>
        <v>0</v>
      </c>
    </row>
    <row r="18" spans="1:13" s="136" customFormat="1" ht="24.75" customHeight="1">
      <c r="A18" s="168" t="s">
        <v>172</v>
      </c>
      <c r="B18" s="168" t="s">
        <v>227</v>
      </c>
      <c r="C18" s="169"/>
      <c r="D18" s="170">
        <f>SUM(D14:D17)</f>
        <v>0</v>
      </c>
      <c r="E18" s="170">
        <f>SUM(E14:E17)</f>
        <v>0</v>
      </c>
      <c r="F18" s="170"/>
      <c r="G18" s="170">
        <f aca="true" t="shared" si="1" ref="G18:M18">SUM(G14:G17)</f>
        <v>0</v>
      </c>
      <c r="H18" s="170">
        <f t="shared" si="1"/>
        <v>0</v>
      </c>
      <c r="I18" s="170">
        <f t="shared" si="1"/>
        <v>0</v>
      </c>
      <c r="J18" s="170">
        <f t="shared" si="1"/>
        <v>0</v>
      </c>
      <c r="K18" s="171">
        <f t="shared" si="1"/>
        <v>0</v>
      </c>
      <c r="L18" s="171">
        <f t="shared" si="1"/>
        <v>0</v>
      </c>
      <c r="M18" s="171">
        <f t="shared" si="1"/>
        <v>0</v>
      </c>
    </row>
    <row r="19" spans="1:13" s="136" customFormat="1" ht="31.5" customHeight="1">
      <c r="A19" s="116"/>
      <c r="B19" s="116" t="s">
        <v>173</v>
      </c>
      <c r="C19" s="73"/>
      <c r="D19" s="179">
        <f aca="true" t="shared" si="2" ref="D19:M19">D13+D18</f>
        <v>0</v>
      </c>
      <c r="E19" s="179">
        <f t="shared" si="2"/>
        <v>0</v>
      </c>
      <c r="F19" s="179">
        <f t="shared" si="2"/>
        <v>0</v>
      </c>
      <c r="G19" s="179">
        <f t="shared" si="2"/>
        <v>0</v>
      </c>
      <c r="H19" s="179">
        <f t="shared" si="2"/>
        <v>0</v>
      </c>
      <c r="I19" s="179">
        <f t="shared" si="2"/>
        <v>0</v>
      </c>
      <c r="J19" s="179">
        <f t="shared" si="2"/>
        <v>0</v>
      </c>
      <c r="K19" s="179">
        <f t="shared" si="2"/>
        <v>0</v>
      </c>
      <c r="L19" s="179">
        <f t="shared" si="2"/>
        <v>0</v>
      </c>
      <c r="M19" s="179">
        <f t="shared" si="2"/>
        <v>0</v>
      </c>
    </row>
    <row r="21" spans="11:13" ht="15">
      <c r="K21" s="137"/>
      <c r="M21" s="182" t="s">
        <v>236</v>
      </c>
    </row>
    <row r="22" spans="4:12" ht="15.75">
      <c r="D22" s="436" t="s">
        <v>230</v>
      </c>
      <c r="E22" s="436"/>
      <c r="F22" s="436"/>
      <c r="G22" s="436"/>
      <c r="H22" s="436"/>
      <c r="I22" s="181"/>
      <c r="J22" s="436" t="s">
        <v>441</v>
      </c>
      <c r="K22" s="436"/>
      <c r="L22" s="436"/>
    </row>
    <row r="23" spans="4:12" ht="15">
      <c r="D23" s="480" t="s">
        <v>447</v>
      </c>
      <c r="E23" s="480"/>
      <c r="F23" s="480"/>
      <c r="G23" s="480"/>
      <c r="H23" s="480"/>
      <c r="I23" s="1"/>
      <c r="J23" s="479" t="s">
        <v>448</v>
      </c>
      <c r="K23" s="479"/>
      <c r="L23" s="479"/>
    </row>
    <row r="24" spans="4:12" ht="12.75">
      <c r="D24" s="1"/>
      <c r="E24" s="1"/>
      <c r="F24" s="1"/>
      <c r="G24" s="1"/>
      <c r="H24" s="1"/>
      <c r="I24" s="1"/>
      <c r="J24" s="1"/>
      <c r="K24" s="1"/>
      <c r="L24" s="1"/>
    </row>
    <row r="26" ht="12.75">
      <c r="H26" s="136"/>
    </row>
  </sheetData>
  <sheetProtection/>
  <mergeCells count="10">
    <mergeCell ref="D23:H23"/>
    <mergeCell ref="J23:L23"/>
    <mergeCell ref="F6:F7"/>
    <mergeCell ref="A4:M4"/>
    <mergeCell ref="A6:A7"/>
    <mergeCell ref="B6:B7"/>
    <mergeCell ref="C6:C7"/>
    <mergeCell ref="E6:E7"/>
    <mergeCell ref="D22:H22"/>
    <mergeCell ref="J22:L22"/>
  </mergeCells>
  <printOptions/>
  <pageMargins left="0.39" right="0.2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S268"/>
  <sheetViews>
    <sheetView zoomScalePageLayoutView="0" workbookViewId="0" topLeftCell="A186">
      <selection activeCell="M26" sqref="M26"/>
    </sheetView>
  </sheetViews>
  <sheetFormatPr defaultColWidth="9.140625" defaultRowHeight="12.75"/>
  <cols>
    <col min="1" max="1" width="0.13671875" style="11" customWidth="1"/>
    <col min="2" max="2" width="3.7109375" style="11" customWidth="1"/>
    <col min="3" max="3" width="3.421875" style="4" customWidth="1"/>
    <col min="4" max="4" width="2.00390625" style="11" customWidth="1"/>
    <col min="5" max="5" width="3.421875" style="11" customWidth="1"/>
    <col min="6" max="6" width="13.7109375" style="11" customWidth="1"/>
    <col min="7" max="7" width="9.8515625" style="11" customWidth="1"/>
    <col min="8" max="8" width="10.57421875" style="11" customWidth="1"/>
    <col min="9" max="9" width="10.7109375" style="11" customWidth="1"/>
    <col min="10" max="10" width="8.7109375" style="11" customWidth="1"/>
    <col min="11" max="11" width="16.8515625" style="11" customWidth="1"/>
    <col min="12" max="12" width="15.8515625" style="11" customWidth="1"/>
    <col min="13" max="13" width="15.00390625" style="11" customWidth="1"/>
    <col min="14" max="14" width="4.421875" style="11" customWidth="1"/>
    <col min="15" max="15" width="1.8515625" style="11" customWidth="1"/>
    <col min="16" max="16" width="9.140625" style="11" customWidth="1"/>
    <col min="17" max="17" width="11.7109375" style="11" bestFit="1" customWidth="1"/>
    <col min="18" max="16384" width="9.140625" style="11" customWidth="1"/>
  </cols>
  <sheetData>
    <row r="1" spans="1:13" ht="12.75">
      <c r="A1" s="10"/>
      <c r="B1" s="10"/>
      <c r="C1" s="142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4" ht="18">
      <c r="A2" s="10"/>
      <c r="B2" s="136"/>
      <c r="C2" s="184" t="s">
        <v>441</v>
      </c>
      <c r="D2" s="45"/>
      <c r="E2" s="45"/>
      <c r="F2" s="46"/>
      <c r="G2" s="10"/>
      <c r="H2" s="10"/>
      <c r="I2" s="10"/>
      <c r="J2" s="10"/>
      <c r="K2" s="10"/>
      <c r="L2" s="10"/>
      <c r="M2" s="10"/>
      <c r="N2" s="10"/>
    </row>
    <row r="3" spans="1:14" ht="18">
      <c r="A3" s="10"/>
      <c r="B3" s="10"/>
      <c r="C3" s="358" t="s">
        <v>482</v>
      </c>
      <c r="D3" s="45"/>
      <c r="E3" s="351" t="s">
        <v>450</v>
      </c>
      <c r="F3" s="46"/>
      <c r="G3" s="10"/>
      <c r="H3" s="10"/>
      <c r="I3" s="10"/>
      <c r="J3" s="10"/>
      <c r="K3" s="10"/>
      <c r="L3" s="10"/>
      <c r="M3" s="10"/>
      <c r="N3" s="10"/>
    </row>
    <row r="4" spans="1:14" s="136" customFormat="1" ht="33" customHeight="1">
      <c r="A4" s="145"/>
      <c r="B4" s="496" t="s">
        <v>225</v>
      </c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180"/>
    </row>
    <row r="5" spans="1:14" s="136" customFormat="1" ht="12.75" customHeight="1">
      <c r="A5" s="145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4" ht="15.75">
      <c r="A6" s="10"/>
      <c r="B6" s="10"/>
      <c r="C6" s="142"/>
      <c r="D6" s="498" t="s">
        <v>152</v>
      </c>
      <c r="E6" s="498"/>
      <c r="F6" s="195" t="s">
        <v>174</v>
      </c>
      <c r="G6" s="10"/>
      <c r="H6" s="10"/>
      <c r="I6" s="10"/>
      <c r="J6" s="10"/>
      <c r="K6" s="160"/>
      <c r="L6" s="160"/>
      <c r="M6" s="10"/>
      <c r="N6" s="10"/>
    </row>
    <row r="7" spans="1:14" ht="12.75">
      <c r="A7" s="10"/>
      <c r="B7" s="10"/>
      <c r="C7" s="142"/>
      <c r="D7" s="10"/>
      <c r="E7" s="10"/>
      <c r="F7" s="10"/>
      <c r="G7" s="10"/>
      <c r="H7" s="10"/>
      <c r="I7" s="10"/>
      <c r="J7" s="10"/>
      <c r="K7" s="160"/>
      <c r="L7" s="160"/>
      <c r="M7" s="10" t="s">
        <v>496</v>
      </c>
      <c r="N7" s="10"/>
    </row>
    <row r="8" spans="1:14" ht="12.75">
      <c r="A8" s="10"/>
      <c r="B8" s="10"/>
      <c r="C8" s="142"/>
      <c r="D8" s="10"/>
      <c r="E8" s="140" t="s">
        <v>3</v>
      </c>
      <c r="F8" s="141" t="s">
        <v>175</v>
      </c>
      <c r="G8" s="141"/>
      <c r="H8" s="141"/>
      <c r="I8" s="10"/>
      <c r="J8" s="10"/>
      <c r="K8" s="10"/>
      <c r="L8" s="10"/>
      <c r="M8" s="10"/>
      <c r="N8" s="10"/>
    </row>
    <row r="9" spans="1:14" ht="12.75">
      <c r="A9" s="10"/>
      <c r="B9" s="10"/>
      <c r="C9" s="142"/>
      <c r="D9" s="10"/>
      <c r="E9" s="140"/>
      <c r="F9" s="141"/>
      <c r="G9" s="141"/>
      <c r="H9" s="141"/>
      <c r="I9" s="10"/>
      <c r="J9" s="10"/>
      <c r="K9" s="10"/>
      <c r="L9" s="10"/>
      <c r="M9" s="10"/>
      <c r="N9" s="10"/>
    </row>
    <row r="10" spans="1:14" ht="12.75">
      <c r="A10" s="10"/>
      <c r="B10" s="10"/>
      <c r="C10" s="142"/>
      <c r="D10" s="10"/>
      <c r="E10" s="143">
        <v>1</v>
      </c>
      <c r="F10" s="144" t="s">
        <v>10</v>
      </c>
      <c r="G10" s="145"/>
      <c r="H10" s="10"/>
      <c r="I10" s="10"/>
      <c r="J10" s="10"/>
      <c r="K10" s="10"/>
      <c r="L10" s="10"/>
      <c r="M10" s="10"/>
      <c r="N10" s="10"/>
    </row>
    <row r="11" spans="1:14" ht="12.75">
      <c r="A11" s="10"/>
      <c r="B11" s="10"/>
      <c r="C11" s="142">
        <v>3</v>
      </c>
      <c r="D11" s="10"/>
      <c r="E11" s="10"/>
      <c r="F11" s="142" t="s">
        <v>29</v>
      </c>
      <c r="G11" s="160"/>
      <c r="H11" s="160"/>
      <c r="I11" s="160"/>
      <c r="J11" s="160"/>
      <c r="K11" s="160"/>
      <c r="L11" s="160"/>
      <c r="M11" s="10"/>
      <c r="N11" s="10"/>
    </row>
    <row r="12" spans="1:14" ht="12.75">
      <c r="A12" s="10"/>
      <c r="B12" s="10"/>
      <c r="C12" s="142"/>
      <c r="D12" s="10"/>
      <c r="E12" s="491" t="s">
        <v>2</v>
      </c>
      <c r="F12" s="491" t="s">
        <v>176</v>
      </c>
      <c r="G12" s="491"/>
      <c r="H12" s="491" t="s">
        <v>177</v>
      </c>
      <c r="I12" s="491" t="s">
        <v>178</v>
      </c>
      <c r="J12" s="491"/>
      <c r="K12" s="142" t="s">
        <v>179</v>
      </c>
      <c r="L12" s="142" t="s">
        <v>180</v>
      </c>
      <c r="M12" s="142" t="s">
        <v>179</v>
      </c>
      <c r="N12" s="10"/>
    </row>
    <row r="13" spans="1:14" ht="12.75">
      <c r="A13" s="10"/>
      <c r="B13" s="10"/>
      <c r="C13" s="142"/>
      <c r="D13" s="10"/>
      <c r="E13" s="491"/>
      <c r="F13" s="491"/>
      <c r="G13" s="491"/>
      <c r="H13" s="491"/>
      <c r="I13" s="491"/>
      <c r="J13" s="491"/>
      <c r="K13" s="142" t="s">
        <v>181</v>
      </c>
      <c r="L13" s="142" t="s">
        <v>182</v>
      </c>
      <c r="M13" s="142" t="s">
        <v>183</v>
      </c>
      <c r="N13" s="10"/>
    </row>
    <row r="14" spans="1:14" ht="12.75">
      <c r="A14" s="10"/>
      <c r="B14" s="10"/>
      <c r="C14" s="142"/>
      <c r="D14" s="10"/>
      <c r="E14" s="10">
        <v>1</v>
      </c>
      <c r="F14" s="404" t="s">
        <v>487</v>
      </c>
      <c r="G14" s="404"/>
      <c r="H14" s="160" t="s">
        <v>160</v>
      </c>
      <c r="I14" s="493"/>
      <c r="J14" s="493"/>
      <c r="K14" s="405">
        <v>155.84</v>
      </c>
      <c r="L14" s="406">
        <v>1</v>
      </c>
      <c r="M14" s="162">
        <f>K14*L14</f>
        <v>155.84</v>
      </c>
      <c r="N14" s="10"/>
    </row>
    <row r="15" spans="1:14" ht="12.75">
      <c r="A15" s="10"/>
      <c r="B15" s="10"/>
      <c r="C15" s="142"/>
      <c r="D15" s="10"/>
      <c r="E15" s="10">
        <v>2</v>
      </c>
      <c r="F15" s="489" t="s">
        <v>487</v>
      </c>
      <c r="G15" s="489"/>
      <c r="H15" s="160" t="s">
        <v>264</v>
      </c>
      <c r="I15" s="493"/>
      <c r="J15" s="493"/>
      <c r="K15" s="406">
        <v>-2</v>
      </c>
      <c r="L15" s="405">
        <v>138.93</v>
      </c>
      <c r="M15" s="162">
        <f>K15*L15</f>
        <v>-277.86</v>
      </c>
      <c r="N15" s="10"/>
    </row>
    <row r="16" spans="1:14" s="136" customFormat="1" ht="21" customHeight="1">
      <c r="A16" s="145"/>
      <c r="B16" s="145"/>
      <c r="C16" s="146"/>
      <c r="D16" s="145"/>
      <c r="E16" s="145"/>
      <c r="F16" s="497" t="s">
        <v>184</v>
      </c>
      <c r="G16" s="497"/>
      <c r="H16" s="497"/>
      <c r="I16" s="497"/>
      <c r="J16" s="497"/>
      <c r="K16" s="497"/>
      <c r="L16" s="497"/>
      <c r="M16" s="407">
        <f>SUM(M14:M15)</f>
        <v>-122.02000000000001</v>
      </c>
      <c r="N16" s="145"/>
    </row>
    <row r="17" spans="1:14" ht="12.75">
      <c r="A17" s="10"/>
      <c r="B17" s="10"/>
      <c r="C17" s="142">
        <v>4</v>
      </c>
      <c r="D17" s="10"/>
      <c r="E17" s="117"/>
      <c r="F17" s="142" t="s">
        <v>30</v>
      </c>
      <c r="G17" s="117"/>
      <c r="H17" s="117"/>
      <c r="I17" s="117"/>
      <c r="J17" s="117"/>
      <c r="K17" s="117"/>
      <c r="L17" s="117"/>
      <c r="M17" s="10"/>
      <c r="N17" s="10"/>
    </row>
    <row r="18" spans="1:14" ht="12.75">
      <c r="A18" s="10"/>
      <c r="B18" s="10"/>
      <c r="C18" s="142"/>
      <c r="D18" s="10"/>
      <c r="E18" s="491" t="s">
        <v>2</v>
      </c>
      <c r="F18" s="491" t="s">
        <v>185</v>
      </c>
      <c r="G18" s="491"/>
      <c r="H18" s="491"/>
      <c r="I18" s="491"/>
      <c r="J18" s="491"/>
      <c r="K18" s="142" t="s">
        <v>179</v>
      </c>
      <c r="L18" s="142" t="s">
        <v>180</v>
      </c>
      <c r="M18" s="142" t="s">
        <v>179</v>
      </c>
      <c r="N18" s="10"/>
    </row>
    <row r="19" spans="1:14" ht="12.75">
      <c r="A19" s="10"/>
      <c r="B19" s="10"/>
      <c r="C19" s="142"/>
      <c r="D19" s="10"/>
      <c r="E19" s="491"/>
      <c r="F19" s="491"/>
      <c r="G19" s="491"/>
      <c r="H19" s="491"/>
      <c r="I19" s="491"/>
      <c r="J19" s="491"/>
      <c r="K19" s="142" t="s">
        <v>181</v>
      </c>
      <c r="L19" s="142" t="s">
        <v>182</v>
      </c>
      <c r="M19" s="142" t="s">
        <v>183</v>
      </c>
      <c r="N19" s="10"/>
    </row>
    <row r="20" spans="1:14" ht="12.75">
      <c r="A20" s="10"/>
      <c r="B20" s="10"/>
      <c r="C20" s="142"/>
      <c r="D20" s="10"/>
      <c r="E20" s="146">
        <v>1</v>
      </c>
      <c r="F20" s="489" t="s">
        <v>186</v>
      </c>
      <c r="G20" s="489"/>
      <c r="H20" s="489"/>
      <c r="I20" s="489"/>
      <c r="J20" s="489"/>
      <c r="K20" s="142">
        <v>100000</v>
      </c>
      <c r="L20" s="406">
        <v>1</v>
      </c>
      <c r="M20" s="162">
        <f>K20*L20</f>
        <v>100000</v>
      </c>
      <c r="N20" s="10"/>
    </row>
    <row r="21" spans="1:14" ht="12.75">
      <c r="A21" s="10"/>
      <c r="B21" s="10"/>
      <c r="C21" s="142"/>
      <c r="D21" s="10"/>
      <c r="E21" s="139">
        <v>2</v>
      </c>
      <c r="F21" s="489" t="s">
        <v>265</v>
      </c>
      <c r="G21" s="489"/>
      <c r="H21" s="489"/>
      <c r="I21" s="489"/>
      <c r="J21" s="489"/>
      <c r="K21" s="196">
        <v>0</v>
      </c>
      <c r="L21" s="405">
        <v>138.93</v>
      </c>
      <c r="M21" s="162">
        <f>K21*L21</f>
        <v>0</v>
      </c>
      <c r="N21" s="10"/>
    </row>
    <row r="22" spans="1:14" ht="18" customHeight="1">
      <c r="A22" s="10"/>
      <c r="B22" s="10"/>
      <c r="C22" s="142"/>
      <c r="D22" s="10"/>
      <c r="E22" s="145"/>
      <c r="F22" s="497" t="s">
        <v>184</v>
      </c>
      <c r="G22" s="497"/>
      <c r="H22" s="497"/>
      <c r="I22" s="497"/>
      <c r="J22" s="497"/>
      <c r="K22" s="497"/>
      <c r="L22" s="497"/>
      <c r="M22" s="407">
        <f>SUM(M20:M21)</f>
        <v>100000</v>
      </c>
      <c r="N22" s="10"/>
    </row>
    <row r="23" spans="1:14" ht="12.75">
      <c r="A23" s="10"/>
      <c r="B23" s="10"/>
      <c r="C23" s="14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2.75">
      <c r="A24" s="10"/>
      <c r="B24" s="10"/>
      <c r="C24" s="142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9" ht="12.75">
      <c r="A25" s="10"/>
      <c r="B25" s="10"/>
      <c r="C25" s="142">
        <v>5</v>
      </c>
      <c r="D25" s="10"/>
      <c r="E25" s="143">
        <v>2</v>
      </c>
      <c r="F25" s="144" t="s">
        <v>138</v>
      </c>
      <c r="G25" s="145"/>
      <c r="H25" s="10"/>
      <c r="I25" s="10"/>
      <c r="J25" s="10"/>
      <c r="K25" s="10"/>
      <c r="L25" s="10"/>
      <c r="M25" s="10"/>
      <c r="N25" s="10"/>
      <c r="S25" s="11" t="s">
        <v>496</v>
      </c>
    </row>
    <row r="26" spans="1:14" ht="12.75">
      <c r="A26" s="10"/>
      <c r="B26" s="10"/>
      <c r="C26" s="142"/>
      <c r="D26" s="10"/>
      <c r="E26" s="10"/>
      <c r="F26" s="10"/>
      <c r="G26" s="10" t="s">
        <v>187</v>
      </c>
      <c r="H26" s="10"/>
      <c r="I26" s="10"/>
      <c r="J26" s="10"/>
      <c r="K26" s="10"/>
      <c r="L26" s="10"/>
      <c r="M26" s="10"/>
      <c r="N26" s="10"/>
    </row>
    <row r="27" spans="1:14" ht="12.75">
      <c r="A27" s="10"/>
      <c r="B27" s="10"/>
      <c r="C27" s="14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2.75">
      <c r="A28" s="10"/>
      <c r="B28" s="10"/>
      <c r="C28" s="142">
        <v>6</v>
      </c>
      <c r="D28" s="10"/>
      <c r="E28" s="143">
        <v>3</v>
      </c>
      <c r="F28" s="144" t="s">
        <v>139</v>
      </c>
      <c r="G28" s="145"/>
      <c r="H28" s="10"/>
      <c r="I28" s="10"/>
      <c r="J28" s="10"/>
      <c r="K28" s="10"/>
      <c r="L28" s="10"/>
      <c r="M28" s="10"/>
      <c r="N28" s="10"/>
    </row>
    <row r="29" spans="1:14" ht="12.75">
      <c r="A29" s="10"/>
      <c r="B29" s="10"/>
      <c r="C29" s="142"/>
      <c r="D29" s="10"/>
      <c r="E29" s="146"/>
      <c r="F29" s="147"/>
      <c r="G29" s="145"/>
      <c r="H29" s="10"/>
      <c r="I29" s="10"/>
      <c r="J29" s="10"/>
      <c r="K29" s="10"/>
      <c r="L29" s="10"/>
      <c r="M29" s="408"/>
      <c r="N29" s="10"/>
    </row>
    <row r="30" spans="1:14" ht="12.75">
      <c r="A30" s="10"/>
      <c r="B30" s="10"/>
      <c r="C30" s="142">
        <v>7</v>
      </c>
      <c r="D30" s="10"/>
      <c r="E30" s="146" t="s">
        <v>102</v>
      </c>
      <c r="F30" s="148" t="s">
        <v>140</v>
      </c>
      <c r="G30" s="10"/>
      <c r="H30" s="10"/>
      <c r="I30" s="10"/>
      <c r="J30" s="10"/>
      <c r="K30" s="10"/>
      <c r="L30" s="10"/>
      <c r="M30" s="409"/>
      <c r="N30" s="10"/>
    </row>
    <row r="31" spans="1:14" ht="12.75">
      <c r="A31" s="10"/>
      <c r="B31" s="10"/>
      <c r="C31" s="142"/>
      <c r="D31" s="10"/>
      <c r="E31" s="10"/>
      <c r="F31" s="488" t="s">
        <v>188</v>
      </c>
      <c r="G31" s="488"/>
      <c r="H31" s="10"/>
      <c r="I31" s="142" t="s">
        <v>2</v>
      </c>
      <c r="J31" s="10">
        <v>1</v>
      </c>
      <c r="K31" s="142" t="s">
        <v>160</v>
      </c>
      <c r="L31" s="162">
        <f>Aktivet!G13</f>
        <v>0</v>
      </c>
      <c r="M31" s="10"/>
      <c r="N31" s="10"/>
    </row>
    <row r="32" spans="1:14" ht="12.75">
      <c r="A32" s="10"/>
      <c r="B32" s="10"/>
      <c r="C32" s="142"/>
      <c r="D32" s="10"/>
      <c r="E32" s="10"/>
      <c r="F32" s="488" t="s">
        <v>189</v>
      </c>
      <c r="G32" s="488"/>
      <c r="H32" s="10"/>
      <c r="I32" s="142" t="s">
        <v>2</v>
      </c>
      <c r="J32" s="10"/>
      <c r="K32" s="142" t="s">
        <v>160</v>
      </c>
      <c r="L32" s="162"/>
      <c r="M32" s="10"/>
      <c r="N32" s="10"/>
    </row>
    <row r="33" spans="1:14" ht="12.75">
      <c r="A33" s="10"/>
      <c r="B33" s="10"/>
      <c r="C33" s="142"/>
      <c r="D33" s="10"/>
      <c r="E33" s="10"/>
      <c r="F33" s="10" t="s">
        <v>190</v>
      </c>
      <c r="G33" s="10"/>
      <c r="H33" s="10"/>
      <c r="I33" s="142" t="s">
        <v>2</v>
      </c>
      <c r="J33" s="10"/>
      <c r="K33" s="142" t="s">
        <v>160</v>
      </c>
      <c r="L33" s="162"/>
      <c r="M33" s="10"/>
      <c r="N33" s="10"/>
    </row>
    <row r="34" spans="1:14" ht="12.75">
      <c r="A34" s="10"/>
      <c r="B34" s="10"/>
      <c r="C34" s="142"/>
      <c r="D34" s="10"/>
      <c r="E34" s="10"/>
      <c r="F34" s="10" t="s">
        <v>191</v>
      </c>
      <c r="G34" s="10"/>
      <c r="H34" s="10"/>
      <c r="I34" s="142" t="s">
        <v>2</v>
      </c>
      <c r="J34" s="10"/>
      <c r="K34" s="142" t="s">
        <v>160</v>
      </c>
      <c r="L34" s="162"/>
      <c r="M34" s="10"/>
      <c r="N34" s="10"/>
    </row>
    <row r="35" spans="1:14" ht="12.75">
      <c r="A35" s="10"/>
      <c r="B35" s="10"/>
      <c r="C35" s="142"/>
      <c r="D35" s="10"/>
      <c r="E35" s="10"/>
      <c r="F35" s="10" t="s">
        <v>192</v>
      </c>
      <c r="G35" s="10"/>
      <c r="H35" s="10"/>
      <c r="I35" s="142" t="s">
        <v>2</v>
      </c>
      <c r="J35" s="10"/>
      <c r="K35" s="142" t="s">
        <v>160</v>
      </c>
      <c r="L35" s="162"/>
      <c r="M35" s="10"/>
      <c r="N35" s="10"/>
    </row>
    <row r="36" spans="1:14" ht="12.75">
      <c r="A36" s="10"/>
      <c r="B36" s="10"/>
      <c r="C36" s="142"/>
      <c r="D36" s="10"/>
      <c r="E36" s="10"/>
      <c r="F36" s="10" t="s">
        <v>247</v>
      </c>
      <c r="G36" s="10"/>
      <c r="H36" s="10"/>
      <c r="I36" s="142" t="s">
        <v>2</v>
      </c>
      <c r="J36" s="10"/>
      <c r="K36" s="142" t="s">
        <v>160</v>
      </c>
      <c r="L36" s="162">
        <v>0</v>
      </c>
      <c r="M36" s="10"/>
      <c r="N36" s="10"/>
    </row>
    <row r="37" spans="1:14" ht="12.75">
      <c r="A37" s="10"/>
      <c r="B37" s="10"/>
      <c r="C37" s="142"/>
      <c r="D37" s="10"/>
      <c r="E37" s="10"/>
      <c r="F37" s="489" t="s">
        <v>193</v>
      </c>
      <c r="G37" s="489"/>
      <c r="H37" s="10"/>
      <c r="I37" s="142" t="s">
        <v>2</v>
      </c>
      <c r="J37" s="10">
        <v>1</v>
      </c>
      <c r="K37" s="142" t="s">
        <v>160</v>
      </c>
      <c r="L37" s="162">
        <f>L31</f>
        <v>0</v>
      </c>
      <c r="M37" s="10"/>
      <c r="N37" s="10"/>
    </row>
    <row r="38" spans="1:14" ht="12.75">
      <c r="A38" s="10"/>
      <c r="B38" s="10"/>
      <c r="C38" s="142"/>
      <c r="D38" s="10"/>
      <c r="E38" s="10"/>
      <c r="F38" s="139" t="s">
        <v>194</v>
      </c>
      <c r="G38" s="10"/>
      <c r="H38" s="10"/>
      <c r="I38" s="142" t="s">
        <v>2</v>
      </c>
      <c r="J38" s="10"/>
      <c r="K38" s="142" t="s">
        <v>160</v>
      </c>
      <c r="L38" s="162">
        <v>0</v>
      </c>
      <c r="M38" s="10"/>
      <c r="N38" s="10"/>
    </row>
    <row r="39" spans="1:14" ht="12.75">
      <c r="A39" s="10"/>
      <c r="B39" s="10"/>
      <c r="C39" s="142"/>
      <c r="D39" s="10"/>
      <c r="E39" s="10"/>
      <c r="F39" s="139" t="s">
        <v>195</v>
      </c>
      <c r="G39" s="10"/>
      <c r="H39" s="10"/>
      <c r="I39" s="142" t="s">
        <v>2</v>
      </c>
      <c r="J39" s="10"/>
      <c r="K39" s="142" t="s">
        <v>160</v>
      </c>
      <c r="L39" s="162"/>
      <c r="M39" s="10"/>
      <c r="N39" s="10"/>
    </row>
    <row r="40" spans="1:14" ht="12.75">
      <c r="A40" s="10"/>
      <c r="B40" s="10"/>
      <c r="C40" s="142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2.75">
      <c r="A41" s="10"/>
      <c r="B41" s="10"/>
      <c r="C41" s="142">
        <v>8</v>
      </c>
      <c r="D41" s="10"/>
      <c r="E41" s="146" t="s">
        <v>102</v>
      </c>
      <c r="F41" s="148" t="s">
        <v>103</v>
      </c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10"/>
      <c r="B42" s="10"/>
      <c r="C42" s="142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2.75">
      <c r="A43" s="10"/>
      <c r="B43" s="10"/>
      <c r="C43" s="142">
        <v>9</v>
      </c>
      <c r="D43" s="10"/>
      <c r="E43" s="146" t="s">
        <v>102</v>
      </c>
      <c r="F43" s="148" t="s">
        <v>104</v>
      </c>
      <c r="G43" s="10"/>
      <c r="H43" s="493"/>
      <c r="I43" s="493"/>
      <c r="J43" s="10"/>
      <c r="K43" s="10"/>
      <c r="L43" s="10"/>
      <c r="M43" s="10"/>
      <c r="N43" s="10"/>
    </row>
    <row r="44" spans="1:14" ht="12.75">
      <c r="A44" s="10"/>
      <c r="B44" s="10"/>
      <c r="C44" s="142"/>
      <c r="D44" s="10"/>
      <c r="E44" s="10"/>
      <c r="F44" s="10"/>
      <c r="G44" s="10" t="s">
        <v>196</v>
      </c>
      <c r="H44" s="10"/>
      <c r="I44" s="10"/>
      <c r="J44" s="10"/>
      <c r="K44" s="142" t="s">
        <v>205</v>
      </c>
      <c r="L44" s="10"/>
      <c r="M44" s="10"/>
      <c r="N44" s="10"/>
    </row>
    <row r="45" spans="1:14" ht="12.75">
      <c r="A45" s="10"/>
      <c r="B45" s="10"/>
      <c r="C45" s="142"/>
      <c r="D45" s="10"/>
      <c r="E45" s="10"/>
      <c r="F45" s="10"/>
      <c r="G45" s="10" t="s">
        <v>197</v>
      </c>
      <c r="H45" s="10"/>
      <c r="I45" s="10"/>
      <c r="J45" s="10"/>
      <c r="K45" s="142" t="s">
        <v>205</v>
      </c>
      <c r="L45" s="10"/>
      <c r="M45" s="10"/>
      <c r="N45" s="10"/>
    </row>
    <row r="46" spans="1:14" ht="12.75">
      <c r="A46" s="10"/>
      <c r="B46" s="10"/>
      <c r="C46" s="142"/>
      <c r="D46" s="10"/>
      <c r="E46" s="10"/>
      <c r="F46" s="10"/>
      <c r="G46" s="10" t="s">
        <v>198</v>
      </c>
      <c r="H46" s="10"/>
      <c r="I46" s="10"/>
      <c r="J46" s="10"/>
      <c r="K46" s="142" t="s">
        <v>205</v>
      </c>
      <c r="L46" s="10"/>
      <c r="M46" s="10"/>
      <c r="N46" s="10"/>
    </row>
    <row r="47" spans="1:14" ht="12.75">
      <c r="A47" s="10"/>
      <c r="B47" s="10"/>
      <c r="C47" s="142"/>
      <c r="D47" s="10"/>
      <c r="E47" s="10"/>
      <c r="F47" s="10"/>
      <c r="G47" s="10" t="s">
        <v>199</v>
      </c>
      <c r="H47" s="10"/>
      <c r="I47" s="10"/>
      <c r="J47" s="10"/>
      <c r="K47" s="142" t="s">
        <v>205</v>
      </c>
      <c r="L47" s="10"/>
      <c r="M47" s="10"/>
      <c r="N47" s="10"/>
    </row>
    <row r="48" spans="1:14" ht="15">
      <c r="A48" s="10"/>
      <c r="B48" s="10"/>
      <c r="C48" s="142"/>
      <c r="D48" s="10"/>
      <c r="E48" s="10"/>
      <c r="F48" s="10"/>
      <c r="G48" s="10" t="s">
        <v>200</v>
      </c>
      <c r="H48" s="2"/>
      <c r="I48" s="2"/>
      <c r="J48" s="2"/>
      <c r="K48" s="203">
        <f>Aktivet!G15</f>
        <v>0</v>
      </c>
      <c r="L48" s="10"/>
      <c r="M48" s="10"/>
      <c r="N48" s="10"/>
    </row>
    <row r="49" spans="1:14" ht="15">
      <c r="A49" s="10"/>
      <c r="B49" s="10"/>
      <c r="C49" s="142">
        <v>10</v>
      </c>
      <c r="D49" s="10"/>
      <c r="E49" s="146" t="s">
        <v>102</v>
      </c>
      <c r="F49" s="148" t="s">
        <v>105</v>
      </c>
      <c r="G49" s="2"/>
      <c r="H49" s="2"/>
      <c r="I49" s="2"/>
      <c r="J49" s="2"/>
      <c r="K49" s="2"/>
      <c r="L49" s="2"/>
      <c r="M49" s="10"/>
      <c r="N49" s="10"/>
    </row>
    <row r="50" spans="1:14" ht="12.75">
      <c r="A50" s="10"/>
      <c r="B50" s="10"/>
      <c r="C50" s="142"/>
      <c r="D50" s="10"/>
      <c r="E50" s="10"/>
      <c r="F50" s="10"/>
      <c r="G50" s="10" t="s">
        <v>201</v>
      </c>
      <c r="H50" s="10"/>
      <c r="I50" s="10"/>
      <c r="J50" s="10"/>
      <c r="K50" s="142" t="s">
        <v>205</v>
      </c>
      <c r="L50" s="10"/>
      <c r="M50" s="10"/>
      <c r="N50" s="10"/>
    </row>
    <row r="51" spans="1:14" ht="12.75">
      <c r="A51" s="10"/>
      <c r="B51" s="10"/>
      <c r="C51" s="142"/>
      <c r="D51" s="10"/>
      <c r="E51" s="10"/>
      <c r="F51" s="10"/>
      <c r="G51" s="10" t="s">
        <v>202</v>
      </c>
      <c r="H51" s="10"/>
      <c r="I51" s="10"/>
      <c r="J51" s="10"/>
      <c r="K51" s="142" t="s">
        <v>205</v>
      </c>
      <c r="L51" s="10"/>
      <c r="M51" s="10"/>
      <c r="N51" s="10"/>
    </row>
    <row r="52" spans="1:14" ht="12.75">
      <c r="A52" s="10"/>
      <c r="B52" s="10"/>
      <c r="C52" s="142"/>
      <c r="D52" s="10"/>
      <c r="E52" s="10"/>
      <c r="F52" s="10"/>
      <c r="G52" s="149" t="s">
        <v>203</v>
      </c>
      <c r="H52" s="10"/>
      <c r="I52" s="10"/>
      <c r="J52" s="10"/>
      <c r="K52" s="142" t="s">
        <v>205</v>
      </c>
      <c r="L52" s="10"/>
      <c r="M52" s="10"/>
      <c r="N52" s="10"/>
    </row>
    <row r="53" spans="1:14" ht="12.75">
      <c r="A53" s="10"/>
      <c r="B53" s="10"/>
      <c r="C53" s="142"/>
      <c r="D53" s="10"/>
      <c r="E53" s="10"/>
      <c r="F53" s="10"/>
      <c r="G53" s="10" t="s">
        <v>204</v>
      </c>
      <c r="H53" s="10"/>
      <c r="I53" s="10"/>
      <c r="J53" s="10"/>
      <c r="K53" s="142" t="s">
        <v>205</v>
      </c>
      <c r="L53" s="162"/>
      <c r="M53" s="10"/>
      <c r="N53" s="10"/>
    </row>
    <row r="54" spans="1:14" ht="12.75">
      <c r="A54" s="10"/>
      <c r="B54" s="10"/>
      <c r="C54" s="142"/>
      <c r="D54" s="10"/>
      <c r="E54" s="10"/>
      <c r="F54" s="150"/>
      <c r="G54" s="150"/>
      <c r="H54" s="150"/>
      <c r="I54" s="150"/>
      <c r="J54" s="150"/>
      <c r="K54" s="142"/>
      <c r="L54" s="150"/>
      <c r="M54" s="10"/>
      <c r="N54" s="10"/>
    </row>
    <row r="55" spans="1:14" ht="12.75">
      <c r="A55" s="10"/>
      <c r="B55" s="10"/>
      <c r="C55" s="142"/>
      <c r="D55" s="10"/>
      <c r="E55" s="10"/>
      <c r="F55" s="150"/>
      <c r="G55" s="150"/>
      <c r="H55" s="150"/>
      <c r="I55" s="150"/>
      <c r="J55" s="150"/>
      <c r="K55" s="142"/>
      <c r="L55" s="150"/>
      <c r="M55" s="182" t="s">
        <v>237</v>
      </c>
      <c r="N55" s="10"/>
    </row>
    <row r="56" spans="1:14" ht="21" customHeight="1">
      <c r="A56" s="10"/>
      <c r="G56" s="150"/>
      <c r="H56" s="150"/>
      <c r="I56" s="150"/>
      <c r="J56" s="150"/>
      <c r="K56" s="142"/>
      <c r="L56" s="150"/>
      <c r="M56" s="10"/>
      <c r="N56" s="10"/>
    </row>
    <row r="57" spans="1:14" ht="17.25" customHeight="1">
      <c r="A57" s="10"/>
      <c r="B57" s="416" t="s">
        <v>482</v>
      </c>
      <c r="C57" s="417"/>
      <c r="D57" s="418" t="s">
        <v>450</v>
      </c>
      <c r="E57" s="419"/>
      <c r="F57" s="420"/>
      <c r="G57" s="184" t="s">
        <v>441</v>
      </c>
      <c r="H57" s="45"/>
      <c r="I57" s="45"/>
      <c r="J57" s="46"/>
      <c r="K57" s="150"/>
      <c r="L57" s="150"/>
      <c r="M57" s="10"/>
      <c r="N57" s="10"/>
    </row>
    <row r="58" spans="1:14" ht="17.25" customHeight="1">
      <c r="A58" s="10"/>
      <c r="B58" s="358"/>
      <c r="C58" s="45"/>
      <c r="D58" s="351"/>
      <c r="E58" s="46"/>
      <c r="F58" s="150"/>
      <c r="G58" s="184"/>
      <c r="H58" s="45"/>
      <c r="I58" s="45"/>
      <c r="J58" s="46"/>
      <c r="K58" s="150"/>
      <c r="L58" s="150"/>
      <c r="M58" s="10"/>
      <c r="N58" s="10"/>
    </row>
    <row r="59" spans="1:14" ht="12.75">
      <c r="A59" s="10"/>
      <c r="B59" s="10"/>
      <c r="C59" s="146">
        <v>11</v>
      </c>
      <c r="D59" s="151"/>
      <c r="E59" s="146" t="s">
        <v>102</v>
      </c>
      <c r="F59" s="148" t="s">
        <v>108</v>
      </c>
      <c r="G59" s="141"/>
      <c r="H59" s="141"/>
      <c r="I59" s="10"/>
      <c r="J59" s="10"/>
      <c r="K59" s="142" t="s">
        <v>205</v>
      </c>
      <c r="L59" s="162"/>
      <c r="M59" s="10"/>
      <c r="N59" s="10"/>
    </row>
    <row r="60" spans="1:14" ht="12.75">
      <c r="A60" s="10"/>
      <c r="B60" s="10"/>
      <c r="C60" s="142"/>
      <c r="D60" s="10"/>
      <c r="E60" s="10"/>
      <c r="F60" s="145"/>
      <c r="G60" s="145"/>
      <c r="H60" s="10"/>
      <c r="I60" s="10"/>
      <c r="J60" s="10"/>
      <c r="K60" s="142"/>
      <c r="L60" s="10"/>
      <c r="M60" s="10"/>
      <c r="N60" s="10"/>
    </row>
    <row r="61" spans="1:14" ht="12.75">
      <c r="A61" s="10"/>
      <c r="B61" s="10"/>
      <c r="C61" s="142">
        <v>12</v>
      </c>
      <c r="D61" s="10"/>
      <c r="E61" s="146" t="s">
        <v>102</v>
      </c>
      <c r="F61" s="148"/>
      <c r="G61" s="160"/>
      <c r="H61" s="160"/>
      <c r="I61" s="160"/>
      <c r="J61" s="10"/>
      <c r="K61" s="142" t="s">
        <v>205</v>
      </c>
      <c r="L61" s="160"/>
      <c r="M61" s="10"/>
      <c r="N61" s="10"/>
    </row>
    <row r="62" spans="1:14" ht="12.75">
      <c r="A62" s="10"/>
      <c r="B62" s="10"/>
      <c r="C62" s="142"/>
      <c r="D62" s="10"/>
      <c r="E62" s="10"/>
      <c r="F62" s="145"/>
      <c r="G62" s="145"/>
      <c r="H62" s="145"/>
      <c r="I62" s="145"/>
      <c r="J62" s="10"/>
      <c r="K62" s="142"/>
      <c r="L62" s="142"/>
      <c r="M62" s="10"/>
      <c r="N62" s="10"/>
    </row>
    <row r="63" spans="1:14" ht="12.75">
      <c r="A63" s="10"/>
      <c r="B63" s="10"/>
      <c r="C63" s="142">
        <v>13</v>
      </c>
      <c r="D63" s="10"/>
      <c r="E63" s="146" t="s">
        <v>102</v>
      </c>
      <c r="F63" s="145"/>
      <c r="G63" s="145"/>
      <c r="H63" s="145"/>
      <c r="I63" s="145"/>
      <c r="J63" s="10"/>
      <c r="K63" s="142" t="s">
        <v>205</v>
      </c>
      <c r="L63" s="142"/>
      <c r="M63" s="10"/>
      <c r="N63" s="10"/>
    </row>
    <row r="64" spans="1:14" ht="12.75">
      <c r="A64" s="10"/>
      <c r="B64" s="10"/>
      <c r="C64" s="142"/>
      <c r="D64" s="10"/>
      <c r="E64" s="10"/>
      <c r="F64" s="410"/>
      <c r="G64" s="410"/>
      <c r="H64" s="160"/>
      <c r="I64" s="160"/>
      <c r="J64" s="10"/>
      <c r="K64" s="142"/>
      <c r="L64" s="160"/>
      <c r="M64" s="10"/>
      <c r="N64" s="10"/>
    </row>
    <row r="65" spans="1:14" ht="12.75">
      <c r="A65" s="10"/>
      <c r="B65" s="10"/>
      <c r="C65" s="142">
        <v>14</v>
      </c>
      <c r="D65" s="10"/>
      <c r="E65" s="140">
        <v>4</v>
      </c>
      <c r="F65" s="152" t="s">
        <v>11</v>
      </c>
      <c r="G65" s="410"/>
      <c r="H65" s="160"/>
      <c r="I65" s="160"/>
      <c r="J65" s="10"/>
      <c r="K65" s="142"/>
      <c r="L65" s="10"/>
      <c r="M65" s="10"/>
      <c r="N65" s="10"/>
    </row>
    <row r="66" spans="1:14" ht="12.75">
      <c r="A66" s="10"/>
      <c r="B66" s="10"/>
      <c r="C66" s="142"/>
      <c r="D66" s="10"/>
      <c r="E66" s="10"/>
      <c r="F66" s="410"/>
      <c r="G66" s="410"/>
      <c r="H66" s="160"/>
      <c r="I66" s="160"/>
      <c r="J66" s="10"/>
      <c r="K66" s="142"/>
      <c r="L66" s="10"/>
      <c r="M66" s="10"/>
      <c r="N66" s="10"/>
    </row>
    <row r="67" spans="1:14" ht="12.75">
      <c r="A67" s="10"/>
      <c r="B67" s="10"/>
      <c r="C67" s="142">
        <v>15</v>
      </c>
      <c r="D67" s="10"/>
      <c r="E67" s="10" t="s">
        <v>102</v>
      </c>
      <c r="F67" s="153" t="s">
        <v>12</v>
      </c>
      <c r="G67" s="410"/>
      <c r="H67" s="160"/>
      <c r="I67" s="160"/>
      <c r="J67" s="10"/>
      <c r="K67" s="142" t="s">
        <v>205</v>
      </c>
      <c r="L67" s="10"/>
      <c r="M67" s="10"/>
      <c r="N67" s="10"/>
    </row>
    <row r="68" spans="1:14" ht="12.75">
      <c r="A68" s="10"/>
      <c r="B68" s="10"/>
      <c r="C68" s="142"/>
      <c r="D68" s="10"/>
      <c r="E68" s="10"/>
      <c r="F68" s="155"/>
      <c r="G68" s="410"/>
      <c r="H68" s="160"/>
      <c r="I68" s="160"/>
      <c r="J68" s="10"/>
      <c r="K68" s="142"/>
      <c r="L68" s="119"/>
      <c r="M68" s="10"/>
      <c r="N68" s="10"/>
    </row>
    <row r="69" spans="1:17" ht="12.75">
      <c r="A69" s="10"/>
      <c r="B69" s="10"/>
      <c r="C69" s="142">
        <v>16</v>
      </c>
      <c r="D69" s="145"/>
      <c r="E69" s="10" t="s">
        <v>102</v>
      </c>
      <c r="F69" s="153" t="s">
        <v>107</v>
      </c>
      <c r="G69" s="411"/>
      <c r="H69" s="411"/>
      <c r="I69" s="411"/>
      <c r="J69" s="10"/>
      <c r="K69" s="142" t="s">
        <v>205</v>
      </c>
      <c r="L69" s="411"/>
      <c r="M69" s="10"/>
      <c r="N69" s="10"/>
      <c r="Q69" s="11" t="s">
        <v>496</v>
      </c>
    </row>
    <row r="70" spans="1:14" ht="12.75">
      <c r="A70" s="10"/>
      <c r="B70" s="10"/>
      <c r="C70" s="142"/>
      <c r="D70" s="10"/>
      <c r="E70" s="10"/>
      <c r="F70" s="155"/>
      <c r="G70" s="117"/>
      <c r="H70" s="117"/>
      <c r="I70" s="117"/>
      <c r="J70" s="10"/>
      <c r="K70" s="142"/>
      <c r="L70" s="117"/>
      <c r="M70" s="10"/>
      <c r="N70" s="10"/>
    </row>
    <row r="71" spans="1:14" ht="12.75">
      <c r="A71" s="10"/>
      <c r="B71" s="10"/>
      <c r="C71" s="146">
        <v>17</v>
      </c>
      <c r="D71" s="10"/>
      <c r="E71" s="145" t="s">
        <v>102</v>
      </c>
      <c r="F71" s="154" t="s">
        <v>13</v>
      </c>
      <c r="G71" s="117"/>
      <c r="H71" s="117"/>
      <c r="I71" s="117"/>
      <c r="J71" s="10"/>
      <c r="K71" s="142" t="s">
        <v>205</v>
      </c>
      <c r="L71" s="117"/>
      <c r="M71" s="10"/>
      <c r="N71" s="10"/>
    </row>
    <row r="72" spans="1:14" ht="12.75">
      <c r="A72" s="10"/>
      <c r="B72" s="10"/>
      <c r="C72" s="142"/>
      <c r="D72" s="10"/>
      <c r="E72" s="10"/>
      <c r="F72" s="155"/>
      <c r="G72" s="145"/>
      <c r="H72" s="145"/>
      <c r="I72" s="145"/>
      <c r="J72" s="10"/>
      <c r="K72" s="142"/>
      <c r="L72" s="142"/>
      <c r="M72" s="10"/>
      <c r="N72" s="10"/>
    </row>
    <row r="73" spans="1:14" ht="12.75">
      <c r="A73" s="10"/>
      <c r="B73" s="10"/>
      <c r="C73" s="142">
        <v>18</v>
      </c>
      <c r="D73" s="10"/>
      <c r="E73" s="10" t="s">
        <v>102</v>
      </c>
      <c r="F73" s="155" t="s">
        <v>141</v>
      </c>
      <c r="G73" s="145"/>
      <c r="H73" s="145"/>
      <c r="I73" s="145"/>
      <c r="J73" s="10"/>
      <c r="K73" s="142" t="s">
        <v>205</v>
      </c>
      <c r="L73" s="142"/>
      <c r="M73" s="10"/>
      <c r="N73" s="10"/>
    </row>
    <row r="74" spans="1:14" ht="12.75">
      <c r="A74" s="10"/>
      <c r="B74" s="10"/>
      <c r="C74" s="142"/>
      <c r="D74" s="10"/>
      <c r="E74" s="10"/>
      <c r="F74" s="155"/>
      <c r="G74" s="410"/>
      <c r="H74" s="410"/>
      <c r="I74" s="410"/>
      <c r="J74" s="10"/>
      <c r="K74" s="142"/>
      <c r="L74" s="160"/>
      <c r="M74" s="10"/>
      <c r="N74" s="10"/>
    </row>
    <row r="75" spans="1:14" ht="12.75">
      <c r="A75" s="10"/>
      <c r="B75" s="10"/>
      <c r="C75" s="142">
        <v>19</v>
      </c>
      <c r="D75" s="10"/>
      <c r="E75" s="10" t="s">
        <v>102</v>
      </c>
      <c r="F75" s="156" t="s">
        <v>14</v>
      </c>
      <c r="G75" s="410"/>
      <c r="H75" s="410"/>
      <c r="I75" s="410"/>
      <c r="J75" s="10"/>
      <c r="K75" s="142" t="s">
        <v>205</v>
      </c>
      <c r="L75" s="10"/>
      <c r="M75" s="10"/>
      <c r="N75" s="10"/>
    </row>
    <row r="76" spans="1:14" ht="12.75">
      <c r="A76" s="10"/>
      <c r="B76" s="10"/>
      <c r="C76" s="142"/>
      <c r="D76" s="10"/>
      <c r="E76" s="10"/>
      <c r="F76" s="155"/>
      <c r="G76" s="410"/>
      <c r="H76" s="410"/>
      <c r="I76" s="410"/>
      <c r="J76" s="10"/>
      <c r="K76" s="142"/>
      <c r="L76" s="10"/>
      <c r="M76" s="10"/>
      <c r="N76" s="10"/>
    </row>
    <row r="77" spans="1:14" ht="12.75">
      <c r="A77" s="10"/>
      <c r="B77" s="10"/>
      <c r="C77" s="142">
        <v>20</v>
      </c>
      <c r="D77" s="10"/>
      <c r="E77" s="145" t="s">
        <v>102</v>
      </c>
      <c r="F77" s="148" t="s">
        <v>15</v>
      </c>
      <c r="G77" s="410"/>
      <c r="H77" s="410"/>
      <c r="I77" s="410"/>
      <c r="J77" s="10"/>
      <c r="K77" s="142" t="s">
        <v>205</v>
      </c>
      <c r="L77" s="10"/>
      <c r="M77" s="10"/>
      <c r="N77" s="10"/>
    </row>
    <row r="78" spans="1:14" ht="12.75">
      <c r="A78" s="10"/>
      <c r="B78" s="10"/>
      <c r="C78" s="142"/>
      <c r="D78" s="10"/>
      <c r="E78" s="10"/>
      <c r="F78" s="155"/>
      <c r="G78" s="411"/>
      <c r="H78" s="411"/>
      <c r="I78" s="411"/>
      <c r="J78" s="10"/>
      <c r="K78" s="142"/>
      <c r="L78" s="411"/>
      <c r="M78" s="10"/>
      <c r="N78" s="10"/>
    </row>
    <row r="79" spans="1:14" ht="12.75">
      <c r="A79" s="10"/>
      <c r="B79" s="10"/>
      <c r="C79" s="142">
        <v>21</v>
      </c>
      <c r="D79" s="10"/>
      <c r="E79" s="145" t="s">
        <v>102</v>
      </c>
      <c r="F79" s="148"/>
      <c r="G79" s="10"/>
      <c r="H79" s="10"/>
      <c r="I79" s="10"/>
      <c r="J79" s="10"/>
      <c r="K79" s="142" t="s">
        <v>205</v>
      </c>
      <c r="L79" s="10"/>
      <c r="M79" s="10"/>
      <c r="N79" s="10"/>
    </row>
    <row r="80" spans="1:14" ht="12.75">
      <c r="A80" s="10"/>
      <c r="B80" s="10"/>
      <c r="C80" s="142"/>
      <c r="D80" s="10"/>
      <c r="E80" s="146"/>
      <c r="F80" s="147"/>
      <c r="G80" s="145"/>
      <c r="H80" s="10"/>
      <c r="I80" s="10"/>
      <c r="J80" s="10"/>
      <c r="K80" s="142"/>
      <c r="L80" s="10"/>
      <c r="M80" s="10"/>
      <c r="N80" s="10"/>
    </row>
    <row r="81" spans="1:14" ht="12.75">
      <c r="A81" s="10"/>
      <c r="B81" s="10"/>
      <c r="C81" s="142">
        <v>22</v>
      </c>
      <c r="D81" s="10"/>
      <c r="E81" s="140">
        <v>5</v>
      </c>
      <c r="F81" s="152" t="s">
        <v>142</v>
      </c>
      <c r="G81" s="145"/>
      <c r="H81" s="10"/>
      <c r="I81" s="10"/>
      <c r="J81" s="10"/>
      <c r="K81" s="142" t="s">
        <v>205</v>
      </c>
      <c r="L81" s="10"/>
      <c r="M81" s="10"/>
      <c r="N81" s="10"/>
    </row>
    <row r="82" spans="1:14" ht="12.75">
      <c r="A82" s="10"/>
      <c r="B82" s="10"/>
      <c r="C82" s="142"/>
      <c r="D82" s="10"/>
      <c r="E82" s="10"/>
      <c r="F82" s="10"/>
      <c r="G82" s="10"/>
      <c r="H82" s="10"/>
      <c r="I82" s="10"/>
      <c r="J82" s="10"/>
      <c r="K82" s="142"/>
      <c r="L82" s="10"/>
      <c r="M82" s="10"/>
      <c r="N82" s="10"/>
    </row>
    <row r="83" spans="1:14" ht="12.75">
      <c r="A83" s="10"/>
      <c r="B83" s="10"/>
      <c r="C83" s="142">
        <v>23</v>
      </c>
      <c r="D83" s="10"/>
      <c r="E83" s="140">
        <v>6</v>
      </c>
      <c r="F83" s="152" t="s">
        <v>143</v>
      </c>
      <c r="G83" s="145"/>
      <c r="H83" s="10"/>
      <c r="I83" s="10"/>
      <c r="J83" s="10"/>
      <c r="K83" s="142" t="s">
        <v>205</v>
      </c>
      <c r="L83" s="10"/>
      <c r="M83" s="10"/>
      <c r="N83" s="10"/>
    </row>
    <row r="84" spans="1:14" ht="12.75">
      <c r="A84" s="10"/>
      <c r="B84" s="10"/>
      <c r="C84" s="142"/>
      <c r="D84" s="10"/>
      <c r="E84" s="10"/>
      <c r="F84" s="10"/>
      <c r="G84" s="10"/>
      <c r="H84" s="10"/>
      <c r="I84" s="10"/>
      <c r="J84" s="10"/>
      <c r="K84" s="142"/>
      <c r="L84" s="10"/>
      <c r="M84" s="10"/>
      <c r="N84" s="10"/>
    </row>
    <row r="85" spans="1:14" ht="12.75">
      <c r="A85" s="10"/>
      <c r="B85" s="10"/>
      <c r="C85" s="142">
        <v>24</v>
      </c>
      <c r="D85" s="10"/>
      <c r="E85" s="140">
        <v>7</v>
      </c>
      <c r="F85" s="152" t="s">
        <v>16</v>
      </c>
      <c r="G85" s="145"/>
      <c r="H85" s="10"/>
      <c r="I85" s="10"/>
      <c r="J85" s="10"/>
      <c r="K85" s="142" t="s">
        <v>205</v>
      </c>
      <c r="L85" s="10"/>
      <c r="M85" s="10"/>
      <c r="N85" s="10"/>
    </row>
    <row r="86" spans="1:14" ht="12.75">
      <c r="A86" s="10"/>
      <c r="B86" s="10"/>
      <c r="C86" s="142"/>
      <c r="D86" s="10"/>
      <c r="E86" s="10"/>
      <c r="F86" s="10"/>
      <c r="G86" s="10"/>
      <c r="H86" s="10"/>
      <c r="I86" s="142"/>
      <c r="J86" s="10"/>
      <c r="K86" s="142"/>
      <c r="L86" s="10"/>
      <c r="M86" s="10"/>
      <c r="N86" s="10"/>
    </row>
    <row r="87" spans="1:14" ht="12.75">
      <c r="A87" s="10"/>
      <c r="B87" s="10"/>
      <c r="C87" s="142">
        <v>25</v>
      </c>
      <c r="D87" s="10"/>
      <c r="E87" s="146" t="s">
        <v>102</v>
      </c>
      <c r="F87" s="145" t="s">
        <v>144</v>
      </c>
      <c r="G87" s="10"/>
      <c r="H87" s="10"/>
      <c r="I87" s="142"/>
      <c r="J87" s="10"/>
      <c r="K87" s="142" t="s">
        <v>160</v>
      </c>
      <c r="L87" s="162"/>
      <c r="M87" s="10"/>
      <c r="N87" s="10"/>
    </row>
    <row r="88" spans="1:14" ht="12.75">
      <c r="A88" s="10"/>
      <c r="B88" s="10"/>
      <c r="C88" s="142"/>
      <c r="D88" s="10"/>
      <c r="E88" s="10"/>
      <c r="F88" s="155"/>
      <c r="G88" s="10"/>
      <c r="H88" s="10"/>
      <c r="I88" s="142"/>
      <c r="J88" s="10"/>
      <c r="K88" s="142"/>
      <c r="L88" s="10"/>
      <c r="M88" s="10"/>
      <c r="N88" s="10"/>
    </row>
    <row r="89" spans="1:14" ht="12.75">
      <c r="A89" s="10"/>
      <c r="B89" s="10"/>
      <c r="C89" s="142">
        <v>26</v>
      </c>
      <c r="D89" s="10"/>
      <c r="E89" s="146" t="s">
        <v>102</v>
      </c>
      <c r="F89" s="10"/>
      <c r="G89" s="10"/>
      <c r="H89" s="10"/>
      <c r="I89" s="142"/>
      <c r="J89" s="10"/>
      <c r="K89" s="142" t="s">
        <v>205</v>
      </c>
      <c r="L89" s="10"/>
      <c r="M89" s="10"/>
      <c r="N89" s="10"/>
    </row>
    <row r="90" spans="1:14" ht="12.75">
      <c r="A90" s="10"/>
      <c r="B90" s="10"/>
      <c r="C90" s="142"/>
      <c r="D90" s="10"/>
      <c r="E90" s="10"/>
      <c r="F90" s="145"/>
      <c r="G90" s="10"/>
      <c r="H90" s="10"/>
      <c r="I90" s="142"/>
      <c r="J90" s="10"/>
      <c r="K90" s="142"/>
      <c r="L90" s="10"/>
      <c r="M90" s="10"/>
      <c r="N90" s="10"/>
    </row>
    <row r="91" spans="1:14" ht="12.75">
      <c r="A91" s="10"/>
      <c r="B91" s="10"/>
      <c r="C91" s="142">
        <v>27</v>
      </c>
      <c r="D91" s="10"/>
      <c r="E91" s="150" t="s">
        <v>4</v>
      </c>
      <c r="F91" s="150" t="s">
        <v>206</v>
      </c>
      <c r="G91" s="10"/>
      <c r="H91" s="10"/>
      <c r="I91" s="142"/>
      <c r="J91" s="10"/>
      <c r="K91" s="142" t="s">
        <v>205</v>
      </c>
      <c r="L91" s="10"/>
      <c r="M91" s="10"/>
      <c r="N91" s="10"/>
    </row>
    <row r="92" spans="1:14" ht="12.75">
      <c r="A92" s="10"/>
      <c r="B92" s="10"/>
      <c r="C92" s="142"/>
      <c r="D92" s="10"/>
      <c r="E92" s="10"/>
      <c r="F92" s="410"/>
      <c r="G92" s="410"/>
      <c r="H92" s="10"/>
      <c r="I92" s="142"/>
      <c r="J92" s="10"/>
      <c r="K92" s="142"/>
      <c r="L92" s="10"/>
      <c r="M92" s="10"/>
      <c r="N92" s="10"/>
    </row>
    <row r="93" spans="1:14" ht="12.75">
      <c r="A93" s="10"/>
      <c r="B93" s="10"/>
      <c r="C93" s="142">
        <v>28</v>
      </c>
      <c r="D93" s="10"/>
      <c r="E93" s="150">
        <v>1</v>
      </c>
      <c r="F93" s="157" t="s">
        <v>18</v>
      </c>
      <c r="G93" s="10"/>
      <c r="H93" s="10"/>
      <c r="I93" s="142"/>
      <c r="J93" s="10"/>
      <c r="K93" s="142" t="s">
        <v>205</v>
      </c>
      <c r="L93" s="10"/>
      <c r="M93" s="10"/>
      <c r="N93" s="10"/>
    </row>
    <row r="94" spans="1:14" ht="12.75">
      <c r="A94" s="10"/>
      <c r="B94" s="10"/>
      <c r="C94" s="142"/>
      <c r="D94" s="10"/>
      <c r="E94" s="150"/>
      <c r="F94" s="157"/>
      <c r="G94" s="10"/>
      <c r="H94" s="10"/>
      <c r="I94" s="142"/>
      <c r="J94" s="10"/>
      <c r="K94" s="142"/>
      <c r="L94" s="10"/>
      <c r="M94" s="10"/>
      <c r="N94" s="10"/>
    </row>
    <row r="95" spans="1:14" ht="12.75">
      <c r="A95" s="10"/>
      <c r="B95" s="10"/>
      <c r="C95" s="142">
        <v>29</v>
      </c>
      <c r="D95" s="10"/>
      <c r="E95" s="150">
        <v>2</v>
      </c>
      <c r="F95" s="150" t="s">
        <v>19</v>
      </c>
      <c r="G95" s="10"/>
      <c r="H95" s="10"/>
      <c r="I95" s="10"/>
      <c r="J95" s="10"/>
      <c r="K95" s="142" t="s">
        <v>205</v>
      </c>
      <c r="L95" s="10"/>
      <c r="M95" s="10"/>
      <c r="N95" s="10"/>
    </row>
    <row r="96" spans="1:14" ht="12.75">
      <c r="A96" s="10"/>
      <c r="B96" s="10"/>
      <c r="C96" s="142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2.75">
      <c r="A97" s="10"/>
      <c r="B97" s="10"/>
      <c r="C97" s="142"/>
      <c r="D97" s="10"/>
      <c r="E97" s="10"/>
      <c r="F97" s="10"/>
      <c r="G97" s="10" t="s">
        <v>207</v>
      </c>
      <c r="H97" s="10"/>
      <c r="I97" s="10"/>
      <c r="J97" s="10"/>
      <c r="K97" s="10"/>
      <c r="L97" s="10"/>
      <c r="M97" s="10"/>
      <c r="N97" s="10"/>
    </row>
    <row r="98" spans="1:14" ht="12.75">
      <c r="A98" s="10"/>
      <c r="B98" s="10"/>
      <c r="C98" s="142"/>
      <c r="D98" s="10"/>
      <c r="E98" s="492" t="s">
        <v>2</v>
      </c>
      <c r="F98" s="492" t="s">
        <v>64</v>
      </c>
      <c r="G98" s="494" t="s">
        <v>208</v>
      </c>
      <c r="H98" s="494"/>
      <c r="I98" s="494"/>
      <c r="J98" s="494" t="s">
        <v>209</v>
      </c>
      <c r="K98" s="494"/>
      <c r="L98" s="494"/>
      <c r="M98" s="10"/>
      <c r="N98" s="10"/>
    </row>
    <row r="99" spans="1:14" ht="12.75">
      <c r="A99" s="10"/>
      <c r="B99" s="10"/>
      <c r="C99" s="142"/>
      <c r="D99" s="10"/>
      <c r="E99" s="492"/>
      <c r="F99" s="492"/>
      <c r="G99" s="197" t="s">
        <v>210</v>
      </c>
      <c r="H99" s="197" t="s">
        <v>165</v>
      </c>
      <c r="I99" s="197" t="s">
        <v>166</v>
      </c>
      <c r="J99" s="197" t="s">
        <v>210</v>
      </c>
      <c r="K99" s="197" t="s">
        <v>165</v>
      </c>
      <c r="L99" s="197" t="s">
        <v>166</v>
      </c>
      <c r="M99" s="10"/>
      <c r="N99" s="10"/>
    </row>
    <row r="100" spans="1:14" ht="12.75">
      <c r="A100" s="10"/>
      <c r="B100" s="10"/>
      <c r="C100" s="142">
        <v>30</v>
      </c>
      <c r="D100" s="10"/>
      <c r="E100" s="117"/>
      <c r="F100" s="10" t="s">
        <v>24</v>
      </c>
      <c r="G100" s="198">
        <v>0</v>
      </c>
      <c r="H100" s="198">
        <v>0</v>
      </c>
      <c r="I100" s="198">
        <v>0</v>
      </c>
      <c r="J100" s="198">
        <v>0</v>
      </c>
      <c r="K100" s="198">
        <v>0</v>
      </c>
      <c r="L100" s="198">
        <v>0</v>
      </c>
      <c r="M100" s="10"/>
      <c r="N100" s="10"/>
    </row>
    <row r="101" spans="1:14" ht="12.75">
      <c r="A101" s="10"/>
      <c r="B101" s="10"/>
      <c r="C101" s="142">
        <v>31</v>
      </c>
      <c r="D101" s="10"/>
      <c r="E101" s="117"/>
      <c r="F101" s="10" t="s">
        <v>5</v>
      </c>
      <c r="G101" s="198">
        <v>0</v>
      </c>
      <c r="H101" s="198">
        <v>0</v>
      </c>
      <c r="I101" s="198">
        <v>0</v>
      </c>
      <c r="J101" s="198">
        <v>0</v>
      </c>
      <c r="K101" s="198">
        <v>0</v>
      </c>
      <c r="L101" s="198">
        <v>0</v>
      </c>
      <c r="M101" s="10"/>
      <c r="N101" s="10"/>
    </row>
    <row r="102" spans="1:14" ht="12.75">
      <c r="A102" s="10"/>
      <c r="B102" s="10"/>
      <c r="C102" s="142">
        <v>32</v>
      </c>
      <c r="D102" s="10"/>
      <c r="E102" s="117"/>
      <c r="F102" s="10" t="s">
        <v>211</v>
      </c>
      <c r="G102" s="199">
        <v>0</v>
      </c>
      <c r="H102" s="199">
        <v>0</v>
      </c>
      <c r="I102" s="199">
        <v>0</v>
      </c>
      <c r="J102" s="199">
        <v>0</v>
      </c>
      <c r="K102" s="199">
        <v>0</v>
      </c>
      <c r="L102" s="199">
        <v>0</v>
      </c>
      <c r="M102" s="10"/>
      <c r="N102" s="10"/>
    </row>
    <row r="103" spans="1:14" ht="12.75">
      <c r="A103" s="10"/>
      <c r="B103" s="10"/>
      <c r="C103" s="142">
        <v>33</v>
      </c>
      <c r="D103" s="10"/>
      <c r="E103" s="10"/>
      <c r="F103" s="10" t="s">
        <v>212</v>
      </c>
      <c r="G103" s="200">
        <v>0</v>
      </c>
      <c r="H103" s="201">
        <v>0</v>
      </c>
      <c r="I103" s="201">
        <f>G103-H103</f>
        <v>0</v>
      </c>
      <c r="J103" s="199">
        <v>0</v>
      </c>
      <c r="K103" s="199">
        <v>0</v>
      </c>
      <c r="L103" s="199">
        <v>0</v>
      </c>
      <c r="M103" s="10"/>
      <c r="N103" s="10"/>
    </row>
    <row r="104" spans="1:14" ht="12.75">
      <c r="A104" s="10"/>
      <c r="B104" s="10"/>
      <c r="C104" s="142"/>
      <c r="D104" s="10"/>
      <c r="E104" s="10"/>
      <c r="F104" s="150"/>
      <c r="G104" s="150"/>
      <c r="H104" s="150"/>
      <c r="I104" s="150"/>
      <c r="J104" s="150"/>
      <c r="K104" s="142"/>
      <c r="L104" s="150"/>
      <c r="M104" s="10"/>
      <c r="N104" s="10"/>
    </row>
    <row r="105" spans="1:14" ht="12.75">
      <c r="A105" s="10"/>
      <c r="B105" s="10"/>
      <c r="C105" s="142">
        <v>34</v>
      </c>
      <c r="D105" s="10"/>
      <c r="E105" s="150">
        <v>3</v>
      </c>
      <c r="F105" s="150" t="s">
        <v>20</v>
      </c>
      <c r="G105" s="10"/>
      <c r="H105" s="10"/>
      <c r="I105" s="10"/>
      <c r="J105" s="10"/>
      <c r="K105" s="10" t="s">
        <v>205</v>
      </c>
      <c r="L105" s="150"/>
      <c r="M105" s="10"/>
      <c r="N105" s="10"/>
    </row>
    <row r="106" spans="1:14" ht="12.75">
      <c r="A106" s="10"/>
      <c r="B106" s="10"/>
      <c r="C106" s="142"/>
      <c r="D106" s="10"/>
      <c r="E106" s="150"/>
      <c r="F106" s="150"/>
      <c r="G106" s="10"/>
      <c r="H106" s="10"/>
      <c r="I106" s="10"/>
      <c r="J106" s="10"/>
      <c r="K106" s="10"/>
      <c r="L106" s="150"/>
      <c r="M106" s="10"/>
      <c r="N106" s="10"/>
    </row>
    <row r="107" spans="1:14" ht="12.75">
      <c r="A107" s="10"/>
      <c r="B107" s="10"/>
      <c r="C107" s="142">
        <v>35</v>
      </c>
      <c r="D107" s="10"/>
      <c r="E107" s="150">
        <v>4</v>
      </c>
      <c r="F107" s="150" t="s">
        <v>21</v>
      </c>
      <c r="G107" s="10"/>
      <c r="H107" s="10"/>
      <c r="I107" s="10"/>
      <c r="J107" s="10"/>
      <c r="K107" s="10" t="s">
        <v>205</v>
      </c>
      <c r="L107" s="150"/>
      <c r="M107" s="10"/>
      <c r="N107" s="10"/>
    </row>
    <row r="108" spans="1:14" ht="12.75">
      <c r="A108" s="10"/>
      <c r="B108" s="10"/>
      <c r="C108" s="142"/>
      <c r="D108" s="10"/>
      <c r="E108" s="150"/>
      <c r="F108" s="150"/>
      <c r="G108" s="10"/>
      <c r="H108" s="10"/>
      <c r="I108" s="10"/>
      <c r="J108" s="10"/>
      <c r="K108" s="10"/>
      <c r="L108" s="150"/>
      <c r="M108" s="10"/>
      <c r="N108" s="10"/>
    </row>
    <row r="109" spans="1:14" ht="15">
      <c r="A109" s="10"/>
      <c r="B109" s="10"/>
      <c r="C109" s="142">
        <v>36</v>
      </c>
      <c r="D109" s="10"/>
      <c r="E109" s="150">
        <v>5</v>
      </c>
      <c r="F109" s="150" t="s">
        <v>22</v>
      </c>
      <c r="G109" s="10"/>
      <c r="H109" s="2"/>
      <c r="I109" s="2"/>
      <c r="J109" s="10"/>
      <c r="K109" s="10" t="s">
        <v>205</v>
      </c>
      <c r="L109" s="150"/>
      <c r="M109" s="10"/>
      <c r="N109" s="10"/>
    </row>
    <row r="110" spans="1:14" ht="15">
      <c r="A110" s="10"/>
      <c r="B110" s="10"/>
      <c r="C110" s="142"/>
      <c r="D110" s="10"/>
      <c r="E110" s="150"/>
      <c r="F110" s="150"/>
      <c r="G110" s="10"/>
      <c r="H110" s="2"/>
      <c r="I110" s="2"/>
      <c r="J110" s="10"/>
      <c r="K110" s="10"/>
      <c r="L110" s="150"/>
      <c r="M110" s="10"/>
      <c r="N110" s="10"/>
    </row>
    <row r="111" spans="1:14" ht="15">
      <c r="A111" s="10"/>
      <c r="B111" s="10"/>
      <c r="C111" s="142">
        <v>37</v>
      </c>
      <c r="D111" s="10"/>
      <c r="E111" s="150">
        <v>6</v>
      </c>
      <c r="F111" s="150" t="s">
        <v>23</v>
      </c>
      <c r="G111" s="2"/>
      <c r="H111" s="2"/>
      <c r="I111" s="2"/>
      <c r="J111" s="10"/>
      <c r="K111" s="10" t="s">
        <v>205</v>
      </c>
      <c r="L111" s="150"/>
      <c r="M111" s="10"/>
      <c r="N111" s="10"/>
    </row>
    <row r="112" spans="1:14" ht="15">
      <c r="A112" s="10"/>
      <c r="B112" s="10"/>
      <c r="C112" s="142"/>
      <c r="D112" s="10"/>
      <c r="E112" s="150"/>
      <c r="F112" s="150"/>
      <c r="G112" s="2"/>
      <c r="H112" s="2"/>
      <c r="I112" s="2"/>
      <c r="J112" s="10"/>
      <c r="K112" s="142"/>
      <c r="L112" s="150"/>
      <c r="M112" s="182" t="s">
        <v>238</v>
      </c>
      <c r="N112" s="10"/>
    </row>
    <row r="113" spans="1:14" ht="18">
      <c r="A113" s="10"/>
      <c r="B113" s="184"/>
      <c r="C113" s="45"/>
      <c r="D113" s="45"/>
      <c r="E113" s="46"/>
      <c r="F113" s="150"/>
      <c r="G113" s="2"/>
      <c r="H113" s="2"/>
      <c r="I113" s="2"/>
      <c r="J113" s="10"/>
      <c r="K113" s="142"/>
      <c r="L113" s="150"/>
      <c r="M113" s="10"/>
      <c r="N113" s="10"/>
    </row>
    <row r="114" spans="1:14" ht="15.75">
      <c r="A114" s="10"/>
      <c r="B114" s="416" t="s">
        <v>482</v>
      </c>
      <c r="C114" s="417"/>
      <c r="D114" s="418" t="s">
        <v>450</v>
      </c>
      <c r="E114" s="419"/>
      <c r="F114" s="420"/>
      <c r="G114" s="184" t="s">
        <v>441</v>
      </c>
      <c r="H114" s="45"/>
      <c r="I114" s="160"/>
      <c r="J114" s="10"/>
      <c r="K114" s="142"/>
      <c r="L114" s="150"/>
      <c r="M114" s="10"/>
      <c r="N114" s="10"/>
    </row>
    <row r="115" spans="1:14" ht="12.75">
      <c r="A115" s="10"/>
      <c r="B115" s="10"/>
      <c r="C115" s="142"/>
      <c r="D115" s="10"/>
      <c r="E115" s="159" t="s">
        <v>3</v>
      </c>
      <c r="F115" s="141" t="s">
        <v>213</v>
      </c>
      <c r="G115" s="141"/>
      <c r="H115" s="160"/>
      <c r="I115" s="160"/>
      <c r="J115" s="10"/>
      <c r="K115" s="142"/>
      <c r="L115" s="150"/>
      <c r="M115" s="10"/>
      <c r="N115" s="10"/>
    </row>
    <row r="116" spans="1:14" ht="12.75">
      <c r="A116" s="10"/>
      <c r="B116" s="10"/>
      <c r="C116" s="142">
        <v>40</v>
      </c>
      <c r="D116" s="10"/>
      <c r="E116" s="140">
        <v>1</v>
      </c>
      <c r="F116" s="152" t="s">
        <v>25</v>
      </c>
      <c r="G116" s="145"/>
      <c r="H116" s="150"/>
      <c r="I116" s="150"/>
      <c r="J116" s="10"/>
      <c r="K116" s="10" t="s">
        <v>205</v>
      </c>
      <c r="L116" s="150"/>
      <c r="M116" s="10"/>
      <c r="N116" s="10"/>
    </row>
    <row r="117" spans="1:14" ht="12.75">
      <c r="A117" s="10"/>
      <c r="B117" s="10"/>
      <c r="C117" s="142"/>
      <c r="D117" s="10"/>
      <c r="E117" s="140"/>
      <c r="F117" s="152"/>
      <c r="G117" s="145"/>
      <c r="H117" s="150"/>
      <c r="I117" s="150"/>
      <c r="J117" s="10"/>
      <c r="K117" s="10"/>
      <c r="L117" s="150"/>
      <c r="M117" s="10"/>
      <c r="N117" s="10"/>
    </row>
    <row r="118" spans="1:14" ht="12.75">
      <c r="A118" s="10"/>
      <c r="B118" s="10"/>
      <c r="C118" s="142">
        <v>41</v>
      </c>
      <c r="D118" s="10"/>
      <c r="E118" s="140">
        <v>2</v>
      </c>
      <c r="F118" s="152" t="s">
        <v>26</v>
      </c>
      <c r="G118" s="145"/>
      <c r="H118" s="10"/>
      <c r="I118" s="10"/>
      <c r="J118" s="10"/>
      <c r="K118" s="10" t="s">
        <v>205</v>
      </c>
      <c r="L118" s="10"/>
      <c r="M118" s="10"/>
      <c r="N118" s="10"/>
    </row>
    <row r="119" spans="1:14" ht="12.75">
      <c r="A119" s="10"/>
      <c r="B119" s="10"/>
      <c r="C119" s="142"/>
      <c r="D119" s="10"/>
      <c r="E119" s="140"/>
      <c r="F119" s="152"/>
      <c r="G119" s="145"/>
      <c r="H119" s="10"/>
      <c r="I119" s="10"/>
      <c r="J119" s="10"/>
      <c r="K119" s="10"/>
      <c r="L119" s="10"/>
      <c r="M119" s="10"/>
      <c r="N119" s="10"/>
    </row>
    <row r="120" spans="1:14" ht="12.75">
      <c r="A120" s="10"/>
      <c r="B120" s="10"/>
      <c r="C120" s="142">
        <v>42</v>
      </c>
      <c r="D120" s="10"/>
      <c r="E120" s="146" t="s">
        <v>102</v>
      </c>
      <c r="F120" s="148" t="s">
        <v>109</v>
      </c>
      <c r="G120" s="10"/>
      <c r="H120" s="10"/>
      <c r="I120" s="10"/>
      <c r="J120" s="10"/>
      <c r="K120" s="10" t="s">
        <v>205</v>
      </c>
      <c r="L120" s="10"/>
      <c r="M120" s="10"/>
      <c r="N120" s="10"/>
    </row>
    <row r="121" spans="1:14" ht="12.75">
      <c r="A121" s="10"/>
      <c r="B121" s="10"/>
      <c r="C121" s="142"/>
      <c r="D121" s="10"/>
      <c r="E121" s="146"/>
      <c r="F121" s="148"/>
      <c r="G121" s="10"/>
      <c r="H121" s="10"/>
      <c r="I121" s="10"/>
      <c r="J121" s="10"/>
      <c r="K121" s="10"/>
      <c r="L121" s="10"/>
      <c r="M121" s="10"/>
      <c r="N121" s="10"/>
    </row>
    <row r="122" spans="1:14" ht="12.75">
      <c r="A122" s="10"/>
      <c r="B122" s="10"/>
      <c r="C122" s="142">
        <v>43</v>
      </c>
      <c r="D122" s="10"/>
      <c r="E122" s="146" t="s">
        <v>102</v>
      </c>
      <c r="F122" s="148" t="s">
        <v>137</v>
      </c>
      <c r="G122" s="10"/>
      <c r="H122" s="10"/>
      <c r="I122" s="10"/>
      <c r="J122" s="10"/>
      <c r="K122" s="10" t="s">
        <v>205</v>
      </c>
      <c r="L122" s="10"/>
      <c r="M122" s="10"/>
      <c r="N122" s="10"/>
    </row>
    <row r="123" spans="1:14" ht="12.75">
      <c r="A123" s="10"/>
      <c r="B123" s="10"/>
      <c r="C123" s="142"/>
      <c r="D123" s="10"/>
      <c r="E123" s="146"/>
      <c r="F123" s="148"/>
      <c r="G123" s="10"/>
      <c r="H123" s="10"/>
      <c r="I123" s="10"/>
      <c r="J123" s="10"/>
      <c r="K123" s="10"/>
      <c r="L123" s="10"/>
      <c r="M123" s="10"/>
      <c r="N123" s="10"/>
    </row>
    <row r="124" spans="1:14" ht="12.75">
      <c r="A124" s="10"/>
      <c r="B124" s="10"/>
      <c r="C124" s="142">
        <v>44</v>
      </c>
      <c r="D124" s="10"/>
      <c r="E124" s="140">
        <v>3</v>
      </c>
      <c r="F124" s="152" t="s">
        <v>27</v>
      </c>
      <c r="G124" s="145"/>
      <c r="H124" s="10"/>
      <c r="I124" s="10"/>
      <c r="J124" s="10"/>
      <c r="K124" s="10" t="s">
        <v>205</v>
      </c>
      <c r="L124" s="10"/>
      <c r="M124" s="10"/>
      <c r="N124" s="10"/>
    </row>
    <row r="125" spans="1:14" ht="12.75">
      <c r="A125" s="10"/>
      <c r="B125" s="10"/>
      <c r="C125" s="142"/>
      <c r="D125" s="10"/>
      <c r="E125" s="140"/>
      <c r="F125" s="152"/>
      <c r="G125" s="145"/>
      <c r="H125" s="10"/>
      <c r="I125" s="10"/>
      <c r="J125" s="10"/>
      <c r="K125" s="10"/>
      <c r="L125" s="10"/>
      <c r="M125" s="10"/>
      <c r="N125" s="10"/>
    </row>
    <row r="126" spans="1:14" ht="12.75">
      <c r="A126" s="10"/>
      <c r="B126" s="10"/>
      <c r="C126" s="142">
        <v>45</v>
      </c>
      <c r="D126" s="10"/>
      <c r="E126" s="146" t="s">
        <v>102</v>
      </c>
      <c r="F126" s="148" t="s">
        <v>145</v>
      </c>
      <c r="G126" s="10"/>
      <c r="H126" s="10"/>
      <c r="I126" s="10"/>
      <c r="J126" s="10"/>
      <c r="K126" s="10"/>
      <c r="L126" s="10"/>
      <c r="M126" s="10"/>
      <c r="N126" s="10"/>
    </row>
    <row r="127" spans="1:14" ht="12.75">
      <c r="A127" s="10"/>
      <c r="B127" s="10"/>
      <c r="C127" s="142"/>
      <c r="D127" s="10"/>
      <c r="E127" s="146"/>
      <c r="F127" s="488" t="s">
        <v>188</v>
      </c>
      <c r="G127" s="488"/>
      <c r="H127" s="10"/>
      <c r="I127" s="142" t="s">
        <v>2</v>
      </c>
      <c r="J127" s="10"/>
      <c r="K127" s="142" t="s">
        <v>160</v>
      </c>
      <c r="L127" s="162"/>
      <c r="M127" s="10"/>
      <c r="N127" s="10"/>
    </row>
    <row r="128" spans="1:14" ht="12.75">
      <c r="A128" s="10"/>
      <c r="B128" s="10"/>
      <c r="C128" s="142"/>
      <c r="D128" s="10"/>
      <c r="E128" s="146"/>
      <c r="F128" s="488" t="s">
        <v>189</v>
      </c>
      <c r="G128" s="488"/>
      <c r="H128" s="10"/>
      <c r="I128" s="142" t="s">
        <v>2</v>
      </c>
      <c r="J128" s="10"/>
      <c r="K128" s="142" t="s">
        <v>160</v>
      </c>
      <c r="L128" s="162"/>
      <c r="M128" s="10"/>
      <c r="N128" s="10"/>
    </row>
    <row r="129" spans="1:14" ht="12.75">
      <c r="A129" s="10"/>
      <c r="B129" s="10"/>
      <c r="C129" s="142"/>
      <c r="D129" s="10"/>
      <c r="E129" s="146"/>
      <c r="F129" s="10" t="s">
        <v>190</v>
      </c>
      <c r="G129" s="10"/>
      <c r="H129" s="10"/>
      <c r="I129" s="142" t="s">
        <v>2</v>
      </c>
      <c r="J129" s="10"/>
      <c r="K129" s="142" t="s">
        <v>160</v>
      </c>
      <c r="L129" s="162"/>
      <c r="M129" s="10"/>
      <c r="N129" s="10"/>
    </row>
    <row r="130" spans="1:14" ht="12.75">
      <c r="A130" s="10"/>
      <c r="B130" s="10"/>
      <c r="C130" s="142"/>
      <c r="D130" s="10"/>
      <c r="E130" s="146"/>
      <c r="F130" s="10" t="s">
        <v>191</v>
      </c>
      <c r="G130" s="10"/>
      <c r="H130" s="10"/>
      <c r="I130" s="142" t="s">
        <v>2</v>
      </c>
      <c r="J130" s="10"/>
      <c r="K130" s="142" t="s">
        <v>160</v>
      </c>
      <c r="L130" s="162"/>
      <c r="M130" s="10"/>
      <c r="N130" s="10"/>
    </row>
    <row r="131" spans="1:14" ht="12.75">
      <c r="A131" s="10"/>
      <c r="B131" s="10"/>
      <c r="C131" s="142"/>
      <c r="D131" s="10"/>
      <c r="E131" s="146"/>
      <c r="F131" s="10" t="s">
        <v>192</v>
      </c>
      <c r="G131" s="10"/>
      <c r="H131" s="10"/>
      <c r="I131" s="142" t="s">
        <v>2</v>
      </c>
      <c r="J131" s="10"/>
      <c r="K131" s="142" t="s">
        <v>160</v>
      </c>
      <c r="L131" s="162"/>
      <c r="M131" s="10"/>
      <c r="N131" s="10"/>
    </row>
    <row r="132" spans="1:14" ht="12.75">
      <c r="A132" s="10"/>
      <c r="B132" s="10"/>
      <c r="C132" s="142"/>
      <c r="D132" s="10"/>
      <c r="E132" s="146"/>
      <c r="F132" s="10" t="s">
        <v>224</v>
      </c>
      <c r="G132" s="10"/>
      <c r="H132" s="10"/>
      <c r="I132" s="142" t="s">
        <v>2</v>
      </c>
      <c r="J132" s="10"/>
      <c r="K132" s="142" t="s">
        <v>160</v>
      </c>
      <c r="L132" s="162"/>
      <c r="M132" s="10"/>
      <c r="N132" s="10"/>
    </row>
    <row r="133" spans="1:14" ht="12.75">
      <c r="A133" s="10"/>
      <c r="B133" s="10"/>
      <c r="C133" s="142"/>
      <c r="D133" s="10"/>
      <c r="E133" s="146"/>
      <c r="F133" s="489" t="s">
        <v>193</v>
      </c>
      <c r="G133" s="489"/>
      <c r="H133" s="10"/>
      <c r="I133" s="142" t="s">
        <v>2</v>
      </c>
      <c r="J133" s="10"/>
      <c r="K133" s="142" t="s">
        <v>160</v>
      </c>
      <c r="L133" s="162"/>
      <c r="M133" s="10"/>
      <c r="N133" s="10"/>
    </row>
    <row r="134" spans="1:14" ht="12.75">
      <c r="A134" s="10"/>
      <c r="B134" s="10"/>
      <c r="C134" s="142"/>
      <c r="D134" s="10"/>
      <c r="E134" s="146"/>
      <c r="F134" s="139" t="s">
        <v>214</v>
      </c>
      <c r="G134" s="10"/>
      <c r="H134" s="10"/>
      <c r="I134" s="142" t="s">
        <v>2</v>
      </c>
      <c r="J134" s="10"/>
      <c r="K134" s="142" t="s">
        <v>160</v>
      </c>
      <c r="L134" s="162"/>
      <c r="M134" s="10"/>
      <c r="N134" s="10"/>
    </row>
    <row r="135" spans="1:14" ht="12.75">
      <c r="A135" s="10"/>
      <c r="B135" s="10"/>
      <c r="C135" s="142"/>
      <c r="D135" s="10"/>
      <c r="E135" s="146"/>
      <c r="F135" s="139" t="s">
        <v>195</v>
      </c>
      <c r="G135" s="10"/>
      <c r="H135" s="10"/>
      <c r="I135" s="142" t="s">
        <v>2</v>
      </c>
      <c r="J135" s="10"/>
      <c r="K135" s="142" t="s">
        <v>160</v>
      </c>
      <c r="L135" s="162"/>
      <c r="M135" s="10"/>
      <c r="N135" s="10"/>
    </row>
    <row r="136" spans="1:14" ht="12.75">
      <c r="A136" s="10"/>
      <c r="B136" s="10"/>
      <c r="C136" s="142"/>
      <c r="D136" s="10"/>
      <c r="E136" s="146"/>
      <c r="F136" s="148"/>
      <c r="G136" s="10"/>
      <c r="H136" s="10"/>
      <c r="I136" s="10"/>
      <c r="J136" s="10"/>
      <c r="K136" s="10"/>
      <c r="L136" s="10"/>
      <c r="M136" s="10"/>
      <c r="N136" s="10"/>
    </row>
    <row r="137" spans="1:14" ht="12.75">
      <c r="A137" s="10"/>
      <c r="B137" s="10"/>
      <c r="C137" s="142">
        <v>46</v>
      </c>
      <c r="D137" s="10"/>
      <c r="E137" s="146" t="s">
        <v>102</v>
      </c>
      <c r="F137" s="148" t="s">
        <v>146</v>
      </c>
      <c r="G137" s="10"/>
      <c r="H137" s="10"/>
      <c r="I137" s="10"/>
      <c r="J137" s="10"/>
      <c r="K137" s="162">
        <f>Pasivet!G16</f>
        <v>532516</v>
      </c>
      <c r="L137" s="10" t="s">
        <v>488</v>
      </c>
      <c r="M137" s="10"/>
      <c r="N137" s="10"/>
    </row>
    <row r="138" spans="1:14" ht="9.75" customHeight="1">
      <c r="A138" s="10"/>
      <c r="B138" s="10"/>
      <c r="C138" s="142"/>
      <c r="D138" s="10"/>
      <c r="E138" s="146"/>
      <c r="F138" s="148"/>
      <c r="G138" s="10"/>
      <c r="H138" s="10"/>
      <c r="I138" s="10"/>
      <c r="J138" s="10"/>
      <c r="K138" s="10"/>
      <c r="L138" s="10"/>
      <c r="M138" s="10"/>
      <c r="N138" s="10"/>
    </row>
    <row r="139" spans="1:14" ht="12.75">
      <c r="A139" s="10"/>
      <c r="B139" s="10"/>
      <c r="C139" s="142">
        <v>47</v>
      </c>
      <c r="D139" s="10"/>
      <c r="E139" s="146" t="s">
        <v>102</v>
      </c>
      <c r="F139" s="148" t="s">
        <v>110</v>
      </c>
      <c r="G139" s="10"/>
      <c r="H139" s="10"/>
      <c r="I139" s="10"/>
      <c r="J139" s="10"/>
      <c r="K139" s="162">
        <f>Pasivet!G17</f>
        <v>57630</v>
      </c>
      <c r="L139" s="10" t="s">
        <v>489</v>
      </c>
      <c r="M139" s="10"/>
      <c r="N139" s="10"/>
    </row>
    <row r="140" spans="1:14" ht="11.25" customHeight="1">
      <c r="A140" s="10"/>
      <c r="B140" s="10"/>
      <c r="C140" s="142"/>
      <c r="D140" s="10"/>
      <c r="E140" s="146"/>
      <c r="F140" s="148"/>
      <c r="G140" s="10"/>
      <c r="H140" s="10"/>
      <c r="I140" s="10"/>
      <c r="J140" s="10"/>
      <c r="K140" s="10"/>
      <c r="L140" s="10"/>
      <c r="M140" s="10"/>
      <c r="N140" s="10"/>
    </row>
    <row r="141" spans="1:14" ht="12.75">
      <c r="A141" s="10"/>
      <c r="B141" s="10"/>
      <c r="C141" s="142">
        <v>48</v>
      </c>
      <c r="D141" s="10"/>
      <c r="E141" s="146" t="s">
        <v>102</v>
      </c>
      <c r="F141" s="148" t="s">
        <v>111</v>
      </c>
      <c r="G141" s="10"/>
      <c r="H141" s="10"/>
      <c r="I141" s="10"/>
      <c r="J141" s="10"/>
      <c r="K141" s="162">
        <f>Pasivet!G18</f>
        <v>23694</v>
      </c>
      <c r="L141" s="10" t="s">
        <v>489</v>
      </c>
      <c r="M141" s="10"/>
      <c r="N141" s="10"/>
    </row>
    <row r="142" spans="1:14" ht="9" customHeight="1">
      <c r="A142" s="10"/>
      <c r="B142" s="10"/>
      <c r="C142" s="142"/>
      <c r="D142" s="10"/>
      <c r="E142" s="146"/>
      <c r="F142" s="148"/>
      <c r="G142" s="10"/>
      <c r="H142" s="10"/>
      <c r="I142" s="10"/>
      <c r="J142" s="10"/>
      <c r="K142" s="10"/>
      <c r="L142" s="10"/>
      <c r="M142" s="10"/>
      <c r="N142" s="10"/>
    </row>
    <row r="143" spans="1:14" ht="12.75">
      <c r="A143" s="10"/>
      <c r="B143" s="10"/>
      <c r="C143" s="142">
        <v>49</v>
      </c>
      <c r="D143" s="10"/>
      <c r="E143" s="146" t="s">
        <v>102</v>
      </c>
      <c r="F143" s="148" t="s">
        <v>112</v>
      </c>
      <c r="G143" s="10"/>
      <c r="H143" s="10"/>
      <c r="I143" s="10"/>
      <c r="J143" s="10"/>
      <c r="K143" s="193">
        <f>Pasivet!G19</f>
        <v>227248</v>
      </c>
      <c r="L143" s="10"/>
      <c r="M143" s="10"/>
      <c r="N143" s="10"/>
    </row>
    <row r="144" spans="1:14" ht="12" customHeight="1">
      <c r="A144" s="10"/>
      <c r="B144" s="10"/>
      <c r="C144" s="142"/>
      <c r="D144" s="10"/>
      <c r="E144" s="146"/>
      <c r="F144" s="148"/>
      <c r="G144" s="10"/>
      <c r="H144" s="10"/>
      <c r="I144" s="10"/>
      <c r="J144" s="10"/>
      <c r="K144" s="10"/>
      <c r="L144" s="10"/>
      <c r="M144" s="10"/>
      <c r="N144" s="10"/>
    </row>
    <row r="145" spans="1:14" ht="12.75">
      <c r="A145" s="10"/>
      <c r="B145" s="10"/>
      <c r="C145" s="142">
        <v>50</v>
      </c>
      <c r="D145" s="10"/>
      <c r="E145" s="146" t="s">
        <v>102</v>
      </c>
      <c r="F145" s="148" t="s">
        <v>113</v>
      </c>
      <c r="G145" s="10"/>
      <c r="H145" s="10"/>
      <c r="I145" s="10"/>
      <c r="J145" s="10"/>
      <c r="K145" s="10" t="s">
        <v>205</v>
      </c>
      <c r="L145" s="10"/>
      <c r="M145" s="10"/>
      <c r="N145" s="10"/>
    </row>
    <row r="146" spans="1:14" ht="9" customHeight="1">
      <c r="A146" s="10"/>
      <c r="B146" s="10"/>
      <c r="C146" s="142"/>
      <c r="D146" s="10"/>
      <c r="E146" s="146"/>
      <c r="F146" s="148"/>
      <c r="G146" s="10"/>
      <c r="H146" s="10"/>
      <c r="I146" s="10"/>
      <c r="J146" s="10"/>
      <c r="K146" s="10"/>
      <c r="L146" s="10"/>
      <c r="M146" s="10"/>
      <c r="N146" s="10"/>
    </row>
    <row r="147" spans="1:14" ht="12.75">
      <c r="A147" s="10"/>
      <c r="B147" s="10"/>
      <c r="C147" s="142">
        <v>51</v>
      </c>
      <c r="D147" s="10"/>
      <c r="E147" s="146" t="s">
        <v>102</v>
      </c>
      <c r="F147" s="148" t="s">
        <v>114</v>
      </c>
      <c r="G147" s="10"/>
      <c r="H147" s="10"/>
      <c r="I147" s="10"/>
      <c r="J147" s="10"/>
      <c r="K147" s="193">
        <f>Pasivet!G21</f>
        <v>21165</v>
      </c>
      <c r="L147" s="10"/>
      <c r="M147" s="10"/>
      <c r="N147" s="10"/>
    </row>
    <row r="148" spans="1:14" ht="9.75" customHeight="1">
      <c r="A148" s="10"/>
      <c r="B148" s="10"/>
      <c r="C148" s="142"/>
      <c r="D148" s="10"/>
      <c r="E148" s="146"/>
      <c r="F148" s="148"/>
      <c r="G148" s="10"/>
      <c r="H148" s="10"/>
      <c r="I148" s="10"/>
      <c r="J148" s="10"/>
      <c r="K148" s="10"/>
      <c r="L148" s="10"/>
      <c r="M148" s="10"/>
      <c r="N148" s="10"/>
    </row>
    <row r="149" spans="1:14" ht="12.75">
      <c r="A149" s="10"/>
      <c r="B149" s="10"/>
      <c r="C149" s="142">
        <v>52</v>
      </c>
      <c r="D149" s="10"/>
      <c r="E149" s="146" t="s">
        <v>102</v>
      </c>
      <c r="F149" s="148" t="s">
        <v>108</v>
      </c>
      <c r="G149" s="10"/>
      <c r="H149" s="10"/>
      <c r="I149" s="10"/>
      <c r="J149" s="10"/>
      <c r="K149" s="10" t="s">
        <v>205</v>
      </c>
      <c r="L149" s="10"/>
      <c r="M149" s="10"/>
      <c r="N149" s="10"/>
    </row>
    <row r="150" spans="1:14" ht="12.75">
      <c r="A150" s="10"/>
      <c r="B150" s="10"/>
      <c r="C150" s="142"/>
      <c r="D150" s="10"/>
      <c r="E150" s="146"/>
      <c r="F150" s="145"/>
      <c r="G150" s="10"/>
      <c r="H150" s="10"/>
      <c r="I150" s="10"/>
      <c r="J150" s="10"/>
      <c r="K150" s="10"/>
      <c r="L150" s="10"/>
      <c r="M150" s="10"/>
      <c r="N150" s="10"/>
    </row>
    <row r="151" spans="1:14" ht="12.75">
      <c r="A151" s="10"/>
      <c r="B151" s="10"/>
      <c r="C151" s="142"/>
      <c r="D151" s="10"/>
      <c r="E151" s="146"/>
      <c r="F151" s="148"/>
      <c r="G151" s="10"/>
      <c r="H151" s="10"/>
      <c r="I151" s="10"/>
      <c r="J151" s="10"/>
      <c r="K151" s="10"/>
      <c r="L151" s="10"/>
      <c r="M151" s="10"/>
      <c r="N151" s="10"/>
    </row>
    <row r="152" spans="1:14" ht="12.75">
      <c r="A152" s="10"/>
      <c r="B152" s="10"/>
      <c r="C152" s="142">
        <v>53</v>
      </c>
      <c r="D152" s="10"/>
      <c r="E152" s="146" t="s">
        <v>102</v>
      </c>
      <c r="F152" s="148" t="s">
        <v>117</v>
      </c>
      <c r="G152" s="10"/>
      <c r="H152" s="10"/>
      <c r="I152" s="10"/>
      <c r="J152" s="10"/>
      <c r="K152" s="10" t="s">
        <v>205</v>
      </c>
      <c r="L152" s="10"/>
      <c r="M152" s="10"/>
      <c r="N152" s="10"/>
    </row>
    <row r="153" spans="1:14" ht="7.5" customHeight="1">
      <c r="A153" s="10"/>
      <c r="B153" s="10"/>
      <c r="C153" s="142"/>
      <c r="D153" s="10"/>
      <c r="E153" s="146"/>
      <c r="F153" s="148"/>
      <c r="G153" s="10"/>
      <c r="H153" s="10"/>
      <c r="I153" s="10"/>
      <c r="J153" s="10"/>
      <c r="K153" s="10"/>
      <c r="L153" s="10"/>
      <c r="M153" s="10"/>
      <c r="N153" s="10"/>
    </row>
    <row r="154" spans="1:14" ht="12.75">
      <c r="A154" s="10"/>
      <c r="B154" s="10"/>
      <c r="C154" s="142">
        <v>54</v>
      </c>
      <c r="D154" s="10"/>
      <c r="E154" s="146" t="s">
        <v>102</v>
      </c>
      <c r="F154" s="148" t="s">
        <v>116</v>
      </c>
      <c r="G154" s="10"/>
      <c r="H154" s="10"/>
      <c r="I154" s="10"/>
      <c r="J154" s="10"/>
      <c r="K154" s="10" t="s">
        <v>205</v>
      </c>
      <c r="L154" s="10"/>
      <c r="M154" s="10"/>
      <c r="N154" s="10"/>
    </row>
    <row r="155" spans="1:14" ht="11.25" customHeight="1">
      <c r="A155" s="10"/>
      <c r="B155" s="10"/>
      <c r="C155" s="142"/>
      <c r="D155" s="10"/>
      <c r="E155" s="146"/>
      <c r="F155" s="148"/>
      <c r="G155" s="10"/>
      <c r="H155" s="10"/>
      <c r="I155" s="10"/>
      <c r="J155" s="10"/>
      <c r="K155" s="10"/>
      <c r="L155" s="10"/>
      <c r="M155" s="10"/>
      <c r="N155" s="10"/>
    </row>
    <row r="156" spans="1:14" ht="12.75">
      <c r="A156" s="10"/>
      <c r="B156" s="10"/>
      <c r="C156" s="142">
        <v>55</v>
      </c>
      <c r="D156" s="10"/>
      <c r="E156" s="140">
        <v>4</v>
      </c>
      <c r="F156" s="152" t="s">
        <v>28</v>
      </c>
      <c r="G156" s="145"/>
      <c r="H156" s="10"/>
      <c r="I156" s="10"/>
      <c r="J156" s="10"/>
      <c r="K156" s="10" t="s">
        <v>205</v>
      </c>
      <c r="L156" s="10"/>
      <c r="M156" s="10"/>
      <c r="N156" s="10"/>
    </row>
    <row r="157" spans="1:18" ht="12.75">
      <c r="A157" s="10"/>
      <c r="B157" s="10"/>
      <c r="C157" s="142"/>
      <c r="D157" s="10"/>
      <c r="E157" s="140"/>
      <c r="F157" s="152"/>
      <c r="G157" s="145"/>
      <c r="H157" s="10"/>
      <c r="I157" s="10"/>
      <c r="J157" s="10"/>
      <c r="K157" s="10"/>
      <c r="L157" s="10"/>
      <c r="M157" s="10"/>
      <c r="N157" s="10"/>
      <c r="R157" s="11">
        <f>87</f>
        <v>87</v>
      </c>
    </row>
    <row r="158" spans="1:14" ht="12.75">
      <c r="A158" s="10"/>
      <c r="B158" s="10"/>
      <c r="C158" s="142">
        <v>56</v>
      </c>
      <c r="D158" s="10"/>
      <c r="E158" s="140">
        <v>5</v>
      </c>
      <c r="F158" s="152" t="s">
        <v>148</v>
      </c>
      <c r="G158" s="145"/>
      <c r="H158" s="10"/>
      <c r="I158" s="10"/>
      <c r="J158" s="10"/>
      <c r="K158" s="10" t="s">
        <v>205</v>
      </c>
      <c r="L158" s="10"/>
      <c r="M158" s="10"/>
      <c r="N158" s="10"/>
    </row>
    <row r="159" spans="1:14" ht="12.75">
      <c r="A159" s="10"/>
      <c r="B159" s="10"/>
      <c r="C159" s="142"/>
      <c r="D159" s="10"/>
      <c r="E159" s="140"/>
      <c r="F159" s="152"/>
      <c r="G159" s="145"/>
      <c r="H159" s="10"/>
      <c r="I159" s="10"/>
      <c r="J159" s="10"/>
      <c r="K159" s="10"/>
      <c r="L159" s="10"/>
      <c r="M159" s="10"/>
      <c r="N159" s="10"/>
    </row>
    <row r="160" spans="1:14" ht="12.75">
      <c r="A160" s="10"/>
      <c r="B160" s="10"/>
      <c r="C160" s="142"/>
      <c r="D160" s="10"/>
      <c r="E160" s="150" t="s">
        <v>4</v>
      </c>
      <c r="F160" s="141" t="s">
        <v>215</v>
      </c>
      <c r="G160" s="141"/>
      <c r="H160" s="10"/>
      <c r="I160" s="10"/>
      <c r="J160" s="10"/>
      <c r="K160" s="10" t="s">
        <v>205</v>
      </c>
      <c r="L160" s="10"/>
      <c r="M160" s="10"/>
      <c r="N160" s="10"/>
    </row>
    <row r="161" spans="1:14" ht="10.5" customHeight="1">
      <c r="A161" s="10"/>
      <c r="B161" s="10"/>
      <c r="C161" s="142"/>
      <c r="D161" s="10"/>
      <c r="E161" s="150"/>
      <c r="F161" s="141"/>
      <c r="G161" s="141"/>
      <c r="H161" s="10"/>
      <c r="I161" s="10"/>
      <c r="J161" s="10"/>
      <c r="K161" s="10"/>
      <c r="L161" s="10"/>
      <c r="M161" s="10"/>
      <c r="N161" s="10"/>
    </row>
    <row r="162" spans="1:14" ht="12.75">
      <c r="A162" s="10"/>
      <c r="B162" s="10"/>
      <c r="C162" s="142">
        <v>58</v>
      </c>
      <c r="D162" s="10"/>
      <c r="E162" s="140">
        <v>1</v>
      </c>
      <c r="F162" s="152" t="s">
        <v>33</v>
      </c>
      <c r="G162" s="141"/>
      <c r="H162" s="10"/>
      <c r="I162" s="10"/>
      <c r="J162" s="10"/>
      <c r="K162" s="10" t="s">
        <v>205</v>
      </c>
      <c r="L162" s="10"/>
      <c r="M162" s="10"/>
      <c r="N162" s="10"/>
    </row>
    <row r="163" spans="1:14" ht="12.75">
      <c r="A163" s="10"/>
      <c r="B163" s="10"/>
      <c r="C163" s="142"/>
      <c r="D163" s="10"/>
      <c r="E163" s="140"/>
      <c r="F163" s="152"/>
      <c r="G163" s="141"/>
      <c r="H163" s="10"/>
      <c r="I163" s="10"/>
      <c r="J163" s="10"/>
      <c r="K163" s="10"/>
      <c r="L163" s="10"/>
      <c r="M163" s="10"/>
      <c r="N163" s="10"/>
    </row>
    <row r="164" spans="1:14" ht="12.75">
      <c r="A164" s="10"/>
      <c r="B164" s="10"/>
      <c r="C164" s="142">
        <v>59</v>
      </c>
      <c r="D164" s="10"/>
      <c r="E164" s="146" t="s">
        <v>102</v>
      </c>
      <c r="F164" s="148" t="s">
        <v>34</v>
      </c>
      <c r="G164" s="10"/>
      <c r="H164" s="10"/>
      <c r="I164" s="10"/>
      <c r="J164" s="10"/>
      <c r="K164" s="10" t="s">
        <v>205</v>
      </c>
      <c r="L164" s="10"/>
      <c r="M164" s="10"/>
      <c r="N164" s="10"/>
    </row>
    <row r="165" spans="1:14" ht="12.75">
      <c r="A165" s="10"/>
      <c r="B165" s="10"/>
      <c r="C165" s="142"/>
      <c r="D165" s="10"/>
      <c r="E165" s="146"/>
      <c r="F165" s="148"/>
      <c r="G165" s="10"/>
      <c r="H165" s="10"/>
      <c r="I165" s="10"/>
      <c r="J165" s="10"/>
      <c r="K165" s="10"/>
      <c r="L165" s="10"/>
      <c r="M165" s="10"/>
      <c r="N165" s="10"/>
    </row>
    <row r="166" spans="1:14" ht="12.75">
      <c r="A166" s="10"/>
      <c r="B166" s="10"/>
      <c r="C166" s="142">
        <v>60</v>
      </c>
      <c r="D166" s="10"/>
      <c r="E166" s="146" t="s">
        <v>102</v>
      </c>
      <c r="F166" s="148" t="s">
        <v>31</v>
      </c>
      <c r="G166" s="10"/>
      <c r="H166" s="10"/>
      <c r="I166" s="10"/>
      <c r="J166" s="10"/>
      <c r="K166" s="10" t="s">
        <v>205</v>
      </c>
      <c r="L166" s="10"/>
      <c r="M166" s="10"/>
      <c r="N166" s="10"/>
    </row>
    <row r="167" spans="1:14" ht="12.75">
      <c r="A167" s="10"/>
      <c r="B167" s="10"/>
      <c r="C167" s="142"/>
      <c r="D167" s="10"/>
      <c r="E167" s="146"/>
      <c r="F167" s="148"/>
      <c r="G167" s="10"/>
      <c r="H167" s="10"/>
      <c r="I167" s="10"/>
      <c r="J167" s="10"/>
      <c r="K167" s="10"/>
      <c r="L167" s="10"/>
      <c r="M167" s="10"/>
      <c r="N167" s="10"/>
    </row>
    <row r="168" spans="1:14" ht="12.75">
      <c r="A168" s="10"/>
      <c r="B168" s="10"/>
      <c r="C168" s="142">
        <v>61</v>
      </c>
      <c r="D168" s="10"/>
      <c r="E168" s="140">
        <v>2</v>
      </c>
      <c r="F168" s="152" t="s">
        <v>35</v>
      </c>
      <c r="G168" s="145"/>
      <c r="H168" s="10"/>
      <c r="I168" s="10"/>
      <c r="J168" s="10"/>
      <c r="K168" s="10" t="s">
        <v>205</v>
      </c>
      <c r="L168" s="10"/>
      <c r="M168" s="10"/>
      <c r="N168" s="10"/>
    </row>
    <row r="169" spans="1:14" ht="12.75">
      <c r="A169" s="10"/>
      <c r="B169" s="10"/>
      <c r="C169" s="142"/>
      <c r="D169" s="10"/>
      <c r="E169" s="140"/>
      <c r="F169" s="152"/>
      <c r="G169" s="145"/>
      <c r="H169" s="10"/>
      <c r="I169" s="10"/>
      <c r="J169" s="10"/>
      <c r="K169" s="10"/>
      <c r="L169" s="10"/>
      <c r="M169" s="10"/>
      <c r="N169" s="10"/>
    </row>
    <row r="170" spans="1:14" ht="12.75">
      <c r="A170" s="10"/>
      <c r="B170" s="10"/>
      <c r="C170" s="142">
        <v>62</v>
      </c>
      <c r="D170" s="10"/>
      <c r="E170" s="140">
        <v>3</v>
      </c>
      <c r="F170" s="152" t="s">
        <v>28</v>
      </c>
      <c r="G170" s="145"/>
      <c r="H170" s="10"/>
      <c r="I170" s="10"/>
      <c r="J170" s="10"/>
      <c r="K170" s="10" t="s">
        <v>205</v>
      </c>
      <c r="L170" s="10"/>
      <c r="M170" s="10"/>
      <c r="N170" s="10"/>
    </row>
    <row r="171" spans="1:14" ht="12.75">
      <c r="A171" s="10"/>
      <c r="B171" s="10"/>
      <c r="C171" s="142"/>
      <c r="D171" s="10"/>
      <c r="E171" s="140"/>
      <c r="F171" s="152"/>
      <c r="G171" s="145"/>
      <c r="H171" s="10"/>
      <c r="I171" s="10"/>
      <c r="J171" s="10"/>
      <c r="K171" s="10"/>
      <c r="L171" s="10"/>
      <c r="M171" s="10"/>
      <c r="N171" s="10"/>
    </row>
    <row r="172" spans="1:14" ht="12.75">
      <c r="A172" s="10"/>
      <c r="B172" s="10"/>
      <c r="C172" s="142">
        <v>63</v>
      </c>
      <c r="D172" s="10"/>
      <c r="E172" s="140">
        <v>4</v>
      </c>
      <c r="F172" s="152" t="s">
        <v>36</v>
      </c>
      <c r="G172" s="145"/>
      <c r="H172" s="10"/>
      <c r="I172" s="10"/>
      <c r="J172" s="10"/>
      <c r="K172" s="10" t="s">
        <v>205</v>
      </c>
      <c r="L172" s="10"/>
      <c r="M172" s="10"/>
      <c r="N172" s="10"/>
    </row>
    <row r="173" spans="1:14" ht="9" customHeight="1">
      <c r="A173" s="10"/>
      <c r="B173" s="10"/>
      <c r="C173" s="142"/>
      <c r="D173" s="10"/>
      <c r="E173" s="140"/>
      <c r="F173" s="152"/>
      <c r="G173" s="145"/>
      <c r="H173" s="10"/>
      <c r="I173" s="10"/>
      <c r="J173" s="10"/>
      <c r="K173" s="10"/>
      <c r="L173" s="10"/>
      <c r="M173" s="182" t="s">
        <v>239</v>
      </c>
      <c r="N173" s="10"/>
    </row>
    <row r="174" spans="1:14" ht="18">
      <c r="A174" s="10"/>
      <c r="B174" s="184" t="s">
        <v>441</v>
      </c>
      <c r="C174" s="45"/>
      <c r="D174" s="45"/>
      <c r="E174" s="46"/>
      <c r="F174" s="152"/>
      <c r="G174" s="145"/>
      <c r="H174" s="10"/>
      <c r="I174" s="10"/>
      <c r="J174" s="10"/>
      <c r="K174" s="10"/>
      <c r="L174" s="10"/>
      <c r="M174" s="10"/>
      <c r="N174" s="10"/>
    </row>
    <row r="175" spans="1:14" ht="15.75">
      <c r="A175" s="10"/>
      <c r="B175" s="416" t="s">
        <v>482</v>
      </c>
      <c r="C175" s="417"/>
      <c r="D175" s="418" t="s">
        <v>450</v>
      </c>
      <c r="E175" s="419"/>
      <c r="F175" s="420"/>
      <c r="G175" s="184" t="s">
        <v>441</v>
      </c>
      <c r="H175" s="45"/>
      <c r="I175" s="10"/>
      <c r="J175" s="10"/>
      <c r="K175" s="10"/>
      <c r="L175" s="10"/>
      <c r="M175" s="10"/>
      <c r="N175" s="10"/>
    </row>
    <row r="176" spans="1:14" ht="12.75">
      <c r="A176" s="10"/>
      <c r="B176" s="10"/>
      <c r="C176" s="142"/>
      <c r="D176" s="10"/>
      <c r="E176" s="150" t="s">
        <v>37</v>
      </c>
      <c r="F176" s="141" t="s">
        <v>216</v>
      </c>
      <c r="G176" s="141"/>
      <c r="H176" s="10"/>
      <c r="I176" s="10"/>
      <c r="J176" s="10"/>
      <c r="K176" s="10"/>
      <c r="L176" s="10"/>
      <c r="M176" s="10"/>
      <c r="N176" s="10"/>
    </row>
    <row r="177" spans="1:14" ht="12.75">
      <c r="A177" s="10"/>
      <c r="B177" s="10"/>
      <c r="C177" s="142"/>
      <c r="D177" s="10"/>
      <c r="E177" s="150"/>
      <c r="F177" s="141"/>
      <c r="G177" s="141"/>
      <c r="H177" s="10"/>
      <c r="I177" s="10"/>
      <c r="J177" s="10"/>
      <c r="K177" s="10"/>
      <c r="L177" s="10"/>
      <c r="M177" s="10"/>
      <c r="N177" s="10"/>
    </row>
    <row r="178" spans="1:14" ht="12.75">
      <c r="A178" s="10"/>
      <c r="B178" s="10"/>
      <c r="C178" s="142">
        <v>66</v>
      </c>
      <c r="D178" s="10"/>
      <c r="E178" s="140">
        <v>1</v>
      </c>
      <c r="F178" s="152" t="s">
        <v>39</v>
      </c>
      <c r="G178" s="145"/>
      <c r="H178" s="10"/>
      <c r="I178" s="10"/>
      <c r="J178" s="10"/>
      <c r="K178" s="10" t="s">
        <v>205</v>
      </c>
      <c r="L178" s="10"/>
      <c r="M178" s="10"/>
      <c r="N178" s="10"/>
    </row>
    <row r="179" spans="1:14" ht="12.75">
      <c r="A179" s="10"/>
      <c r="B179" s="10"/>
      <c r="C179" s="142"/>
      <c r="D179" s="10"/>
      <c r="E179" s="140"/>
      <c r="F179" s="152"/>
      <c r="G179" s="145"/>
      <c r="H179" s="10"/>
      <c r="I179" s="10"/>
      <c r="J179" s="10"/>
      <c r="K179" s="10"/>
      <c r="L179" s="10"/>
      <c r="M179" s="10"/>
      <c r="N179" s="10"/>
    </row>
    <row r="180" spans="1:14" ht="12.75">
      <c r="A180" s="10"/>
      <c r="B180" s="10"/>
      <c r="C180" s="142">
        <v>67</v>
      </c>
      <c r="D180" s="10"/>
      <c r="E180" s="140">
        <v>2</v>
      </c>
      <c r="F180" s="152" t="s">
        <v>40</v>
      </c>
      <c r="G180" s="145"/>
      <c r="H180" s="10"/>
      <c r="I180" s="10"/>
      <c r="J180" s="10"/>
      <c r="K180" s="10" t="s">
        <v>205</v>
      </c>
      <c r="L180" s="10"/>
      <c r="M180" s="10"/>
      <c r="N180" s="10"/>
    </row>
    <row r="181" spans="1:14" ht="12.75">
      <c r="A181" s="10"/>
      <c r="B181" s="10"/>
      <c r="C181" s="142"/>
      <c r="D181" s="10"/>
      <c r="E181" s="140"/>
      <c r="F181" s="152"/>
      <c r="G181" s="145"/>
      <c r="H181" s="10"/>
      <c r="I181" s="10"/>
      <c r="J181" s="10"/>
      <c r="K181" s="10"/>
      <c r="L181" s="10"/>
      <c r="M181" s="10"/>
      <c r="N181" s="10"/>
    </row>
    <row r="182" spans="1:14" ht="12.75">
      <c r="A182" s="10"/>
      <c r="B182" s="10"/>
      <c r="C182" s="142">
        <v>68</v>
      </c>
      <c r="D182" s="10"/>
      <c r="E182" s="140">
        <v>3</v>
      </c>
      <c r="F182" s="152" t="s">
        <v>41</v>
      </c>
      <c r="G182" s="145"/>
      <c r="H182" s="10"/>
      <c r="I182" s="10"/>
      <c r="J182" s="10"/>
      <c r="K182" s="163">
        <v>100000</v>
      </c>
      <c r="L182" s="10"/>
      <c r="M182" s="10"/>
      <c r="N182" s="10"/>
    </row>
    <row r="183" spans="1:14" ht="12.75">
      <c r="A183" s="10"/>
      <c r="B183" s="10"/>
      <c r="C183" s="142"/>
      <c r="D183" s="10"/>
      <c r="E183" s="140"/>
      <c r="F183" s="148" t="s">
        <v>241</v>
      </c>
      <c r="G183" s="145"/>
      <c r="H183" s="10"/>
      <c r="I183" s="10"/>
      <c r="J183" s="10"/>
      <c r="K183" s="162"/>
      <c r="L183" s="10"/>
      <c r="M183" s="10"/>
      <c r="N183" s="10"/>
    </row>
    <row r="184" spans="1:14" ht="6" customHeight="1">
      <c r="A184" s="10"/>
      <c r="B184" s="10"/>
      <c r="C184" s="142"/>
      <c r="D184" s="10"/>
      <c r="E184" s="140"/>
      <c r="F184" s="152"/>
      <c r="G184" s="145"/>
      <c r="H184" s="10"/>
      <c r="I184" s="10"/>
      <c r="J184" s="10"/>
      <c r="K184" s="162"/>
      <c r="L184" s="10"/>
      <c r="M184" s="10"/>
      <c r="N184" s="10"/>
    </row>
    <row r="185" spans="1:14" ht="12.75">
      <c r="A185" s="10"/>
      <c r="B185" s="10"/>
      <c r="C185" s="142">
        <v>69</v>
      </c>
      <c r="D185" s="10"/>
      <c r="E185" s="140">
        <v>4</v>
      </c>
      <c r="F185" s="152" t="s">
        <v>42</v>
      </c>
      <c r="G185" s="145"/>
      <c r="H185" s="10"/>
      <c r="I185" s="10"/>
      <c r="J185" s="10"/>
      <c r="K185" s="10" t="s">
        <v>205</v>
      </c>
      <c r="L185" s="10"/>
      <c r="M185" s="10"/>
      <c r="N185" s="10"/>
    </row>
    <row r="186" spans="1:14" ht="12.75">
      <c r="A186" s="10"/>
      <c r="B186" s="10"/>
      <c r="C186" s="142"/>
      <c r="D186" s="10"/>
      <c r="E186" s="140"/>
      <c r="F186" s="152"/>
      <c r="G186" s="145"/>
      <c r="H186" s="10"/>
      <c r="I186" s="10"/>
      <c r="J186" s="10"/>
      <c r="K186" s="10"/>
      <c r="L186" s="10"/>
      <c r="M186" s="10"/>
      <c r="N186" s="10"/>
    </row>
    <row r="187" spans="1:14" ht="12.75">
      <c r="A187" s="10"/>
      <c r="B187" s="10"/>
      <c r="C187" s="142">
        <v>70</v>
      </c>
      <c r="D187" s="10"/>
      <c r="E187" s="140">
        <v>5</v>
      </c>
      <c r="F187" s="152" t="s">
        <v>118</v>
      </c>
      <c r="G187" s="145"/>
      <c r="H187" s="10"/>
      <c r="I187" s="10"/>
      <c r="J187" s="10"/>
      <c r="K187" s="10" t="s">
        <v>205</v>
      </c>
      <c r="L187" s="10"/>
      <c r="M187" s="10"/>
      <c r="N187" s="10"/>
    </row>
    <row r="188" spans="1:14" ht="12.75">
      <c r="A188" s="10"/>
      <c r="B188" s="10"/>
      <c r="C188" s="142"/>
      <c r="D188" s="10"/>
      <c r="E188" s="140"/>
      <c r="F188" s="152"/>
      <c r="G188" s="145"/>
      <c r="H188" s="10"/>
      <c r="I188" s="10"/>
      <c r="J188" s="10"/>
      <c r="K188" s="10"/>
      <c r="L188" s="10"/>
      <c r="M188" s="10"/>
      <c r="N188" s="10"/>
    </row>
    <row r="189" spans="1:14" ht="12.75">
      <c r="A189" s="10"/>
      <c r="B189" s="10"/>
      <c r="C189" s="142">
        <v>71</v>
      </c>
      <c r="D189" s="10"/>
      <c r="E189" s="140">
        <v>6</v>
      </c>
      <c r="F189" s="152" t="s">
        <v>43</v>
      </c>
      <c r="G189" s="145"/>
      <c r="H189" s="10"/>
      <c r="I189" s="10"/>
      <c r="J189" s="10"/>
      <c r="K189" s="10" t="s">
        <v>205</v>
      </c>
      <c r="L189" s="10"/>
      <c r="M189" s="10"/>
      <c r="N189" s="10"/>
    </row>
    <row r="190" spans="1:14" ht="12.75">
      <c r="A190" s="10"/>
      <c r="B190" s="10"/>
      <c r="C190" s="142"/>
      <c r="D190" s="10"/>
      <c r="E190" s="140"/>
      <c r="F190" s="152"/>
      <c r="G190" s="145"/>
      <c r="H190" s="10"/>
      <c r="I190" s="10"/>
      <c r="J190" s="10"/>
      <c r="K190" s="10"/>
      <c r="L190" s="10"/>
      <c r="M190" s="10"/>
      <c r="N190" s="10"/>
    </row>
    <row r="191" spans="1:14" ht="12.75">
      <c r="A191" s="10"/>
      <c r="B191" s="10"/>
      <c r="C191" s="142">
        <v>72</v>
      </c>
      <c r="D191" s="10"/>
      <c r="E191" s="140">
        <v>7</v>
      </c>
      <c r="F191" s="152" t="s">
        <v>44</v>
      </c>
      <c r="G191" s="145"/>
      <c r="H191" s="10"/>
      <c r="I191" s="10"/>
      <c r="J191" s="10"/>
      <c r="K191" s="10" t="s">
        <v>205</v>
      </c>
      <c r="L191" s="10"/>
      <c r="M191" s="10"/>
      <c r="N191" s="10"/>
    </row>
    <row r="192" spans="1:14" ht="12.75">
      <c r="A192" s="10"/>
      <c r="B192" s="10"/>
      <c r="C192" s="142"/>
      <c r="D192" s="10"/>
      <c r="E192" s="140"/>
      <c r="F192" s="152"/>
      <c r="G192" s="145"/>
      <c r="H192" s="10"/>
      <c r="I192" s="10"/>
      <c r="J192" s="10"/>
      <c r="K192" s="10"/>
      <c r="L192" s="10"/>
      <c r="M192" s="10"/>
      <c r="N192" s="10"/>
    </row>
    <row r="193" spans="1:14" ht="12.75">
      <c r="A193" s="10"/>
      <c r="B193" s="10"/>
      <c r="C193" s="142">
        <v>73</v>
      </c>
      <c r="D193" s="10"/>
      <c r="E193" s="140">
        <v>8</v>
      </c>
      <c r="F193" s="152" t="s">
        <v>45</v>
      </c>
      <c r="G193" s="145"/>
      <c r="H193" s="10"/>
      <c r="I193" s="10"/>
      <c r="J193" s="10"/>
      <c r="K193" s="10" t="s">
        <v>205</v>
      </c>
      <c r="L193" s="10"/>
      <c r="M193" s="10"/>
      <c r="N193" s="10"/>
    </row>
    <row r="194" spans="1:14" ht="12.75">
      <c r="A194" s="10"/>
      <c r="B194" s="10"/>
      <c r="C194" s="142"/>
      <c r="D194" s="10"/>
      <c r="E194" s="140"/>
      <c r="F194" s="152"/>
      <c r="G194" s="145"/>
      <c r="H194" s="10"/>
      <c r="I194" s="10"/>
      <c r="J194" s="10"/>
      <c r="K194" s="10"/>
      <c r="L194" s="10"/>
      <c r="M194" s="10"/>
      <c r="N194" s="10"/>
    </row>
    <row r="195" spans="1:14" ht="12.75">
      <c r="A195" s="10"/>
      <c r="B195" s="10"/>
      <c r="C195" s="142">
        <v>74</v>
      </c>
      <c r="D195" s="10"/>
      <c r="E195" s="140">
        <v>9</v>
      </c>
      <c r="F195" s="152" t="s">
        <v>46</v>
      </c>
      <c r="G195" s="145"/>
      <c r="H195" s="10"/>
      <c r="I195" s="10"/>
      <c r="J195" s="10"/>
      <c r="K195" s="203">
        <f>Pasivet!G44</f>
        <v>0</v>
      </c>
      <c r="L195" s="10" t="s">
        <v>497</v>
      </c>
      <c r="M195" s="10"/>
      <c r="N195" s="10"/>
    </row>
    <row r="196" spans="1:14" ht="12.75">
      <c r="A196" s="10"/>
      <c r="B196" s="10"/>
      <c r="C196" s="142"/>
      <c r="D196" s="10"/>
      <c r="E196" s="140"/>
      <c r="F196" s="152"/>
      <c r="G196" s="145"/>
      <c r="H196" s="10"/>
      <c r="I196" s="10"/>
      <c r="J196" s="10"/>
      <c r="K196" s="10"/>
      <c r="L196" s="10"/>
      <c r="M196" s="10"/>
      <c r="N196" s="10"/>
    </row>
    <row r="197" spans="1:14" ht="12.75">
      <c r="A197" s="10"/>
      <c r="B197" s="10"/>
      <c r="C197" s="142">
        <v>75</v>
      </c>
      <c r="D197" s="10"/>
      <c r="E197" s="140">
        <v>10</v>
      </c>
      <c r="F197" s="152" t="s">
        <v>47</v>
      </c>
      <c r="G197" s="145"/>
      <c r="H197" s="10"/>
      <c r="I197" s="10"/>
      <c r="J197" s="10"/>
      <c r="K197" s="10"/>
      <c r="L197" s="10"/>
      <c r="M197" s="10"/>
      <c r="N197" s="10"/>
    </row>
    <row r="198" spans="1:14" ht="6.75" customHeight="1">
      <c r="A198" s="10"/>
      <c r="B198" s="10"/>
      <c r="C198" s="142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ht="12.75">
      <c r="A199" s="10"/>
      <c r="B199" s="10"/>
      <c r="C199" s="142"/>
      <c r="D199" s="10"/>
      <c r="E199" s="10"/>
      <c r="F199" s="161" t="s">
        <v>217</v>
      </c>
      <c r="G199" s="160" t="s">
        <v>269</v>
      </c>
      <c r="H199" s="10"/>
      <c r="I199" s="10"/>
      <c r="J199" s="10"/>
      <c r="K199" s="203">
        <f>Pasivet!G45</f>
        <v>4373074.7</v>
      </c>
      <c r="L199" s="162"/>
      <c r="M199" s="10"/>
      <c r="N199" s="10"/>
    </row>
    <row r="200" spans="1:14" ht="12.75">
      <c r="A200" s="10"/>
      <c r="B200" s="10"/>
      <c r="C200" s="142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  <row r="201" spans="1:14" ht="12.75">
      <c r="A201" s="10"/>
      <c r="B201" s="10"/>
      <c r="C201" s="142"/>
      <c r="D201" s="10"/>
      <c r="E201" s="140" t="s">
        <v>248</v>
      </c>
      <c r="F201" s="141" t="s">
        <v>267</v>
      </c>
      <c r="G201" s="10"/>
      <c r="H201" s="10"/>
      <c r="I201" s="10"/>
      <c r="J201" s="10"/>
      <c r="K201" s="10"/>
      <c r="L201" s="10"/>
      <c r="M201" s="10"/>
      <c r="N201" s="10"/>
    </row>
    <row r="202" spans="1:14" ht="12.75">
      <c r="A202" s="10"/>
      <c r="B202" s="10"/>
      <c r="C202" s="142"/>
      <c r="D202" s="10"/>
      <c r="E202" s="140"/>
      <c r="F202" s="141"/>
      <c r="G202" s="10"/>
      <c r="H202" s="10"/>
      <c r="I202" s="10"/>
      <c r="J202" s="10"/>
      <c r="K202" s="10"/>
      <c r="L202" s="10"/>
      <c r="M202" s="10"/>
      <c r="N202" s="10"/>
    </row>
    <row r="203" spans="1:14" ht="12.75">
      <c r="A203" s="10"/>
      <c r="B203" s="10"/>
      <c r="C203" s="142">
        <v>76</v>
      </c>
      <c r="D203" s="10"/>
      <c r="E203" s="140">
        <v>1</v>
      </c>
      <c r="F203" s="152" t="s">
        <v>53</v>
      </c>
      <c r="G203" s="145"/>
      <c r="H203" s="10"/>
      <c r="I203" s="10"/>
      <c r="J203" s="10"/>
      <c r="K203" s="415">
        <f>'Rez.1'!F9</f>
        <v>56002146</v>
      </c>
      <c r="L203" s="10" t="s">
        <v>275</v>
      </c>
      <c r="M203" s="10"/>
      <c r="N203" s="10"/>
    </row>
    <row r="204" spans="1:14" ht="12.75">
      <c r="A204" s="10"/>
      <c r="B204" s="10"/>
      <c r="C204" s="142"/>
      <c r="D204" s="10"/>
      <c r="E204" s="140"/>
      <c r="F204" s="148"/>
      <c r="G204" s="10"/>
      <c r="H204" s="10"/>
      <c r="I204" s="10"/>
      <c r="J204" s="10"/>
      <c r="K204" s="10"/>
      <c r="L204" s="10"/>
      <c r="M204" s="10"/>
      <c r="N204" s="10"/>
    </row>
    <row r="205" spans="1:14" ht="12.75">
      <c r="A205" s="10"/>
      <c r="B205" s="10"/>
      <c r="C205" s="142">
        <v>77</v>
      </c>
      <c r="D205" s="10"/>
      <c r="E205" s="140">
        <v>2</v>
      </c>
      <c r="F205" s="152" t="s">
        <v>54</v>
      </c>
      <c r="G205" s="10"/>
      <c r="H205" s="10"/>
      <c r="I205" s="10"/>
      <c r="J205" s="10"/>
      <c r="K205" s="10" t="s">
        <v>205</v>
      </c>
      <c r="L205" s="10"/>
      <c r="M205" s="10"/>
      <c r="N205" s="10"/>
    </row>
    <row r="206" spans="1:14" ht="12.75">
      <c r="A206" s="10"/>
      <c r="B206" s="10"/>
      <c r="C206" s="142"/>
      <c r="D206" s="10"/>
      <c r="E206" s="140"/>
      <c r="F206" s="141"/>
      <c r="G206" s="10"/>
      <c r="H206" s="10"/>
      <c r="I206" s="10"/>
      <c r="J206" s="10"/>
      <c r="K206" s="10"/>
      <c r="L206" s="10"/>
      <c r="M206" s="10"/>
      <c r="N206" s="10"/>
    </row>
    <row r="207" spans="1:14" ht="12.75">
      <c r="A207" s="10"/>
      <c r="B207" s="10"/>
      <c r="C207" s="142">
        <v>78</v>
      </c>
      <c r="D207" s="10"/>
      <c r="E207" s="140">
        <v>3</v>
      </c>
      <c r="F207" s="152" t="s">
        <v>249</v>
      </c>
      <c r="G207" s="10"/>
      <c r="H207" s="10"/>
      <c r="I207" s="10"/>
      <c r="J207" s="10"/>
      <c r="K207" s="10" t="s">
        <v>205</v>
      </c>
      <c r="L207" s="10"/>
      <c r="M207" s="10"/>
      <c r="N207" s="10"/>
    </row>
    <row r="208" spans="1:14" ht="12.75">
      <c r="A208" s="10"/>
      <c r="B208" s="10"/>
      <c r="C208" s="142"/>
      <c r="D208" s="10"/>
      <c r="E208" s="140"/>
      <c r="F208" s="141"/>
      <c r="G208" s="10"/>
      <c r="H208" s="10"/>
      <c r="I208" s="10"/>
      <c r="J208" s="10"/>
      <c r="K208" s="10"/>
      <c r="L208" s="10"/>
      <c r="M208" s="10"/>
      <c r="N208" s="10"/>
    </row>
    <row r="209" spans="1:14" ht="12.75">
      <c r="A209" s="10"/>
      <c r="B209" s="10"/>
      <c r="C209" s="142">
        <v>79</v>
      </c>
      <c r="D209" s="10"/>
      <c r="E209" s="140">
        <v>4</v>
      </c>
      <c r="F209" s="152" t="s">
        <v>119</v>
      </c>
      <c r="G209" s="10"/>
      <c r="H209" s="10"/>
      <c r="I209" s="10"/>
      <c r="J209" s="10"/>
      <c r="K209" s="193">
        <f>'Rez.1'!F11</f>
        <v>48280479</v>
      </c>
      <c r="L209" s="10" t="s">
        <v>276</v>
      </c>
      <c r="M209" s="10"/>
      <c r="N209" s="10"/>
    </row>
    <row r="210" spans="1:14" ht="12.75">
      <c r="A210" s="10"/>
      <c r="B210" s="10"/>
      <c r="C210" s="142"/>
      <c r="D210" s="10"/>
      <c r="E210" s="140"/>
      <c r="F210" s="141"/>
      <c r="G210" s="10"/>
      <c r="H210" s="10"/>
      <c r="I210" s="10"/>
      <c r="J210" s="10"/>
      <c r="K210" s="10"/>
      <c r="L210" s="10"/>
      <c r="M210" s="10"/>
      <c r="N210" s="10"/>
    </row>
    <row r="211" spans="1:14" ht="12.75">
      <c r="A211" s="10"/>
      <c r="B211" s="10"/>
      <c r="C211" s="142">
        <v>80</v>
      </c>
      <c r="D211" s="10"/>
      <c r="E211" s="140">
        <v>5</v>
      </c>
      <c r="F211" s="152" t="s">
        <v>250</v>
      </c>
      <c r="G211" s="10"/>
      <c r="H211" s="10"/>
      <c r="I211" s="10"/>
      <c r="J211" s="10"/>
      <c r="K211" s="10"/>
      <c r="L211" s="10"/>
      <c r="M211" s="10"/>
      <c r="N211" s="10"/>
    </row>
    <row r="212" spans="1:14" ht="9" customHeight="1">
      <c r="A212" s="10"/>
      <c r="B212" s="10"/>
      <c r="C212" s="142"/>
      <c r="D212" s="10"/>
      <c r="E212" s="140"/>
      <c r="F212" s="152"/>
      <c r="G212" s="10"/>
      <c r="H212" s="10"/>
      <c r="I212" s="10"/>
      <c r="J212" s="10"/>
      <c r="K212" s="10"/>
      <c r="L212" s="10"/>
      <c r="M212" s="10"/>
      <c r="N212" s="10"/>
    </row>
    <row r="213" spans="1:14" ht="12.75">
      <c r="A213" s="10"/>
      <c r="B213" s="10"/>
      <c r="C213" s="142">
        <v>81</v>
      </c>
      <c r="D213" s="10"/>
      <c r="E213" s="146" t="s">
        <v>102</v>
      </c>
      <c r="F213" s="148" t="s">
        <v>251</v>
      </c>
      <c r="G213" s="10"/>
      <c r="H213" s="10"/>
      <c r="I213" s="10"/>
      <c r="J213" s="10"/>
      <c r="K213" s="162">
        <f>'Rez.1'!F13</f>
        <v>2056940</v>
      </c>
      <c r="L213" s="10"/>
      <c r="M213" s="10"/>
      <c r="N213" s="10"/>
    </row>
    <row r="214" spans="1:14" ht="6.75" customHeight="1">
      <c r="A214" s="10"/>
      <c r="B214" s="10"/>
      <c r="C214" s="142"/>
      <c r="D214" s="10"/>
      <c r="E214" s="146"/>
      <c r="F214" s="148"/>
      <c r="G214" s="10"/>
      <c r="H214" s="10"/>
      <c r="I214" s="10"/>
      <c r="J214" s="10"/>
      <c r="K214" s="162"/>
      <c r="L214" s="10"/>
      <c r="M214" s="10"/>
      <c r="N214" s="10"/>
    </row>
    <row r="215" spans="1:14" ht="12.75">
      <c r="A215" s="10"/>
      <c r="B215" s="10"/>
      <c r="C215" s="142">
        <v>82</v>
      </c>
      <c r="D215" s="10"/>
      <c r="E215" s="146" t="s">
        <v>102</v>
      </c>
      <c r="F215" s="148" t="s">
        <v>252</v>
      </c>
      <c r="G215" s="10"/>
      <c r="H215" s="10"/>
      <c r="I215" s="10"/>
      <c r="J215" s="10"/>
      <c r="K215" s="162">
        <f>'Rez.1'!F14</f>
        <v>247467</v>
      </c>
      <c r="L215" s="10"/>
      <c r="M215" s="10"/>
      <c r="N215" s="10"/>
    </row>
    <row r="216" spans="1:14" ht="8.25" customHeight="1">
      <c r="A216" s="10"/>
      <c r="B216" s="10"/>
      <c r="C216" s="142"/>
      <c r="D216" s="10"/>
      <c r="E216" s="140"/>
      <c r="F216" s="141"/>
      <c r="G216" s="10"/>
      <c r="H216" s="10"/>
      <c r="I216" s="10"/>
      <c r="J216" s="10"/>
      <c r="K216" s="10"/>
      <c r="L216" s="10"/>
      <c r="M216" s="10"/>
      <c r="N216" s="10"/>
    </row>
    <row r="217" spans="1:14" ht="12.75">
      <c r="A217" s="10"/>
      <c r="B217" s="10"/>
      <c r="C217" s="142">
        <v>83</v>
      </c>
      <c r="D217" s="10"/>
      <c r="E217" s="140">
        <v>6</v>
      </c>
      <c r="F217" s="152" t="s">
        <v>253</v>
      </c>
      <c r="G217" s="10"/>
      <c r="H217" s="10"/>
      <c r="I217" s="10"/>
      <c r="J217" s="10"/>
      <c r="K217" s="162">
        <f>'Rez.1'!F15</f>
        <v>0</v>
      </c>
      <c r="L217" s="10"/>
      <c r="M217" s="10"/>
      <c r="N217" s="10"/>
    </row>
    <row r="218" spans="1:14" ht="12.75">
      <c r="A218" s="10"/>
      <c r="B218" s="10"/>
      <c r="C218" s="142"/>
      <c r="D218" s="10"/>
      <c r="E218" s="140"/>
      <c r="F218" s="148" t="s">
        <v>261</v>
      </c>
      <c r="G218" s="10"/>
      <c r="H218" s="10"/>
      <c r="I218" s="10"/>
      <c r="J218" s="10"/>
      <c r="K218" s="10"/>
      <c r="L218" s="10"/>
      <c r="M218" s="10"/>
      <c r="N218" s="10"/>
    </row>
    <row r="219" spans="1:14" ht="7.5" customHeight="1">
      <c r="A219" s="10"/>
      <c r="B219" s="10"/>
      <c r="C219" s="142"/>
      <c r="D219" s="10"/>
      <c r="E219" s="140"/>
      <c r="F219" s="148"/>
      <c r="G219" s="10"/>
      <c r="H219" s="10"/>
      <c r="I219" s="10"/>
      <c r="J219" s="10"/>
      <c r="K219" s="10"/>
      <c r="L219" s="10"/>
      <c r="M219" s="10"/>
      <c r="N219" s="10"/>
    </row>
    <row r="220" spans="1:14" ht="12.75">
      <c r="A220" s="10"/>
      <c r="B220" s="10"/>
      <c r="C220" s="142">
        <v>84</v>
      </c>
      <c r="D220" s="10"/>
      <c r="E220" s="140">
        <v>7</v>
      </c>
      <c r="F220" s="152" t="s">
        <v>254</v>
      </c>
      <c r="G220" s="10"/>
      <c r="H220" s="10"/>
      <c r="I220" s="10"/>
      <c r="J220" s="10"/>
      <c r="K220" s="10"/>
      <c r="L220" s="10"/>
      <c r="M220" s="10"/>
      <c r="N220" s="10"/>
    </row>
    <row r="221" spans="1:14" ht="12.75">
      <c r="A221" s="10"/>
      <c r="B221" s="10"/>
      <c r="C221" s="142"/>
      <c r="D221" s="10"/>
      <c r="E221" s="146" t="s">
        <v>102</v>
      </c>
      <c r="F221" s="148" t="s">
        <v>270</v>
      </c>
      <c r="G221" s="10"/>
      <c r="H221" s="10"/>
      <c r="I221" s="10"/>
      <c r="J221" s="10"/>
      <c r="K221" s="162">
        <v>0</v>
      </c>
      <c r="L221" s="10"/>
      <c r="M221" s="10"/>
      <c r="N221" s="10"/>
    </row>
    <row r="222" spans="1:14" ht="12.75">
      <c r="A222" s="10"/>
      <c r="B222" s="10"/>
      <c r="C222" s="142"/>
      <c r="D222" s="10"/>
      <c r="E222" s="146" t="s">
        <v>102</v>
      </c>
      <c r="F222" s="148" t="s">
        <v>271</v>
      </c>
      <c r="G222" s="10"/>
      <c r="H222" s="10"/>
      <c r="I222" s="10"/>
      <c r="J222" s="10"/>
      <c r="K222" s="162">
        <v>0</v>
      </c>
      <c r="L222" s="10"/>
      <c r="M222" s="10"/>
      <c r="N222" s="10"/>
    </row>
    <row r="223" spans="1:14" ht="12.75">
      <c r="A223" s="10"/>
      <c r="B223" s="10"/>
      <c r="C223" s="142"/>
      <c r="D223" s="10"/>
      <c r="E223" s="146" t="s">
        <v>102</v>
      </c>
      <c r="F223" s="148" t="s">
        <v>272</v>
      </c>
      <c r="G223" s="10"/>
      <c r="H223" s="10"/>
      <c r="I223" s="10"/>
      <c r="J223" s="10"/>
      <c r="K223" s="162">
        <v>9238</v>
      </c>
      <c r="L223" s="10"/>
      <c r="M223" s="10"/>
      <c r="N223" s="10"/>
    </row>
    <row r="224" spans="1:14" ht="12.75">
      <c r="A224" s="10"/>
      <c r="B224" s="10"/>
      <c r="C224" s="142"/>
      <c r="D224" s="10"/>
      <c r="E224" s="146" t="s">
        <v>102</v>
      </c>
      <c r="F224" s="148" t="s">
        <v>277</v>
      </c>
      <c r="G224" s="10"/>
      <c r="H224" s="10"/>
      <c r="I224" s="10"/>
      <c r="J224" s="10"/>
      <c r="K224" s="162">
        <v>0</v>
      </c>
      <c r="L224" s="10"/>
      <c r="M224" s="10"/>
      <c r="N224" s="10"/>
    </row>
    <row r="225" spans="1:14" ht="12.75">
      <c r="A225" s="10"/>
      <c r="B225" s="10"/>
      <c r="C225" s="142"/>
      <c r="D225" s="10"/>
      <c r="E225" s="146" t="s">
        <v>102</v>
      </c>
      <c r="F225" s="148" t="s">
        <v>273</v>
      </c>
      <c r="G225" s="10"/>
      <c r="H225" s="10"/>
      <c r="I225" s="10"/>
      <c r="J225" s="10"/>
      <c r="K225" s="162">
        <f>Pasivet!G21</f>
        <v>21165</v>
      </c>
      <c r="L225" s="10"/>
      <c r="M225" s="10"/>
      <c r="N225" s="10"/>
    </row>
    <row r="226" spans="1:14" ht="12.75">
      <c r="A226" s="10"/>
      <c r="B226" s="10"/>
      <c r="C226" s="142"/>
      <c r="D226" s="10"/>
      <c r="E226" s="146" t="s">
        <v>102</v>
      </c>
      <c r="F226" s="148" t="s">
        <v>274</v>
      </c>
      <c r="G226" s="10"/>
      <c r="H226" s="10"/>
      <c r="I226" s="10"/>
      <c r="J226" s="10"/>
      <c r="K226" s="162"/>
      <c r="L226" s="10"/>
      <c r="M226" s="10"/>
      <c r="N226" s="10"/>
    </row>
    <row r="227" spans="1:14" ht="12.75">
      <c r="A227" s="10"/>
      <c r="B227" s="10"/>
      <c r="C227" s="142"/>
      <c r="D227" s="10"/>
      <c r="E227" s="146"/>
      <c r="F227" s="148"/>
      <c r="G227" s="10"/>
      <c r="H227" s="10"/>
      <c r="I227" s="10"/>
      <c r="J227" s="10"/>
      <c r="K227" s="162"/>
      <c r="L227" s="10"/>
      <c r="M227" s="10"/>
      <c r="N227" s="10"/>
    </row>
    <row r="228" spans="1:14" ht="12.75">
      <c r="A228" s="10"/>
      <c r="B228" s="10"/>
      <c r="C228" s="142">
        <v>85</v>
      </c>
      <c r="D228" s="10"/>
      <c r="E228" s="140">
        <v>12</v>
      </c>
      <c r="F228" s="152" t="s">
        <v>255</v>
      </c>
      <c r="G228" s="10"/>
      <c r="H228" s="10"/>
      <c r="I228" s="10"/>
      <c r="J228" s="10"/>
      <c r="K228" s="162"/>
      <c r="L228" s="412"/>
      <c r="M228" s="10"/>
      <c r="N228" s="10"/>
    </row>
    <row r="229" spans="1:14" ht="12.75">
      <c r="A229" s="10"/>
      <c r="B229" s="10"/>
      <c r="C229" s="142"/>
      <c r="D229" s="10"/>
      <c r="E229" s="146" t="s">
        <v>102</v>
      </c>
      <c r="F229" s="186" t="s">
        <v>256</v>
      </c>
      <c r="G229" s="10"/>
      <c r="H229" s="10"/>
      <c r="I229" s="10"/>
      <c r="J229" s="10"/>
      <c r="K229" s="162">
        <v>39680</v>
      </c>
      <c r="L229" s="10"/>
      <c r="M229" s="10"/>
      <c r="N229" s="10"/>
    </row>
    <row r="230" spans="1:14" ht="12.75">
      <c r="A230" s="10"/>
      <c r="B230" s="10"/>
      <c r="C230" s="142"/>
      <c r="D230" s="10"/>
      <c r="E230" s="146" t="s">
        <v>102</v>
      </c>
      <c r="F230" s="186" t="s">
        <v>257</v>
      </c>
      <c r="G230" s="10"/>
      <c r="H230" s="10"/>
      <c r="I230" s="10"/>
      <c r="J230" s="10"/>
      <c r="K230" s="162">
        <v>-25824</v>
      </c>
      <c r="L230" s="412"/>
      <c r="M230" s="10"/>
      <c r="N230" s="10"/>
    </row>
    <row r="231" spans="1:14" ht="12.75">
      <c r="A231" s="10"/>
      <c r="B231" s="10"/>
      <c r="C231" s="142"/>
      <c r="D231" s="10"/>
      <c r="E231" s="146" t="s">
        <v>102</v>
      </c>
      <c r="F231" s="186" t="s">
        <v>258</v>
      </c>
      <c r="G231" s="10"/>
      <c r="H231" s="10"/>
      <c r="I231" s="10"/>
      <c r="J231" s="10"/>
      <c r="K231" s="162">
        <v>0</v>
      </c>
      <c r="L231" s="10"/>
      <c r="M231" s="10"/>
      <c r="N231" s="10"/>
    </row>
    <row r="232" spans="1:14" ht="12.75">
      <c r="A232" s="10"/>
      <c r="B232" s="10"/>
      <c r="C232" s="142"/>
      <c r="D232" s="10"/>
      <c r="E232" s="140"/>
      <c r="F232" s="148"/>
      <c r="G232" s="10"/>
      <c r="H232" s="10"/>
      <c r="I232" s="10"/>
      <c r="J232" s="10"/>
      <c r="K232" s="162"/>
      <c r="L232" s="10"/>
      <c r="M232" s="10"/>
      <c r="N232" s="10"/>
    </row>
    <row r="233" spans="1:14" ht="12.75">
      <c r="A233" s="10"/>
      <c r="B233" s="10"/>
      <c r="C233" s="142">
        <v>86</v>
      </c>
      <c r="D233" s="10"/>
      <c r="E233" s="10"/>
      <c r="F233" s="194" t="s">
        <v>268</v>
      </c>
      <c r="G233" s="10"/>
      <c r="H233" s="10"/>
      <c r="I233" s="10"/>
      <c r="J233" s="10"/>
      <c r="K233" s="162"/>
      <c r="L233" s="10"/>
      <c r="M233" s="10"/>
      <c r="N233" s="10"/>
    </row>
    <row r="234" spans="1:14" ht="12.75">
      <c r="A234" s="10"/>
      <c r="B234" s="10"/>
      <c r="C234" s="142"/>
      <c r="D234" s="10"/>
      <c r="E234" s="10"/>
      <c r="F234" s="161" t="s">
        <v>217</v>
      </c>
      <c r="G234" s="160" t="s">
        <v>218</v>
      </c>
      <c r="H234" s="10"/>
      <c r="I234" s="10"/>
      <c r="J234" s="10"/>
      <c r="K234" s="142" t="s">
        <v>160</v>
      </c>
      <c r="L234" s="162">
        <f>'Rez.1'!F27</f>
        <v>4861318</v>
      </c>
      <c r="M234" s="10"/>
      <c r="N234" s="10"/>
    </row>
    <row r="235" spans="1:14" ht="12.75">
      <c r="A235" s="10"/>
      <c r="B235" s="10"/>
      <c r="C235" s="142"/>
      <c r="D235" s="10"/>
      <c r="E235" s="10"/>
      <c r="F235" s="161" t="s">
        <v>217</v>
      </c>
      <c r="G235" s="10" t="s">
        <v>219</v>
      </c>
      <c r="H235" s="10"/>
      <c r="I235" s="10"/>
      <c r="J235" s="10"/>
      <c r="K235" s="142" t="s">
        <v>160</v>
      </c>
      <c r="L235" s="162">
        <f>K225</f>
        <v>21165</v>
      </c>
      <c r="M235" s="10"/>
      <c r="N235" s="10"/>
    </row>
    <row r="236" spans="1:14" ht="12.75">
      <c r="A236" s="10"/>
      <c r="B236" s="10"/>
      <c r="C236" s="142"/>
      <c r="D236" s="10"/>
      <c r="E236" s="10"/>
      <c r="F236" s="161" t="s">
        <v>217</v>
      </c>
      <c r="G236" s="10" t="s">
        <v>266</v>
      </c>
      <c r="H236" s="10"/>
      <c r="I236" s="10"/>
      <c r="J236" s="10"/>
      <c r="K236" s="142"/>
      <c r="L236" s="162">
        <v>0</v>
      </c>
      <c r="M236" s="10"/>
      <c r="N236" s="10"/>
    </row>
    <row r="237" spans="1:14" ht="12.75">
      <c r="A237" s="10"/>
      <c r="B237" s="10"/>
      <c r="C237" s="142"/>
      <c r="D237" s="10"/>
      <c r="E237" s="10"/>
      <c r="F237" s="161" t="s">
        <v>217</v>
      </c>
      <c r="G237" s="10" t="s">
        <v>90</v>
      </c>
      <c r="H237" s="10"/>
      <c r="I237" s="10"/>
      <c r="J237" s="10"/>
      <c r="K237" s="142" t="s">
        <v>160</v>
      </c>
      <c r="L237" s="162">
        <f>L234+L235+L236</f>
        <v>4882483</v>
      </c>
      <c r="M237" s="10"/>
      <c r="N237" s="10"/>
    </row>
    <row r="238" spans="1:17" ht="12.75">
      <c r="A238" s="10"/>
      <c r="B238" s="10"/>
      <c r="C238" s="142"/>
      <c r="D238" s="10"/>
      <c r="E238" s="10"/>
      <c r="F238" s="161" t="s">
        <v>217</v>
      </c>
      <c r="G238" s="139" t="s">
        <v>220</v>
      </c>
      <c r="H238" s="10"/>
      <c r="I238" s="10"/>
      <c r="J238" s="10"/>
      <c r="K238" s="142" t="s">
        <v>160</v>
      </c>
      <c r="L238" s="162">
        <f>L237*0.1</f>
        <v>488248.30000000005</v>
      </c>
      <c r="M238" s="10"/>
      <c r="N238" s="10"/>
      <c r="Q238" s="413"/>
    </row>
    <row r="239" spans="1:14" ht="12.75">
      <c r="A239" s="10"/>
      <c r="B239" s="10"/>
      <c r="C239" s="142"/>
      <c r="D239" s="10"/>
      <c r="E239" s="146"/>
      <c r="F239" s="186"/>
      <c r="G239" s="10"/>
      <c r="H239" s="10"/>
      <c r="I239" s="10"/>
      <c r="J239" s="10"/>
      <c r="K239" s="162"/>
      <c r="L239" s="10"/>
      <c r="M239" s="182" t="s">
        <v>240</v>
      </c>
      <c r="N239" s="10"/>
    </row>
    <row r="240" spans="1:14" ht="18">
      <c r="A240" s="10"/>
      <c r="B240" s="424" t="s">
        <v>441</v>
      </c>
      <c r="C240" s="425"/>
      <c r="D240" s="425"/>
      <c r="E240" s="46"/>
      <c r="F240" s="426"/>
      <c r="G240" s="10"/>
      <c r="H240" s="10"/>
      <c r="I240" s="10"/>
      <c r="J240" s="10"/>
      <c r="K240" s="10"/>
      <c r="L240" s="10"/>
      <c r="M240" s="10"/>
      <c r="N240" s="10"/>
    </row>
    <row r="241" spans="1:14" ht="15">
      <c r="A241" s="10"/>
      <c r="B241" s="416" t="s">
        <v>482</v>
      </c>
      <c r="C241" s="421"/>
      <c r="D241" s="418" t="s">
        <v>450</v>
      </c>
      <c r="E241" s="422"/>
      <c r="F241" s="420"/>
      <c r="G241" s="10"/>
      <c r="H241" s="10"/>
      <c r="I241" s="10"/>
      <c r="J241" s="10"/>
      <c r="K241" s="10"/>
      <c r="L241" s="10"/>
      <c r="M241" s="10"/>
      <c r="N241" s="10"/>
    </row>
    <row r="242" spans="1:14" ht="15">
      <c r="A242" s="10"/>
      <c r="B242" s="420"/>
      <c r="C242" s="423"/>
      <c r="D242" s="420"/>
      <c r="E242" s="420"/>
      <c r="F242" s="420"/>
      <c r="G242" s="10"/>
      <c r="H242" s="10"/>
      <c r="I242" s="10"/>
      <c r="J242" s="10"/>
      <c r="K242" s="10"/>
      <c r="L242" s="10"/>
      <c r="M242" s="10"/>
      <c r="N242" s="10"/>
    </row>
    <row r="243" spans="1:14" ht="12.75">
      <c r="A243" s="10"/>
      <c r="B243" s="10"/>
      <c r="C243" s="142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</row>
    <row r="244" spans="1:14" ht="15.75">
      <c r="A244" s="10"/>
      <c r="B244" s="10"/>
      <c r="C244" s="142"/>
      <c r="D244" s="490" t="s">
        <v>221</v>
      </c>
      <c r="E244" s="490"/>
      <c r="F244" s="138" t="s">
        <v>231</v>
      </c>
      <c r="G244" s="10"/>
      <c r="H244" s="10"/>
      <c r="I244" s="10"/>
      <c r="J244" s="10"/>
      <c r="K244" s="10"/>
      <c r="L244" s="10"/>
      <c r="M244" s="10"/>
      <c r="N244" s="10"/>
    </row>
    <row r="245" spans="1:14" ht="12.75">
      <c r="A245" s="10"/>
      <c r="B245" s="10"/>
      <c r="C245" s="142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</row>
    <row r="246" spans="1:14" ht="12.75">
      <c r="A246" s="10"/>
      <c r="B246" s="10"/>
      <c r="C246" s="142"/>
      <c r="D246" s="10"/>
      <c r="E246" s="139"/>
      <c r="F246" s="10" t="s">
        <v>222</v>
      </c>
      <c r="G246" s="10"/>
      <c r="H246" s="10"/>
      <c r="I246" s="10"/>
      <c r="J246" s="10"/>
      <c r="K246" s="10"/>
      <c r="L246" s="10"/>
      <c r="M246" s="10"/>
      <c r="N246" s="10"/>
    </row>
    <row r="247" spans="1:14" ht="12.75">
      <c r="A247" s="10"/>
      <c r="B247" s="10"/>
      <c r="C247" s="142"/>
      <c r="D247" s="10"/>
      <c r="E247" s="10" t="s">
        <v>223</v>
      </c>
      <c r="F247" s="10"/>
      <c r="G247" s="10"/>
      <c r="H247" s="10"/>
      <c r="I247" s="10"/>
      <c r="J247" s="10"/>
      <c r="K247" s="10"/>
      <c r="L247" s="10"/>
      <c r="M247" s="10"/>
      <c r="N247" s="10"/>
    </row>
    <row r="248" spans="1:14" ht="12.75">
      <c r="A248" s="10"/>
      <c r="B248" s="10"/>
      <c r="C248" s="142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</row>
    <row r="249" spans="1:14" ht="12.75">
      <c r="A249" s="10"/>
      <c r="B249" s="10"/>
      <c r="C249" s="142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</row>
    <row r="250" spans="1:14" ht="12.75">
      <c r="A250" s="10"/>
      <c r="B250" s="10"/>
      <c r="C250" s="142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</row>
    <row r="251" spans="1:14" ht="15">
      <c r="A251" s="10"/>
      <c r="B251" s="10"/>
      <c r="C251" s="142"/>
      <c r="D251" s="495" t="s">
        <v>230</v>
      </c>
      <c r="E251" s="495"/>
      <c r="F251" s="495"/>
      <c r="G251" s="495"/>
      <c r="H251" s="495"/>
      <c r="I251" s="414"/>
      <c r="J251" s="495" t="s">
        <v>498</v>
      </c>
      <c r="K251" s="495"/>
      <c r="L251" s="495"/>
      <c r="M251" s="181"/>
      <c r="N251" s="10"/>
    </row>
    <row r="252" spans="1:14" ht="21" customHeight="1">
      <c r="A252" s="10"/>
      <c r="B252" s="10"/>
      <c r="C252" s="142"/>
      <c r="D252" s="487" t="s">
        <v>447</v>
      </c>
      <c r="E252" s="487"/>
      <c r="F252" s="487"/>
      <c r="G252" s="487"/>
      <c r="H252" s="487"/>
      <c r="I252" s="155"/>
      <c r="J252" s="495" t="s">
        <v>448</v>
      </c>
      <c r="K252" s="495"/>
      <c r="L252" s="495"/>
      <c r="M252" s="202"/>
      <c r="N252" s="10"/>
    </row>
    <row r="253" spans="1:13" ht="12.75">
      <c r="A253" s="10"/>
      <c r="B253" s="10"/>
      <c r="C253" s="142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2.75">
      <c r="A254" s="10"/>
      <c r="B254" s="10"/>
      <c r="C254" s="142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2.75">
      <c r="A255" s="10"/>
      <c r="B255" s="10"/>
      <c r="C255" s="142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2.75">
      <c r="A256" s="10"/>
      <c r="B256" s="10"/>
      <c r="C256" s="142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2.75">
      <c r="A257" s="10"/>
      <c r="B257" s="10"/>
      <c r="C257" s="142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2.75">
      <c r="A258" s="10"/>
      <c r="B258" s="10"/>
      <c r="C258" s="142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2.75">
      <c r="A259" s="10"/>
      <c r="B259" s="10"/>
      <c r="C259" s="142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2.75">
      <c r="A260" s="10"/>
      <c r="B260" s="10"/>
      <c r="C260" s="142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2.75">
      <c r="A261" s="10"/>
      <c r="B261" s="10"/>
      <c r="C261" s="142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2.75">
      <c r="A262" s="10"/>
      <c r="B262" s="10"/>
      <c r="C262" s="142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2.75">
      <c r="A263" s="10"/>
      <c r="B263" s="10"/>
      <c r="C263" s="142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2.75">
      <c r="A264" s="10"/>
      <c r="B264" s="10"/>
      <c r="C264" s="142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2.75">
      <c r="A265" s="10"/>
      <c r="B265" s="10"/>
      <c r="C265" s="142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2.75">
      <c r="A266" s="10"/>
      <c r="B266" s="10"/>
      <c r="C266" s="142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2.75">
      <c r="A267" s="10"/>
      <c r="B267" s="10"/>
      <c r="C267" s="142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2.75">
      <c r="A268" s="10"/>
      <c r="B268" s="10"/>
      <c r="C268" s="142"/>
      <c r="D268" s="10"/>
      <c r="E268" s="10"/>
      <c r="F268" s="10"/>
      <c r="G268" s="10"/>
      <c r="H268" s="10"/>
      <c r="I268" s="10"/>
      <c r="J268" s="10"/>
      <c r="K268" s="10"/>
      <c r="L268" s="10"/>
      <c r="M268" s="182" t="s">
        <v>259</v>
      </c>
    </row>
  </sheetData>
  <sheetProtection/>
  <mergeCells count="31">
    <mergeCell ref="F127:G127"/>
    <mergeCell ref="B4:M4"/>
    <mergeCell ref="F20:J20"/>
    <mergeCell ref="F31:G31"/>
    <mergeCell ref="F16:L16"/>
    <mergeCell ref="F22:L22"/>
    <mergeCell ref="F98:F99"/>
    <mergeCell ref="D6:E6"/>
    <mergeCell ref="E12:E13"/>
    <mergeCell ref="J98:L98"/>
    <mergeCell ref="I12:J13"/>
    <mergeCell ref="F15:G15"/>
    <mergeCell ref="F37:G37"/>
    <mergeCell ref="H43:I43"/>
    <mergeCell ref="H12:H13"/>
    <mergeCell ref="I15:J15"/>
    <mergeCell ref="I14:J14"/>
    <mergeCell ref="F21:J21"/>
    <mergeCell ref="F32:G32"/>
    <mergeCell ref="E18:E19"/>
    <mergeCell ref="F12:G13"/>
    <mergeCell ref="D252:H252"/>
    <mergeCell ref="F128:G128"/>
    <mergeCell ref="F133:G133"/>
    <mergeCell ref="D244:E244"/>
    <mergeCell ref="F18:J19"/>
    <mergeCell ref="E98:E99"/>
    <mergeCell ref="G98:I98"/>
    <mergeCell ref="J252:L252"/>
    <mergeCell ref="D251:H251"/>
    <mergeCell ref="J251:L251"/>
  </mergeCells>
  <printOptions/>
  <pageMargins left="0.22" right="0.17" top="0.2" bottom="0.19" header="0.2" footer="0.3"/>
  <pageSetup horizontalDpi="600" verticalDpi="600" orientation="portrait" scale="89" r:id="rId1"/>
  <rowBreaks count="4" manualBreakCount="4">
    <brk id="56" max="12" man="1"/>
    <brk id="113" max="12" man="1"/>
    <brk id="174" max="12" man="1"/>
    <brk id="239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P113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4.7109375" style="0" customWidth="1"/>
    <col min="5" max="5" width="12.7109375" style="0" customWidth="1"/>
    <col min="6" max="6" width="12.421875" style="0" customWidth="1"/>
    <col min="7" max="7" width="10.8515625" style="0" customWidth="1"/>
    <col min="8" max="8" width="10.00390625" style="0" customWidth="1"/>
    <col min="9" max="9" width="15.421875" style="0" customWidth="1"/>
    <col min="10" max="10" width="17.8515625" style="0" customWidth="1"/>
    <col min="11" max="11" width="4.7109375" style="0" customWidth="1"/>
    <col min="12" max="12" width="11.7109375" style="0" bestFit="1" customWidth="1"/>
    <col min="16" max="16" width="53.421875" style="0" customWidth="1"/>
  </cols>
  <sheetData>
    <row r="1" spans="1:10" ht="15.75">
      <c r="A1" s="11"/>
      <c r="B1" s="184" t="s">
        <v>441</v>
      </c>
      <c r="C1" s="45"/>
      <c r="D1" s="45"/>
      <c r="E1" s="11"/>
      <c r="F1" s="11"/>
      <c r="G1" s="11"/>
      <c r="H1" s="11"/>
      <c r="I1" s="11"/>
      <c r="J1" s="11"/>
    </row>
    <row r="2" spans="1:10" ht="18">
      <c r="A2" s="11"/>
      <c r="B2" s="358"/>
      <c r="C2" s="362" t="s">
        <v>482</v>
      </c>
      <c r="D2" s="351" t="s">
        <v>450</v>
      </c>
      <c r="E2" s="46"/>
      <c r="F2" s="11"/>
      <c r="G2" s="11"/>
      <c r="H2" s="11"/>
      <c r="I2" s="11"/>
      <c r="J2" s="11"/>
    </row>
    <row r="3" spans="1:10" ht="12.75">
      <c r="A3" s="11"/>
      <c r="B3" s="205"/>
      <c r="C3" s="11"/>
      <c r="D3" s="11"/>
      <c r="E3" s="11"/>
      <c r="F3" s="11"/>
      <c r="G3" s="11"/>
      <c r="H3" s="11"/>
      <c r="I3" s="205" t="s">
        <v>417</v>
      </c>
      <c r="J3" s="11"/>
    </row>
    <row r="4" spans="1:10" ht="12.75">
      <c r="A4" s="11"/>
      <c r="B4" s="205"/>
      <c r="C4" s="11"/>
      <c r="D4" s="11"/>
      <c r="E4" s="11"/>
      <c r="F4" s="11"/>
      <c r="G4" s="11"/>
      <c r="H4" s="11"/>
      <c r="I4" s="11"/>
      <c r="J4" s="11"/>
    </row>
    <row r="5" spans="1:16" ht="12.75">
      <c r="A5" s="10"/>
      <c r="B5" s="10"/>
      <c r="C5" s="10"/>
      <c r="D5" s="10"/>
      <c r="E5" s="10"/>
      <c r="F5" s="10"/>
      <c r="G5" s="10"/>
      <c r="H5" s="10"/>
      <c r="I5" s="206"/>
      <c r="J5" s="207" t="s">
        <v>418</v>
      </c>
      <c r="K5" s="1"/>
      <c r="L5" s="1"/>
      <c r="M5" s="1"/>
      <c r="N5" s="1"/>
      <c r="O5" s="1"/>
      <c r="P5" s="1"/>
    </row>
    <row r="6" spans="1:16" ht="15.75" customHeight="1">
      <c r="A6" s="509" t="s">
        <v>279</v>
      </c>
      <c r="B6" s="510"/>
      <c r="C6" s="510"/>
      <c r="D6" s="510"/>
      <c r="E6" s="510"/>
      <c r="F6" s="510"/>
      <c r="G6" s="510"/>
      <c r="H6" s="510"/>
      <c r="I6" s="510"/>
      <c r="J6" s="511"/>
      <c r="K6" s="246"/>
      <c r="L6" s="246"/>
      <c r="M6" s="246"/>
      <c r="N6" s="246"/>
      <c r="O6" s="246"/>
      <c r="P6" s="246"/>
    </row>
    <row r="7" spans="1:10" ht="26.25" customHeight="1" thickBot="1">
      <c r="A7" s="247"/>
      <c r="B7" s="512" t="s">
        <v>419</v>
      </c>
      <c r="C7" s="512"/>
      <c r="D7" s="512"/>
      <c r="E7" s="512"/>
      <c r="F7" s="513"/>
      <c r="G7" s="248" t="s">
        <v>281</v>
      </c>
      <c r="H7" s="248" t="s">
        <v>282</v>
      </c>
      <c r="I7" s="249" t="s">
        <v>283</v>
      </c>
      <c r="J7" s="249" t="s">
        <v>284</v>
      </c>
    </row>
    <row r="8" spans="1:10" ht="16.5" customHeight="1">
      <c r="A8" s="250">
        <v>1</v>
      </c>
      <c r="B8" s="514" t="s">
        <v>420</v>
      </c>
      <c r="C8" s="515"/>
      <c r="D8" s="515"/>
      <c r="E8" s="515"/>
      <c r="F8" s="515"/>
      <c r="G8" s="251">
        <v>70</v>
      </c>
      <c r="H8" s="251">
        <v>11100</v>
      </c>
      <c r="I8" s="252">
        <f>I17</f>
        <v>56002146</v>
      </c>
      <c r="J8" s="252">
        <f>SUM(J9:J12)</f>
        <v>0</v>
      </c>
    </row>
    <row r="9" spans="1:10" ht="16.5" customHeight="1">
      <c r="A9" s="253" t="s">
        <v>307</v>
      </c>
      <c r="B9" s="507" t="s">
        <v>421</v>
      </c>
      <c r="C9" s="507"/>
      <c r="D9" s="507"/>
      <c r="E9" s="507"/>
      <c r="F9" s="508"/>
      <c r="G9" s="254" t="s">
        <v>422</v>
      </c>
      <c r="H9" s="254">
        <v>11101</v>
      </c>
      <c r="I9" s="255"/>
      <c r="J9" s="256"/>
    </row>
    <row r="10" spans="1:10" ht="16.5" customHeight="1">
      <c r="A10" s="257" t="s">
        <v>290</v>
      </c>
      <c r="B10" s="507" t="s">
        <v>423</v>
      </c>
      <c r="C10" s="507"/>
      <c r="D10" s="507"/>
      <c r="E10" s="507"/>
      <c r="F10" s="508"/>
      <c r="G10" s="254">
        <v>704</v>
      </c>
      <c r="H10" s="254">
        <v>11102</v>
      </c>
      <c r="I10" s="121"/>
      <c r="J10" s="256"/>
    </row>
    <row r="11" spans="1:10" ht="16.5" customHeight="1">
      <c r="A11" s="257" t="s">
        <v>292</v>
      </c>
      <c r="B11" s="507" t="s">
        <v>424</v>
      </c>
      <c r="C11" s="507"/>
      <c r="D11" s="507"/>
      <c r="E11" s="507"/>
      <c r="F11" s="508"/>
      <c r="G11" s="258">
        <v>705</v>
      </c>
      <c r="H11" s="254">
        <v>11103</v>
      </c>
      <c r="I11" s="255"/>
      <c r="J11" s="259"/>
    </row>
    <row r="12" spans="1:10" ht="16.5" customHeight="1">
      <c r="A12" s="260">
        <v>2</v>
      </c>
      <c r="B12" s="502" t="s">
        <v>425</v>
      </c>
      <c r="C12" s="502"/>
      <c r="D12" s="502"/>
      <c r="E12" s="502"/>
      <c r="F12" s="503"/>
      <c r="G12" s="261">
        <v>708</v>
      </c>
      <c r="H12" s="262">
        <v>11104</v>
      </c>
      <c r="I12" s="263"/>
      <c r="J12" s="256"/>
    </row>
    <row r="13" spans="1:10" ht="16.5" customHeight="1">
      <c r="A13" s="264" t="s">
        <v>307</v>
      </c>
      <c r="B13" s="507" t="s">
        <v>426</v>
      </c>
      <c r="C13" s="507"/>
      <c r="D13" s="507"/>
      <c r="E13" s="507"/>
      <c r="F13" s="508"/>
      <c r="G13" s="254">
        <v>7081</v>
      </c>
      <c r="H13" s="265">
        <v>111041</v>
      </c>
      <c r="I13" s="263"/>
      <c r="J13" s="256"/>
    </row>
    <row r="14" spans="1:10" ht="16.5" customHeight="1">
      <c r="A14" s="264" t="s">
        <v>309</v>
      </c>
      <c r="B14" s="507" t="s">
        <v>427</v>
      </c>
      <c r="C14" s="507"/>
      <c r="D14" s="507"/>
      <c r="E14" s="507"/>
      <c r="F14" s="508"/>
      <c r="G14" s="254">
        <v>7082</v>
      </c>
      <c r="H14" s="265">
        <v>111042</v>
      </c>
      <c r="I14" s="263"/>
      <c r="J14" s="256"/>
    </row>
    <row r="15" spans="1:10" ht="16.5" customHeight="1">
      <c r="A15" s="264" t="s">
        <v>311</v>
      </c>
      <c r="B15" s="507" t="s">
        <v>428</v>
      </c>
      <c r="C15" s="507"/>
      <c r="D15" s="507"/>
      <c r="E15" s="507"/>
      <c r="F15" s="508"/>
      <c r="G15" s="254">
        <v>7083</v>
      </c>
      <c r="H15" s="265">
        <v>111043</v>
      </c>
      <c r="I15" s="263"/>
      <c r="J15" s="256"/>
    </row>
    <row r="16" spans="1:10" ht="29.25" customHeight="1">
      <c r="A16" s="266">
        <v>3</v>
      </c>
      <c r="B16" s="502" t="s">
        <v>429</v>
      </c>
      <c r="C16" s="502"/>
      <c r="D16" s="502"/>
      <c r="E16" s="502"/>
      <c r="F16" s="503"/>
      <c r="G16" s="261">
        <v>71</v>
      </c>
      <c r="H16" s="262">
        <v>11201</v>
      </c>
      <c r="I16" s="263"/>
      <c r="J16" s="256"/>
    </row>
    <row r="17" spans="1:10" ht="16.5" customHeight="1">
      <c r="A17" s="267"/>
      <c r="B17" s="500" t="s">
        <v>430</v>
      </c>
      <c r="C17" s="500"/>
      <c r="D17" s="500"/>
      <c r="E17" s="500"/>
      <c r="F17" s="501"/>
      <c r="G17" s="268"/>
      <c r="H17" s="254">
        <v>112011</v>
      </c>
      <c r="I17" s="255">
        <f>'Rez.1'!F9</f>
        <v>56002146</v>
      </c>
      <c r="J17" s="256"/>
    </row>
    <row r="18" spans="1:10" ht="16.5" customHeight="1">
      <c r="A18" s="267"/>
      <c r="B18" s="500" t="s">
        <v>431</v>
      </c>
      <c r="C18" s="500"/>
      <c r="D18" s="500"/>
      <c r="E18" s="500"/>
      <c r="F18" s="501"/>
      <c r="G18" s="268"/>
      <c r="H18" s="254">
        <v>112012</v>
      </c>
      <c r="I18" s="263"/>
      <c r="J18" s="256"/>
    </row>
    <row r="19" spans="1:10" ht="16.5" customHeight="1">
      <c r="A19" s="269">
        <v>4</v>
      </c>
      <c r="B19" s="502" t="s">
        <v>432</v>
      </c>
      <c r="C19" s="502"/>
      <c r="D19" s="502"/>
      <c r="E19" s="502"/>
      <c r="F19" s="503"/>
      <c r="G19" s="270">
        <v>72</v>
      </c>
      <c r="H19" s="271">
        <v>11300</v>
      </c>
      <c r="I19" s="263"/>
      <c r="J19" s="256"/>
    </row>
    <row r="20" spans="1:10" ht="16.5" customHeight="1">
      <c r="A20" s="257"/>
      <c r="B20" s="504" t="s">
        <v>433</v>
      </c>
      <c r="C20" s="505"/>
      <c r="D20" s="505"/>
      <c r="E20" s="505"/>
      <c r="F20" s="505"/>
      <c r="G20" s="231"/>
      <c r="H20" s="272">
        <v>11301</v>
      </c>
      <c r="I20" s="263"/>
      <c r="J20" s="256"/>
    </row>
    <row r="21" spans="1:10" ht="16.5" customHeight="1">
      <c r="A21" s="273">
        <v>5</v>
      </c>
      <c r="B21" s="503" t="s">
        <v>434</v>
      </c>
      <c r="C21" s="506"/>
      <c r="D21" s="506"/>
      <c r="E21" s="506"/>
      <c r="F21" s="506"/>
      <c r="G21" s="274">
        <v>73</v>
      </c>
      <c r="H21" s="274">
        <v>11400</v>
      </c>
      <c r="I21" s="263"/>
      <c r="J21" s="256"/>
    </row>
    <row r="22" spans="1:10" ht="16.5" customHeight="1">
      <c r="A22" s="275">
        <v>6</v>
      </c>
      <c r="B22" s="503" t="s">
        <v>435</v>
      </c>
      <c r="C22" s="506"/>
      <c r="D22" s="506"/>
      <c r="E22" s="506"/>
      <c r="F22" s="506"/>
      <c r="G22" s="274">
        <v>75</v>
      </c>
      <c r="H22" s="276">
        <v>11500</v>
      </c>
      <c r="I22" s="263"/>
      <c r="J22" s="256"/>
    </row>
    <row r="23" spans="1:10" ht="16.5" customHeight="1">
      <c r="A23" s="273">
        <v>7</v>
      </c>
      <c r="B23" s="502" t="s">
        <v>436</v>
      </c>
      <c r="C23" s="502"/>
      <c r="D23" s="502"/>
      <c r="E23" s="502"/>
      <c r="F23" s="503"/>
      <c r="G23" s="261">
        <v>77</v>
      </c>
      <c r="H23" s="261">
        <v>11600</v>
      </c>
      <c r="I23" s="263"/>
      <c r="J23" s="256"/>
    </row>
    <row r="24" spans="1:10" ht="16.5" customHeight="1" thickBot="1">
      <c r="A24" s="277" t="s">
        <v>437</v>
      </c>
      <c r="B24" s="499" t="s">
        <v>438</v>
      </c>
      <c r="C24" s="499"/>
      <c r="D24" s="499"/>
      <c r="E24" s="499"/>
      <c r="F24" s="499"/>
      <c r="G24" s="278"/>
      <c r="H24" s="278">
        <v>11800</v>
      </c>
      <c r="I24" s="279">
        <f>SUM(I17:I23)</f>
        <v>56002146</v>
      </c>
      <c r="J24" s="279">
        <f>J8+J12+J16+J19+J21+J22+J23</f>
        <v>0</v>
      </c>
    </row>
    <row r="25" spans="1:10" ht="16.5" customHeight="1">
      <c r="A25" s="280"/>
      <c r="B25" s="281"/>
      <c r="C25" s="281"/>
      <c r="D25" s="281"/>
      <c r="E25" s="281"/>
      <c r="F25" s="281"/>
      <c r="G25" s="281"/>
      <c r="H25" s="281"/>
      <c r="I25" s="378"/>
      <c r="J25" s="282"/>
    </row>
    <row r="26" spans="1:10" ht="16.5" customHeight="1">
      <c r="A26" s="280"/>
      <c r="B26" s="479" t="s">
        <v>230</v>
      </c>
      <c r="C26" s="479"/>
      <c r="D26" s="479"/>
      <c r="E26" s="479"/>
      <c r="F26" s="479"/>
      <c r="G26" s="181"/>
      <c r="H26" s="479" t="s">
        <v>441</v>
      </c>
      <c r="I26" s="479"/>
      <c r="J26" s="479"/>
    </row>
    <row r="27" spans="1:10" ht="16.5" customHeight="1">
      <c r="A27" s="280"/>
      <c r="B27" s="480" t="s">
        <v>447</v>
      </c>
      <c r="C27" s="480"/>
      <c r="D27" s="480"/>
      <c r="E27" s="480"/>
      <c r="F27" s="480"/>
      <c r="G27" s="1"/>
      <c r="H27" s="479" t="s">
        <v>448</v>
      </c>
      <c r="I27" s="479"/>
      <c r="J27" s="479"/>
    </row>
    <row r="28" spans="1:10" ht="16.5" customHeight="1">
      <c r="A28" s="280"/>
      <c r="B28" s="1"/>
      <c r="C28" s="1"/>
      <c r="D28" s="1"/>
      <c r="E28" s="1"/>
      <c r="F28" s="1"/>
      <c r="G28" s="1"/>
      <c r="H28" s="1"/>
      <c r="I28" s="1"/>
      <c r="J28" s="1"/>
    </row>
    <row r="29" spans="1:10" ht="16.5" customHeight="1">
      <c r="A29" s="280"/>
      <c r="B29" s="281"/>
      <c r="C29" s="281"/>
      <c r="D29" s="281"/>
      <c r="E29" s="281"/>
      <c r="F29" s="281"/>
      <c r="G29" s="281"/>
      <c r="H29" s="479"/>
      <c r="I29" s="479"/>
      <c r="J29" s="202"/>
    </row>
    <row r="30" spans="1:10" ht="16.5" customHeight="1">
      <c r="A30" s="280"/>
      <c r="B30" s="281"/>
      <c r="C30" s="281"/>
      <c r="D30" s="281"/>
      <c r="E30" s="281"/>
      <c r="F30" s="281"/>
      <c r="G30" s="281"/>
      <c r="H30" s="281"/>
      <c r="I30" s="282"/>
      <c r="J30" s="282"/>
    </row>
    <row r="31" spans="1:10" ht="16.5" customHeight="1">
      <c r="A31" s="280"/>
      <c r="B31" s="281"/>
      <c r="C31" s="281"/>
      <c r="D31" s="281"/>
      <c r="E31" s="281"/>
      <c r="F31" s="281"/>
      <c r="G31" s="281"/>
      <c r="H31" s="281"/>
      <c r="I31" s="282"/>
      <c r="J31" s="282"/>
    </row>
    <row r="32" spans="1:10" ht="16.5" customHeight="1">
      <c r="A32" s="280"/>
      <c r="B32" s="281"/>
      <c r="C32" s="281"/>
      <c r="D32" s="281"/>
      <c r="E32" s="281"/>
      <c r="F32" s="281"/>
      <c r="G32" s="281"/>
      <c r="H32" s="281"/>
      <c r="I32" s="282"/>
      <c r="J32" s="282"/>
    </row>
    <row r="33" spans="1:10" ht="16.5" customHeight="1">
      <c r="A33" s="280"/>
      <c r="B33" s="281"/>
      <c r="C33" s="281"/>
      <c r="D33" s="281"/>
      <c r="E33" s="281"/>
      <c r="F33" s="281"/>
      <c r="G33" s="281"/>
      <c r="H33" s="281"/>
      <c r="I33" s="282"/>
      <c r="J33" s="282"/>
    </row>
    <row r="34" spans="1:10" ht="16.5" customHeight="1">
      <c r="A34" s="280"/>
      <c r="B34" s="281"/>
      <c r="C34" s="281"/>
      <c r="D34" s="281"/>
      <c r="E34" s="281"/>
      <c r="F34" s="281"/>
      <c r="G34" s="281"/>
      <c r="H34" s="281"/>
      <c r="I34" s="282"/>
      <c r="J34" s="282"/>
    </row>
    <row r="35" spans="1:10" ht="16.5" customHeight="1">
      <c r="A35" s="280"/>
      <c r="B35" s="281"/>
      <c r="C35" s="281"/>
      <c r="D35" s="281"/>
      <c r="E35" s="281"/>
      <c r="F35" s="281"/>
      <c r="G35" s="281"/>
      <c r="H35" s="281"/>
      <c r="I35" s="282"/>
      <c r="J35" s="282"/>
    </row>
    <row r="36" spans="1:10" ht="16.5" customHeight="1">
      <c r="A36" s="280"/>
      <c r="B36" s="281"/>
      <c r="C36" s="281"/>
      <c r="D36" s="281"/>
      <c r="E36" s="281"/>
      <c r="F36" s="281"/>
      <c r="G36" s="281"/>
      <c r="H36" s="281"/>
      <c r="I36" s="282"/>
      <c r="J36" s="282"/>
    </row>
    <row r="37" spans="1:10" ht="16.5" customHeight="1">
      <c r="A37" s="280"/>
      <c r="B37" s="281"/>
      <c r="C37" s="281"/>
      <c r="D37" s="281"/>
      <c r="E37" s="281"/>
      <c r="F37" s="281"/>
      <c r="G37" s="281"/>
      <c r="H37" s="281"/>
      <c r="I37" s="282"/>
      <c r="J37" s="282"/>
    </row>
    <row r="38" spans="1:10" ht="16.5" customHeight="1">
      <c r="A38" s="280"/>
      <c r="B38" s="281"/>
      <c r="C38" s="281"/>
      <c r="D38" s="281"/>
      <c r="E38" s="281"/>
      <c r="F38" s="281"/>
      <c r="G38" s="281"/>
      <c r="H38" s="281"/>
      <c r="I38" s="282"/>
      <c r="J38" s="282"/>
    </row>
    <row r="39" spans="1:10" ht="16.5" customHeight="1">
      <c r="A39" s="280"/>
      <c r="B39" s="281"/>
      <c r="C39" s="281"/>
      <c r="D39" s="281"/>
      <c r="E39" s="281"/>
      <c r="F39" s="281"/>
      <c r="G39" s="281"/>
      <c r="H39" s="281"/>
      <c r="I39" s="282"/>
      <c r="J39" s="282"/>
    </row>
    <row r="40" spans="1:10" ht="16.5" customHeight="1">
      <c r="A40" s="280"/>
      <c r="B40" s="281"/>
      <c r="C40" s="281"/>
      <c r="D40" s="281"/>
      <c r="E40" s="281"/>
      <c r="F40" s="281"/>
      <c r="G40" s="281"/>
      <c r="H40" s="281"/>
      <c r="I40" s="282"/>
      <c r="J40" s="282"/>
    </row>
    <row r="41" spans="1:10" ht="16.5" customHeight="1">
      <c r="A41" s="280"/>
      <c r="B41" s="281"/>
      <c r="C41" s="281"/>
      <c r="D41" s="281"/>
      <c r="E41" s="281"/>
      <c r="F41" s="281"/>
      <c r="G41" s="281"/>
      <c r="H41" s="281"/>
      <c r="I41" s="282"/>
      <c r="J41" s="282"/>
    </row>
    <row r="42" spans="1:10" ht="16.5" customHeight="1">
      <c r="A42" s="280"/>
      <c r="B42" s="281"/>
      <c r="C42" s="281"/>
      <c r="D42" s="281"/>
      <c r="E42" s="281"/>
      <c r="F42" s="281"/>
      <c r="G42" s="281"/>
      <c r="H42" s="281"/>
      <c r="I42" s="282"/>
      <c r="J42" s="282"/>
    </row>
    <row r="43" spans="1:10" ht="16.5" customHeight="1">
      <c r="A43" s="280"/>
      <c r="B43" s="281"/>
      <c r="C43" s="281"/>
      <c r="D43" s="281"/>
      <c r="E43" s="281"/>
      <c r="F43" s="281"/>
      <c r="G43" s="281"/>
      <c r="H43" s="281"/>
      <c r="I43" s="282"/>
      <c r="J43" s="282"/>
    </row>
    <row r="44" spans="1:10" ht="16.5" customHeight="1">
      <c r="A44" s="280"/>
      <c r="B44" s="281"/>
      <c r="C44" s="281"/>
      <c r="D44" s="281"/>
      <c r="E44" s="281"/>
      <c r="F44" s="281"/>
      <c r="G44" s="281"/>
      <c r="H44" s="281"/>
      <c r="I44" s="282"/>
      <c r="J44" s="282"/>
    </row>
    <row r="45" spans="1:10" ht="16.5" customHeight="1">
      <c r="A45" s="280"/>
      <c r="B45" s="281"/>
      <c r="C45" s="281"/>
      <c r="D45" s="281"/>
      <c r="E45" s="281"/>
      <c r="F45" s="281"/>
      <c r="G45" s="281"/>
      <c r="H45" s="281"/>
      <c r="I45" s="282"/>
      <c r="J45" s="282"/>
    </row>
    <row r="46" spans="1:10" ht="16.5" customHeight="1">
      <c r="A46" s="280"/>
      <c r="B46" s="281"/>
      <c r="C46" s="281"/>
      <c r="D46" s="281"/>
      <c r="E46" s="281"/>
      <c r="F46" s="281"/>
      <c r="G46" s="281"/>
      <c r="H46" s="281"/>
      <c r="I46" s="282"/>
      <c r="J46" s="282"/>
    </row>
    <row r="47" spans="1:10" ht="16.5" customHeight="1">
      <c r="A47" s="280"/>
      <c r="B47" s="281"/>
      <c r="C47" s="281"/>
      <c r="D47" s="281"/>
      <c r="E47" s="281"/>
      <c r="F47" s="281"/>
      <c r="G47" s="281"/>
      <c r="H47" s="281"/>
      <c r="I47" s="282"/>
      <c r="J47" s="282"/>
    </row>
    <row r="48" spans="1:10" ht="16.5" customHeight="1">
      <c r="A48" s="280"/>
      <c r="B48" s="281"/>
      <c r="C48" s="281"/>
      <c r="D48" s="281"/>
      <c r="E48" s="281"/>
      <c r="F48" s="281"/>
      <c r="G48" s="281"/>
      <c r="H48" s="281"/>
      <c r="I48" s="282"/>
      <c r="J48" s="282"/>
    </row>
    <row r="49" spans="1:10" ht="16.5" customHeight="1">
      <c r="A49" s="280"/>
      <c r="B49" s="281"/>
      <c r="C49" s="281"/>
      <c r="D49" s="281"/>
      <c r="E49" s="281"/>
      <c r="F49" s="281"/>
      <c r="G49" s="281"/>
      <c r="H49" s="281"/>
      <c r="I49" s="282"/>
      <c r="J49" s="282"/>
    </row>
    <row r="50" spans="1:10" ht="12.75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2.7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2.75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2.75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2.7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2.7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2.7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2.7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.7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.7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.7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.7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.7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.7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.7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.7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.7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.7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.7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2.7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2.7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2.7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2.75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2.75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2.75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2.75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2.75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2.75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2.75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2.75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2.75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2.75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2.75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2.75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2.75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2.75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.75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2.75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2.75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2.75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2.75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2.75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2.75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ht="12.75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ht="12.75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12.75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2.75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2.75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ht="12.75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2.75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</sheetData>
  <sheetProtection/>
  <mergeCells count="24">
    <mergeCell ref="A6:J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6:F26"/>
    <mergeCell ref="H26:J26"/>
    <mergeCell ref="B27:F27"/>
    <mergeCell ref="H27:J27"/>
    <mergeCell ref="B24:F24"/>
    <mergeCell ref="H29:I29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 </cp:lastModifiedBy>
  <cp:lastPrinted>2012-03-26T12:39:19Z</cp:lastPrinted>
  <dcterms:created xsi:type="dcterms:W3CDTF">2002-02-16T18:16:52Z</dcterms:created>
  <dcterms:modified xsi:type="dcterms:W3CDTF">2012-07-04T18:02:43Z</dcterms:modified>
  <cp:category/>
  <cp:version/>
  <cp:contentType/>
  <cp:contentStatus/>
</cp:coreProperties>
</file>