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812" activeTab="6"/>
  </bookViews>
  <sheets>
    <sheet name="Bilanci 2011" sheetId="1" r:id="rId1"/>
    <sheet name="PASH 2011" sheetId="2" r:id="rId2"/>
    <sheet name="Kapitali 2011" sheetId="3" r:id="rId3"/>
    <sheet name="CashFlow 2011" sheetId="4" r:id="rId4"/>
    <sheet name="Aneks Statistikor 1-2 " sheetId="5" r:id="rId5"/>
    <sheet name="Aneks Statistikor    " sheetId="6" r:id="rId6"/>
    <sheet name="Aneks Statistikor  1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idobi</author>
  </authors>
  <commentList>
    <comment ref="D11" authorId="0">
      <text>
        <r>
          <rPr>
            <b/>
            <sz val="9"/>
            <rFont val="Tahoma"/>
            <family val="2"/>
          </rPr>
          <t>idobi:</t>
        </r>
        <r>
          <rPr>
            <sz val="9"/>
            <rFont val="Tahoma"/>
            <family val="2"/>
          </rPr>
          <t xml:space="preserve">
Rivleresim I mjeteve monetare</t>
        </r>
      </text>
    </comment>
    <comment ref="E11" authorId="0">
      <text>
        <r>
          <rPr>
            <b/>
            <sz val="9"/>
            <rFont val="Tahoma"/>
            <family val="2"/>
          </rPr>
          <t>idobi:</t>
        </r>
        <r>
          <rPr>
            <sz val="9"/>
            <rFont val="Tahoma"/>
            <family val="2"/>
          </rPr>
          <t xml:space="preserve">
Rivleresim I mjeteve monetare</t>
        </r>
      </text>
    </comment>
  </commentList>
</comments>
</file>

<file path=xl/sharedStrings.xml><?xml version="1.0" encoding="utf-8"?>
<sst xmlns="http://schemas.openxmlformats.org/spreadsheetml/2006/main" count="713" uniqueCount="358">
  <si>
    <t>Dobi Management Shpk</t>
  </si>
  <si>
    <t>BILANCI KONTABEL</t>
  </si>
  <si>
    <t>Periudha :01.01.2011-31.12.2011</t>
  </si>
  <si>
    <t>Monedha: LEK</t>
  </si>
  <si>
    <t>Nr.</t>
  </si>
  <si>
    <t>AKTIVET</t>
  </si>
  <si>
    <t>Shenime</t>
  </si>
  <si>
    <t>31.12.2011</t>
  </si>
  <si>
    <t>31.12.2010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</si>
  <si>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</si>
  <si>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</si>
  <si>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</si>
  <si>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</si>
  <si>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</si>
  <si>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</si>
  <si>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</si>
  <si>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</si>
  <si>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 xml:space="preserve">Shuma </t>
  </si>
  <si>
    <t>I.2</t>
  </si>
  <si>
    <t>Aktive te tjera afatshkurtra financiare</t>
  </si>
  <si>
    <t>Llogari/Kerkesa te arketueshme</t>
  </si>
  <si>
    <t>Llogari/Kerkesa te tjera te arketueshme</t>
  </si>
  <si>
    <t>3.2</t>
  </si>
  <si>
    <t>iii</t>
  </si>
  <si>
    <t>Instrumente te tjera borxhi</t>
  </si>
  <si>
    <t>3.3</t>
  </si>
  <si>
    <t>iv</t>
  </si>
  <si>
    <t>Investime te tjera financiare</t>
  </si>
  <si>
    <t>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</si>
  <si>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</si>
  <si>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</si>
  <si>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</si>
  <si>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</si>
  <si>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</si>
  <si>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</si>
  <si>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</si>
  <si>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I.4</t>
  </si>
  <si>
    <t>Aktivet biologjike afatshkurtra</t>
  </si>
  <si>
    <t>Aktivet afatshkurtra te mbajtura per shitje</t>
  </si>
  <si>
    <t>Parapagimet dhe shpenzimet e shtyra</t>
  </si>
  <si>
    <t>Totali per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</si>
  <si>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</si>
  <si>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</si>
  <si>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</si>
  <si>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</si>
  <si>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</si>
  <si>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3.4</t>
  </si>
  <si>
    <t>Aksione dhe letra te tjera me vlere</t>
  </si>
  <si>
    <t>Llogari/Kerkesa te arketueshme afatgjata</t>
  </si>
  <si>
    <t>II.1</t>
  </si>
  <si>
    <t>Aktive afatgjata materiale</t>
  </si>
  <si>
    <t>Toka</t>
  </si>
  <si>
    <t>Makineri dhe pajisje</t>
  </si>
  <si>
    <t>Aktive te tjera afatgjata materiale</t>
  </si>
  <si>
    <t>3.5</t>
  </si>
  <si>
    <t>Ndertesa</t>
  </si>
  <si>
    <t>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</si>
  <si>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</si>
  <si>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</si>
  <si>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</si>
  <si>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</si>
  <si>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</si>
  <si>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II.4</t>
  </si>
  <si>
    <t>Kapital aksionar i papaguar</t>
  </si>
  <si>
    <t>Aktive te tjera afatgjata (ne proces)</t>
  </si>
  <si>
    <t>Totali i Aktiveve</t>
  </si>
  <si>
    <t>Shenim: Shenimet ne f.6-14, jane pjese integrale e ketyre pasqyrave financiare.</t>
  </si>
  <si>
    <t xml:space="preserve">Pasqyrat financiare jane aprovuar nga administratori i shoqerise dhe jane firmosur ne emer </t>
  </si>
  <si>
    <t>te "Dobi Management" shpk nga:</t>
  </si>
  <si>
    <t>Ilir Dobi</t>
  </si>
  <si>
    <t>Administrator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</si>
  <si>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</si>
  <si>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</si>
  <si>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</si>
  <si>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</si>
  <si>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</si>
  <si>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</si>
  <si>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</si>
  <si>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</si>
  <si>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</si>
  <si>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3.6</t>
  </si>
  <si>
    <t>Te pagueshme ndaj punonjesve</t>
  </si>
  <si>
    <t>3.7</t>
  </si>
  <si>
    <t>Detyrimet tatimore</t>
  </si>
  <si>
    <t>3.8</t>
  </si>
  <si>
    <t>Hua te tjera</t>
  </si>
  <si>
    <t>3.9</t>
  </si>
  <si>
    <t>Parapagimet e arkëtuara</t>
  </si>
  <si>
    <t>Grantet dhe te ardhurat e shtyra</t>
  </si>
  <si>
    <t>Provizionet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</si>
  <si>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</si>
  <si>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</si>
  <si>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</si>
  <si>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</si>
  <si>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</si>
  <si>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</si>
  <si>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</si>
  <si>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</si>
  <si>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</si>
  <si>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</si>
  <si>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</si>
  <si>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</si>
  <si>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</si>
  <si>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4.0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</si>
  <si>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</si>
  <si>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</si>
  <si>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</si>
  <si>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</si>
  <si>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</si>
  <si>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</si>
  <si>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I.6</t>
  </si>
  <si>
    <t>Fitimet e pashperndara</t>
  </si>
  <si>
    <t>Fitimi/Humbja e vitit financiar</t>
  </si>
  <si>
    <t>Kapitalin</t>
  </si>
  <si>
    <t>Totali i Detyrimeve dhe i Kapitalit</t>
  </si>
  <si>
    <t>TE ARDHURAT E SHPENZIMET (formati 1)</t>
  </si>
  <si>
    <t>Emertimi</t>
  </si>
  <si>
    <t>1</t>
  </si>
  <si>
    <t>Shitjet neto</t>
  </si>
  <si>
    <t>2</t>
  </si>
  <si>
    <t>Te ardhura te tjera nga veprimtarite e shfrytezimit</t>
  </si>
  <si>
    <t>3</t>
  </si>
  <si>
    <t>Ndryshime ne inventarin e produkteve te gatshem e ne proces</t>
  </si>
  <si>
    <t>4</t>
  </si>
  <si>
    <t>Materialet e konsumuara</t>
  </si>
  <si>
    <t>5</t>
  </si>
  <si>
    <t>Kosto e punes</t>
  </si>
  <si>
    <t xml:space="preserve">       a</t>
  </si>
  <si>
    <t xml:space="preserve">     Paga e personelit</t>
  </si>
  <si>
    <t xml:space="preserve">       b</t>
  </si>
  <si>
    <t xml:space="preserve">     Sigurimet shoqerore e shendetesore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</si>
  <si>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</si>
  <si>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</si>
  <si>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</si>
  <si>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</si>
  <si>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</si>
  <si>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</si>
  <si>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</si>
  <si>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</si>
  <si>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</si>
  <si>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ardhurat dhe shpenzimet financiare nga njesite e kontrolluara</t>
  </si>
  <si>
    <t>11</t>
  </si>
  <si>
    <t>Te ardhurat dhe shpenzimet financiare nga pjesemarrjet</t>
  </si>
  <si>
    <t>12</t>
  </si>
  <si>
    <t>Te ardhurat dhe shpenzimet financiare nga:</t>
  </si>
  <si>
    <t xml:space="preserve">     investime te tjera financiare afatgjata</t>
  </si>
  <si>
    <t xml:space="preserve">     interesa</t>
  </si>
  <si>
    <t xml:space="preserve">       c</t>
  </si>
  <si>
    <t xml:space="preserve">     fitimet (humbjet) nga kursi i kembimit</t>
  </si>
  <si>
    <t xml:space="preserve">       d</t>
  </si>
  <si>
    <t xml:space="preserve">     te tjera financiare</t>
  </si>
  <si>
    <t>13</t>
  </si>
  <si>
    <t>Totali i te ardhurave dhe shpenzimeve financiare</t>
  </si>
  <si>
    <t>14</t>
  </si>
  <si>
    <t>Fitimi (Humbja) para tatimit</t>
  </si>
  <si>
    <t>15</t>
  </si>
  <si>
    <t>Shpenzimet e tatimit mbi fitimin</t>
  </si>
  <si>
    <t>16  Fitimi (humbja) neto e vitit financiar</t>
  </si>
  <si>
    <t>17  Elemente te pasqyrave te konsoliduara</t>
  </si>
  <si>
    <t>PASQYRA E NDRYSHIMEVE NE KAPITAL</t>
  </si>
  <si>
    <t>Emetimi i kapitalit aksioner</t>
  </si>
  <si>
    <t>Fitimi i pashperndare</t>
  </si>
  <si>
    <t>Totali</t>
  </si>
  <si>
    <t>Pozicioni me 31 Dhjetor 2009</t>
  </si>
  <si>
    <t>Fitimi neto per periudhen kontabel</t>
  </si>
  <si>
    <t>Dividentet e paguar</t>
  </si>
  <si>
    <t>Aksione te thesarit te riblera</t>
  </si>
  <si>
    <t>Pozicioni me 31 Dhjetor 2010</t>
  </si>
  <si>
    <t>Pozicioni me 31 Dhjetor 2011</t>
  </si>
  <si>
    <t>PASQYRA E FLUKSEVE TE PARASE</t>
  </si>
  <si>
    <t>Fluksi i parave nga veprimtarite e shfrytezimit</t>
  </si>
  <si>
    <t>Parate e arketuara nga klientet</t>
  </si>
  <si>
    <t>Parate e paguara ndaj furnitoreve dhe punonjesve</t>
  </si>
  <si>
    <t xml:space="preserve">Parate e ardhura nga veprimtarite </t>
  </si>
  <si>
    <t>Interesi i paguar</t>
  </si>
  <si>
    <t>Tatim fitimi i paguar</t>
  </si>
  <si>
    <t>Paraja neto nga veprimtarite e shfrytezimit</t>
  </si>
  <si>
    <t>Fluksi i parave nga veprimtarite investuese</t>
  </si>
  <si>
    <t>Blerja e kompanise se kontrolluar, minus parate e arketuara</t>
  </si>
  <si>
    <t>Blerja e aktiveve afatgjata materiale</t>
  </si>
  <si>
    <t>Te ardhura nga shitja e pajisjeve</t>
  </si>
  <si>
    <t>Interesi i paguar -/ Arketuar +</t>
  </si>
  <si>
    <t>Dividentet e arketuar</t>
  </si>
  <si>
    <t>Paraja neto e perdoruar ne veprimtarine investuese</t>
  </si>
  <si>
    <t>III</t>
  </si>
  <si>
    <t>Fluksi i parave nga aktivitetet financiare</t>
  </si>
  <si>
    <t>Te hyra nga emetimi i kapitalit aksioner</t>
  </si>
  <si>
    <t>Te hyra nga huamarrje afatgjata</t>
  </si>
  <si>
    <t>Pagesat e detyrimeve te huamarrjeve afatgjata</t>
  </si>
  <si>
    <t>Dividente te paguar</t>
  </si>
  <si>
    <t>Paraja neto e perdoruar ne veprimtarite financiare</t>
  </si>
  <si>
    <t>I-III</t>
  </si>
  <si>
    <t>Rritja/ renia neto e mjeteve monetare</t>
  </si>
  <si>
    <t>Mjetet monetare ne fillim te periudhes kontabel</t>
  </si>
  <si>
    <t>Mjetet monetare ne fund te periudhes kontabel</t>
  </si>
  <si>
    <t>SHOQERIA _Dobi Management Shpk</t>
  </si>
  <si>
    <t>NIPT  L01605034R</t>
  </si>
  <si>
    <t>Pasqyre Nr.1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</si>
  <si>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</si>
  <si>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</si>
  <si>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</si>
  <si>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</si>
  <si>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</si>
  <si>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</si>
  <si>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</si>
  <si>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</si>
  <si>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</si>
  <si>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</si>
  <si>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</si>
  <si>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</si>
  <si>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</si>
  <si>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</si>
  <si>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</si>
  <si>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</si>
  <si>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</si>
  <si>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</si>
  <si>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</si>
  <si>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</si>
  <si>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</si>
  <si>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</si>
  <si>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</si>
  <si>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</si>
  <si>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</si>
  <si>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</si>
  <si>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</si>
  <si>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</si>
  <si>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</si>
  <si>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</si>
  <si>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 xml:space="preserve">Administrator 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</si>
  <si>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</si>
  <si>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</si>
  <si>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</si>
  <si>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</si>
  <si>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</si>
  <si>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</si>
  <si>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</si>
  <si>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</si>
  <si>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</si>
  <si>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</si>
  <si>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</si>
  <si>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</si>
  <si>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</si>
  <si>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</si>
  <si>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</si>
  <si>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</si>
  <si>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</si>
  <si>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</si>
  <si>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</si>
  <si>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</si>
  <si>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</si>
  <si>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</si>
  <si>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</si>
  <si>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</si>
  <si>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</si>
  <si>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</si>
  <si>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</si>
  <si>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</si>
  <si>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</si>
  <si>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</si>
  <si>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</si>
  <si>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</si>
  <si>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</si>
  <si>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</si>
  <si>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</si>
  <si>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</si>
  <si>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</si>
  <si>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</si>
  <si>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</si>
  <si>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</si>
  <si>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</si>
  <si>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</si>
  <si>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</si>
  <si>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</si>
  <si>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</si>
  <si>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</si>
  <si>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</si>
  <si>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</si>
  <si>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</si>
  <si>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</si>
  <si>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</si>
  <si>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</si>
  <si>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</si>
  <si>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</si>
  <si>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</si>
  <si>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</si>
  <si>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</si>
  <si>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</si>
  <si>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</si>
  <si>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</si>
  <si>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</si>
  <si>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</si>
  <si>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</si>
  <si>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</si>
  <si>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</si>
  <si>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</si>
  <si>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</si>
  <si>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</si>
  <si>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</si>
  <si>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</si>
  <si>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</si>
  <si>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</si>
  <si>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</si>
  <si>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</si>
  <si>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</si>
  <si>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</si>
  <si>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</si>
  <si>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</si>
  <si>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</si>
  <si>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</si>
  <si>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</si>
  <si>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</si>
  <si>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</si>
  <si>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</si>
  <si>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</si>
  <si>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</si>
  <si>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</si>
  <si>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</si>
  <si>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</si>
  <si>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</si>
  <si>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</si>
  <si>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</si>
  <si>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</si>
  <si>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</si>
  <si>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</si>
  <si>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</si>
  <si>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</si>
  <si>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</si>
  <si>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</si>
  <si>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</si>
  <si>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</si>
  <si>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</si>
  <si>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</si>
  <si>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</si>
  <si>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</si>
  <si>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</si>
  <si>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</si>
  <si>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</si>
  <si>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</si>
  <si>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</si>
  <si>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</si>
  <si>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</si>
  <si>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</si>
  <si>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</si>
  <si>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</si>
  <si>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</si>
  <si>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</si>
  <si>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</si>
  <si>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</si>
  <si>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</si>
  <si>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</si>
  <si>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</si>
  <si>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</si>
  <si>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</si>
  <si>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</si>
  <si>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</si>
  <si>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</si>
  <si>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87.700 leke</t>
  </si>
  <si>
    <t>Me page me te larte se 87.700 leke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</si>
</sst>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5">
    <font>
      <sz val="10"/>
      <name val="Arial"/>
      <family val="0"/>
    </font>
    <font>
      <b/>
      <sz val="14"/>
      <name val="Arial"/>
      <family val="2"/>
    </font>
    <font>
      <b/>
      <sz val="14.05"/>
      <color indexed="8"/>
      <name val="Times New Roman"/>
      <family val="1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.95"/>
      <color indexed="8"/>
      <name val="Arial"/>
      <family val="2"/>
    </font>
    <font>
      <b/>
      <sz val="11.05"/>
      <color indexed="8"/>
      <name val="Arial"/>
      <family val="2"/>
    </font>
    <font>
      <b/>
      <sz val="9.95"/>
      <color indexed="8"/>
      <name val="ARIAL(Western)"/>
      <family val="0"/>
    </font>
    <font>
      <sz val="9.95"/>
      <color indexed="8"/>
      <name val="Arial"/>
      <family val="2"/>
    </font>
    <font>
      <sz val="9.95"/>
      <color indexed="8"/>
      <name val="ARIAL(Western)"/>
      <family val="0"/>
    </font>
    <font>
      <b/>
      <sz val="9.95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sz val="14.25"/>
      <color indexed="8"/>
      <name val="Times New Roman"/>
      <family val="1"/>
    </font>
    <font>
      <b/>
      <sz val="11"/>
      <color indexed="8"/>
      <name val="Tahoma"/>
      <family val="2"/>
    </font>
    <font>
      <b/>
      <sz val="8.9"/>
      <color indexed="8"/>
      <name val="Tahoma"/>
      <family val="2"/>
    </font>
    <font>
      <b/>
      <sz val="9"/>
      <color indexed="8"/>
      <name val="Arial"/>
      <family val="2"/>
    </font>
    <font>
      <b/>
      <sz val="11.25"/>
      <color indexed="8"/>
      <name val="Arial"/>
      <family val="2"/>
    </font>
    <font>
      <sz val="9.75"/>
      <color indexed="8"/>
      <name val="ARIAL(Western)"/>
      <family val="0"/>
    </font>
    <font>
      <sz val="9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9.75"/>
      <color indexed="8"/>
      <name val="arial(Western)"/>
      <family val="0"/>
    </font>
    <font>
      <b/>
      <sz val="9.7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0"/>
      <color indexed="8"/>
      <name val="Arial"/>
      <family val="2"/>
    </font>
    <font>
      <sz val="12"/>
      <name val="Bookman Old Style"/>
      <family val="1"/>
    </font>
    <font>
      <i/>
      <sz val="12"/>
      <name val="Bookman Old Style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61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49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0" fillId="0" borderId="10" xfId="0" applyNumberForma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 applyProtection="1">
      <alignment/>
      <protection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right" vertical="center"/>
    </xf>
    <xf numFmtId="3" fontId="0" fillId="33" borderId="10" xfId="0" applyNumberFormat="1" applyFill="1" applyBorder="1" applyAlignment="1" applyProtection="1">
      <alignment/>
      <protection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9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/>
      <protection/>
    </xf>
    <xf numFmtId="0" fontId="24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3" fontId="0" fillId="0" borderId="0" xfId="0" applyNumberFormat="1" applyAlignment="1">
      <alignment horizont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center"/>
    </xf>
    <xf numFmtId="0" fontId="2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wrapText="1"/>
      <protection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wrapText="1"/>
      <protection/>
    </xf>
    <xf numFmtId="0" fontId="28" fillId="0" borderId="10" xfId="0" applyNumberFormat="1" applyFont="1" applyFill="1" applyBorder="1" applyAlignment="1" applyProtection="1">
      <alignment/>
      <protection/>
    </xf>
    <xf numFmtId="3" fontId="28" fillId="0" borderId="10" xfId="0" applyNumberFormat="1" applyFont="1" applyFill="1" applyBorder="1" applyAlignment="1" applyProtection="1">
      <alignment/>
      <protection/>
    </xf>
    <xf numFmtId="0" fontId="29" fillId="0" borderId="10" xfId="0" applyNumberFormat="1" applyFont="1" applyFill="1" applyBorder="1" applyAlignment="1" applyProtection="1">
      <alignment/>
      <protection/>
    </xf>
    <xf numFmtId="49" fontId="29" fillId="0" borderId="10" xfId="0" applyNumberFormat="1" applyFont="1" applyFill="1" applyBorder="1" applyAlignment="1" applyProtection="1">
      <alignment horizontal="center"/>
      <protection/>
    </xf>
    <xf numFmtId="3" fontId="29" fillId="0" borderId="10" xfId="0" applyNumberFormat="1" applyFont="1" applyFill="1" applyBorder="1" applyAlignment="1" applyProtection="1">
      <alignment/>
      <protection/>
    </xf>
    <xf numFmtId="3" fontId="30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5" fillId="0" borderId="10" xfId="0" applyNumberFormat="1" applyFont="1" applyFill="1" applyBorder="1" applyAlignment="1" applyProtection="1">
      <alignment/>
      <protection/>
    </xf>
    <xf numFmtId="0" fontId="36" fillId="0" borderId="10" xfId="0" applyNumberFormat="1" applyFont="1" applyFill="1" applyBorder="1" applyAlignment="1" applyProtection="1">
      <alignment/>
      <protection/>
    </xf>
    <xf numFmtId="49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36" fillId="0" borderId="10" xfId="0" applyNumberFormat="1" applyFont="1" applyFill="1" applyBorder="1" applyAlignment="1" applyProtection="1">
      <alignment horizontal="center"/>
      <protection/>
    </xf>
    <xf numFmtId="3" fontId="3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34" fillId="0" borderId="1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2" fontId="5" fillId="0" borderId="11" xfId="56" applyNumberFormat="1" applyFont="1" applyBorder="1" applyAlignment="1">
      <alignment horizontal="center" wrapText="1"/>
      <protection/>
    </xf>
    <xf numFmtId="2" fontId="62" fillId="0" borderId="0" xfId="56" applyNumberFormat="1" applyFont="1" applyBorder="1" applyAlignment="1">
      <alignment wrapText="1"/>
      <protection/>
    </xf>
    <xf numFmtId="0" fontId="5" fillId="0" borderId="10" xfId="56" applyFont="1" applyBorder="1" applyAlignment="1">
      <alignment horizontal="center"/>
      <protection/>
    </xf>
    <xf numFmtId="2" fontId="63" fillId="0" borderId="10" xfId="56" applyNumberFormat="1" applyFont="1" applyBorder="1" applyAlignment="1">
      <alignment horizontal="center" wrapText="1"/>
      <protection/>
    </xf>
    <xf numFmtId="2" fontId="63" fillId="0" borderId="10" xfId="56" applyNumberFormat="1" applyFont="1" applyBorder="1" applyAlignment="1">
      <alignment horizont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left" wrapText="1"/>
      <protection/>
    </xf>
    <xf numFmtId="0" fontId="12" fillId="0" borderId="10" xfId="56" applyFont="1" applyBorder="1" applyAlignment="1">
      <alignment horizontal="left" wrapText="1"/>
      <protection/>
    </xf>
    <xf numFmtId="3" fontId="12" fillId="0" borderId="10" xfId="56" applyNumberFormat="1" applyFont="1" applyBorder="1" applyAlignment="1">
      <alignment horizontal="left" wrapText="1"/>
      <protection/>
    </xf>
    <xf numFmtId="0" fontId="0" fillId="0" borderId="10" xfId="56" applyFont="1" applyBorder="1" applyAlignment="1">
      <alignment horizontal="center"/>
      <protection/>
    </xf>
    <xf numFmtId="0" fontId="41" fillId="0" borderId="10" xfId="56" applyFont="1" applyBorder="1" applyAlignment="1">
      <alignment horizontal="left" wrapText="1"/>
      <protection/>
    </xf>
    <xf numFmtId="0" fontId="41" fillId="0" borderId="10" xfId="56" applyFont="1" applyBorder="1" applyAlignment="1">
      <alignment horizontal="left" wrapText="1"/>
      <protection/>
    </xf>
    <xf numFmtId="3" fontId="41" fillId="0" borderId="10" xfId="56" applyNumberFormat="1" applyFont="1" applyBorder="1" applyAlignment="1">
      <alignment horizontal="left" wrapText="1"/>
      <protection/>
    </xf>
    <xf numFmtId="3" fontId="12" fillId="0" borderId="10" xfId="56" applyNumberFormat="1" applyFont="1" applyBorder="1" applyAlignment="1">
      <alignment horizontal="left"/>
      <protection/>
    </xf>
    <xf numFmtId="0" fontId="64" fillId="0" borderId="10" xfId="56" applyFont="1" applyBorder="1" applyAlignment="1">
      <alignment horizontal="left" wrapText="1"/>
      <protection/>
    </xf>
    <xf numFmtId="0" fontId="5" fillId="0" borderId="10" xfId="56" applyFont="1" applyBorder="1" applyAlignment="1">
      <alignment horizontal="center" vertical="center"/>
      <protection/>
    </xf>
    <xf numFmtId="0" fontId="41" fillId="0" borderId="10" xfId="56" applyFont="1" applyBorder="1" applyAlignment="1">
      <alignment horizontal="center" wrapText="1"/>
      <protection/>
    </xf>
    <xf numFmtId="0" fontId="41" fillId="0" borderId="10" xfId="56" applyFont="1" applyBorder="1" applyAlignment="1">
      <alignment horizontal="center" wrapText="1"/>
      <protection/>
    </xf>
    <xf numFmtId="0" fontId="63" fillId="0" borderId="10" xfId="56" applyFont="1" applyBorder="1" applyAlignment="1">
      <alignment horizontal="left" wrapText="1"/>
      <protection/>
    </xf>
    <xf numFmtId="0" fontId="12" fillId="0" borderId="10" xfId="0" applyFont="1" applyBorder="1" applyAlignment="1">
      <alignment horizontal="left"/>
    </xf>
    <xf numFmtId="3" fontId="12" fillId="0" borderId="10" xfId="0" applyNumberFormat="1" applyFont="1" applyBorder="1" applyAlignment="1">
      <alignment horizontal="left"/>
    </xf>
    <xf numFmtId="0" fontId="64" fillId="0" borderId="10" xfId="56" applyFont="1" applyBorder="1" applyAlignment="1">
      <alignment horizontal="left" wrapText="1"/>
      <protection/>
    </xf>
    <xf numFmtId="0" fontId="12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3" fontId="41" fillId="0" borderId="10" xfId="0" applyNumberFormat="1" applyFont="1" applyBorder="1" applyAlignment="1">
      <alignment horizontal="left"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left" wrapText="1"/>
      <protection/>
    </xf>
    <xf numFmtId="0" fontId="5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0" fontId="41" fillId="0" borderId="10" xfId="56" applyFont="1" applyBorder="1">
      <alignment/>
      <protection/>
    </xf>
    <xf numFmtId="0" fontId="63" fillId="0" borderId="10" xfId="56" applyFont="1" applyBorder="1" applyAlignment="1">
      <alignment horizontal="center" wrapText="1"/>
      <protection/>
    </xf>
    <xf numFmtId="0" fontId="12" fillId="0" borderId="10" xfId="56" applyFont="1" applyBorder="1" applyAlignment="1">
      <alignment horizontal="center"/>
      <protection/>
    </xf>
    <xf numFmtId="0" fontId="41" fillId="0" borderId="10" xfId="56" applyFont="1" applyBorder="1" applyAlignment="1">
      <alignment horizontal="left"/>
      <protection/>
    </xf>
    <xf numFmtId="0" fontId="41" fillId="0" borderId="10" xfId="57" applyFont="1" applyFill="1" applyBorder="1" applyAlignment="1">
      <alignment horizontal="left" wrapText="1"/>
      <protection/>
    </xf>
    <xf numFmtId="0" fontId="41" fillId="0" borderId="10" xfId="57" applyFont="1" applyFill="1" applyBorder="1" applyAlignment="1">
      <alignment horizontal="left" wrapText="1"/>
      <protection/>
    </xf>
    <xf numFmtId="3" fontId="41" fillId="0" borderId="10" xfId="57" applyNumberFormat="1" applyFont="1" applyFill="1" applyBorder="1" applyAlignment="1">
      <alignment horizontal="left" wrapText="1"/>
      <protection/>
    </xf>
    <xf numFmtId="3" fontId="41" fillId="0" borderId="10" xfId="56" applyNumberFormat="1" applyFont="1" applyBorder="1" applyAlignment="1">
      <alignment horizontal="left"/>
      <protection/>
    </xf>
    <xf numFmtId="3" fontId="41" fillId="0" borderId="10" xfId="56" applyNumberFormat="1" applyFont="1" applyFill="1" applyBorder="1" applyAlignment="1">
      <alignment horizontal="left" wrapText="1"/>
      <protection/>
    </xf>
    <xf numFmtId="0" fontId="12" fillId="0" borderId="10" xfId="57" applyFont="1" applyFill="1" applyBorder="1" applyAlignment="1">
      <alignment horizontal="left" wrapText="1"/>
      <protection/>
    </xf>
    <xf numFmtId="3" fontId="12" fillId="0" borderId="10" xfId="56" applyNumberFormat="1" applyFont="1" applyFill="1" applyBorder="1" applyAlignment="1">
      <alignment horizontal="left" wrapText="1"/>
      <protection/>
    </xf>
    <xf numFmtId="0" fontId="41" fillId="0" borderId="10" xfId="56" applyFont="1" applyBorder="1" applyAlignment="1">
      <alignment horizontal="center"/>
      <protection/>
    </xf>
    <xf numFmtId="0" fontId="41" fillId="0" borderId="10" xfId="56" applyFont="1" applyBorder="1" applyAlignment="1">
      <alignment horizontal="left"/>
      <protection/>
    </xf>
    <xf numFmtId="0" fontId="41" fillId="0" borderId="10" xfId="56" applyFont="1" applyFill="1" applyBorder="1" applyAlignment="1">
      <alignment horizontal="center"/>
      <protection/>
    </xf>
    <xf numFmtId="0" fontId="64" fillId="0" borderId="10" xfId="57" applyFont="1" applyFill="1" applyBorder="1" applyAlignment="1">
      <alignment horizontal="left" wrapText="1"/>
      <protection/>
    </xf>
    <xf numFmtId="3" fontId="41" fillId="0" borderId="10" xfId="56" applyNumberFormat="1" applyFont="1" applyFill="1" applyBorder="1" applyAlignment="1">
      <alignment horizontal="left"/>
      <protection/>
    </xf>
    <xf numFmtId="0" fontId="12" fillId="0" borderId="10" xfId="56" applyFont="1" applyBorder="1" applyAlignment="1">
      <alignment horizontal="left"/>
      <protection/>
    </xf>
    <xf numFmtId="3" fontId="12" fillId="0" borderId="10" xfId="56" applyNumberFormat="1" applyFont="1" applyFill="1" applyBorder="1" applyAlignment="1">
      <alignment horizontal="left"/>
      <protection/>
    </xf>
    <xf numFmtId="0" fontId="41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2" fillId="0" borderId="10" xfId="56" applyNumberFormat="1" applyFont="1" applyBorder="1" applyAlignment="1">
      <alignment horizontal="center" vertical="center" wrapText="1"/>
      <protection/>
    </xf>
    <xf numFmtId="0" fontId="12" fillId="0" borderId="10" xfId="56" applyFont="1" applyBorder="1">
      <alignment/>
      <protection/>
    </xf>
    <xf numFmtId="0" fontId="12" fillId="0" borderId="10" xfId="56" applyFont="1" applyBorder="1" applyAlignment="1">
      <alignment horizontal="left"/>
      <protection/>
    </xf>
    <xf numFmtId="0" fontId="64" fillId="0" borderId="10" xfId="56" applyFont="1" applyBorder="1" applyAlignment="1">
      <alignment horizontal="left"/>
      <protection/>
    </xf>
    <xf numFmtId="0" fontId="41" fillId="0" borderId="0" xfId="0" applyFont="1" applyAlignment="1">
      <alignment/>
    </xf>
    <xf numFmtId="0" fontId="12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1" fontId="5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%20Tatime\Bilancv.2011\Dobi%20Management%20viti%202011%20%20%20dt.01.02.201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H"/>
      <sheetName val="Cash fl"/>
      <sheetName val="Kapitali"/>
      <sheetName val="PASH"/>
      <sheetName val="investime"/>
      <sheetName val="Kap"/>
      <sheetName val="Anekse Bil."/>
    </sheetNames>
    <sheetDataSet>
      <sheetData sheetId="0">
        <row r="96">
          <cell r="F96">
            <v>65833000</v>
          </cell>
        </row>
        <row r="105">
          <cell r="F105">
            <v>61360123.379</v>
          </cell>
        </row>
      </sheetData>
      <sheetData sheetId="3">
        <row r="30">
          <cell r="D30">
            <v>111946840.44700001</v>
          </cell>
          <cell r="E30">
            <v>61360123.379</v>
          </cell>
        </row>
      </sheetData>
      <sheetData sheetId="6">
        <row r="16">
          <cell r="C16">
            <v>8472010.605500001</v>
          </cell>
          <cell r="D16">
            <v>4250664.8659</v>
          </cell>
        </row>
        <row r="25">
          <cell r="C25">
            <v>96403756.25999999</v>
          </cell>
          <cell r="D25">
            <v>0</v>
          </cell>
        </row>
        <row r="37">
          <cell r="C37">
            <v>244556120.64000002</v>
          </cell>
          <cell r="D37">
            <v>222029394</v>
          </cell>
        </row>
        <row r="45">
          <cell r="C45">
            <v>42420000</v>
          </cell>
          <cell r="D45">
            <v>65733569</v>
          </cell>
        </row>
        <row r="51">
          <cell r="C51">
            <v>154504173.1</v>
          </cell>
          <cell r="D51">
            <v>154504173</v>
          </cell>
        </row>
        <row r="59">
          <cell r="C59">
            <v>25635025.59</v>
          </cell>
          <cell r="D59">
            <v>80000</v>
          </cell>
        </row>
        <row r="65">
          <cell r="C65">
            <v>100000</v>
          </cell>
          <cell r="D65">
            <v>90000</v>
          </cell>
        </row>
        <row r="74">
          <cell r="C74">
            <v>1892594</v>
          </cell>
          <cell r="D74">
            <v>39603.51099999994</v>
          </cell>
        </row>
        <row r="82">
          <cell r="C82">
            <v>279588476.4936</v>
          </cell>
          <cell r="D82">
            <v>319115073.14</v>
          </cell>
        </row>
        <row r="88">
          <cell r="C88">
            <v>127193000</v>
          </cell>
          <cell r="D88">
            <v>65833000</v>
          </cell>
        </row>
        <row r="102">
          <cell r="C102">
            <v>-1308534</v>
          </cell>
          <cell r="D102">
            <v>-1126224</v>
          </cell>
        </row>
        <row r="103">
          <cell r="C103">
            <v>-56180</v>
          </cell>
          <cell r="D103">
            <v>-124650</v>
          </cell>
        </row>
        <row r="119">
          <cell r="C119">
            <v>-1500385.67</v>
          </cell>
          <cell r="D119">
            <v>-270373.11</v>
          </cell>
        </row>
        <row r="128">
          <cell r="C128">
            <v>110439973.97000001</v>
          </cell>
          <cell r="D128">
            <v>61496075</v>
          </cell>
        </row>
        <row r="144">
          <cell r="C144">
            <v>23986611.53</v>
          </cell>
          <cell r="D144">
            <v>2044263</v>
          </cell>
        </row>
        <row r="145">
          <cell r="C145">
            <v>-17165943.3</v>
          </cell>
        </row>
        <row r="146">
          <cell r="C146">
            <v>-2283812.98</v>
          </cell>
          <cell r="D146">
            <v>-653881</v>
          </cell>
        </row>
        <row r="159">
          <cell r="C159">
            <v>-164889.10299999863</v>
          </cell>
          <cell r="D159">
            <v>-5086.51099999994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91">
      <selection activeCell="C116" sqref="C116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45.28125" style="0" customWidth="1"/>
    <col min="4" max="4" width="12.00390625" style="2" customWidth="1"/>
    <col min="5" max="5" width="13.00390625" style="2" customWidth="1"/>
    <col min="6" max="6" width="12.421875" style="2" bestFit="1" customWidth="1"/>
    <col min="7" max="7" width="16.8515625" style="0" customWidth="1"/>
  </cols>
  <sheetData>
    <row r="1" ht="18">
      <c r="C1" s="1" t="s">
        <v>0</v>
      </c>
    </row>
    <row r="4" spans="1:6" ht="12.75" customHeight="1">
      <c r="A4" s="141" t="s">
        <v>1</v>
      </c>
      <c r="B4" s="141"/>
      <c r="C4" s="141"/>
      <c r="D4" s="141"/>
      <c r="E4" s="141"/>
      <c r="F4" s="141"/>
    </row>
    <row r="5" spans="1:6" ht="18" customHeight="1">
      <c r="A5" s="142" t="s">
        <v>2</v>
      </c>
      <c r="B5" s="142"/>
      <c r="C5" s="142"/>
      <c r="D5" s="142"/>
      <c r="E5" s="142"/>
      <c r="F5" s="142"/>
    </row>
    <row r="6" spans="1:6" ht="18" customHeight="1">
      <c r="A6" s="143" t="s">
        <v>3</v>
      </c>
      <c r="B6" s="143"/>
      <c r="C6" s="143"/>
      <c r="D6" s="143"/>
      <c r="E6" s="143"/>
      <c r="F6" s="143"/>
    </row>
    <row r="7" spans="1:6" ht="21" customHeight="1">
      <c r="A7" s="5" t="s">
        <v>4</v>
      </c>
      <c r="B7" s="6" t="s">
        <v>5</v>
      </c>
      <c r="C7" s="7"/>
      <c r="D7" s="8" t="s">
        <v>6</v>
      </c>
      <c r="E7" s="9" t="s">
        <v>7</v>
      </c>
      <c r="F7" s="9" t="s">
        <v>8</v>
      </c>
    </row>
    <row r="8" spans="1:6" ht="12.75">
      <c r="A8" s="10" t="s">
        <v>9</v>
      </c>
      <c r="B8" s="11" t="s">
        <v>10</v>
      </c>
      <c r="C8" s="7"/>
      <c r="D8" s="12"/>
      <c r="E8" s="13"/>
      <c r="F8" s="13"/>
    </row>
    <row r="9" spans="1:6" ht="12.75">
      <c r="A9" s="14">
        <v>1</v>
      </c>
      <c r="B9" s="11" t="s">
        <v>11</v>
      </c>
      <c r="C9" s="7"/>
      <c r="D9" s="12">
        <v>3.1</v>
      </c>
      <c r="E9" s="15">
        <f>'[1]Anekse Bil.'!C16</f>
        <v>8472010.605500001</v>
      </c>
      <c r="F9" s="15">
        <f>'[1]Anekse Bil.'!D16</f>
        <v>4250664.8659</v>
      </c>
    </row>
    <row r="10" spans="1:6" ht="12.75">
      <c r="A10" s="14">
        <v>2</v>
      </c>
      <c r="B10" s="11" t="s">
        <v>12</v>
      </c>
      <c r="C10" s="7"/>
      <c r="D10" s="12"/>
      <c r="E10" s="13"/>
      <c r="F10" s="13"/>
    </row>
    <row r="11" spans="1:6" ht="12.75">
      <c r="A11" s="16" t="s">
        <v>13</v>
      </c>
      <c r="B11" s="17" t="s">
        <v>14</v>
      </c>
      <c r="C11" s="7"/>
      <c r="D11" s="12"/>
      <c r="E11" s="13"/>
      <c r="F11" s="13"/>
    </row>
    <row r="12" spans="1:6" ht="12.75">
      <c r="A12" s="16" t="s">
        <v>15</v>
      </c>
      <c r="B12" s="17" t="s">
        <v>16</v>
      </c>
      <c r="C12" s="7"/>
      <c r="D12" s="12"/>
      <c r="E12" s="13"/>
      <c r="F12" s="13"/>
    </row>
    <row r="13" spans="1:6" ht="12.75">
      <c r="A13" s="18" t="s">
        <v>17</v>
      </c>
      <c r="B13" s="7"/>
      <c r="C13" s="18" t="s">
        <v>18</v>
      </c>
      <c r="D13" s="12"/>
      <c r="E13" s="13">
        <f>SUM(E11:E12)</f>
        <v>0</v>
      </c>
      <c r="F13" s="13">
        <f>SUM(F11:F12)</f>
        <v>0</v>
      </c>
    </row>
    <row r="14" spans="1:6" ht="12.75">
      <c r="A14" s="14">
        <v>3</v>
      </c>
      <c r="B14" s="11" t="s">
        <v>19</v>
      </c>
      <c r="C14" s="7"/>
      <c r="D14" s="12"/>
      <c r="E14" s="13"/>
      <c r="F14" s="13"/>
    </row>
    <row r="15" spans="1:6" ht="12.75">
      <c r="A15" s="16" t="s">
        <v>13</v>
      </c>
      <c r="B15" s="17" t="s">
        <v>20</v>
      </c>
      <c r="C15" s="7"/>
      <c r="D15" s="12"/>
      <c r="E15" s="19"/>
      <c r="F15" s="19"/>
    </row>
    <row r="16" spans="1:6" ht="12.75">
      <c r="A16" s="16" t="s">
        <v>15</v>
      </c>
      <c r="B16" s="17" t="s">
        <v>21</v>
      </c>
      <c r="C16" s="7"/>
      <c r="D16" s="12" t="s">
        <v>22</v>
      </c>
      <c r="E16" s="19">
        <f>'[1]Anekse Bil.'!C25</f>
        <v>96403756.25999999</v>
      </c>
      <c r="F16" s="19">
        <f>'[1]Anekse Bil.'!D25</f>
        <v>0</v>
      </c>
    </row>
    <row r="17" spans="1:6" ht="12.75">
      <c r="A17" s="16" t="s">
        <v>23</v>
      </c>
      <c r="B17" s="17" t="s">
        <v>24</v>
      </c>
      <c r="C17" s="7"/>
      <c r="D17" s="20" t="s">
        <v>25</v>
      </c>
      <c r="E17" s="13">
        <f>'[1]Anekse Bil.'!C37</f>
        <v>244556120.64000002</v>
      </c>
      <c r="F17" s="13">
        <f>'[1]Anekse Bil.'!D37</f>
        <v>222029394</v>
      </c>
    </row>
    <row r="18" spans="1:6" ht="12.75">
      <c r="A18" s="16" t="s">
        <v>26</v>
      </c>
      <c r="B18" s="17" t="s">
        <v>27</v>
      </c>
      <c r="C18" s="7"/>
      <c r="D18" s="12"/>
      <c r="E18" s="13"/>
      <c r="F18" s="13"/>
    </row>
    <row r="19" spans="1:6" ht="12.75">
      <c r="A19" s="18" t="s">
        <v>17</v>
      </c>
      <c r="B19" s="7"/>
      <c r="C19" s="18" t="s">
        <v>28</v>
      </c>
      <c r="D19" s="12"/>
      <c r="E19" s="15">
        <f>SUM(E15:E18)</f>
        <v>340959876.9</v>
      </c>
      <c r="F19" s="15">
        <f>SUM(F15:F18)</f>
        <v>222029394</v>
      </c>
    </row>
    <row r="20" spans="1:6" ht="12.75">
      <c r="A20" s="14">
        <v>4</v>
      </c>
      <c r="B20" s="11" t="s">
        <v>29</v>
      </c>
      <c r="C20" s="7"/>
      <c r="D20" s="12"/>
      <c r="E20" s="13"/>
      <c r="F20" s="13"/>
    </row>
    <row r="21" spans="1:6" ht="12.75">
      <c r="A21" s="16" t="s">
        <v>13</v>
      </c>
      <c r="B21" s="17" t="s">
        <v>30</v>
      </c>
      <c r="C21" s="7"/>
      <c r="D21" s="12"/>
      <c r="E21" s="19"/>
      <c r="F21" s="19"/>
    </row>
    <row r="22" spans="1:6" ht="12.75">
      <c r="A22" s="16" t="s">
        <v>15</v>
      </c>
      <c r="B22" s="17" t="s">
        <v>31</v>
      </c>
      <c r="C22" s="7"/>
      <c r="D22" s="12"/>
      <c r="E22" s="13"/>
      <c r="F22" s="13"/>
    </row>
    <row r="23" spans="1:6" ht="12.75">
      <c r="A23" s="16" t="s">
        <v>23</v>
      </c>
      <c r="B23" s="17" t="s">
        <v>32</v>
      </c>
      <c r="C23" s="7"/>
      <c r="D23" s="12"/>
      <c r="E23" s="13"/>
      <c r="F23" s="13"/>
    </row>
    <row r="24" spans="1:7" ht="12.75">
      <c r="A24" s="16" t="s">
        <v>26</v>
      </c>
      <c r="B24" s="17" t="s">
        <v>33</v>
      </c>
      <c r="C24" s="7"/>
      <c r="D24" s="12"/>
      <c r="E24" s="19"/>
      <c r="F24" s="19"/>
      <c r="G24" s="21"/>
    </row>
    <row r="25" spans="1:6" ht="12.75">
      <c r="A25" s="16" t="s">
        <v>34</v>
      </c>
      <c r="B25" s="17" t="s">
        <v>35</v>
      </c>
      <c r="C25" s="7"/>
      <c r="D25" s="12"/>
      <c r="E25" s="13"/>
      <c r="F25" s="13"/>
    </row>
    <row r="26" spans="1:6" ht="12.75">
      <c r="A26" s="18" t="s">
        <v>17</v>
      </c>
      <c r="B26" s="7"/>
      <c r="C26" s="18" t="s">
        <v>36</v>
      </c>
      <c r="D26" s="12"/>
      <c r="E26" s="15">
        <f>SUM(E21:E25)</f>
        <v>0</v>
      </c>
      <c r="F26" s="15">
        <f>SUM(F21:F25)</f>
        <v>0</v>
      </c>
    </row>
    <row r="27" spans="1:6" ht="12.75">
      <c r="A27" s="14">
        <v>5</v>
      </c>
      <c r="B27" s="11" t="s">
        <v>37</v>
      </c>
      <c r="C27" s="7"/>
      <c r="D27" s="12"/>
      <c r="E27" s="13"/>
      <c r="F27" s="13"/>
    </row>
    <row r="28" spans="1:6" ht="12.75">
      <c r="A28" s="14">
        <v>6</v>
      </c>
      <c r="B28" s="11" t="s">
        <v>38</v>
      </c>
      <c r="C28" s="7"/>
      <c r="D28" s="12"/>
      <c r="E28" s="13"/>
      <c r="F28" s="13"/>
    </row>
    <row r="29" spans="1:6" ht="12.75">
      <c r="A29" s="14">
        <v>7</v>
      </c>
      <c r="B29" s="11" t="s">
        <v>39</v>
      </c>
      <c r="C29" s="7"/>
      <c r="D29" s="12"/>
      <c r="E29" s="15"/>
      <c r="F29" s="15"/>
    </row>
    <row r="30" spans="1:6" ht="12.75">
      <c r="A30" s="22" t="s">
        <v>40</v>
      </c>
      <c r="B30" s="22" t="s">
        <v>10</v>
      </c>
      <c r="C30" s="7"/>
      <c r="D30" s="12"/>
      <c r="E30" s="23">
        <f>E9+E13+E19+E26+E27+E28+E29</f>
        <v>349431887.50549996</v>
      </c>
      <c r="F30" s="23">
        <f>F9+F13+F19+F26+F27+F28+F29</f>
        <v>226280058.8659</v>
      </c>
    </row>
    <row r="31" spans="1:6" ht="12.75">
      <c r="A31" s="10" t="s">
        <v>41</v>
      </c>
      <c r="B31" s="11" t="s">
        <v>42</v>
      </c>
      <c r="C31" s="7"/>
      <c r="D31" s="12"/>
      <c r="E31" s="13"/>
      <c r="F31" s="13"/>
    </row>
    <row r="32" spans="1:6" ht="12.75">
      <c r="A32" s="14">
        <v>1</v>
      </c>
      <c r="B32" s="11" t="s">
        <v>43</v>
      </c>
      <c r="C32" s="7"/>
      <c r="D32" s="12"/>
      <c r="E32" s="13"/>
      <c r="F32" s="13"/>
    </row>
    <row r="33" spans="1:6" ht="12.75">
      <c r="A33" s="16" t="s">
        <v>13</v>
      </c>
      <c r="B33" s="17" t="s">
        <v>44</v>
      </c>
      <c r="C33" s="7"/>
      <c r="D33" s="12"/>
      <c r="E33" s="19"/>
      <c r="F33" s="19"/>
    </row>
    <row r="34" spans="1:6" ht="12.75">
      <c r="A34" s="16" t="s">
        <v>15</v>
      </c>
      <c r="B34" s="17" t="s">
        <v>45</v>
      </c>
      <c r="C34" s="7"/>
      <c r="D34" s="20" t="s">
        <v>46</v>
      </c>
      <c r="E34" s="24">
        <f>'[1]Anekse Bil.'!C45</f>
        <v>42420000</v>
      </c>
      <c r="F34" s="24">
        <f>'[1]Anekse Bil.'!D45</f>
        <v>65733569</v>
      </c>
    </row>
    <row r="35" spans="1:6" ht="12.75">
      <c r="A35" s="16" t="s">
        <v>23</v>
      </c>
      <c r="B35" s="17" t="s">
        <v>47</v>
      </c>
      <c r="C35" s="7"/>
      <c r="D35" s="12"/>
      <c r="E35" s="13"/>
      <c r="F35" s="13"/>
    </row>
    <row r="36" spans="1:6" ht="12.75">
      <c r="A36" s="16" t="s">
        <v>26</v>
      </c>
      <c r="B36" s="17" t="s">
        <v>48</v>
      </c>
      <c r="C36" s="7"/>
      <c r="D36" s="12"/>
      <c r="E36" s="19"/>
      <c r="F36" s="19"/>
    </row>
    <row r="37" spans="1:6" ht="12.75">
      <c r="A37" s="18" t="s">
        <v>17</v>
      </c>
      <c r="B37" s="7"/>
      <c r="C37" s="18" t="s">
        <v>49</v>
      </c>
      <c r="D37" s="12"/>
      <c r="E37" s="15">
        <f>SUM(E33:E36)</f>
        <v>42420000</v>
      </c>
      <c r="F37" s="15">
        <f>SUM(F33:F36)</f>
        <v>65733569</v>
      </c>
    </row>
    <row r="38" spans="1:6" ht="12.75">
      <c r="A38" s="14">
        <v>2</v>
      </c>
      <c r="B38" s="11" t="s">
        <v>50</v>
      </c>
      <c r="C38" s="7"/>
      <c r="D38" s="12"/>
      <c r="E38" s="13"/>
      <c r="F38" s="13"/>
    </row>
    <row r="39" spans="1:6" ht="12.75">
      <c r="A39" s="16" t="s">
        <v>13</v>
      </c>
      <c r="B39" s="17" t="s">
        <v>51</v>
      </c>
      <c r="C39" s="7"/>
      <c r="D39" s="12"/>
      <c r="E39" s="13"/>
      <c r="F39" s="13"/>
    </row>
    <row r="40" spans="1:6" ht="12.75">
      <c r="A40" s="16" t="s">
        <v>15</v>
      </c>
      <c r="B40" s="17" t="s">
        <v>52</v>
      </c>
      <c r="C40" s="7"/>
      <c r="D40" s="12"/>
      <c r="E40" s="19"/>
      <c r="F40" s="19"/>
    </row>
    <row r="41" spans="1:6" ht="12.75">
      <c r="A41" s="16" t="s">
        <v>23</v>
      </c>
      <c r="B41" s="17" t="s">
        <v>53</v>
      </c>
      <c r="C41" s="7"/>
      <c r="D41" s="20" t="s">
        <v>54</v>
      </c>
      <c r="E41" s="19">
        <f>'[1]Anekse Bil.'!C51</f>
        <v>154504173.1</v>
      </c>
      <c r="F41" s="19">
        <f>'[1]Anekse Bil.'!D51</f>
        <v>154504173</v>
      </c>
    </row>
    <row r="42" spans="1:6" ht="12.75">
      <c r="A42" s="16" t="s">
        <v>26</v>
      </c>
      <c r="B42" s="17" t="s">
        <v>55</v>
      </c>
      <c r="C42" s="7"/>
      <c r="D42" s="12"/>
      <c r="E42" s="19"/>
      <c r="F42" s="19"/>
    </row>
    <row r="43" spans="1:6" ht="12.75">
      <c r="A43" s="18" t="s">
        <v>17</v>
      </c>
      <c r="B43" s="7"/>
      <c r="C43" s="18" t="s">
        <v>56</v>
      </c>
      <c r="D43" s="12"/>
      <c r="E43" s="15">
        <f>SUM(E40:E42)</f>
        <v>154504173.1</v>
      </c>
      <c r="F43" s="15">
        <f>SUM(F40:F42)</f>
        <v>154504173</v>
      </c>
    </row>
    <row r="44" spans="1:6" ht="12.75">
      <c r="A44" s="14">
        <v>3</v>
      </c>
      <c r="B44" s="11" t="s">
        <v>57</v>
      </c>
      <c r="C44" s="7"/>
      <c r="D44" s="12"/>
      <c r="E44" s="13"/>
      <c r="F44" s="13"/>
    </row>
    <row r="45" spans="1:6" ht="12.75">
      <c r="A45" s="14">
        <v>4</v>
      </c>
      <c r="B45" s="11" t="s">
        <v>58</v>
      </c>
      <c r="C45" s="7"/>
      <c r="D45" s="12"/>
      <c r="E45" s="13"/>
      <c r="F45" s="13"/>
    </row>
    <row r="46" spans="1:6" ht="12.75">
      <c r="A46" s="16" t="s">
        <v>13</v>
      </c>
      <c r="B46" s="17" t="s">
        <v>59</v>
      </c>
      <c r="C46" s="7"/>
      <c r="D46" s="12"/>
      <c r="E46" s="13"/>
      <c r="F46" s="13"/>
    </row>
    <row r="47" spans="1:6" ht="12.75">
      <c r="A47" s="16" t="s">
        <v>15</v>
      </c>
      <c r="B47" s="17" t="s">
        <v>60</v>
      </c>
      <c r="C47" s="7"/>
      <c r="D47" s="12"/>
      <c r="E47" s="13"/>
      <c r="F47" s="13"/>
    </row>
    <row r="48" spans="1:6" ht="12.75">
      <c r="A48" s="16" t="s">
        <v>23</v>
      </c>
      <c r="B48" s="17" t="s">
        <v>61</v>
      </c>
      <c r="C48" s="7"/>
      <c r="D48" s="12"/>
      <c r="E48" s="13"/>
      <c r="F48" s="13"/>
    </row>
    <row r="49" spans="1:6" ht="12.75">
      <c r="A49" s="18" t="s">
        <v>17</v>
      </c>
      <c r="B49" s="7"/>
      <c r="C49" s="18" t="s">
        <v>62</v>
      </c>
      <c r="D49" s="12"/>
      <c r="E49" s="13"/>
      <c r="F49" s="13"/>
    </row>
    <row r="50" spans="1:6" ht="12.75">
      <c r="A50" s="14">
        <v>5</v>
      </c>
      <c r="B50" s="11" t="s">
        <v>63</v>
      </c>
      <c r="C50" s="7"/>
      <c r="D50" s="12"/>
      <c r="E50" s="13"/>
      <c r="F50" s="13"/>
    </row>
    <row r="51" spans="1:6" ht="12.75">
      <c r="A51" s="14">
        <v>6</v>
      </c>
      <c r="B51" s="11" t="s">
        <v>64</v>
      </c>
      <c r="C51" s="7"/>
      <c r="D51" s="12"/>
      <c r="E51" s="13"/>
      <c r="F51" s="13"/>
    </row>
    <row r="52" spans="1:6" ht="13.5" customHeight="1">
      <c r="A52" s="22" t="s">
        <v>40</v>
      </c>
      <c r="B52" s="22" t="s">
        <v>42</v>
      </c>
      <c r="C52" s="7"/>
      <c r="D52" s="12"/>
      <c r="E52" s="23">
        <f>E37+E43+E44+E49+E50+E51</f>
        <v>196924173.1</v>
      </c>
      <c r="F52" s="23">
        <f>F37+F43+F44+F49+F50+F51</f>
        <v>220237742</v>
      </c>
    </row>
    <row r="53" spans="1:6" ht="20.25" customHeight="1">
      <c r="A53" s="25" t="s">
        <v>65</v>
      </c>
      <c r="B53" s="7"/>
      <c r="C53" s="7"/>
      <c r="D53" s="12"/>
      <c r="E53" s="26">
        <f>E52+E30</f>
        <v>546356060.6055</v>
      </c>
      <c r="F53" s="26">
        <f>F52+F30</f>
        <v>446517800.86590004</v>
      </c>
    </row>
    <row r="54" spans="1:6" ht="12.75">
      <c r="A54" s="27"/>
      <c r="B54" s="27"/>
      <c r="C54" s="27"/>
      <c r="D54" s="28"/>
      <c r="E54" s="29"/>
      <c r="F54" s="29"/>
    </row>
    <row r="55" spans="1:7" ht="12.75" hidden="1">
      <c r="A55" s="30" t="s">
        <v>66</v>
      </c>
      <c r="B55" s="30"/>
      <c r="C55" s="30"/>
      <c r="D55" s="31"/>
      <c r="E55" s="32"/>
      <c r="F55" s="32"/>
      <c r="G55" s="34"/>
    </row>
    <row r="56" spans="1:7" ht="12.75" hidden="1">
      <c r="A56" s="30" t="s">
        <v>67</v>
      </c>
      <c r="B56" s="30"/>
      <c r="C56" s="30"/>
      <c r="D56" s="31"/>
      <c r="E56" s="32"/>
      <c r="F56" s="32"/>
      <c r="G56" s="34"/>
    </row>
    <row r="57" spans="1:7" ht="12.75" hidden="1">
      <c r="A57" s="30" t="s">
        <v>68</v>
      </c>
      <c r="B57" s="30"/>
      <c r="C57" s="30"/>
      <c r="D57" s="31"/>
      <c r="E57" s="32"/>
      <c r="F57" s="32"/>
      <c r="G57" s="34"/>
    </row>
    <row r="58" spans="2:7" ht="12.75">
      <c r="B58" s="35" t="s">
        <v>69</v>
      </c>
      <c r="C58" s="35"/>
      <c r="D58" s="35"/>
      <c r="E58" s="35"/>
      <c r="F58" s="35"/>
      <c r="G58" s="34"/>
    </row>
    <row r="59" spans="2:7" ht="12.75">
      <c r="B59" s="34" t="s">
        <v>70</v>
      </c>
      <c r="D59" s="36"/>
      <c r="E59" s="36"/>
      <c r="F59" s="36"/>
      <c r="G59" s="34"/>
    </row>
    <row r="60" spans="1:7" ht="12.75">
      <c r="A60" s="36"/>
      <c r="B60" s="36"/>
      <c r="C60" s="36"/>
      <c r="D60" s="36"/>
      <c r="E60" s="36"/>
      <c r="F60" s="36"/>
      <c r="G60" s="34"/>
    </row>
    <row r="61" spans="1:7" ht="12.75">
      <c r="A61" s="36"/>
      <c r="B61" s="36"/>
      <c r="C61" s="36"/>
      <c r="D61" s="36"/>
      <c r="E61" s="36"/>
      <c r="F61" s="36"/>
      <c r="G61" s="34"/>
    </row>
    <row r="62" spans="1:7" ht="18">
      <c r="A62" s="36"/>
      <c r="B62" s="36"/>
      <c r="C62" s="1" t="s">
        <v>0</v>
      </c>
      <c r="D62" s="36"/>
      <c r="E62" s="36"/>
      <c r="F62" s="36"/>
      <c r="G62" s="34"/>
    </row>
    <row r="63" spans="1:7" ht="12.75">
      <c r="A63" s="36"/>
      <c r="B63" s="36"/>
      <c r="C63" s="36"/>
      <c r="D63" s="36"/>
      <c r="E63" s="36"/>
      <c r="F63" s="36"/>
      <c r="G63" s="34"/>
    </row>
    <row r="64" spans="1:6" ht="25.5" customHeight="1">
      <c r="A64" s="7"/>
      <c r="B64" s="6" t="s">
        <v>71</v>
      </c>
      <c r="C64" s="7"/>
      <c r="D64" s="8" t="s">
        <v>6</v>
      </c>
      <c r="E64" s="9" t="s">
        <v>7</v>
      </c>
      <c r="F64" s="9" t="s">
        <v>8</v>
      </c>
    </row>
    <row r="65" spans="1:6" ht="12.75">
      <c r="A65" s="10" t="s">
        <v>9</v>
      </c>
      <c r="B65" s="11" t="s">
        <v>72</v>
      </c>
      <c r="C65" s="7"/>
      <c r="D65" s="12"/>
      <c r="E65" s="13"/>
      <c r="F65" s="13"/>
    </row>
    <row r="66" spans="1:6" ht="12.75">
      <c r="A66" s="14">
        <v>1</v>
      </c>
      <c r="B66" s="11" t="s">
        <v>73</v>
      </c>
      <c r="C66" s="7"/>
      <c r="D66" s="12"/>
      <c r="E66" s="13"/>
      <c r="F66" s="13"/>
    </row>
    <row r="67" spans="1:6" ht="12.75">
      <c r="A67" s="14">
        <v>2</v>
      </c>
      <c r="B67" s="11" t="s">
        <v>74</v>
      </c>
      <c r="C67" s="7"/>
      <c r="D67" s="12"/>
      <c r="E67" s="13"/>
      <c r="F67" s="13"/>
    </row>
    <row r="68" spans="1:6" ht="12.75">
      <c r="A68" s="16" t="s">
        <v>13</v>
      </c>
      <c r="B68" s="17" t="s">
        <v>75</v>
      </c>
      <c r="C68" s="7"/>
      <c r="D68" s="12"/>
      <c r="E68" s="13"/>
      <c r="F68" s="13"/>
    </row>
    <row r="69" spans="1:6" ht="12.75">
      <c r="A69" s="16" t="s">
        <v>15</v>
      </c>
      <c r="B69" s="17" t="s">
        <v>76</v>
      </c>
      <c r="C69" s="7"/>
      <c r="D69" s="12"/>
      <c r="E69" s="13"/>
      <c r="F69" s="13"/>
    </row>
    <row r="70" spans="1:6" ht="12.75">
      <c r="A70" s="16" t="s">
        <v>23</v>
      </c>
      <c r="B70" s="17" t="s">
        <v>77</v>
      </c>
      <c r="C70" s="7"/>
      <c r="D70" s="12"/>
      <c r="E70" s="13"/>
      <c r="F70" s="13"/>
    </row>
    <row r="71" spans="1:6" ht="12.75">
      <c r="A71" s="18" t="s">
        <v>17</v>
      </c>
      <c r="B71" s="7"/>
      <c r="C71" s="18" t="s">
        <v>18</v>
      </c>
      <c r="D71" s="12"/>
      <c r="E71" s="13">
        <f>SUM(E68:E70)</f>
        <v>0</v>
      </c>
      <c r="F71" s="13">
        <f>SUM(F68:F70)</f>
        <v>0</v>
      </c>
    </row>
    <row r="72" spans="1:6" ht="12.75">
      <c r="A72" s="14">
        <v>3</v>
      </c>
      <c r="B72" s="11" t="s">
        <v>78</v>
      </c>
      <c r="C72" s="7"/>
      <c r="D72" s="12"/>
      <c r="E72" s="13"/>
      <c r="F72" s="13"/>
    </row>
    <row r="73" spans="1:6" ht="12.75">
      <c r="A73" s="16" t="s">
        <v>13</v>
      </c>
      <c r="B73" s="17" t="s">
        <v>79</v>
      </c>
      <c r="C73" s="7"/>
      <c r="D73" s="20" t="s">
        <v>80</v>
      </c>
      <c r="E73" s="19">
        <f>'[1]Anekse Bil.'!C59</f>
        <v>25635025.59</v>
      </c>
      <c r="F73" s="19">
        <f>'[1]Anekse Bil.'!D59</f>
        <v>80000</v>
      </c>
    </row>
    <row r="74" spans="1:6" ht="12.75">
      <c r="A74" s="16" t="s">
        <v>15</v>
      </c>
      <c r="B74" s="17" t="s">
        <v>81</v>
      </c>
      <c r="C74" s="7"/>
      <c r="D74" s="20" t="s">
        <v>82</v>
      </c>
      <c r="E74" s="19">
        <f>'[1]Anekse Bil.'!C65</f>
        <v>100000</v>
      </c>
      <c r="F74" s="19">
        <f>'[1]Anekse Bil.'!D65</f>
        <v>90000</v>
      </c>
    </row>
    <row r="75" spans="1:6" ht="12.75">
      <c r="A75" s="16" t="s">
        <v>23</v>
      </c>
      <c r="B75" s="17" t="s">
        <v>83</v>
      </c>
      <c r="C75" s="7"/>
      <c r="D75" s="20" t="s">
        <v>84</v>
      </c>
      <c r="E75" s="37">
        <f>'[1]Anekse Bil.'!C74</f>
        <v>1892594</v>
      </c>
      <c r="F75" s="37">
        <f>'[1]Anekse Bil.'!D74</f>
        <v>39603.51099999994</v>
      </c>
    </row>
    <row r="76" spans="1:6" ht="12.75">
      <c r="A76" s="16" t="s">
        <v>26</v>
      </c>
      <c r="B76" s="17" t="s">
        <v>85</v>
      </c>
      <c r="C76" s="7"/>
      <c r="D76" s="20" t="s">
        <v>86</v>
      </c>
      <c r="E76" s="19">
        <f>'[1]Anekse Bil.'!C82</f>
        <v>279588476.4936</v>
      </c>
      <c r="F76" s="19">
        <f>'[1]Anekse Bil.'!D82</f>
        <v>319115073.14</v>
      </c>
    </row>
    <row r="77" spans="1:6" ht="12.75">
      <c r="A77" s="16" t="s">
        <v>34</v>
      </c>
      <c r="B77" s="17" t="s">
        <v>87</v>
      </c>
      <c r="C77" s="7"/>
      <c r="D77" s="12"/>
      <c r="E77" s="13"/>
      <c r="F77" s="13"/>
    </row>
    <row r="78" spans="1:6" ht="12.75">
      <c r="A78" s="18" t="s">
        <v>17</v>
      </c>
      <c r="B78" s="7"/>
      <c r="C78" s="18" t="s">
        <v>28</v>
      </c>
      <c r="D78" s="12"/>
      <c r="E78" s="15">
        <f>SUM(E73:E77)</f>
        <v>307216096.0836</v>
      </c>
      <c r="F78" s="15">
        <f>SUM(F73:F77)</f>
        <v>319324676.65099996</v>
      </c>
    </row>
    <row r="79" spans="1:6" ht="12.75">
      <c r="A79" s="14">
        <v>4</v>
      </c>
      <c r="B79" s="11" t="s">
        <v>88</v>
      </c>
      <c r="C79" s="7"/>
      <c r="D79" s="12"/>
      <c r="E79" s="13"/>
      <c r="F79" s="13"/>
    </row>
    <row r="80" spans="1:6" ht="12.75">
      <c r="A80" s="14">
        <v>5</v>
      </c>
      <c r="B80" s="11" t="s">
        <v>89</v>
      </c>
      <c r="C80" s="7"/>
      <c r="D80" s="12"/>
      <c r="E80" s="13"/>
      <c r="F80" s="13"/>
    </row>
    <row r="81" spans="1:6" ht="12.75">
      <c r="A81" s="22" t="s">
        <v>40</v>
      </c>
      <c r="B81" s="22" t="s">
        <v>72</v>
      </c>
      <c r="C81" s="7"/>
      <c r="D81" s="12"/>
      <c r="E81" s="23">
        <f>E66+E71+E78+E79+E80</f>
        <v>307216096.0836</v>
      </c>
      <c r="F81" s="23">
        <f>F66+F71+F78+F79+F80</f>
        <v>319324676.65099996</v>
      </c>
    </row>
    <row r="82" spans="1:6" ht="12.75">
      <c r="A82" s="10" t="s">
        <v>41</v>
      </c>
      <c r="B82" s="11" t="s">
        <v>90</v>
      </c>
      <c r="C82" s="7"/>
      <c r="D82" s="12"/>
      <c r="E82" s="13"/>
      <c r="F82" s="13"/>
    </row>
    <row r="83" spans="1:6" ht="12.75">
      <c r="A83" s="14">
        <v>1</v>
      </c>
      <c r="B83" s="11" t="s">
        <v>91</v>
      </c>
      <c r="C83" s="7"/>
      <c r="D83" s="12"/>
      <c r="E83" s="13"/>
      <c r="F83" s="13"/>
    </row>
    <row r="84" spans="1:6" ht="12.75">
      <c r="A84" s="16" t="s">
        <v>13</v>
      </c>
      <c r="B84" s="17" t="s">
        <v>92</v>
      </c>
      <c r="C84" s="7"/>
      <c r="D84" s="12"/>
      <c r="E84" s="19"/>
      <c r="F84" s="19"/>
    </row>
    <row r="85" spans="1:6" ht="12.75">
      <c r="A85" s="16" t="s">
        <v>15</v>
      </c>
      <c r="B85" s="17" t="s">
        <v>93</v>
      </c>
      <c r="C85" s="7"/>
      <c r="D85" s="12"/>
      <c r="E85" s="19"/>
      <c r="F85" s="19"/>
    </row>
    <row r="86" spans="1:6" ht="12.75">
      <c r="A86" s="18" t="s">
        <v>17</v>
      </c>
      <c r="B86" s="7"/>
      <c r="C86" s="18" t="s">
        <v>49</v>
      </c>
      <c r="D86" s="12"/>
      <c r="E86" s="15">
        <f>SUM(E84:E85)</f>
        <v>0</v>
      </c>
      <c r="F86" s="15">
        <f>SUM(F84:F85)</f>
        <v>0</v>
      </c>
    </row>
    <row r="87" spans="1:6" ht="12.75">
      <c r="A87" s="14">
        <v>2</v>
      </c>
      <c r="B87" s="11" t="s">
        <v>94</v>
      </c>
      <c r="C87" s="7"/>
      <c r="D87" s="12"/>
      <c r="E87" s="15"/>
      <c r="F87" s="15"/>
    </row>
    <row r="88" spans="1:6" ht="12.75">
      <c r="A88" s="14">
        <v>3</v>
      </c>
      <c r="B88" s="11" t="s">
        <v>95</v>
      </c>
      <c r="C88" s="7"/>
      <c r="D88" s="12"/>
      <c r="E88" s="15"/>
      <c r="F88" s="15"/>
    </row>
    <row r="89" spans="1:6" ht="12.75">
      <c r="A89" s="14">
        <v>4</v>
      </c>
      <c r="B89" s="11" t="s">
        <v>96</v>
      </c>
      <c r="C89" s="7"/>
      <c r="D89" s="12"/>
      <c r="E89" s="15"/>
      <c r="F89" s="15"/>
    </row>
    <row r="90" spans="1:6" ht="12.75">
      <c r="A90" s="22" t="s">
        <v>40</v>
      </c>
      <c r="B90" s="22" t="s">
        <v>90</v>
      </c>
      <c r="C90" s="7"/>
      <c r="D90" s="12"/>
      <c r="E90" s="23">
        <f>E86+E87+E88+E89</f>
        <v>0</v>
      </c>
      <c r="F90" s="23">
        <f>F86+F87+F88+F89</f>
        <v>0</v>
      </c>
    </row>
    <row r="91" spans="1:6" ht="12.75">
      <c r="A91" s="22" t="s">
        <v>97</v>
      </c>
      <c r="B91" s="7"/>
      <c r="C91" s="7"/>
      <c r="D91" s="12"/>
      <c r="E91" s="23">
        <f>E90+E81</f>
        <v>307216096.0836</v>
      </c>
      <c r="F91" s="23">
        <f>F90+F81</f>
        <v>319324676.65099996</v>
      </c>
    </row>
    <row r="92" spans="1:6" ht="12.75">
      <c r="A92" s="7"/>
      <c r="B92" s="6" t="s">
        <v>98</v>
      </c>
      <c r="C92" s="7"/>
      <c r="D92" s="12"/>
      <c r="E92" s="13"/>
      <c r="F92" s="13"/>
    </row>
    <row r="93" spans="1:6" ht="12.75">
      <c r="A93" s="10" t="s">
        <v>9</v>
      </c>
      <c r="B93" s="11" t="s">
        <v>99</v>
      </c>
      <c r="C93" s="7"/>
      <c r="D93" s="12"/>
      <c r="E93" s="13"/>
      <c r="F93" s="13"/>
    </row>
    <row r="94" spans="1:6" ht="12.75">
      <c r="A94" s="14">
        <v>1</v>
      </c>
      <c r="B94" s="11" t="s">
        <v>100</v>
      </c>
      <c r="C94" s="7"/>
      <c r="D94" s="12"/>
      <c r="E94" s="13">
        <v>0</v>
      </c>
      <c r="F94" s="13">
        <v>0</v>
      </c>
    </row>
    <row r="95" spans="1:6" ht="12.75">
      <c r="A95" s="14">
        <v>2</v>
      </c>
      <c r="B95" s="11" t="s">
        <v>101</v>
      </c>
      <c r="C95" s="7"/>
      <c r="D95" s="12"/>
      <c r="E95" s="13">
        <v>0</v>
      </c>
      <c r="F95" s="13">
        <v>0</v>
      </c>
    </row>
    <row r="96" spans="1:6" ht="12.75">
      <c r="A96" s="14">
        <v>3</v>
      </c>
      <c r="B96" s="11" t="s">
        <v>102</v>
      </c>
      <c r="C96" s="7"/>
      <c r="D96" s="20" t="s">
        <v>103</v>
      </c>
      <c r="E96" s="15">
        <f>'[1]Anekse Bil.'!C88</f>
        <v>127193000</v>
      </c>
      <c r="F96" s="15">
        <f>'[1]Anekse Bil.'!D88</f>
        <v>65833000</v>
      </c>
    </row>
    <row r="97" spans="1:6" ht="12.75">
      <c r="A97" s="14">
        <v>4</v>
      </c>
      <c r="B97" s="11" t="s">
        <v>104</v>
      </c>
      <c r="C97" s="7"/>
      <c r="D97" s="12"/>
      <c r="E97" s="13">
        <v>0</v>
      </c>
      <c r="F97" s="13">
        <v>0</v>
      </c>
    </row>
    <row r="98" spans="1:6" ht="12.75">
      <c r="A98" s="14">
        <v>5</v>
      </c>
      <c r="B98" s="11" t="s">
        <v>105</v>
      </c>
      <c r="C98" s="7"/>
      <c r="D98" s="12"/>
      <c r="E98" s="13">
        <v>0</v>
      </c>
      <c r="F98" s="13">
        <v>0</v>
      </c>
    </row>
    <row r="99" spans="1:6" ht="12.75">
      <c r="A99" s="14">
        <v>6</v>
      </c>
      <c r="B99" s="11" t="s">
        <v>106</v>
      </c>
      <c r="C99" s="7"/>
      <c r="D99" s="12"/>
      <c r="E99" s="13"/>
      <c r="F99" s="13"/>
    </row>
    <row r="100" spans="1:6" ht="12.75">
      <c r="A100" s="16" t="s">
        <v>13</v>
      </c>
      <c r="B100" s="17" t="s">
        <v>107</v>
      </c>
      <c r="C100" s="7"/>
      <c r="D100" s="12"/>
      <c r="E100" s="19"/>
      <c r="F100" s="19"/>
    </row>
    <row r="101" spans="1:6" ht="12.75">
      <c r="A101" s="16" t="s">
        <v>15</v>
      </c>
      <c r="B101" s="17" t="s">
        <v>108</v>
      </c>
      <c r="C101" s="7"/>
      <c r="D101" s="12"/>
      <c r="E101" s="19"/>
      <c r="F101" s="19"/>
    </row>
    <row r="102" spans="1:6" ht="12.75">
      <c r="A102" s="16" t="s">
        <v>23</v>
      </c>
      <c r="B102" s="17" t="s">
        <v>109</v>
      </c>
      <c r="C102" s="7"/>
      <c r="D102" s="12"/>
      <c r="E102" s="13"/>
      <c r="F102" s="13"/>
    </row>
    <row r="103" spans="1:6" ht="12.75">
      <c r="A103" s="18" t="s">
        <v>17</v>
      </c>
      <c r="B103" s="7"/>
      <c r="C103" s="18" t="s">
        <v>110</v>
      </c>
      <c r="D103" s="12"/>
      <c r="E103" s="15">
        <f>SUM(E100:E102)</f>
        <v>0</v>
      </c>
      <c r="F103" s="15">
        <f>SUM(F100:F102)</f>
        <v>0</v>
      </c>
    </row>
    <row r="104" spans="1:6" ht="12.75">
      <c r="A104" s="14">
        <v>7</v>
      </c>
      <c r="B104" s="11" t="s">
        <v>111</v>
      </c>
      <c r="C104" s="7"/>
      <c r="D104" s="12"/>
      <c r="E104" s="38">
        <v>123</v>
      </c>
      <c r="F104" s="38">
        <v>0</v>
      </c>
    </row>
    <row r="105" spans="1:6" ht="18" customHeight="1">
      <c r="A105" s="14">
        <v>8</v>
      </c>
      <c r="B105" s="11" t="s">
        <v>112</v>
      </c>
      <c r="C105" s="7"/>
      <c r="D105" s="20"/>
      <c r="E105" s="39">
        <f>'[1]PASH'!D30</f>
        <v>111946840.44700001</v>
      </c>
      <c r="F105" s="15">
        <f>'[1]PASH'!E30</f>
        <v>61360123.379</v>
      </c>
    </row>
    <row r="106" spans="1:6" ht="18" customHeight="1">
      <c r="A106" s="22" t="s">
        <v>40</v>
      </c>
      <c r="B106" s="22" t="s">
        <v>113</v>
      </c>
      <c r="C106" s="7"/>
      <c r="D106" s="12"/>
      <c r="E106" s="23">
        <f>E94+E95+E96+E97+E98+E103+E104+E105</f>
        <v>239139963.44700003</v>
      </c>
      <c r="F106" s="23">
        <f>F94+F95+F96+F97+F98+F103+F104+F105</f>
        <v>127193123.37900001</v>
      </c>
    </row>
    <row r="107" spans="1:6" ht="27" customHeight="1">
      <c r="A107" s="25" t="s">
        <v>114</v>
      </c>
      <c r="B107" s="7"/>
      <c r="C107" s="7"/>
      <c r="D107" s="12"/>
      <c r="E107" s="26">
        <f>E106+E91+1</f>
        <v>546356060.5306001</v>
      </c>
      <c r="F107" s="26">
        <f>F106+F91+1</f>
        <v>446517801.03</v>
      </c>
    </row>
    <row r="108" spans="1:6" ht="12.75">
      <c r="A108" s="27"/>
      <c r="B108" s="27"/>
      <c r="C108" s="27"/>
      <c r="D108" s="28"/>
      <c r="E108" s="28"/>
      <c r="F108" s="28"/>
    </row>
    <row r="109" spans="5:6" ht="12.75">
      <c r="E109" s="3"/>
      <c r="F109" s="3"/>
    </row>
    <row r="110" spans="1:6" ht="12.75" hidden="1">
      <c r="A110" s="40" t="s">
        <v>66</v>
      </c>
      <c r="B110" s="40"/>
      <c r="C110" s="40"/>
      <c r="D110" s="41"/>
      <c r="E110" s="33"/>
      <c r="F110" s="33"/>
    </row>
    <row r="112" spans="2:7" ht="12.75">
      <c r="B112" s="35" t="s">
        <v>69</v>
      </c>
      <c r="C112" s="35"/>
      <c r="D112" s="35"/>
      <c r="E112" s="35"/>
      <c r="F112" s="35"/>
      <c r="G112" s="34"/>
    </row>
    <row r="113" spans="2:7" ht="12.75">
      <c r="B113" s="34" t="s">
        <v>70</v>
      </c>
      <c r="D113" s="36"/>
      <c r="E113" s="36"/>
      <c r="F113" s="36"/>
      <c r="G113" s="34"/>
    </row>
    <row r="120" spans="1:5" ht="18">
      <c r="A120" s="69"/>
      <c r="B120" s="70"/>
      <c r="C120" s="69"/>
      <c r="D120" s="69"/>
      <c r="E120" s="69"/>
    </row>
    <row r="121" spans="1:5" ht="12.75">
      <c r="A121" s="69"/>
      <c r="B121" s="71"/>
      <c r="C121" s="69"/>
      <c r="D121" s="69"/>
      <c r="E121" s="69"/>
    </row>
    <row r="122" spans="1:5" ht="12.75">
      <c r="A122" s="69"/>
      <c r="B122" s="71"/>
      <c r="C122" s="69"/>
      <c r="D122" s="69"/>
      <c r="E122" s="69"/>
    </row>
    <row r="123" spans="1:5" ht="18.75">
      <c r="A123" s="44"/>
      <c r="B123" s="72"/>
      <c r="C123" s="73"/>
      <c r="D123" s="73"/>
      <c r="E123" s="73"/>
    </row>
    <row r="124" spans="1:5" ht="14.25">
      <c r="A124" s="44"/>
      <c r="B124" s="74"/>
      <c r="C124" s="75"/>
      <c r="D124" s="75"/>
      <c r="E124" s="75"/>
    </row>
    <row r="125" spans="1:5" ht="12.75">
      <c r="A125" s="44"/>
      <c r="B125" s="76"/>
      <c r="C125" s="77"/>
      <c r="D125" s="77"/>
      <c r="E125" s="77"/>
    </row>
    <row r="126" spans="1:5" ht="12.75">
      <c r="A126" s="44"/>
      <c r="B126" s="27"/>
      <c r="C126" s="44"/>
      <c r="D126" s="44"/>
      <c r="E126" s="44"/>
    </row>
    <row r="127" spans="1:5" ht="15">
      <c r="A127" s="44"/>
      <c r="B127" s="78"/>
      <c r="C127" s="79"/>
      <c r="D127" s="80"/>
      <c r="E127" s="80"/>
    </row>
    <row r="128" spans="1:5" ht="12.75">
      <c r="A128" s="81"/>
      <c r="B128" s="82"/>
      <c r="C128" s="81"/>
      <c r="D128" s="83"/>
      <c r="E128" s="83"/>
    </row>
    <row r="129" spans="1:5" ht="12.75">
      <c r="A129" s="81"/>
      <c r="B129" s="82"/>
      <c r="C129" s="81"/>
      <c r="D129" s="83"/>
      <c r="E129" s="83"/>
    </row>
    <row r="130" spans="1:5" ht="12.75">
      <c r="A130" s="81"/>
      <c r="B130" s="82"/>
      <c r="C130" s="81"/>
      <c r="D130" s="29"/>
      <c r="E130" s="29"/>
    </row>
    <row r="131" spans="1:5" ht="12.75">
      <c r="A131" s="84"/>
      <c r="B131" s="85"/>
      <c r="C131" s="84"/>
      <c r="D131" s="86"/>
      <c r="E131" s="86"/>
    </row>
    <row r="132" spans="1:5" ht="12.75">
      <c r="A132" s="81"/>
      <c r="B132" s="85"/>
      <c r="C132" s="84"/>
      <c r="D132" s="29"/>
      <c r="E132" s="29"/>
    </row>
    <row r="133" spans="1:5" ht="12.75">
      <c r="A133" s="84"/>
      <c r="B133" s="85"/>
      <c r="C133" s="84"/>
      <c r="D133" s="86"/>
      <c r="E133" s="86"/>
    </row>
    <row r="134" spans="1:5" ht="12.75">
      <c r="A134" s="84"/>
      <c r="B134" s="85"/>
      <c r="C134" s="84"/>
      <c r="D134" s="86"/>
      <c r="E134" s="86"/>
    </row>
    <row r="135" spans="1:5" ht="12.75">
      <c r="A135" s="84"/>
      <c r="B135" s="85"/>
      <c r="C135" s="84"/>
      <c r="D135" s="29"/>
      <c r="E135" s="29"/>
    </row>
    <row r="136" spans="1:5" ht="12.75">
      <c r="A136" s="84"/>
      <c r="B136" s="85"/>
      <c r="C136" s="84"/>
      <c r="D136" s="86"/>
      <c r="E136" s="86"/>
    </row>
    <row r="137" spans="1:5" ht="12.75">
      <c r="A137" s="81"/>
      <c r="B137" s="82"/>
      <c r="C137" s="81"/>
      <c r="D137" s="86"/>
      <c r="E137" s="86"/>
    </row>
    <row r="138" spans="1:5" ht="12.75">
      <c r="A138" s="87"/>
      <c r="B138" s="88"/>
      <c r="C138" s="87"/>
      <c r="D138" s="89"/>
      <c r="E138" s="89"/>
    </row>
    <row r="139" spans="1:5" ht="12.75">
      <c r="A139" s="81"/>
      <c r="B139" s="82"/>
      <c r="C139" s="81"/>
      <c r="D139" s="29"/>
      <c r="E139" s="29"/>
    </row>
    <row r="140" spans="1:5" ht="12.75">
      <c r="A140" s="81"/>
      <c r="B140" s="82"/>
      <c r="C140" s="81"/>
      <c r="D140" s="29"/>
      <c r="E140" s="29"/>
    </row>
    <row r="141" spans="1:5" ht="12.75">
      <c r="A141" s="81"/>
      <c r="B141" s="85"/>
      <c r="C141" s="84"/>
      <c r="D141" s="29"/>
      <c r="E141" s="29"/>
    </row>
    <row r="142" spans="1:5" ht="12.75">
      <c r="A142" s="84"/>
      <c r="B142" s="85"/>
      <c r="C142" s="84"/>
      <c r="D142" s="29"/>
      <c r="E142" s="29"/>
    </row>
    <row r="143" spans="1:5" ht="12.75">
      <c r="A143" s="84"/>
      <c r="B143" s="85"/>
      <c r="C143" s="84"/>
      <c r="D143" s="86"/>
      <c r="E143" s="86"/>
    </row>
    <row r="144" spans="1:5" ht="12.75">
      <c r="A144" s="84"/>
      <c r="B144" s="85"/>
      <c r="C144" s="84"/>
      <c r="D144" s="86"/>
      <c r="E144" s="86"/>
    </row>
    <row r="145" spans="1:5" ht="12.75">
      <c r="A145" s="84"/>
      <c r="B145" s="85"/>
      <c r="C145" s="84"/>
      <c r="D145" s="29"/>
      <c r="E145" s="29"/>
    </row>
    <row r="146" spans="1:5" ht="12.75">
      <c r="A146" s="87"/>
      <c r="B146" s="88"/>
      <c r="C146" s="87"/>
      <c r="D146" s="89"/>
      <c r="E146" s="89"/>
    </row>
    <row r="147" spans="1:5" ht="12.75">
      <c r="A147" s="87"/>
      <c r="B147" s="88"/>
      <c r="C147" s="87"/>
      <c r="D147" s="89"/>
      <c r="E147" s="89"/>
    </row>
    <row r="148" spans="1:5" ht="12.75">
      <c r="A148" s="87"/>
      <c r="B148" s="88"/>
      <c r="C148" s="87"/>
      <c r="D148" s="90"/>
      <c r="E148" s="29"/>
    </row>
    <row r="149" spans="1:5" ht="12.75">
      <c r="A149" s="91"/>
      <c r="B149" s="27"/>
      <c r="C149" s="92"/>
      <c r="D149" s="93"/>
      <c r="E149" s="93"/>
    </row>
    <row r="150" spans="1:5" ht="12.75">
      <c r="A150" s="94"/>
      <c r="B150" s="27"/>
      <c r="C150" s="44"/>
      <c r="D150" s="29"/>
      <c r="E150" s="29"/>
    </row>
    <row r="151" spans="1:5" ht="12.75">
      <c r="A151" s="44"/>
      <c r="B151" s="27"/>
      <c r="C151" s="44"/>
      <c r="D151" s="44"/>
      <c r="E151" s="44"/>
    </row>
    <row r="152" spans="1:5" ht="12.75">
      <c r="A152" s="69"/>
      <c r="B152" s="71"/>
      <c r="C152" s="69"/>
      <c r="D152" s="95"/>
      <c r="E152" s="95"/>
    </row>
    <row r="153" spans="1:5" ht="12.75">
      <c r="A153" s="40"/>
      <c r="B153" s="40"/>
      <c r="C153" s="40"/>
      <c r="D153" s="41"/>
      <c r="E153" s="41"/>
    </row>
    <row r="154" spans="1:5" ht="12.75">
      <c r="A154" s="69"/>
      <c r="B154" s="71"/>
      <c r="C154" s="69"/>
      <c r="D154" s="69"/>
      <c r="E154" s="69"/>
    </row>
    <row r="155" spans="1:5" ht="15.75">
      <c r="A155" s="69"/>
      <c r="B155" s="67"/>
      <c r="C155" s="35"/>
      <c r="D155" s="35"/>
      <c r="E155" s="35"/>
    </row>
    <row r="156" spans="1:5" ht="15.75">
      <c r="A156" s="69"/>
      <c r="B156" s="96"/>
      <c r="C156" s="71"/>
      <c r="D156" s="36"/>
      <c r="E156" s="36"/>
    </row>
    <row r="157" spans="1:5" ht="12.75">
      <c r="A157" s="69"/>
      <c r="B157" s="71"/>
      <c r="C157" s="69"/>
      <c r="D157" s="69"/>
      <c r="E157" s="69"/>
    </row>
    <row r="158" spans="1:5" ht="12.75">
      <c r="A158" s="69"/>
      <c r="B158" s="71"/>
      <c r="C158" s="69"/>
      <c r="D158" s="69"/>
      <c r="E158" s="69"/>
    </row>
  </sheetData>
  <sheetProtection/>
  <mergeCells count="3">
    <mergeCell ref="A4:F4"/>
    <mergeCell ref="A5:F5"/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1">
      <selection activeCell="D5" sqref="D5"/>
    </sheetView>
  </sheetViews>
  <sheetFormatPr defaultColWidth="9.140625" defaultRowHeight="12.75"/>
  <cols>
    <col min="1" max="1" width="6.8515625" style="42" customWidth="1"/>
    <col min="2" max="2" width="55.7109375" style="0" customWidth="1"/>
    <col min="3" max="3" width="9.8515625" style="42" customWidth="1"/>
    <col min="4" max="4" width="14.140625" style="42" customWidth="1"/>
    <col min="5" max="5" width="11.28125" style="42" bestFit="1" customWidth="1"/>
    <col min="6" max="6" width="19.28125" style="0" customWidth="1"/>
  </cols>
  <sheetData>
    <row r="1" ht="18">
      <c r="B1" s="43" t="s">
        <v>0</v>
      </c>
    </row>
    <row r="4" spans="1:5" ht="18.75">
      <c r="A4" s="44"/>
      <c r="B4" s="45" t="s">
        <v>115</v>
      </c>
      <c r="C4" s="46"/>
      <c r="D4" s="46"/>
      <c r="E4" s="46"/>
    </row>
    <row r="5" spans="1:7" ht="14.25">
      <c r="A5" s="44"/>
      <c r="B5" s="47" t="s">
        <v>2</v>
      </c>
      <c r="C5" s="48"/>
      <c r="D5" s="48"/>
      <c r="E5" s="48"/>
      <c r="F5" s="48"/>
      <c r="G5" s="48"/>
    </row>
    <row r="6" spans="1:5" ht="12.75">
      <c r="A6" s="44"/>
      <c r="B6" s="4" t="s">
        <v>3</v>
      </c>
      <c r="C6" s="49"/>
      <c r="D6" s="49"/>
      <c r="E6" s="49"/>
    </row>
    <row r="7" spans="1:5" ht="19.5" customHeight="1">
      <c r="A7" s="44"/>
      <c r="B7" s="27"/>
      <c r="C7" s="44"/>
      <c r="D7" s="44"/>
      <c r="E7" s="44"/>
    </row>
    <row r="8" spans="1:5" ht="32.25" customHeight="1">
      <c r="A8" s="50" t="s">
        <v>4</v>
      </c>
      <c r="B8" s="51" t="s">
        <v>116</v>
      </c>
      <c r="C8" s="8" t="s">
        <v>6</v>
      </c>
      <c r="D8" s="52" t="s">
        <v>7</v>
      </c>
      <c r="E8" s="52" t="s">
        <v>8</v>
      </c>
    </row>
    <row r="9" spans="1:5" ht="12.75">
      <c r="A9" s="53" t="s">
        <v>117</v>
      </c>
      <c r="B9" s="54" t="s">
        <v>118</v>
      </c>
      <c r="C9" s="53"/>
      <c r="D9" s="55">
        <v>0</v>
      </c>
      <c r="E9" s="55">
        <v>0</v>
      </c>
    </row>
    <row r="10" spans="1:5" ht="12.75">
      <c r="A10" s="53" t="s">
        <v>119</v>
      </c>
      <c r="B10" s="54" t="s">
        <v>120</v>
      </c>
      <c r="C10" s="53"/>
      <c r="D10" s="55">
        <v>0</v>
      </c>
      <c r="E10" s="55">
        <v>0</v>
      </c>
    </row>
    <row r="11" spans="1:5" ht="12.75">
      <c r="A11" s="53" t="s">
        <v>121</v>
      </c>
      <c r="B11" s="54" t="s">
        <v>122</v>
      </c>
      <c r="C11" s="53"/>
      <c r="D11" s="13">
        <v>0</v>
      </c>
      <c r="E11" s="13">
        <v>0</v>
      </c>
    </row>
    <row r="12" spans="1:5" ht="12.75">
      <c r="A12" s="56" t="s">
        <v>123</v>
      </c>
      <c r="B12" s="57" t="s">
        <v>124</v>
      </c>
      <c r="C12" s="56"/>
      <c r="D12" s="58">
        <v>0</v>
      </c>
      <c r="E12" s="58">
        <v>0</v>
      </c>
    </row>
    <row r="13" spans="1:5" ht="12.75">
      <c r="A13" s="53" t="s">
        <v>125</v>
      </c>
      <c r="B13" s="57" t="s">
        <v>126</v>
      </c>
      <c r="C13" s="56">
        <v>4.2</v>
      </c>
      <c r="D13" s="13">
        <f>SUM(D14:D15)</f>
        <v>-1364714</v>
      </c>
      <c r="E13" s="13">
        <f>SUM(E14:E15)</f>
        <v>-1250874</v>
      </c>
    </row>
    <row r="14" spans="1:5" ht="12.75">
      <c r="A14" s="56" t="s">
        <v>127</v>
      </c>
      <c r="B14" s="57" t="s">
        <v>128</v>
      </c>
      <c r="C14" s="56"/>
      <c r="D14" s="58">
        <f>'[1]Anekse Bil.'!C102</f>
        <v>-1308534</v>
      </c>
      <c r="E14" s="58">
        <f>'[1]Anekse Bil.'!D102</f>
        <v>-1126224</v>
      </c>
    </row>
    <row r="15" spans="1:5" ht="12.75">
      <c r="A15" s="56" t="s">
        <v>129</v>
      </c>
      <c r="B15" s="57" t="s">
        <v>130</v>
      </c>
      <c r="C15" s="56"/>
      <c r="D15" s="58">
        <f>'[1]Anekse Bil.'!C103</f>
        <v>-56180</v>
      </c>
      <c r="E15" s="58">
        <f>'[1]Anekse Bil.'!D103</f>
        <v>-124650</v>
      </c>
    </row>
    <row r="16" spans="1:6" ht="12.75">
      <c r="A16" s="56" t="s">
        <v>131</v>
      </c>
      <c r="B16" s="57" t="s">
        <v>132</v>
      </c>
      <c r="C16" s="56"/>
      <c r="D16" s="13">
        <v>0</v>
      </c>
      <c r="E16" s="13">
        <v>0</v>
      </c>
      <c r="F16" s="3"/>
    </row>
    <row r="17" spans="1:5" ht="12.75">
      <c r="A17" s="56" t="s">
        <v>133</v>
      </c>
      <c r="B17" s="57" t="s">
        <v>134</v>
      </c>
      <c r="C17" s="56">
        <v>4.3</v>
      </c>
      <c r="D17" s="58">
        <f>'[1]Anekse Bil.'!C119</f>
        <v>-1500385.67</v>
      </c>
      <c r="E17" s="58">
        <f>'[1]Anekse Bil.'!D119</f>
        <v>-270373.11</v>
      </c>
    </row>
    <row r="18" spans="1:5" ht="12.75">
      <c r="A18" s="53" t="s">
        <v>135</v>
      </c>
      <c r="B18" s="54" t="s">
        <v>136</v>
      </c>
      <c r="C18" s="53"/>
      <c r="D18" s="58">
        <f>D12+D13+D16+D17</f>
        <v>-2865099.67</v>
      </c>
      <c r="E18" s="58">
        <f>E12+E13+E16+E17</f>
        <v>-1521247.1099999999</v>
      </c>
    </row>
    <row r="19" spans="1:5" ht="12.75">
      <c r="A19" s="59" t="s">
        <v>137</v>
      </c>
      <c r="B19" s="60" t="s">
        <v>138</v>
      </c>
      <c r="C19" s="59"/>
      <c r="D19" s="61">
        <f>D9+D10+D11+D18</f>
        <v>-2865099.67</v>
      </c>
      <c r="E19" s="61">
        <f>E9+E10+E11+E18</f>
        <v>-1521247.1099999999</v>
      </c>
    </row>
    <row r="20" spans="1:5" ht="12.75">
      <c r="A20" s="53" t="s">
        <v>139</v>
      </c>
      <c r="B20" s="54" t="s">
        <v>140</v>
      </c>
      <c r="C20" s="53"/>
      <c r="D20" s="13">
        <v>0</v>
      </c>
      <c r="E20" s="13">
        <v>0</v>
      </c>
    </row>
    <row r="21" spans="1:5" ht="12.75">
      <c r="A21" s="53" t="s">
        <v>141</v>
      </c>
      <c r="B21" s="54" t="s">
        <v>142</v>
      </c>
      <c r="C21" s="53">
        <v>4.4</v>
      </c>
      <c r="D21" s="13">
        <f>'[1]Anekse Bil.'!C128</f>
        <v>110439973.97000001</v>
      </c>
      <c r="E21" s="13">
        <f>'[1]Anekse Bil.'!D128</f>
        <v>61496075</v>
      </c>
    </row>
    <row r="22" spans="1:5" ht="12.75">
      <c r="A22" s="53" t="s">
        <v>143</v>
      </c>
      <c r="B22" s="57" t="s">
        <v>144</v>
      </c>
      <c r="C22" s="56">
        <v>4.6</v>
      </c>
      <c r="D22" s="13">
        <f>SUM(D23:D26)</f>
        <v>4536855.25</v>
      </c>
      <c r="E22" s="13">
        <f>SUM(E23:E26)</f>
        <v>1390382</v>
      </c>
    </row>
    <row r="23" spans="1:5" ht="12.75">
      <c r="A23" s="56" t="s">
        <v>127</v>
      </c>
      <c r="B23" s="57" t="s">
        <v>145</v>
      </c>
      <c r="C23" s="56"/>
      <c r="D23" s="13">
        <v>0</v>
      </c>
      <c r="E23" s="13">
        <v>0</v>
      </c>
    </row>
    <row r="24" spans="1:5" ht="12.75">
      <c r="A24" s="56" t="s">
        <v>129</v>
      </c>
      <c r="B24" s="57" t="s">
        <v>146</v>
      </c>
      <c r="C24" s="56"/>
      <c r="D24" s="58">
        <f>'[1]Anekse Bil.'!C144+'[1]Anekse Bil.'!C145</f>
        <v>6820668.23</v>
      </c>
      <c r="E24" s="58">
        <f>'[1]Anekse Bil.'!D144</f>
        <v>2044263</v>
      </c>
    </row>
    <row r="25" spans="1:5" ht="12.75">
      <c r="A25" s="56" t="s">
        <v>147</v>
      </c>
      <c r="B25" s="57" t="s">
        <v>148</v>
      </c>
      <c r="C25" s="56"/>
      <c r="D25" s="58">
        <f>'[1]Anekse Bil.'!C146</f>
        <v>-2283812.98</v>
      </c>
      <c r="E25" s="58">
        <f>'[1]Anekse Bil.'!D146</f>
        <v>-653881</v>
      </c>
    </row>
    <row r="26" spans="1:5" ht="12.75">
      <c r="A26" s="56" t="s">
        <v>149</v>
      </c>
      <c r="B26" s="57" t="s">
        <v>150</v>
      </c>
      <c r="C26" s="56"/>
      <c r="D26" s="13">
        <v>0</v>
      </c>
      <c r="E26" s="13">
        <v>0</v>
      </c>
    </row>
    <row r="27" spans="1:5" ht="12.75">
      <c r="A27" s="59" t="s">
        <v>151</v>
      </c>
      <c r="B27" s="60" t="s">
        <v>152</v>
      </c>
      <c r="C27" s="59"/>
      <c r="D27" s="61">
        <f>D20+D21+D22</f>
        <v>114976829.22000001</v>
      </c>
      <c r="E27" s="61">
        <f>E20+E21+E22</f>
        <v>62886457</v>
      </c>
    </row>
    <row r="28" spans="1:5" ht="12.75">
      <c r="A28" s="59" t="s">
        <v>153</v>
      </c>
      <c r="B28" s="60" t="s">
        <v>154</v>
      </c>
      <c r="C28" s="59"/>
      <c r="D28" s="61">
        <f>D19+D27</f>
        <v>112111729.55000001</v>
      </c>
      <c r="E28" s="61">
        <f>E19+E27</f>
        <v>61365209.89</v>
      </c>
    </row>
    <row r="29" spans="1:5" ht="12.75">
      <c r="A29" s="59" t="s">
        <v>155</v>
      </c>
      <c r="B29" s="60" t="s">
        <v>156</v>
      </c>
      <c r="C29" s="59">
        <v>4.7</v>
      </c>
      <c r="D29" s="62">
        <f>'[1]Anekse Bil.'!C159</f>
        <v>-164889.10299999863</v>
      </c>
      <c r="E29" s="13">
        <f>'[1]Anekse Bil.'!D159</f>
        <v>-5086.51099999994</v>
      </c>
    </row>
    <row r="30" spans="1:5" ht="12.75">
      <c r="A30" s="63" t="s">
        <v>157</v>
      </c>
      <c r="B30" s="7"/>
      <c r="C30" s="20"/>
      <c r="D30" s="64">
        <f>D28+D29</f>
        <v>111946840.44700001</v>
      </c>
      <c r="E30" s="64">
        <f>E28+E29</f>
        <v>61360123.379</v>
      </c>
    </row>
    <row r="31" spans="1:5" ht="12.75">
      <c r="A31" s="65" t="s">
        <v>158</v>
      </c>
      <c r="B31" s="7"/>
      <c r="C31" s="50"/>
      <c r="D31" s="13"/>
      <c r="E31" s="13"/>
    </row>
    <row r="32" spans="1:5" ht="12.75">
      <c r="A32" s="44"/>
      <c r="B32" s="27"/>
      <c r="C32" s="44"/>
      <c r="D32" s="44"/>
      <c r="E32" s="44"/>
    </row>
    <row r="33" spans="4:5" ht="12.75">
      <c r="D33" s="66"/>
      <c r="E33" s="66"/>
    </row>
    <row r="34" spans="1:6" ht="12.75" hidden="1">
      <c r="A34" s="40" t="s">
        <v>66</v>
      </c>
      <c r="B34" s="40"/>
      <c r="C34" s="40"/>
      <c r="D34" s="41"/>
      <c r="E34" s="41"/>
      <c r="F34" s="33"/>
    </row>
    <row r="36" spans="2:7" ht="15.75">
      <c r="B36" s="67" t="s">
        <v>69</v>
      </c>
      <c r="C36" s="35"/>
      <c r="D36" s="35"/>
      <c r="E36" s="35"/>
      <c r="F36" s="35"/>
      <c r="G36" s="34"/>
    </row>
    <row r="37" spans="2:7" ht="15.75">
      <c r="B37" s="68" t="s">
        <v>70</v>
      </c>
      <c r="C37"/>
      <c r="D37" s="36"/>
      <c r="E37" s="36"/>
      <c r="F37" s="36"/>
      <c r="G37" s="34"/>
    </row>
    <row r="52" spans="1:5" ht="12.75">
      <c r="A52" s="44"/>
      <c r="B52" s="27"/>
      <c r="C52" s="44"/>
      <c r="D52" s="44"/>
      <c r="E52" s="44"/>
    </row>
    <row r="53" spans="1:5" ht="12.75">
      <c r="A53" s="44"/>
      <c r="B53" s="27"/>
      <c r="C53" s="44"/>
      <c r="D53" s="44"/>
      <c r="E53" s="44"/>
    </row>
    <row r="54" spans="1:5" ht="12.75">
      <c r="A54" s="44"/>
      <c r="B54" s="27"/>
      <c r="C54" s="44"/>
      <c r="D54" s="44"/>
      <c r="E54" s="44"/>
    </row>
    <row r="55" spans="1:5" ht="12.75">
      <c r="A55" s="44"/>
      <c r="B55" s="27"/>
      <c r="C55" s="44"/>
      <c r="D55" s="44"/>
      <c r="E55" s="44"/>
    </row>
    <row r="56" spans="1:5" ht="18.75">
      <c r="A56" s="44"/>
      <c r="B56" s="46"/>
      <c r="C56" s="46"/>
      <c r="D56" s="46"/>
      <c r="E56" s="46"/>
    </row>
    <row r="57" spans="1:5" ht="12.75">
      <c r="A57"/>
      <c r="C57"/>
      <c r="D57"/>
      <c r="E57"/>
    </row>
    <row r="58" spans="1:5" ht="12.75">
      <c r="A58"/>
      <c r="C58"/>
      <c r="D58"/>
      <c r="E58"/>
    </row>
    <row r="59" spans="1:5" ht="12.75">
      <c r="A59"/>
      <c r="C59"/>
      <c r="D59"/>
      <c r="E59"/>
    </row>
    <row r="60" spans="1:5" ht="25.5" customHeight="1">
      <c r="A60"/>
      <c r="C60"/>
      <c r="D60"/>
      <c r="E60"/>
    </row>
    <row r="61" spans="1:5" ht="12.75">
      <c r="A61"/>
      <c r="C61"/>
      <c r="D61"/>
      <c r="E61"/>
    </row>
    <row r="62" spans="1:5" ht="12.75">
      <c r="A62"/>
      <c r="C62"/>
      <c r="D62"/>
      <c r="E62"/>
    </row>
    <row r="63" spans="1:5" ht="12.75">
      <c r="A63"/>
      <c r="C63"/>
      <c r="D63"/>
      <c r="E63"/>
    </row>
    <row r="64" spans="1:5" ht="12.75">
      <c r="A64"/>
      <c r="C64"/>
      <c r="D64"/>
      <c r="E64"/>
    </row>
    <row r="65" spans="1:5" ht="12.75">
      <c r="A65"/>
      <c r="C65"/>
      <c r="D65"/>
      <c r="E65"/>
    </row>
    <row r="66" spans="1:5" ht="12.75">
      <c r="A66"/>
      <c r="C66"/>
      <c r="D66"/>
      <c r="E66"/>
    </row>
    <row r="67" spans="1:5" ht="12.75">
      <c r="A67"/>
      <c r="C67"/>
      <c r="D67"/>
      <c r="E67"/>
    </row>
    <row r="68" spans="1:5" ht="12.75">
      <c r="A68"/>
      <c r="C68"/>
      <c r="D68"/>
      <c r="E68"/>
    </row>
    <row r="69" spans="1:5" ht="12.75">
      <c r="A69"/>
      <c r="C69"/>
      <c r="D69"/>
      <c r="E69"/>
    </row>
    <row r="70" spans="1:5" ht="12.75">
      <c r="A70"/>
      <c r="C70"/>
      <c r="D70"/>
      <c r="E70"/>
    </row>
    <row r="71" spans="1:5" ht="12.75">
      <c r="A71"/>
      <c r="C71"/>
      <c r="D71"/>
      <c r="E71"/>
    </row>
    <row r="72" spans="1:5" ht="12.75">
      <c r="A72"/>
      <c r="C72"/>
      <c r="D72"/>
      <c r="E72"/>
    </row>
    <row r="73" spans="1:5" ht="12.75">
      <c r="A73"/>
      <c r="C73"/>
      <c r="D73"/>
      <c r="E73"/>
    </row>
    <row r="74" spans="1:5" ht="12.75">
      <c r="A74"/>
      <c r="C74"/>
      <c r="D74"/>
      <c r="E74"/>
    </row>
    <row r="75" spans="1:5" ht="12.75">
      <c r="A75"/>
      <c r="C75"/>
      <c r="D75"/>
      <c r="E75"/>
    </row>
    <row r="76" spans="1:5" ht="12.75">
      <c r="A76"/>
      <c r="C76"/>
      <c r="D76"/>
      <c r="E76"/>
    </row>
    <row r="77" spans="1:5" ht="12.75">
      <c r="A77"/>
      <c r="C77"/>
      <c r="D77"/>
      <c r="E77"/>
    </row>
    <row r="78" spans="1:5" ht="12.75">
      <c r="A78"/>
      <c r="C78"/>
      <c r="D78"/>
      <c r="E78"/>
    </row>
    <row r="79" spans="1:5" ht="12.75">
      <c r="A79"/>
      <c r="C79"/>
      <c r="D79"/>
      <c r="E79"/>
    </row>
    <row r="80" spans="1:5" ht="12.75">
      <c r="A80" s="97"/>
      <c r="B80" s="98"/>
      <c r="C80" s="97"/>
      <c r="D80" s="97"/>
      <c r="E80" s="97"/>
    </row>
    <row r="81" spans="1:5" ht="12.75">
      <c r="A81" s="99"/>
      <c r="B81" s="27"/>
      <c r="C81" s="44"/>
      <c r="D81" s="44"/>
      <c r="E81" s="44"/>
    </row>
    <row r="82" spans="1:5" ht="12.75">
      <c r="A82" s="44"/>
      <c r="B82" s="27"/>
      <c r="C82" s="44"/>
      <c r="D82" s="44"/>
      <c r="E82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1">
      <selection activeCell="C33" sqref="C33"/>
    </sheetView>
  </sheetViews>
  <sheetFormatPr defaultColWidth="9.140625" defaultRowHeight="12.75"/>
  <cols>
    <col min="2" max="2" width="35.421875" style="0" customWidth="1"/>
    <col min="3" max="3" width="9.57421875" style="0" customWidth="1"/>
    <col min="4" max="4" width="13.7109375" style="0" customWidth="1"/>
    <col min="5" max="5" width="15.57421875" style="0" customWidth="1"/>
    <col min="6" max="6" width="12.421875" style="0" bestFit="1" customWidth="1"/>
    <col min="7" max="8" width="0" style="0" hidden="1" customWidth="1"/>
  </cols>
  <sheetData>
    <row r="1" ht="18">
      <c r="B1" s="1" t="s">
        <v>0</v>
      </c>
    </row>
    <row r="3" spans="2:6" ht="20.25" customHeight="1">
      <c r="B3" s="144" t="s">
        <v>159</v>
      </c>
      <c r="C3" s="144"/>
      <c r="D3" s="144"/>
      <c r="E3" s="144"/>
      <c r="F3" s="144"/>
    </row>
    <row r="4" spans="2:8" ht="21" customHeight="1">
      <c r="B4" s="145" t="s">
        <v>2</v>
      </c>
      <c r="C4" s="145"/>
      <c r="D4" s="145"/>
      <c r="E4" s="145"/>
      <c r="F4" s="145"/>
      <c r="G4" s="145"/>
      <c r="H4" s="145"/>
    </row>
    <row r="5" spans="2:6" ht="18.75" customHeight="1">
      <c r="B5" s="143" t="s">
        <v>3</v>
      </c>
      <c r="C5" s="143"/>
      <c r="D5" s="143"/>
      <c r="E5" s="143"/>
      <c r="F5" s="143"/>
    </row>
    <row r="6" spans="2:6" ht="20.25" customHeight="1">
      <c r="B6" s="100"/>
      <c r="C6" s="101"/>
      <c r="D6" s="101"/>
      <c r="E6" s="27"/>
      <c r="F6" s="27"/>
    </row>
    <row r="7" spans="2:6" ht="34.5" customHeight="1">
      <c r="B7" s="100"/>
      <c r="C7" s="101"/>
      <c r="D7" s="101"/>
      <c r="E7" s="27"/>
      <c r="F7" s="27"/>
    </row>
    <row r="8" spans="2:6" ht="57.75" customHeight="1">
      <c r="B8" s="102" t="s">
        <v>160</v>
      </c>
      <c r="C8" s="103" t="s">
        <v>6</v>
      </c>
      <c r="D8" s="104" t="s">
        <v>102</v>
      </c>
      <c r="E8" s="102" t="s">
        <v>161</v>
      </c>
      <c r="F8" s="104" t="s">
        <v>162</v>
      </c>
    </row>
    <row r="9" spans="2:6" ht="15">
      <c r="B9" s="105" t="s">
        <v>163</v>
      </c>
      <c r="C9" s="105"/>
      <c r="D9" s="106">
        <v>0</v>
      </c>
      <c r="E9" s="106">
        <v>0</v>
      </c>
      <c r="F9" s="106">
        <v>0</v>
      </c>
    </row>
    <row r="10" spans="2:6" ht="15">
      <c r="B10" s="107" t="s">
        <v>164</v>
      </c>
      <c r="C10" s="108" t="s">
        <v>103</v>
      </c>
      <c r="D10" s="109"/>
      <c r="E10" s="109">
        <f>'[1]BSH'!F105</f>
        <v>61360123.379</v>
      </c>
      <c r="F10" s="106">
        <f>SUM(D10:E10)</f>
        <v>61360123.379</v>
      </c>
    </row>
    <row r="11" spans="2:6" ht="15">
      <c r="B11" s="107" t="s">
        <v>165</v>
      </c>
      <c r="C11" s="107"/>
      <c r="D11" s="109"/>
      <c r="E11" s="109"/>
      <c r="F11" s="106">
        <f>SUM(D11:E11)</f>
        <v>0</v>
      </c>
    </row>
    <row r="12" spans="2:6" ht="15">
      <c r="B12" s="107" t="s">
        <v>160</v>
      </c>
      <c r="C12" s="108" t="s">
        <v>86</v>
      </c>
      <c r="D12" s="109">
        <f>'[1]BSH'!F96</f>
        <v>65833000</v>
      </c>
      <c r="E12" s="109"/>
      <c r="F12" s="110">
        <f>SUM(D12:E12)</f>
        <v>65833000</v>
      </c>
    </row>
    <row r="13" spans="2:6" ht="15">
      <c r="B13" s="107" t="s">
        <v>166</v>
      </c>
      <c r="C13" s="107"/>
      <c r="D13" s="109"/>
      <c r="E13" s="109"/>
      <c r="F13" s="106">
        <f>SUM(D13:E13)</f>
        <v>0</v>
      </c>
    </row>
    <row r="14" spans="2:6" ht="15">
      <c r="B14" s="105" t="s">
        <v>167</v>
      </c>
      <c r="C14" s="105"/>
      <c r="D14" s="106">
        <f>SUM(D9:D13)</f>
        <v>65833000</v>
      </c>
      <c r="E14" s="106">
        <f>SUM(E9:E13)</f>
        <v>61360123.379</v>
      </c>
      <c r="F14" s="106">
        <f>SUM(F9:F13)</f>
        <v>127193123.37900001</v>
      </c>
    </row>
    <row r="15" spans="2:6" ht="15">
      <c r="B15" s="107" t="s">
        <v>164</v>
      </c>
      <c r="C15" s="108" t="s">
        <v>103</v>
      </c>
      <c r="D15" s="109"/>
      <c r="E15" s="109">
        <f>'[1]PASH'!D30</f>
        <v>111946840.44700001</v>
      </c>
      <c r="F15" s="106">
        <f>SUM(D15:E15)</f>
        <v>111946840.44700001</v>
      </c>
    </row>
    <row r="16" spans="2:6" ht="15">
      <c r="B16" s="107" t="s">
        <v>165</v>
      </c>
      <c r="C16" s="107"/>
      <c r="D16" s="109"/>
      <c r="E16" s="109"/>
      <c r="F16" s="106">
        <f>SUM(D16:E16)</f>
        <v>0</v>
      </c>
    </row>
    <row r="17" spans="2:6" ht="15">
      <c r="B17" s="107" t="s">
        <v>160</v>
      </c>
      <c r="C17" s="108" t="s">
        <v>86</v>
      </c>
      <c r="D17" s="109">
        <v>61360000</v>
      </c>
      <c r="E17" s="109">
        <v>-61360000</v>
      </c>
      <c r="F17" s="110">
        <f>SUM(D17:E17)</f>
        <v>0</v>
      </c>
    </row>
    <row r="18" spans="2:6" ht="15">
      <c r="B18" s="107" t="s">
        <v>166</v>
      </c>
      <c r="C18" s="107"/>
      <c r="D18" s="109"/>
      <c r="E18" s="109"/>
      <c r="F18" s="106">
        <f>SUM(D18:E18)</f>
        <v>0</v>
      </c>
    </row>
    <row r="19" spans="2:6" ht="21.75" customHeight="1">
      <c r="B19" s="105" t="s">
        <v>168</v>
      </c>
      <c r="C19" s="105"/>
      <c r="D19" s="106">
        <f>SUM(D14:D18)</f>
        <v>127193000</v>
      </c>
      <c r="E19" s="106">
        <f>SUM(E14:E18)-1</f>
        <v>111946962.826</v>
      </c>
      <c r="F19" s="106">
        <f>SUM(D19:E19)</f>
        <v>239139962.826</v>
      </c>
    </row>
    <row r="20" spans="2:6" ht="12.75">
      <c r="B20" s="111"/>
      <c r="C20" s="111"/>
      <c r="D20" s="112"/>
      <c r="E20" s="112"/>
      <c r="F20" s="112"/>
    </row>
    <row r="21" spans="2:6" ht="15">
      <c r="B21" s="113"/>
      <c r="C21" s="113"/>
      <c r="D21" s="114"/>
      <c r="E21" s="114"/>
      <c r="F21" s="114"/>
    </row>
    <row r="23" ht="12.75">
      <c r="F23" s="3"/>
    </row>
    <row r="24" spans="4:6" ht="12.75">
      <c r="D24" s="3"/>
      <c r="F24" s="3"/>
    </row>
    <row r="26" spans="2:8" ht="12.75">
      <c r="B26" s="35" t="s">
        <v>69</v>
      </c>
      <c r="D26" s="35"/>
      <c r="E26" s="35"/>
      <c r="F26" s="35"/>
      <c r="G26" s="35"/>
      <c r="H26" s="34"/>
    </row>
    <row r="27" spans="2:8" ht="12.75">
      <c r="B27" s="34" t="s">
        <v>70</v>
      </c>
      <c r="E27" s="36"/>
      <c r="F27" s="36"/>
      <c r="G27" s="36"/>
      <c r="H27" s="34"/>
    </row>
  </sheetData>
  <sheetProtection/>
  <mergeCells count="3">
    <mergeCell ref="B3:F3"/>
    <mergeCell ref="B4:H4"/>
    <mergeCell ref="B5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9">
      <selection activeCell="C22" sqref="C22"/>
    </sheetView>
  </sheetViews>
  <sheetFormatPr defaultColWidth="9.140625" defaultRowHeight="12.75"/>
  <cols>
    <col min="1" max="1" width="4.421875" style="115" customWidth="1"/>
    <col min="2" max="2" width="50.28125" style="115" customWidth="1"/>
    <col min="3" max="3" width="9.57421875" style="117" customWidth="1"/>
    <col min="4" max="5" width="16.28125" style="117" customWidth="1"/>
  </cols>
  <sheetData>
    <row r="1" ht="18">
      <c r="B1" s="116" t="s">
        <v>0</v>
      </c>
    </row>
    <row r="2" ht="18">
      <c r="B2" s="116"/>
    </row>
    <row r="3" spans="1:5" ht="15" customHeight="1">
      <c r="A3" s="118"/>
      <c r="B3" s="118" t="s">
        <v>169</v>
      </c>
      <c r="C3" s="118"/>
      <c r="D3" s="118"/>
      <c r="E3" s="118"/>
    </row>
    <row r="4" spans="1:6" ht="15" customHeight="1">
      <c r="A4" s="119"/>
      <c r="B4" s="119" t="s">
        <v>2</v>
      </c>
      <c r="C4" s="48"/>
      <c r="D4" s="48"/>
      <c r="E4" s="48"/>
      <c r="F4" s="48"/>
    </row>
    <row r="5" spans="1:7" ht="15" customHeight="1">
      <c r="A5" s="120"/>
      <c r="B5" s="120" t="s">
        <v>3</v>
      </c>
      <c r="C5" s="120"/>
      <c r="D5" s="120"/>
      <c r="E5" s="120"/>
      <c r="F5" s="120"/>
      <c r="G5" s="48"/>
    </row>
    <row r="6" spans="1:5" ht="15">
      <c r="A6" s="121"/>
      <c r="B6" s="122"/>
      <c r="C6" s="122"/>
      <c r="D6" s="122"/>
      <c r="E6" s="122"/>
    </row>
    <row r="7" spans="1:5" ht="15">
      <c r="A7" s="121"/>
      <c r="B7" s="121"/>
      <c r="C7" s="122"/>
      <c r="D7" s="122"/>
      <c r="E7" s="122"/>
    </row>
    <row r="8" spans="1:5" ht="15">
      <c r="A8" s="123" t="s">
        <v>9</v>
      </c>
      <c r="B8" s="124" t="s">
        <v>170</v>
      </c>
      <c r="C8" s="125" t="s">
        <v>6</v>
      </c>
      <c r="D8" s="126" t="s">
        <v>7</v>
      </c>
      <c r="E8" s="126" t="s">
        <v>8</v>
      </c>
    </row>
    <row r="9" spans="1:5" ht="15">
      <c r="A9" s="127"/>
      <c r="B9" s="128" t="s">
        <v>171</v>
      </c>
      <c r="C9" s="129"/>
      <c r="D9" s="130"/>
      <c r="E9" s="62"/>
    </row>
    <row r="10" spans="1:5" ht="15">
      <c r="A10" s="127"/>
      <c r="B10" s="128" t="s">
        <v>172</v>
      </c>
      <c r="C10" s="129"/>
      <c r="D10" s="62">
        <f>-1330025-1130000-1924.2-40291</f>
        <v>-2502240.2</v>
      </c>
      <c r="E10" s="62">
        <f>-3500-155584-840000-137685146-10012-18067-3900-1519000-82400-900</f>
        <v>-140318509</v>
      </c>
    </row>
    <row r="11" spans="1:5" ht="15">
      <c r="A11" s="127"/>
      <c r="B11" s="128" t="s">
        <v>173</v>
      </c>
      <c r="C11" s="129"/>
      <c r="D11" s="62">
        <v>-292443</v>
      </c>
      <c r="E11" s="62">
        <v>-432985</v>
      </c>
    </row>
    <row r="12" spans="1:5" ht="15">
      <c r="A12" s="127"/>
      <c r="B12" s="128" t="s">
        <v>174</v>
      </c>
      <c r="C12" s="129"/>
      <c r="D12" s="62"/>
      <c r="E12" s="62"/>
    </row>
    <row r="13" spans="1:5" ht="15">
      <c r="A13" s="127"/>
      <c r="B13" s="128" t="s">
        <v>175</v>
      </c>
      <c r="C13" s="129"/>
      <c r="D13" s="62">
        <f>-103025-14295-130790-5087-25120</f>
        <v>-278317</v>
      </c>
      <c r="E13" s="62">
        <f>-162266-22515-101576-15214792-30120</f>
        <v>-15531269</v>
      </c>
    </row>
    <row r="14" spans="1:5" ht="12.75">
      <c r="A14" s="123"/>
      <c r="B14" s="124" t="s">
        <v>176</v>
      </c>
      <c r="C14" s="131"/>
      <c r="D14" s="132">
        <f>SUM(D10:D13)</f>
        <v>-3073000.2</v>
      </c>
      <c r="E14" s="132">
        <f>SUM(E9:E13)</f>
        <v>-156282763</v>
      </c>
    </row>
    <row r="15" spans="1:5" ht="15">
      <c r="A15" s="127"/>
      <c r="B15" s="128"/>
      <c r="C15" s="129"/>
      <c r="D15" s="62"/>
      <c r="E15" s="62"/>
    </row>
    <row r="16" spans="1:5" ht="12.75">
      <c r="A16" s="123" t="s">
        <v>41</v>
      </c>
      <c r="B16" s="124" t="s">
        <v>177</v>
      </c>
      <c r="C16" s="131"/>
      <c r="D16" s="132"/>
      <c r="E16" s="132"/>
    </row>
    <row r="17" spans="1:5" ht="15">
      <c r="A17" s="127"/>
      <c r="B17" s="128" t="s">
        <v>178</v>
      </c>
      <c r="C17" s="129">
        <v>3.9</v>
      </c>
      <c r="D17" s="62">
        <f>-5142753+5127624</f>
        <v>-15129</v>
      </c>
      <c r="E17" s="62">
        <v>100000</v>
      </c>
    </row>
    <row r="18" spans="1:5" ht="15">
      <c r="A18" s="127"/>
      <c r="B18" s="128" t="s">
        <v>179</v>
      </c>
      <c r="C18" s="129"/>
      <c r="D18" s="62"/>
      <c r="E18" s="62"/>
    </row>
    <row r="19" spans="1:5" ht="15">
      <c r="A19" s="127"/>
      <c r="B19" s="128" t="s">
        <v>180</v>
      </c>
      <c r="C19" s="129"/>
      <c r="D19" s="62"/>
      <c r="E19" s="62"/>
    </row>
    <row r="20" spans="1:5" ht="15">
      <c r="A20" s="127"/>
      <c r="B20" s="128" t="s">
        <v>181</v>
      </c>
      <c r="C20" s="129"/>
      <c r="D20" s="62">
        <f>13605847+769</f>
        <v>13606616</v>
      </c>
      <c r="E20" s="62">
        <v>156</v>
      </c>
    </row>
    <row r="21" spans="1:5" ht="15">
      <c r="A21" s="127"/>
      <c r="B21" s="128" t="s">
        <v>182</v>
      </c>
      <c r="C21" s="129">
        <v>4.3</v>
      </c>
      <c r="D21" s="62"/>
      <c r="E21" s="62">
        <v>1131911</v>
      </c>
    </row>
    <row r="22" spans="1:5" ht="12.75">
      <c r="A22" s="123"/>
      <c r="B22" s="124" t="s">
        <v>183</v>
      </c>
      <c r="C22" s="131"/>
      <c r="D22" s="132">
        <f>SUM(D17:D21)</f>
        <v>13591487</v>
      </c>
      <c r="E22" s="132">
        <f>SUM(E17:E21)</f>
        <v>1232067</v>
      </c>
    </row>
    <row r="23" spans="1:5" ht="15">
      <c r="A23" s="127"/>
      <c r="B23" s="128"/>
      <c r="C23" s="129"/>
      <c r="D23" s="62"/>
      <c r="E23" s="62"/>
    </row>
    <row r="24" spans="1:5" ht="12.75">
      <c r="A24" s="123" t="s">
        <v>184</v>
      </c>
      <c r="B24" s="124" t="s">
        <v>185</v>
      </c>
      <c r="C24" s="131"/>
      <c r="D24" s="132"/>
      <c r="E24" s="132"/>
    </row>
    <row r="25" spans="1:5" ht="15">
      <c r="A25" s="127"/>
      <c r="B25" s="128" t="s">
        <v>186</v>
      </c>
      <c r="C25" s="129"/>
      <c r="D25" s="62"/>
      <c r="E25" s="62"/>
    </row>
    <row r="26" spans="1:5" ht="15">
      <c r="A26" s="127"/>
      <c r="B26" s="128" t="s">
        <v>187</v>
      </c>
      <c r="C26" s="129"/>
      <c r="D26" s="62">
        <f>240993923.80561+30011</f>
        <v>241023934.80561</v>
      </c>
      <c r="E26" s="62">
        <f>20020494+24975+6795365+137943420+40254267+18473803+4006263+7323183</f>
        <v>234841770</v>
      </c>
    </row>
    <row r="27" spans="1:5" ht="15">
      <c r="A27" s="127"/>
      <c r="B27" s="128" t="s">
        <v>188</v>
      </c>
      <c r="C27" s="129"/>
      <c r="D27" s="62">
        <v>-247321075.707383</v>
      </c>
      <c r="E27" s="62">
        <f>-4350760.65-67155106-3339292-695250</f>
        <v>-75540408.65</v>
      </c>
    </row>
    <row r="28" spans="1:5" ht="15">
      <c r="A28" s="127"/>
      <c r="B28" s="128" t="s">
        <v>189</v>
      </c>
      <c r="C28" s="129"/>
      <c r="D28" s="62"/>
      <c r="E28" s="62"/>
    </row>
    <row r="29" spans="1:5" ht="12.75">
      <c r="A29" s="123"/>
      <c r="B29" s="124" t="s">
        <v>190</v>
      </c>
      <c r="C29" s="131"/>
      <c r="D29" s="132">
        <f>SUM(D25:D28)</f>
        <v>-6297140.901773006</v>
      </c>
      <c r="E29" s="132">
        <f>SUM(E25:E28)</f>
        <v>159301361.35</v>
      </c>
    </row>
    <row r="30" spans="1:5" ht="15">
      <c r="A30" s="127"/>
      <c r="B30" s="128"/>
      <c r="C30" s="129"/>
      <c r="D30" s="62"/>
      <c r="E30" s="62"/>
    </row>
    <row r="31" spans="1:5" ht="16.5" customHeight="1">
      <c r="A31" s="123" t="s">
        <v>191</v>
      </c>
      <c r="B31" s="133" t="s">
        <v>192</v>
      </c>
      <c r="C31" s="134"/>
      <c r="D31" s="135">
        <f>D14+D22+D29</f>
        <v>4221345.898226995</v>
      </c>
      <c r="E31" s="135">
        <f>E14+E22+E29</f>
        <v>4250665.349999994</v>
      </c>
    </row>
    <row r="32" spans="1:5" ht="19.5" customHeight="1">
      <c r="A32" s="136"/>
      <c r="B32" s="133" t="s">
        <v>193</v>
      </c>
      <c r="C32" s="134"/>
      <c r="D32" s="135">
        <v>4250665</v>
      </c>
      <c r="E32" s="135">
        <v>0</v>
      </c>
    </row>
    <row r="33" spans="1:5" ht="32.25" customHeight="1">
      <c r="A33" s="136"/>
      <c r="B33" s="133" t="s">
        <v>194</v>
      </c>
      <c r="C33" s="134">
        <v>3.1</v>
      </c>
      <c r="D33" s="135">
        <f>D31+D32</f>
        <v>8472010.898226995</v>
      </c>
      <c r="E33" s="135">
        <f>E31+E32</f>
        <v>4250665.349999994</v>
      </c>
    </row>
    <row r="34" spans="1:5" ht="15">
      <c r="A34" s="121"/>
      <c r="B34" s="121"/>
      <c r="C34" s="122"/>
      <c r="D34" s="137"/>
      <c r="E34" s="137"/>
    </row>
    <row r="35" spans="1:6" ht="15">
      <c r="A35" s="121"/>
      <c r="B35" s="121"/>
      <c r="C35" s="122"/>
      <c r="D35" s="137"/>
      <c r="E35" s="137"/>
      <c r="F35" s="138"/>
    </row>
    <row r="36" ht="16.5">
      <c r="B36" s="139"/>
    </row>
    <row r="37" spans="1:7" ht="12.75">
      <c r="A37"/>
      <c r="B37" s="35" t="s">
        <v>69</v>
      </c>
      <c r="C37" s="35"/>
      <c r="D37" s="35"/>
      <c r="E37" s="35"/>
      <c r="F37" s="35"/>
      <c r="G37" s="34"/>
    </row>
    <row r="38" spans="1:7" ht="12.75">
      <c r="A38"/>
      <c r="B38" s="34" t="s">
        <v>70</v>
      </c>
      <c r="C38"/>
      <c r="D38" s="36"/>
      <c r="E38" s="36"/>
      <c r="F38" s="36"/>
      <c r="G38" s="34"/>
    </row>
    <row r="39" spans="1:7" ht="12.75">
      <c r="A39"/>
      <c r="B39" s="34"/>
      <c r="C39"/>
      <c r="D39" s="36"/>
      <c r="E39" s="36"/>
      <c r="F39" s="36"/>
      <c r="G39" s="34"/>
    </row>
    <row r="40" spans="1:7" ht="12.75">
      <c r="A40"/>
      <c r="B40" s="34"/>
      <c r="C40"/>
      <c r="D40" s="36"/>
      <c r="E40" s="36"/>
      <c r="F40" s="36"/>
      <c r="G40" s="34"/>
    </row>
    <row r="41" spans="1:7" ht="12.75">
      <c r="A41"/>
      <c r="B41" s="34"/>
      <c r="C41"/>
      <c r="D41" s="36"/>
      <c r="E41" s="36"/>
      <c r="F41" s="36"/>
      <c r="G41" s="34"/>
    </row>
    <row r="42" spans="1:7" ht="12.75">
      <c r="A42"/>
      <c r="B42" s="34"/>
      <c r="C42"/>
      <c r="D42" s="36"/>
      <c r="E42" s="36"/>
      <c r="F42" s="36"/>
      <c r="G42" s="34"/>
    </row>
    <row r="43" ht="16.5">
      <c r="B43" s="139"/>
    </row>
    <row r="44" ht="16.5">
      <c r="B44" s="140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52">
      <selection activeCell="F112" sqref="F112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140625" style="0" customWidth="1"/>
    <col min="6" max="6" width="10.8515625" style="0" customWidth="1"/>
    <col min="7" max="7" width="10.00390625" style="0" customWidth="1"/>
    <col min="8" max="8" width="12.7109375" style="0" customWidth="1"/>
    <col min="9" max="9" width="14.140625" style="0" customWidth="1"/>
    <col min="10" max="10" width="4.7109375" style="0" customWidth="1"/>
    <col min="15" max="15" width="53.421875" style="0" customWidth="1"/>
  </cols>
  <sheetData>
    <row r="1" spans="1:9" ht="12.75">
      <c r="A1" s="146"/>
      <c r="B1" s="147" t="s">
        <v>195</v>
      </c>
      <c r="C1" s="148"/>
      <c r="D1" s="148"/>
      <c r="E1" s="146"/>
      <c r="F1" s="146"/>
      <c r="G1" s="146"/>
      <c r="H1" s="146"/>
      <c r="I1" s="146"/>
    </row>
    <row r="2" spans="1:9" ht="12.75">
      <c r="A2" s="146"/>
      <c r="B2" s="147" t="s">
        <v>196</v>
      </c>
      <c r="C2" s="148"/>
      <c r="D2" s="148"/>
      <c r="E2" s="146"/>
      <c r="F2" s="146"/>
      <c r="G2" s="146"/>
      <c r="H2" s="146"/>
      <c r="I2" s="146"/>
    </row>
    <row r="3" spans="1:9" ht="12.75">
      <c r="A3" s="146"/>
      <c r="B3" s="34"/>
      <c r="C3" s="146"/>
      <c r="D3" s="146"/>
      <c r="E3" s="146"/>
      <c r="F3" s="146"/>
      <c r="G3" s="146"/>
      <c r="H3" s="146"/>
      <c r="I3" s="34" t="s">
        <v>197</v>
      </c>
    </row>
    <row r="4" spans="1:9" ht="12.75">
      <c r="A4" s="146"/>
      <c r="B4" s="34"/>
      <c r="C4" s="146"/>
      <c r="D4" s="146"/>
      <c r="E4" s="146"/>
      <c r="F4" s="146"/>
      <c r="G4" s="146"/>
      <c r="H4" s="146"/>
      <c r="I4" s="146"/>
    </row>
    <row r="5" spans="1:15" ht="21" customHeight="1">
      <c r="A5" s="149" t="s">
        <v>198</v>
      </c>
      <c r="B5" s="149"/>
      <c r="C5" s="149"/>
      <c r="D5" s="149"/>
      <c r="E5" s="149"/>
      <c r="F5" s="149"/>
      <c r="G5" s="149"/>
      <c r="H5" s="149"/>
      <c r="I5" s="149"/>
      <c r="J5" s="150"/>
      <c r="K5" s="150"/>
      <c r="L5" s="150"/>
      <c r="M5" s="150"/>
      <c r="N5" s="150"/>
      <c r="O5" s="150"/>
    </row>
    <row r="6" spans="1:9" ht="26.25" customHeight="1">
      <c r="A6" s="151"/>
      <c r="B6" s="152" t="s">
        <v>199</v>
      </c>
      <c r="C6" s="152"/>
      <c r="D6" s="152"/>
      <c r="E6" s="152"/>
      <c r="F6" s="153" t="s">
        <v>200</v>
      </c>
      <c r="G6" s="153" t="s">
        <v>201</v>
      </c>
      <c r="H6" s="153" t="s">
        <v>202</v>
      </c>
      <c r="I6" s="154" t="s">
        <v>203</v>
      </c>
    </row>
    <row r="7" spans="1:9" ht="16.5" customHeight="1">
      <c r="A7" s="151">
        <v>1</v>
      </c>
      <c r="B7" s="155" t="s">
        <v>204</v>
      </c>
      <c r="C7" s="155"/>
      <c r="D7" s="155"/>
      <c r="E7" s="155"/>
      <c r="F7" s="156">
        <v>70</v>
      </c>
      <c r="G7" s="156">
        <v>11100</v>
      </c>
      <c r="H7" s="157">
        <f>SUM(H8:H10)</f>
        <v>0</v>
      </c>
      <c r="I7" s="157">
        <f>SUM(I8:I10)</f>
        <v>0</v>
      </c>
    </row>
    <row r="8" spans="1:9" ht="16.5" customHeight="1">
      <c r="A8" s="158" t="s">
        <v>205</v>
      </c>
      <c r="B8" s="159" t="s">
        <v>206</v>
      </c>
      <c r="C8" s="159"/>
      <c r="D8" s="159"/>
      <c r="E8" s="159"/>
      <c r="F8" s="160" t="s">
        <v>207</v>
      </c>
      <c r="G8" s="160">
        <v>11101</v>
      </c>
      <c r="H8" s="161"/>
      <c r="I8" s="162"/>
    </row>
    <row r="9" spans="1:9" ht="16.5" customHeight="1">
      <c r="A9" s="158" t="s">
        <v>208</v>
      </c>
      <c r="B9" s="159" t="s">
        <v>209</v>
      </c>
      <c r="C9" s="159"/>
      <c r="D9" s="159"/>
      <c r="E9" s="159"/>
      <c r="F9" s="160">
        <v>704</v>
      </c>
      <c r="G9" s="160">
        <v>11102</v>
      </c>
      <c r="H9" s="161"/>
      <c r="I9" s="162"/>
    </row>
    <row r="10" spans="1:9" ht="16.5" customHeight="1">
      <c r="A10" s="158" t="s">
        <v>210</v>
      </c>
      <c r="B10" s="159" t="s">
        <v>211</v>
      </c>
      <c r="C10" s="159"/>
      <c r="D10" s="159"/>
      <c r="E10" s="159"/>
      <c r="F10" s="163">
        <v>705</v>
      </c>
      <c r="G10" s="160">
        <v>11103</v>
      </c>
      <c r="H10" s="161"/>
      <c r="I10" s="162"/>
    </row>
    <row r="11" spans="1:9" ht="16.5" customHeight="1">
      <c r="A11" s="151">
        <v>2</v>
      </c>
      <c r="B11" s="155" t="s">
        <v>212</v>
      </c>
      <c r="C11" s="155"/>
      <c r="D11" s="155"/>
      <c r="E11" s="155"/>
      <c r="F11" s="156">
        <v>708</v>
      </c>
      <c r="G11" s="160">
        <v>11104</v>
      </c>
      <c r="H11" s="157">
        <f>SUM(H12:H14)</f>
        <v>0</v>
      </c>
      <c r="I11" s="162"/>
    </row>
    <row r="12" spans="1:9" ht="16.5" customHeight="1">
      <c r="A12" s="158" t="s">
        <v>205</v>
      </c>
      <c r="B12" s="159" t="s">
        <v>213</v>
      </c>
      <c r="C12" s="159"/>
      <c r="D12" s="159"/>
      <c r="E12" s="159"/>
      <c r="F12" s="160">
        <v>7081</v>
      </c>
      <c r="G12" s="160">
        <v>111041</v>
      </c>
      <c r="H12" s="161"/>
      <c r="I12" s="162"/>
    </row>
    <row r="13" spans="1:9" ht="16.5" customHeight="1">
      <c r="A13" s="158" t="s">
        <v>214</v>
      </c>
      <c r="B13" s="159" t="s">
        <v>215</v>
      </c>
      <c r="C13" s="159"/>
      <c r="D13" s="159"/>
      <c r="E13" s="159"/>
      <c r="F13" s="160">
        <v>7082</v>
      </c>
      <c r="G13" s="160">
        <v>111042</v>
      </c>
      <c r="H13" s="161"/>
      <c r="I13" s="162"/>
    </row>
    <row r="14" spans="1:9" ht="16.5" customHeight="1">
      <c r="A14" s="158" t="s">
        <v>216</v>
      </c>
      <c r="B14" s="159" t="s">
        <v>217</v>
      </c>
      <c r="C14" s="159"/>
      <c r="D14" s="159"/>
      <c r="E14" s="159"/>
      <c r="F14" s="160">
        <v>7083</v>
      </c>
      <c r="G14" s="160">
        <v>111043</v>
      </c>
      <c r="H14" s="161"/>
      <c r="I14" s="162"/>
    </row>
    <row r="15" spans="1:9" ht="29.25" customHeight="1">
      <c r="A15" s="164">
        <v>3</v>
      </c>
      <c r="B15" s="155" t="s">
        <v>218</v>
      </c>
      <c r="C15" s="155"/>
      <c r="D15" s="155"/>
      <c r="E15" s="155"/>
      <c r="F15" s="156">
        <v>71</v>
      </c>
      <c r="G15" s="160">
        <v>11201</v>
      </c>
      <c r="H15" s="161"/>
      <c r="I15" s="162"/>
    </row>
    <row r="16" spans="1:9" ht="16.5" customHeight="1">
      <c r="A16" s="164"/>
      <c r="B16" s="165" t="s">
        <v>219</v>
      </c>
      <c r="C16" s="165"/>
      <c r="D16" s="165"/>
      <c r="E16" s="165"/>
      <c r="F16" s="166"/>
      <c r="G16" s="160">
        <v>112011</v>
      </c>
      <c r="H16" s="161"/>
      <c r="I16" s="162"/>
    </row>
    <row r="17" spans="1:9" ht="16.5" customHeight="1">
      <c r="A17" s="164"/>
      <c r="B17" s="165" t="s">
        <v>220</v>
      </c>
      <c r="C17" s="165"/>
      <c r="D17" s="165"/>
      <c r="E17" s="165"/>
      <c r="F17" s="166"/>
      <c r="G17" s="160">
        <v>112012</v>
      </c>
      <c r="H17" s="161"/>
      <c r="I17" s="162"/>
    </row>
    <row r="18" spans="1:9" ht="16.5" customHeight="1">
      <c r="A18" s="151">
        <v>4</v>
      </c>
      <c r="B18" s="155" t="s">
        <v>221</v>
      </c>
      <c r="C18" s="155"/>
      <c r="D18" s="155"/>
      <c r="E18" s="155"/>
      <c r="F18" s="167">
        <v>72</v>
      </c>
      <c r="G18" s="168">
        <v>11300</v>
      </c>
      <c r="H18" s="169"/>
      <c r="I18" s="162"/>
    </row>
    <row r="19" spans="1:9" ht="16.5" customHeight="1">
      <c r="A19" s="158"/>
      <c r="B19" s="170" t="s">
        <v>222</v>
      </c>
      <c r="C19" s="170"/>
      <c r="D19" s="170"/>
      <c r="E19" s="170"/>
      <c r="F19" s="171"/>
      <c r="G19" s="172">
        <v>11301</v>
      </c>
      <c r="H19" s="173"/>
      <c r="I19" s="162"/>
    </row>
    <row r="20" spans="1:9" ht="16.5" customHeight="1">
      <c r="A20" s="151">
        <v>5</v>
      </c>
      <c r="B20" s="155" t="s">
        <v>223</v>
      </c>
      <c r="C20" s="155"/>
      <c r="D20" s="155"/>
      <c r="E20" s="155"/>
      <c r="F20" s="156">
        <v>73</v>
      </c>
      <c r="G20" s="156">
        <v>11400</v>
      </c>
      <c r="H20" s="157"/>
      <c r="I20" s="162"/>
    </row>
    <row r="21" spans="1:9" ht="16.5" customHeight="1">
      <c r="A21" s="151">
        <v>6</v>
      </c>
      <c r="B21" s="155" t="s">
        <v>224</v>
      </c>
      <c r="C21" s="155"/>
      <c r="D21" s="155"/>
      <c r="E21" s="155"/>
      <c r="F21" s="156">
        <v>75</v>
      </c>
      <c r="G21" s="156">
        <v>11500</v>
      </c>
      <c r="H21" s="157">
        <v>192988651</v>
      </c>
      <c r="I21" s="162">
        <v>63540338</v>
      </c>
    </row>
    <row r="22" spans="1:9" ht="16.5" customHeight="1">
      <c r="A22" s="151">
        <v>7</v>
      </c>
      <c r="B22" s="155" t="s">
        <v>225</v>
      </c>
      <c r="C22" s="155"/>
      <c r="D22" s="155"/>
      <c r="E22" s="155"/>
      <c r="F22" s="156">
        <v>77</v>
      </c>
      <c r="G22" s="156">
        <v>11600</v>
      </c>
      <c r="H22" s="157"/>
      <c r="I22" s="162"/>
    </row>
    <row r="23" spans="1:9" ht="20.25" customHeight="1">
      <c r="A23" s="151" t="s">
        <v>226</v>
      </c>
      <c r="B23" s="155" t="s">
        <v>227</v>
      </c>
      <c r="C23" s="155"/>
      <c r="D23" s="155"/>
      <c r="E23" s="155"/>
      <c r="F23" s="156"/>
      <c r="G23" s="156">
        <v>11800</v>
      </c>
      <c r="H23" s="157">
        <f>H7+H11+H15+H18+H20+H21+H22</f>
        <v>192988651</v>
      </c>
      <c r="I23" s="157">
        <f>I7+I11+I15+I18+I20+I21+I22</f>
        <v>63540338</v>
      </c>
    </row>
    <row r="24" spans="1:9" ht="16.5" customHeight="1">
      <c r="A24" s="174"/>
      <c r="B24" s="175"/>
      <c r="C24" s="175"/>
      <c r="D24" s="175"/>
      <c r="E24" s="175"/>
      <c r="F24" s="175"/>
      <c r="G24" s="175"/>
      <c r="H24" s="175"/>
      <c r="I24" s="176"/>
    </row>
    <row r="25" spans="1:9" ht="16.5" customHeight="1">
      <c r="A25" s="174"/>
      <c r="B25" s="175"/>
      <c r="C25" s="175"/>
      <c r="D25" s="175"/>
      <c r="E25" s="175"/>
      <c r="F25" s="175"/>
      <c r="G25" s="175"/>
      <c r="H25" s="175"/>
      <c r="I25" s="176"/>
    </row>
    <row r="26" spans="1:9" ht="16.5" customHeight="1">
      <c r="A26" s="174"/>
      <c r="B26" s="177" t="s">
        <v>228</v>
      </c>
      <c r="C26" s="177"/>
      <c r="D26" s="177"/>
      <c r="E26" s="177"/>
      <c r="F26" s="175"/>
      <c r="G26" s="175"/>
      <c r="H26" s="175"/>
      <c r="I26" s="176"/>
    </row>
    <row r="27" spans="1:9" ht="16.5" customHeight="1">
      <c r="A27" s="174"/>
      <c r="B27" s="175"/>
      <c r="C27" s="175"/>
      <c r="D27" s="175"/>
      <c r="E27" s="175"/>
      <c r="F27" s="175"/>
      <c r="G27" s="175"/>
      <c r="H27" s="175"/>
      <c r="I27" s="176"/>
    </row>
    <row r="28" spans="1:9" ht="16.5" customHeight="1">
      <c r="A28" s="174"/>
      <c r="B28" s="177" t="s">
        <v>69</v>
      </c>
      <c r="C28" s="177"/>
      <c r="D28" s="177"/>
      <c r="E28" s="175"/>
      <c r="F28" s="175"/>
      <c r="G28" s="175"/>
      <c r="H28" s="175"/>
      <c r="I28" s="176"/>
    </row>
    <row r="29" spans="1:9" ht="16.5" customHeight="1">
      <c r="A29" s="174"/>
      <c r="B29" s="175"/>
      <c r="C29" s="175"/>
      <c r="D29" s="175"/>
      <c r="E29" s="175"/>
      <c r="F29" s="175"/>
      <c r="G29" s="175"/>
      <c r="H29" s="175"/>
      <c r="I29" s="176"/>
    </row>
    <row r="30" spans="1:9" ht="16.5" customHeight="1">
      <c r="A30" s="174"/>
      <c r="B30" s="175"/>
      <c r="C30" s="175"/>
      <c r="D30" s="175"/>
      <c r="E30" s="175"/>
      <c r="F30" s="175"/>
      <c r="G30" s="175"/>
      <c r="H30" s="175"/>
      <c r="I30" s="176"/>
    </row>
    <row r="31" spans="1:9" ht="16.5" customHeight="1">
      <c r="A31" s="174"/>
      <c r="B31" s="175"/>
      <c r="C31" s="175"/>
      <c r="D31" s="175"/>
      <c r="E31" s="175"/>
      <c r="F31" s="175"/>
      <c r="G31" s="175"/>
      <c r="H31" s="175"/>
      <c r="I31" s="176"/>
    </row>
    <row r="32" spans="1:9" ht="16.5" customHeight="1">
      <c r="A32" s="174"/>
      <c r="B32" s="175"/>
      <c r="C32" s="175"/>
      <c r="D32" s="175"/>
      <c r="E32" s="175"/>
      <c r="F32" s="175"/>
      <c r="G32" s="175"/>
      <c r="H32" s="175"/>
      <c r="I32" s="176"/>
    </row>
    <row r="33" spans="1:9" ht="16.5" customHeight="1">
      <c r="A33" s="174"/>
      <c r="B33" s="175"/>
      <c r="C33" s="175"/>
      <c r="D33" s="175"/>
      <c r="E33" s="175"/>
      <c r="F33" s="175"/>
      <c r="G33" s="175"/>
      <c r="H33" s="175"/>
      <c r="I33" s="176"/>
    </row>
    <row r="34" spans="1:9" ht="16.5" customHeight="1">
      <c r="A34" s="174"/>
      <c r="B34" s="175"/>
      <c r="C34" s="175"/>
      <c r="D34" s="175"/>
      <c r="E34" s="175"/>
      <c r="F34" s="175"/>
      <c r="G34" s="175"/>
      <c r="H34" s="175"/>
      <c r="I34" s="176"/>
    </row>
    <row r="35" spans="1:9" ht="16.5" customHeight="1">
      <c r="A35" s="174"/>
      <c r="B35" s="175"/>
      <c r="C35" s="175"/>
      <c r="D35" s="175"/>
      <c r="E35" s="175"/>
      <c r="F35" s="175"/>
      <c r="G35" s="175"/>
      <c r="H35" s="175"/>
      <c r="I35" s="176"/>
    </row>
    <row r="36" spans="1:9" ht="16.5" customHeight="1">
      <c r="A36" s="174"/>
      <c r="B36" s="175"/>
      <c r="C36" s="175"/>
      <c r="D36" s="175"/>
      <c r="E36" s="175"/>
      <c r="F36" s="175"/>
      <c r="G36" s="175"/>
      <c r="H36" s="175"/>
      <c r="I36" s="176"/>
    </row>
    <row r="37" spans="1:9" ht="16.5" customHeight="1">
      <c r="A37" s="174"/>
      <c r="B37" s="175"/>
      <c r="C37" s="175"/>
      <c r="D37" s="175"/>
      <c r="E37" s="175"/>
      <c r="F37" s="175"/>
      <c r="G37" s="175"/>
      <c r="H37" s="175"/>
      <c r="I37" s="176"/>
    </row>
    <row r="38" spans="1:9" ht="16.5" customHeight="1">
      <c r="A38" s="174"/>
      <c r="B38" s="175"/>
      <c r="C38" s="175"/>
      <c r="D38" s="175"/>
      <c r="E38" s="175"/>
      <c r="F38" s="175"/>
      <c r="G38" s="175"/>
      <c r="H38" s="175"/>
      <c r="I38" s="176"/>
    </row>
    <row r="39" spans="1:9" ht="16.5" customHeight="1">
      <c r="A39" s="174"/>
      <c r="B39" s="175"/>
      <c r="C39" s="175"/>
      <c r="D39" s="175"/>
      <c r="E39" s="175"/>
      <c r="F39" s="175"/>
      <c r="G39" s="175"/>
      <c r="H39" s="175"/>
      <c r="I39" s="176"/>
    </row>
    <row r="40" spans="1:9" ht="16.5" customHeight="1">
      <c r="A40" s="174"/>
      <c r="B40" s="175"/>
      <c r="C40" s="175"/>
      <c r="D40" s="175"/>
      <c r="E40" s="175"/>
      <c r="F40" s="175"/>
      <c r="G40" s="175"/>
      <c r="H40" s="175"/>
      <c r="I40" s="176"/>
    </row>
    <row r="41" spans="1:9" ht="16.5" customHeight="1">
      <c r="A41" s="174"/>
      <c r="B41" s="175"/>
      <c r="C41" s="175"/>
      <c r="D41" s="175"/>
      <c r="E41" s="175"/>
      <c r="F41" s="175"/>
      <c r="G41" s="175"/>
      <c r="H41" s="175"/>
      <c r="I41" s="176"/>
    </row>
    <row r="42" spans="1:9" ht="16.5" customHeight="1">
      <c r="A42" s="174"/>
      <c r="B42" s="175"/>
      <c r="C42" s="175"/>
      <c r="D42" s="175"/>
      <c r="E42" s="175"/>
      <c r="F42" s="175"/>
      <c r="G42" s="175"/>
      <c r="H42" s="175"/>
      <c r="I42" s="176"/>
    </row>
    <row r="43" spans="1:9" ht="12.75">
      <c r="A43" s="146"/>
      <c r="B43" s="147" t="s">
        <v>195</v>
      </c>
      <c r="C43" s="148"/>
      <c r="D43" s="148"/>
      <c r="E43" s="146"/>
      <c r="F43" s="146"/>
      <c r="G43" s="146"/>
      <c r="H43" s="146"/>
      <c r="I43" s="146"/>
    </row>
    <row r="44" spans="1:9" ht="12.75">
      <c r="A44" s="146"/>
      <c r="B44" s="147" t="s">
        <v>196</v>
      </c>
      <c r="C44" s="148"/>
      <c r="D44" s="148"/>
      <c r="E44" s="146"/>
      <c r="F44" s="146"/>
      <c r="G44" s="146"/>
      <c r="H44" s="146"/>
      <c r="I44" s="146"/>
    </row>
    <row r="45" spans="1:9" ht="12.75">
      <c r="A45" s="146"/>
      <c r="B45" s="34"/>
      <c r="C45" s="146"/>
      <c r="D45" s="146"/>
      <c r="E45" s="146"/>
      <c r="F45" s="146"/>
      <c r="G45" s="146"/>
      <c r="H45" s="146"/>
      <c r="I45" s="34" t="s">
        <v>229</v>
      </c>
    </row>
    <row r="46" spans="1:9" ht="18" customHeight="1">
      <c r="A46" s="149" t="s">
        <v>198</v>
      </c>
      <c r="B46" s="149"/>
      <c r="C46" s="149"/>
      <c r="D46" s="149"/>
      <c r="E46" s="149"/>
      <c r="F46" s="149"/>
      <c r="G46" s="149"/>
      <c r="H46" s="149"/>
      <c r="I46" s="149"/>
    </row>
    <row r="47" spans="1:9" ht="24.75" customHeight="1">
      <c r="A47" s="178"/>
      <c r="B47" s="179" t="s">
        <v>230</v>
      </c>
      <c r="C47" s="179"/>
      <c r="D47" s="179"/>
      <c r="E47" s="179"/>
      <c r="F47" s="153" t="s">
        <v>200</v>
      </c>
      <c r="G47" s="153" t="s">
        <v>201</v>
      </c>
      <c r="H47" s="153" t="s">
        <v>202</v>
      </c>
      <c r="I47" s="154" t="s">
        <v>203</v>
      </c>
    </row>
    <row r="48" spans="1:9" ht="16.5" customHeight="1">
      <c r="A48" s="180">
        <v>1</v>
      </c>
      <c r="B48" s="155" t="s">
        <v>231</v>
      </c>
      <c r="C48" s="155"/>
      <c r="D48" s="155"/>
      <c r="E48" s="155"/>
      <c r="F48" s="156">
        <v>60</v>
      </c>
      <c r="G48" s="156">
        <v>12100</v>
      </c>
      <c r="H48" s="157">
        <f>SUM(H49:H53)</f>
        <v>1230</v>
      </c>
      <c r="I48" s="157">
        <f>SUM(I49:I53)</f>
        <v>163</v>
      </c>
    </row>
    <row r="49" spans="1:9" ht="16.5" customHeight="1">
      <c r="A49" s="181" t="s">
        <v>232</v>
      </c>
      <c r="B49" s="182" t="s">
        <v>233</v>
      </c>
      <c r="C49" s="182" t="s">
        <v>234</v>
      </c>
      <c r="D49" s="182"/>
      <c r="E49" s="182"/>
      <c r="F49" s="183" t="s">
        <v>235</v>
      </c>
      <c r="G49" s="183">
        <v>12101</v>
      </c>
      <c r="H49" s="184">
        <v>738</v>
      </c>
      <c r="I49" s="185">
        <v>0</v>
      </c>
    </row>
    <row r="50" spans="1:9" ht="12" customHeight="1">
      <c r="A50" s="181" t="s">
        <v>208</v>
      </c>
      <c r="B50" s="182" t="s">
        <v>236</v>
      </c>
      <c r="C50" s="182" t="s">
        <v>234</v>
      </c>
      <c r="D50" s="182"/>
      <c r="E50" s="182"/>
      <c r="F50" s="183"/>
      <c r="G50" s="160">
        <v>12102</v>
      </c>
      <c r="H50" s="186"/>
      <c r="I50" s="185"/>
    </row>
    <row r="51" spans="1:9" ht="16.5" customHeight="1">
      <c r="A51" s="181" t="s">
        <v>210</v>
      </c>
      <c r="B51" s="182" t="s">
        <v>237</v>
      </c>
      <c r="C51" s="182" t="s">
        <v>234</v>
      </c>
      <c r="D51" s="182"/>
      <c r="E51" s="182"/>
      <c r="F51" s="183" t="s">
        <v>238</v>
      </c>
      <c r="G51" s="183">
        <v>12103</v>
      </c>
      <c r="H51" s="184"/>
      <c r="I51" s="185"/>
    </row>
    <row r="52" spans="1:9" ht="16.5" customHeight="1">
      <c r="A52" s="181" t="s">
        <v>239</v>
      </c>
      <c r="B52" s="187" t="s">
        <v>240</v>
      </c>
      <c r="C52" s="182" t="s">
        <v>234</v>
      </c>
      <c r="D52" s="182"/>
      <c r="E52" s="182"/>
      <c r="F52" s="183"/>
      <c r="G52" s="160">
        <v>12104</v>
      </c>
      <c r="H52" s="186"/>
      <c r="I52" s="162"/>
    </row>
    <row r="53" spans="1:9" ht="16.5" customHeight="1">
      <c r="A53" s="181" t="s">
        <v>241</v>
      </c>
      <c r="B53" s="182" t="s">
        <v>242</v>
      </c>
      <c r="C53" s="182" t="s">
        <v>234</v>
      </c>
      <c r="D53" s="182"/>
      <c r="E53" s="182"/>
      <c r="F53" s="183" t="s">
        <v>243</v>
      </c>
      <c r="G53" s="160">
        <v>12105</v>
      </c>
      <c r="H53" s="186">
        <v>492</v>
      </c>
      <c r="I53" s="162">
        <v>163</v>
      </c>
    </row>
    <row r="54" spans="1:9" ht="16.5" customHeight="1">
      <c r="A54" s="180">
        <v>2</v>
      </c>
      <c r="B54" s="155" t="s">
        <v>244</v>
      </c>
      <c r="C54" s="155"/>
      <c r="D54" s="155"/>
      <c r="E54" s="155"/>
      <c r="F54" s="156">
        <v>64</v>
      </c>
      <c r="G54" s="156">
        <v>12200</v>
      </c>
      <c r="H54" s="188">
        <f>SUM(H55:H56)</f>
        <v>1365</v>
      </c>
      <c r="I54" s="157">
        <f>SUM(I55:I56)</f>
        <v>1251</v>
      </c>
    </row>
    <row r="55" spans="1:9" ht="16.5" customHeight="1">
      <c r="A55" s="189" t="s">
        <v>245</v>
      </c>
      <c r="B55" s="155" t="s">
        <v>246</v>
      </c>
      <c r="C55" s="159"/>
      <c r="D55" s="159"/>
      <c r="E55" s="159"/>
      <c r="F55" s="160">
        <v>641</v>
      </c>
      <c r="G55" s="160">
        <v>12201</v>
      </c>
      <c r="H55" s="186">
        <v>1309</v>
      </c>
      <c r="I55" s="185">
        <v>1126</v>
      </c>
    </row>
    <row r="56" spans="1:9" ht="16.5" customHeight="1">
      <c r="A56" s="189" t="s">
        <v>247</v>
      </c>
      <c r="B56" s="159" t="s">
        <v>248</v>
      </c>
      <c r="C56" s="159"/>
      <c r="D56" s="159"/>
      <c r="E56" s="159"/>
      <c r="F56" s="160">
        <v>644</v>
      </c>
      <c r="G56" s="160">
        <v>12202</v>
      </c>
      <c r="H56" s="186">
        <v>56</v>
      </c>
      <c r="I56" s="185">
        <v>125</v>
      </c>
    </row>
    <row r="57" spans="1:9" ht="16.5" customHeight="1">
      <c r="A57" s="180">
        <v>3</v>
      </c>
      <c r="B57" s="155" t="s">
        <v>249</v>
      </c>
      <c r="C57" s="155"/>
      <c r="D57" s="155"/>
      <c r="E57" s="155"/>
      <c r="F57" s="156">
        <v>68</v>
      </c>
      <c r="G57" s="156">
        <v>12300</v>
      </c>
      <c r="H57" s="188"/>
      <c r="I57" s="162"/>
    </row>
    <row r="58" spans="1:9" ht="16.5" customHeight="1">
      <c r="A58" s="180">
        <v>4</v>
      </c>
      <c r="B58" s="155" t="s">
        <v>250</v>
      </c>
      <c r="C58" s="155"/>
      <c r="D58" s="155"/>
      <c r="E58" s="155"/>
      <c r="F58" s="156">
        <v>61</v>
      </c>
      <c r="G58" s="156">
        <v>12400</v>
      </c>
      <c r="H58" s="188">
        <f>SUM(H59:H73)</f>
        <v>245</v>
      </c>
      <c r="I58" s="157">
        <f>SUM(I59:I73)</f>
        <v>70</v>
      </c>
    </row>
    <row r="59" spans="1:9" ht="16.5" customHeight="1">
      <c r="A59" s="189" t="s">
        <v>205</v>
      </c>
      <c r="B59" s="190" t="s">
        <v>251</v>
      </c>
      <c r="C59" s="190"/>
      <c r="D59" s="190"/>
      <c r="E59" s="190"/>
      <c r="F59" s="183"/>
      <c r="G59" s="183">
        <v>12401</v>
      </c>
      <c r="H59" s="184"/>
      <c r="I59" s="162"/>
    </row>
    <row r="60" spans="1:9" ht="16.5" customHeight="1">
      <c r="A60" s="189" t="s">
        <v>214</v>
      </c>
      <c r="B60" s="190" t="s">
        <v>252</v>
      </c>
      <c r="C60" s="190"/>
      <c r="D60" s="190"/>
      <c r="E60" s="190"/>
      <c r="F60" s="181">
        <v>611</v>
      </c>
      <c r="G60" s="183">
        <v>12402</v>
      </c>
      <c r="H60" s="184"/>
      <c r="I60" s="162"/>
    </row>
    <row r="61" spans="1:9" ht="16.5" customHeight="1">
      <c r="A61" s="189" t="s">
        <v>216</v>
      </c>
      <c r="B61" s="190" t="s">
        <v>253</v>
      </c>
      <c r="C61" s="190"/>
      <c r="D61" s="190"/>
      <c r="E61" s="190"/>
      <c r="F61" s="183">
        <v>613</v>
      </c>
      <c r="G61" s="183">
        <v>12403</v>
      </c>
      <c r="H61" s="184"/>
      <c r="I61" s="185"/>
    </row>
    <row r="62" spans="1:9" ht="16.5" customHeight="1">
      <c r="A62" s="189" t="s">
        <v>254</v>
      </c>
      <c r="B62" s="190" t="s">
        <v>255</v>
      </c>
      <c r="C62" s="190"/>
      <c r="D62" s="190"/>
      <c r="E62" s="190"/>
      <c r="F62" s="181">
        <v>615</v>
      </c>
      <c r="G62" s="183">
        <v>12404</v>
      </c>
      <c r="H62" s="184"/>
      <c r="I62" s="161"/>
    </row>
    <row r="63" spans="1:9" ht="16.5" customHeight="1">
      <c r="A63" s="189" t="s">
        <v>256</v>
      </c>
      <c r="B63" s="190" t="s">
        <v>257</v>
      </c>
      <c r="C63" s="190"/>
      <c r="D63" s="190"/>
      <c r="E63" s="190"/>
      <c r="F63" s="181">
        <v>616</v>
      </c>
      <c r="G63" s="183">
        <v>12405</v>
      </c>
      <c r="H63" s="184"/>
      <c r="I63" s="185"/>
    </row>
    <row r="64" spans="1:9" ht="16.5" customHeight="1">
      <c r="A64" s="189" t="s">
        <v>258</v>
      </c>
      <c r="B64" s="190" t="s">
        <v>259</v>
      </c>
      <c r="C64" s="190"/>
      <c r="D64" s="190"/>
      <c r="E64" s="190"/>
      <c r="F64" s="181">
        <v>617</v>
      </c>
      <c r="G64" s="183">
        <v>12406</v>
      </c>
      <c r="H64" s="184"/>
      <c r="I64" s="185"/>
    </row>
    <row r="65" spans="1:9" ht="16.5" customHeight="1">
      <c r="A65" s="189" t="s">
        <v>260</v>
      </c>
      <c r="B65" s="182" t="s">
        <v>261</v>
      </c>
      <c r="C65" s="182" t="s">
        <v>234</v>
      </c>
      <c r="D65" s="182"/>
      <c r="E65" s="182"/>
      <c r="F65" s="181">
        <v>618</v>
      </c>
      <c r="G65" s="183">
        <v>12407</v>
      </c>
      <c r="H65" s="184"/>
      <c r="I65" s="185"/>
    </row>
    <row r="66" spans="1:9" ht="16.5" customHeight="1">
      <c r="A66" s="189" t="s">
        <v>262</v>
      </c>
      <c r="B66" s="182" t="s">
        <v>263</v>
      </c>
      <c r="C66" s="182"/>
      <c r="D66" s="182"/>
      <c r="E66" s="182"/>
      <c r="F66" s="181">
        <v>623</v>
      </c>
      <c r="G66" s="183">
        <v>12408</v>
      </c>
      <c r="H66" s="184"/>
      <c r="I66" s="185"/>
    </row>
    <row r="67" spans="1:9" ht="16.5" customHeight="1">
      <c r="A67" s="189" t="s">
        <v>264</v>
      </c>
      <c r="B67" s="182" t="s">
        <v>265</v>
      </c>
      <c r="C67" s="182"/>
      <c r="D67" s="182"/>
      <c r="E67" s="182"/>
      <c r="F67" s="181">
        <v>624</v>
      </c>
      <c r="G67" s="183">
        <v>12409</v>
      </c>
      <c r="H67" s="184"/>
      <c r="I67" s="185"/>
    </row>
    <row r="68" spans="1:9" ht="16.5" customHeight="1">
      <c r="A68" s="189" t="s">
        <v>266</v>
      </c>
      <c r="B68" s="182" t="s">
        <v>267</v>
      </c>
      <c r="C68" s="182"/>
      <c r="D68" s="182"/>
      <c r="E68" s="182"/>
      <c r="F68" s="181">
        <v>625</v>
      </c>
      <c r="G68" s="183">
        <v>12410</v>
      </c>
      <c r="H68" s="184"/>
      <c r="I68" s="185"/>
    </row>
    <row r="69" spans="1:9" ht="16.5" customHeight="1">
      <c r="A69" s="189" t="s">
        <v>268</v>
      </c>
      <c r="B69" s="182" t="s">
        <v>269</v>
      </c>
      <c r="C69" s="182"/>
      <c r="D69" s="182"/>
      <c r="E69" s="182"/>
      <c r="F69" s="181">
        <v>626</v>
      </c>
      <c r="G69" s="183">
        <v>12411</v>
      </c>
      <c r="H69" s="184">
        <v>203</v>
      </c>
      <c r="I69" s="185">
        <v>38</v>
      </c>
    </row>
    <row r="70" spans="1:9" ht="16.5" customHeight="1">
      <c r="A70" s="191" t="s">
        <v>270</v>
      </c>
      <c r="B70" s="182" t="s">
        <v>271</v>
      </c>
      <c r="C70" s="182"/>
      <c r="D70" s="182"/>
      <c r="E70" s="182"/>
      <c r="F70" s="181">
        <v>627</v>
      </c>
      <c r="G70" s="183">
        <v>12412</v>
      </c>
      <c r="H70" s="184"/>
      <c r="I70" s="185"/>
    </row>
    <row r="71" spans="1:9" ht="16.5" customHeight="1">
      <c r="A71" s="189"/>
      <c r="B71" s="192" t="s">
        <v>272</v>
      </c>
      <c r="C71" s="192"/>
      <c r="D71" s="192"/>
      <c r="E71" s="192"/>
      <c r="F71" s="181">
        <v>6271</v>
      </c>
      <c r="G71" s="181">
        <v>124121</v>
      </c>
      <c r="H71" s="193"/>
      <c r="I71" s="185"/>
    </row>
    <row r="72" spans="1:9" ht="16.5" customHeight="1">
      <c r="A72" s="189"/>
      <c r="B72" s="192" t="s">
        <v>273</v>
      </c>
      <c r="C72" s="192"/>
      <c r="D72" s="192"/>
      <c r="E72" s="192"/>
      <c r="F72" s="181">
        <v>6272</v>
      </c>
      <c r="G72" s="181">
        <v>124122</v>
      </c>
      <c r="H72" s="193"/>
      <c r="I72" s="185"/>
    </row>
    <row r="73" spans="1:9" ht="16.5" customHeight="1">
      <c r="A73" s="189" t="s">
        <v>274</v>
      </c>
      <c r="B73" s="182" t="s">
        <v>275</v>
      </c>
      <c r="C73" s="182"/>
      <c r="D73" s="182"/>
      <c r="E73" s="182"/>
      <c r="F73" s="181">
        <v>628</v>
      </c>
      <c r="G73" s="181">
        <v>12413</v>
      </c>
      <c r="H73" s="193">
        <v>42</v>
      </c>
      <c r="I73" s="185">
        <v>32</v>
      </c>
    </row>
    <row r="74" spans="1:9" ht="16.5" customHeight="1">
      <c r="A74" s="180">
        <v>5</v>
      </c>
      <c r="B74" s="187" t="s">
        <v>276</v>
      </c>
      <c r="C74" s="182"/>
      <c r="D74" s="182"/>
      <c r="E74" s="182"/>
      <c r="F74" s="194">
        <v>63</v>
      </c>
      <c r="G74" s="194">
        <v>12500</v>
      </c>
      <c r="H74" s="195">
        <f>SUM(H75:H78)</f>
        <v>25</v>
      </c>
      <c r="I74" s="162">
        <f>SUM(I75:I78)</f>
        <v>35</v>
      </c>
    </row>
    <row r="75" spans="1:9" ht="16.5" customHeight="1">
      <c r="A75" s="189" t="s">
        <v>205</v>
      </c>
      <c r="B75" s="182" t="s">
        <v>277</v>
      </c>
      <c r="C75" s="182"/>
      <c r="D75" s="182"/>
      <c r="E75" s="182"/>
      <c r="F75" s="181">
        <v>632</v>
      </c>
      <c r="G75" s="181">
        <v>12501</v>
      </c>
      <c r="H75" s="193">
        <v>25</v>
      </c>
      <c r="I75" s="162">
        <v>35</v>
      </c>
    </row>
    <row r="76" spans="1:9" ht="16.5" customHeight="1">
      <c r="A76" s="189" t="s">
        <v>214</v>
      </c>
      <c r="B76" s="182" t="s">
        <v>278</v>
      </c>
      <c r="C76" s="182"/>
      <c r="D76" s="182"/>
      <c r="E76" s="182"/>
      <c r="F76" s="181">
        <v>633</v>
      </c>
      <c r="G76" s="181">
        <v>12502</v>
      </c>
      <c r="H76" s="193"/>
      <c r="I76" s="162"/>
    </row>
    <row r="77" spans="1:9" ht="16.5" customHeight="1">
      <c r="A77" s="189" t="s">
        <v>216</v>
      </c>
      <c r="B77" s="182" t="s">
        <v>279</v>
      </c>
      <c r="C77" s="182"/>
      <c r="D77" s="182"/>
      <c r="E77" s="182"/>
      <c r="F77" s="181">
        <v>634</v>
      </c>
      <c r="G77" s="181">
        <v>12503</v>
      </c>
      <c r="H77" s="193"/>
      <c r="I77" s="162"/>
    </row>
    <row r="78" spans="1:9" ht="16.5" customHeight="1">
      <c r="A78" s="189" t="s">
        <v>254</v>
      </c>
      <c r="B78" s="182" t="s">
        <v>280</v>
      </c>
      <c r="C78" s="182"/>
      <c r="D78" s="182"/>
      <c r="E78" s="182"/>
      <c r="F78" s="181" t="s">
        <v>281</v>
      </c>
      <c r="G78" s="181">
        <v>12504</v>
      </c>
      <c r="H78" s="193"/>
      <c r="I78" s="162"/>
    </row>
    <row r="79" spans="1:9" ht="12.75" customHeight="1">
      <c r="A79" s="180" t="s">
        <v>282</v>
      </c>
      <c r="B79" s="155" t="s">
        <v>283</v>
      </c>
      <c r="C79" s="155"/>
      <c r="D79" s="155"/>
      <c r="E79" s="155"/>
      <c r="F79" s="181"/>
      <c r="G79" s="181">
        <v>12600</v>
      </c>
      <c r="H79" s="162">
        <f>H48+H54+H57+H58+H74</f>
        <v>2865</v>
      </c>
      <c r="I79" s="162">
        <f>I48+I54+I57+I58+I74</f>
        <v>1519</v>
      </c>
    </row>
    <row r="80" spans="1:9" ht="14.25" customHeight="1">
      <c r="A80" s="196"/>
      <c r="B80" s="197" t="s">
        <v>284</v>
      </c>
      <c r="C80" s="198"/>
      <c r="D80" s="198"/>
      <c r="E80" s="199"/>
      <c r="F80" s="196"/>
      <c r="G80" s="196"/>
      <c r="H80" s="153" t="s">
        <v>202</v>
      </c>
      <c r="I80" s="200" t="s">
        <v>203</v>
      </c>
    </row>
    <row r="81" spans="1:9" ht="16.5" customHeight="1">
      <c r="A81" s="201">
        <v>1</v>
      </c>
      <c r="B81" s="202" t="s">
        <v>285</v>
      </c>
      <c r="C81" s="202"/>
      <c r="D81" s="202"/>
      <c r="E81" s="202"/>
      <c r="F81" s="194"/>
      <c r="G81" s="194">
        <v>14000</v>
      </c>
      <c r="H81" s="162"/>
      <c r="I81" s="162"/>
    </row>
    <row r="82" spans="1:9" ht="16.5" customHeight="1">
      <c r="A82" s="201">
        <v>2</v>
      </c>
      <c r="B82" s="202" t="s">
        <v>286</v>
      </c>
      <c r="C82" s="202"/>
      <c r="D82" s="202"/>
      <c r="E82" s="202"/>
      <c r="F82" s="194"/>
      <c r="G82" s="194">
        <v>15000</v>
      </c>
      <c r="H82" s="162">
        <f>SUM(H84+H85)</f>
        <v>0</v>
      </c>
      <c r="I82" s="162"/>
    </row>
    <row r="83" spans="1:9" ht="16.5" customHeight="1">
      <c r="A83" s="196" t="s">
        <v>205</v>
      </c>
      <c r="B83" s="190" t="s">
        <v>287</v>
      </c>
      <c r="C83" s="190"/>
      <c r="D83" s="190"/>
      <c r="E83" s="190"/>
      <c r="F83" s="194"/>
      <c r="G83" s="181">
        <v>15001</v>
      </c>
      <c r="H83" s="185"/>
      <c r="I83" s="162"/>
    </row>
    <row r="84" spans="1:9" ht="16.5" customHeight="1">
      <c r="A84" s="196"/>
      <c r="B84" s="203" t="s">
        <v>288</v>
      </c>
      <c r="C84" s="203"/>
      <c r="D84" s="203"/>
      <c r="E84" s="203"/>
      <c r="F84" s="194"/>
      <c r="G84" s="181">
        <v>150011</v>
      </c>
      <c r="H84" s="185"/>
      <c r="I84" s="162"/>
    </row>
    <row r="85" spans="1:9" ht="16.5" customHeight="1">
      <c r="A85" s="178" t="s">
        <v>214</v>
      </c>
      <c r="B85" s="190" t="s">
        <v>289</v>
      </c>
      <c r="C85" s="190"/>
      <c r="D85" s="190"/>
      <c r="E85" s="190"/>
      <c r="F85" s="194"/>
      <c r="G85" s="181">
        <v>15002</v>
      </c>
      <c r="H85" s="185"/>
      <c r="I85" s="162"/>
    </row>
    <row r="86" spans="1:9" ht="15.75" customHeight="1">
      <c r="A86" s="178"/>
      <c r="B86" s="203" t="s">
        <v>290</v>
      </c>
      <c r="C86" s="203"/>
      <c r="D86" s="203"/>
      <c r="E86" s="203"/>
      <c r="F86" s="194"/>
      <c r="G86" s="181">
        <v>150021</v>
      </c>
      <c r="H86" s="185"/>
      <c r="I86" s="162"/>
    </row>
    <row r="87" spans="1:9" ht="12.75">
      <c r="A87" s="204"/>
      <c r="B87" s="204"/>
      <c r="C87" s="204"/>
      <c r="D87" s="204"/>
      <c r="E87" s="204"/>
      <c r="F87" s="204"/>
      <c r="G87" s="204"/>
      <c r="H87" s="204"/>
      <c r="I87" s="205"/>
    </row>
    <row r="88" spans="1:9" ht="12.75">
      <c r="A88" s="146"/>
      <c r="B88" s="146"/>
      <c r="C88" s="34" t="s">
        <v>228</v>
      </c>
      <c r="D88" s="34"/>
      <c r="E88" s="146"/>
      <c r="F88" s="146"/>
      <c r="G88" s="146"/>
      <c r="H88" s="146"/>
      <c r="I88" s="146"/>
    </row>
    <row r="89" spans="1:9" ht="12.75">
      <c r="A89" s="146"/>
      <c r="B89" s="146"/>
      <c r="C89" s="34"/>
      <c r="D89" s="34"/>
      <c r="E89" s="146"/>
      <c r="F89" s="146"/>
      <c r="G89" s="146"/>
      <c r="H89" s="146"/>
      <c r="I89" s="146"/>
    </row>
    <row r="90" spans="1:9" ht="12.75">
      <c r="A90" s="146"/>
      <c r="B90" s="206"/>
      <c r="C90" s="34" t="s">
        <v>69</v>
      </c>
      <c r="D90" s="34"/>
      <c r="E90" s="146"/>
      <c r="F90" s="146"/>
      <c r="G90" s="146"/>
      <c r="H90" s="146"/>
      <c r="I90" s="146"/>
    </row>
    <row r="91" spans="1:9" ht="12.75">
      <c r="A91" s="146"/>
      <c r="B91" s="206"/>
      <c r="C91" s="146"/>
      <c r="D91" s="146"/>
      <c r="E91" s="146"/>
      <c r="F91" s="146"/>
      <c r="G91" s="146"/>
      <c r="H91" s="146"/>
      <c r="I91" s="146"/>
    </row>
    <row r="92" spans="1:9" ht="12.75">
      <c r="A92" s="146"/>
      <c r="B92" s="206"/>
      <c r="C92" s="146"/>
      <c r="D92" s="146"/>
      <c r="E92" s="146"/>
      <c r="F92" s="146"/>
      <c r="G92" s="146"/>
      <c r="H92" s="146"/>
      <c r="I92" s="146"/>
    </row>
    <row r="93" spans="1:9" ht="12.75">
      <c r="A93" s="146"/>
      <c r="B93" s="206"/>
      <c r="C93" s="146"/>
      <c r="D93" s="146"/>
      <c r="E93" s="146"/>
      <c r="F93" s="146"/>
      <c r="G93" s="146"/>
      <c r="H93" s="146"/>
      <c r="I93" s="146"/>
    </row>
    <row r="94" spans="1:9" ht="12.75">
      <c r="A94" s="146"/>
      <c r="B94" s="146"/>
      <c r="C94" s="146"/>
      <c r="D94" s="146"/>
      <c r="E94" s="146"/>
      <c r="F94" s="146"/>
      <c r="G94" s="146"/>
      <c r="H94" s="146"/>
      <c r="I94" s="146"/>
    </row>
    <row r="95" spans="1:9" ht="12.75">
      <c r="A95" s="146"/>
      <c r="B95" s="146"/>
      <c r="C95" s="146"/>
      <c r="D95" s="146"/>
      <c r="E95" s="146"/>
      <c r="F95" s="146"/>
      <c r="G95" s="146"/>
      <c r="H95" s="146"/>
      <c r="I95" s="146"/>
    </row>
    <row r="96" spans="1:9" ht="12.75">
      <c r="A96" s="146"/>
      <c r="B96" s="146"/>
      <c r="C96" s="146"/>
      <c r="D96" s="146"/>
      <c r="E96" s="146"/>
      <c r="F96" s="146"/>
      <c r="G96" s="146"/>
      <c r="H96" s="146"/>
      <c r="I96" s="146"/>
    </row>
    <row r="97" spans="1:9" ht="12.75">
      <c r="A97" s="146"/>
      <c r="B97" s="146"/>
      <c r="C97" s="146"/>
      <c r="D97" s="146"/>
      <c r="E97" s="146"/>
      <c r="F97" s="146"/>
      <c r="G97" s="146"/>
      <c r="H97" s="146"/>
      <c r="I97" s="146"/>
    </row>
    <row r="98" spans="1:9" ht="12.75">
      <c r="A98" s="146"/>
      <c r="B98" s="146"/>
      <c r="C98" s="146"/>
      <c r="D98" s="146"/>
      <c r="E98" s="146"/>
      <c r="F98" s="146"/>
      <c r="G98" s="146"/>
      <c r="H98" s="146"/>
      <c r="I98" s="146"/>
    </row>
    <row r="99" spans="1:9" ht="12.75">
      <c r="A99" s="146"/>
      <c r="B99" s="146"/>
      <c r="C99" s="146"/>
      <c r="D99" s="146"/>
      <c r="E99" s="146"/>
      <c r="F99" s="146"/>
      <c r="G99" s="146"/>
      <c r="H99" s="146"/>
      <c r="I99" s="146"/>
    </row>
    <row r="100" spans="1:9" ht="12.75">
      <c r="A100" s="146"/>
      <c r="B100" s="146"/>
      <c r="C100" s="146"/>
      <c r="D100" s="146"/>
      <c r="E100" s="146"/>
      <c r="F100" s="146"/>
      <c r="G100" s="146"/>
      <c r="H100" s="146"/>
      <c r="I100" s="146"/>
    </row>
    <row r="101" spans="1:9" ht="12.75">
      <c r="A101" s="146"/>
      <c r="B101" s="146"/>
      <c r="C101" s="146"/>
      <c r="D101" s="146"/>
      <c r="E101" s="146"/>
      <c r="F101" s="146"/>
      <c r="G101" s="146"/>
      <c r="H101" s="146"/>
      <c r="I101" s="146"/>
    </row>
    <row r="102" spans="1:9" ht="12.75">
      <c r="A102" s="146"/>
      <c r="B102" s="146"/>
      <c r="C102" s="146"/>
      <c r="D102" s="146"/>
      <c r="E102" s="146"/>
      <c r="F102" s="146"/>
      <c r="G102" s="146"/>
      <c r="H102" s="146"/>
      <c r="I102" s="146"/>
    </row>
    <row r="103" spans="1:9" ht="12.75">
      <c r="A103" s="146"/>
      <c r="B103" s="146"/>
      <c r="C103" s="146"/>
      <c r="D103" s="146"/>
      <c r="E103" s="146"/>
      <c r="F103" s="146"/>
      <c r="G103" s="146"/>
      <c r="H103" s="146"/>
      <c r="I103" s="146"/>
    </row>
    <row r="104" spans="1:9" ht="12.75">
      <c r="A104" s="146"/>
      <c r="B104" s="146"/>
      <c r="C104" s="146"/>
      <c r="D104" s="146"/>
      <c r="E104" s="146"/>
      <c r="F104" s="146"/>
      <c r="G104" s="146"/>
      <c r="H104" s="146"/>
      <c r="I104" s="146"/>
    </row>
    <row r="105" spans="1:9" ht="12.75">
      <c r="A105" s="146"/>
      <c r="B105" s="146"/>
      <c r="C105" s="146"/>
      <c r="D105" s="146"/>
      <c r="E105" s="146"/>
      <c r="F105" s="146"/>
      <c r="G105" s="146"/>
      <c r="H105" s="146"/>
      <c r="I105" s="146"/>
    </row>
    <row r="106" spans="1:9" ht="12.75">
      <c r="A106" s="146"/>
      <c r="B106" s="146"/>
      <c r="C106" s="146"/>
      <c r="D106" s="146"/>
      <c r="E106" s="146"/>
      <c r="F106" s="146"/>
      <c r="G106" s="146"/>
      <c r="H106" s="146"/>
      <c r="I106" s="146"/>
    </row>
    <row r="107" spans="1:9" ht="12.75">
      <c r="A107" s="146"/>
      <c r="B107" s="146"/>
      <c r="C107" s="146"/>
      <c r="D107" s="146"/>
      <c r="E107" s="146"/>
      <c r="F107" s="146"/>
      <c r="G107" s="146"/>
      <c r="H107" s="146"/>
      <c r="I107" s="146"/>
    </row>
    <row r="108" spans="1:9" ht="12.75">
      <c r="A108" s="146"/>
      <c r="B108" s="146"/>
      <c r="C108" s="146"/>
      <c r="D108" s="146"/>
      <c r="E108" s="146"/>
      <c r="F108" s="146"/>
      <c r="G108" s="146"/>
      <c r="H108" s="146"/>
      <c r="I108" s="146"/>
    </row>
    <row r="109" spans="1:9" ht="12.75">
      <c r="A109" s="146"/>
      <c r="B109" s="146"/>
      <c r="C109" s="146"/>
      <c r="D109" s="146"/>
      <c r="E109" s="146"/>
      <c r="F109" s="146"/>
      <c r="G109" s="146"/>
      <c r="H109" s="146"/>
      <c r="I109" s="146"/>
    </row>
    <row r="110" spans="1:9" ht="12.75">
      <c r="A110" s="146"/>
      <c r="B110" s="146"/>
      <c r="C110" s="146"/>
      <c r="D110" s="146"/>
      <c r="E110" s="146"/>
      <c r="F110" s="146"/>
      <c r="G110" s="146"/>
      <c r="H110" s="146"/>
      <c r="I110" s="146"/>
    </row>
    <row r="111" spans="1:9" ht="12.75">
      <c r="A111" s="146"/>
      <c r="B111" s="146"/>
      <c r="C111" s="146"/>
      <c r="D111" s="146"/>
      <c r="E111" s="146"/>
      <c r="F111" s="146"/>
      <c r="G111" s="146"/>
      <c r="H111" s="146"/>
      <c r="I111" s="146"/>
    </row>
    <row r="112" spans="1:9" ht="12.75">
      <c r="A112" s="146"/>
      <c r="B112" s="146"/>
      <c r="C112" s="146"/>
      <c r="D112" s="146"/>
      <c r="E112" s="146"/>
      <c r="F112" s="146"/>
      <c r="G112" s="146"/>
      <c r="H112" s="146"/>
      <c r="I112" s="146"/>
    </row>
    <row r="113" spans="1:9" ht="12.75">
      <c r="A113" s="146"/>
      <c r="B113" s="146"/>
      <c r="C113" s="146"/>
      <c r="D113" s="146"/>
      <c r="E113" s="146"/>
      <c r="F113" s="146"/>
      <c r="G113" s="146"/>
      <c r="H113" s="146"/>
      <c r="I113" s="146"/>
    </row>
    <row r="114" spans="1:9" ht="12.75">
      <c r="A114" s="146"/>
      <c r="B114" s="146"/>
      <c r="C114" s="146"/>
      <c r="D114" s="146"/>
      <c r="E114" s="146"/>
      <c r="F114" s="146"/>
      <c r="G114" s="146"/>
      <c r="H114" s="146"/>
      <c r="I114" s="146"/>
    </row>
    <row r="115" spans="1:9" ht="12.75">
      <c r="A115" s="146"/>
      <c r="B115" s="146"/>
      <c r="C115" s="146"/>
      <c r="D115" s="146"/>
      <c r="E115" s="146"/>
      <c r="F115" s="146"/>
      <c r="G115" s="146"/>
      <c r="H115" s="146"/>
      <c r="I115" s="146"/>
    </row>
    <row r="116" spans="1:9" ht="12.75">
      <c r="A116" s="146"/>
      <c r="B116" s="146"/>
      <c r="C116" s="146"/>
      <c r="D116" s="146"/>
      <c r="E116" s="146"/>
      <c r="F116" s="146"/>
      <c r="G116" s="146"/>
      <c r="H116" s="146"/>
      <c r="I116" s="146"/>
    </row>
    <row r="117" spans="1:9" ht="12.75">
      <c r="A117" s="146"/>
      <c r="B117" s="146"/>
      <c r="C117" s="146"/>
      <c r="D117" s="146"/>
      <c r="E117" s="146"/>
      <c r="F117" s="146"/>
      <c r="G117" s="146"/>
      <c r="H117" s="146"/>
      <c r="I117" s="146"/>
    </row>
    <row r="118" spans="1:9" ht="12.75">
      <c r="A118" s="146"/>
      <c r="B118" s="146"/>
      <c r="C118" s="146"/>
      <c r="D118" s="146"/>
      <c r="E118" s="146"/>
      <c r="F118" s="146"/>
      <c r="G118" s="146"/>
      <c r="H118" s="146"/>
      <c r="I118" s="146"/>
    </row>
    <row r="119" spans="1:9" ht="12.75">
      <c r="A119" s="146"/>
      <c r="B119" s="146"/>
      <c r="C119" s="146"/>
      <c r="D119" s="146"/>
      <c r="E119" s="146"/>
      <c r="F119" s="146"/>
      <c r="G119" s="146"/>
      <c r="H119" s="146"/>
      <c r="I119" s="146"/>
    </row>
    <row r="120" spans="1:9" ht="12.75">
      <c r="A120" s="146"/>
      <c r="B120" s="146"/>
      <c r="C120" s="146"/>
      <c r="D120" s="146"/>
      <c r="E120" s="146"/>
      <c r="F120" s="146"/>
      <c r="G120" s="146"/>
      <c r="H120" s="146"/>
      <c r="I120" s="146"/>
    </row>
    <row r="121" spans="1:9" ht="12.75">
      <c r="A121" s="146"/>
      <c r="B121" s="146"/>
      <c r="C121" s="146"/>
      <c r="D121" s="146"/>
      <c r="E121" s="146"/>
      <c r="F121" s="146"/>
      <c r="G121" s="146"/>
      <c r="H121" s="146"/>
      <c r="I121" s="146"/>
    </row>
    <row r="122" spans="1:9" ht="12.75">
      <c r="A122" s="146"/>
      <c r="B122" s="146"/>
      <c r="C122" s="146"/>
      <c r="D122" s="146"/>
      <c r="E122" s="146"/>
      <c r="F122" s="146"/>
      <c r="G122" s="146"/>
      <c r="H122" s="146"/>
      <c r="I122" s="146"/>
    </row>
    <row r="123" spans="1:9" ht="12.75">
      <c r="A123" s="146"/>
      <c r="B123" s="146"/>
      <c r="C123" s="146"/>
      <c r="D123" s="146"/>
      <c r="E123" s="146"/>
      <c r="F123" s="146"/>
      <c r="G123" s="146"/>
      <c r="H123" s="146"/>
      <c r="I123" s="146"/>
    </row>
    <row r="124" spans="1:9" ht="12.75">
      <c r="A124" s="146"/>
      <c r="B124" s="146"/>
      <c r="C124" s="146"/>
      <c r="D124" s="146"/>
      <c r="E124" s="146"/>
      <c r="F124" s="146"/>
      <c r="G124" s="146"/>
      <c r="H124" s="146"/>
      <c r="I124" s="146"/>
    </row>
    <row r="125" spans="1:9" ht="12.75">
      <c r="A125" s="146"/>
      <c r="B125" s="146"/>
      <c r="C125" s="146"/>
      <c r="D125" s="146"/>
      <c r="E125" s="146"/>
      <c r="F125" s="146"/>
      <c r="G125" s="146"/>
      <c r="H125" s="146"/>
      <c r="I125" s="146"/>
    </row>
    <row r="126" spans="1:9" ht="12.75">
      <c r="A126" s="146"/>
      <c r="B126" s="146"/>
      <c r="C126" s="146"/>
      <c r="D126" s="146"/>
      <c r="E126" s="146"/>
      <c r="F126" s="146"/>
      <c r="G126" s="146"/>
      <c r="H126" s="146"/>
      <c r="I126" s="146"/>
    </row>
    <row r="127" spans="1:9" ht="12.75">
      <c r="A127" s="146"/>
      <c r="B127" s="146"/>
      <c r="C127" s="146"/>
      <c r="D127" s="146"/>
      <c r="E127" s="146"/>
      <c r="F127" s="146"/>
      <c r="G127" s="146"/>
      <c r="H127" s="146"/>
      <c r="I127" s="146"/>
    </row>
    <row r="128" spans="1:9" ht="12.75">
      <c r="A128" s="146"/>
      <c r="B128" s="146"/>
      <c r="C128" s="146"/>
      <c r="D128" s="146"/>
      <c r="E128" s="146"/>
      <c r="F128" s="146"/>
      <c r="G128" s="146"/>
      <c r="H128" s="146"/>
      <c r="I128" s="146"/>
    </row>
    <row r="129" spans="1:9" ht="12.75">
      <c r="A129" s="146"/>
      <c r="B129" s="146"/>
      <c r="C129" s="146"/>
      <c r="D129" s="146"/>
      <c r="E129" s="146"/>
      <c r="F129" s="146"/>
      <c r="G129" s="146"/>
      <c r="H129" s="146"/>
      <c r="I129" s="146"/>
    </row>
    <row r="130" spans="1:9" ht="12.75">
      <c r="A130" s="146"/>
      <c r="B130" s="146"/>
      <c r="C130" s="146"/>
      <c r="D130" s="146"/>
      <c r="E130" s="146"/>
      <c r="F130" s="146"/>
      <c r="G130" s="146"/>
      <c r="H130" s="146"/>
      <c r="I130" s="146"/>
    </row>
    <row r="131" spans="1:9" ht="12.75">
      <c r="A131" s="146"/>
      <c r="B131" s="146"/>
      <c r="C131" s="146"/>
      <c r="D131" s="146"/>
      <c r="E131" s="146"/>
      <c r="F131" s="146"/>
      <c r="G131" s="146"/>
      <c r="H131" s="146"/>
      <c r="I131" s="146"/>
    </row>
    <row r="132" spans="1:9" ht="12.75">
      <c r="A132" s="146"/>
      <c r="B132" s="146"/>
      <c r="C132" s="146"/>
      <c r="D132" s="146"/>
      <c r="E132" s="146"/>
      <c r="F132" s="146"/>
      <c r="G132" s="146"/>
      <c r="H132" s="146"/>
      <c r="I132" s="146"/>
    </row>
    <row r="133" spans="1:9" ht="12.75">
      <c r="A133" s="146"/>
      <c r="B133" s="146"/>
      <c r="C133" s="146"/>
      <c r="D133" s="146"/>
      <c r="E133" s="146"/>
      <c r="F133" s="146"/>
      <c r="G133" s="146"/>
      <c r="H133" s="146"/>
      <c r="I133" s="146"/>
    </row>
    <row r="134" spans="1:9" ht="12.75">
      <c r="A134" s="146"/>
      <c r="B134" s="146"/>
      <c r="C134" s="146"/>
      <c r="D134" s="146"/>
      <c r="E134" s="146"/>
      <c r="F134" s="146"/>
      <c r="G134" s="146"/>
      <c r="H134" s="146"/>
      <c r="I134" s="146"/>
    </row>
    <row r="135" spans="1:9" ht="12.75">
      <c r="A135" s="146"/>
      <c r="B135" s="146"/>
      <c r="C135" s="146"/>
      <c r="D135" s="146"/>
      <c r="E135" s="146"/>
      <c r="F135" s="146"/>
      <c r="G135" s="146"/>
      <c r="H135" s="146"/>
      <c r="I135" s="146"/>
    </row>
    <row r="136" spans="1:9" ht="12.75">
      <c r="A136" s="146"/>
      <c r="B136" s="146"/>
      <c r="C136" s="146"/>
      <c r="D136" s="146"/>
      <c r="E136" s="146"/>
      <c r="F136" s="146"/>
      <c r="G136" s="146"/>
      <c r="H136" s="146"/>
      <c r="I136" s="146"/>
    </row>
    <row r="137" spans="1:9" ht="12.75">
      <c r="A137" s="146"/>
      <c r="B137" s="146"/>
      <c r="C137" s="146"/>
      <c r="D137" s="146"/>
      <c r="E137" s="146"/>
      <c r="F137" s="146"/>
      <c r="G137" s="146"/>
      <c r="H137" s="146"/>
      <c r="I137" s="146"/>
    </row>
    <row r="138" spans="1:9" ht="12.75">
      <c r="A138" s="146"/>
      <c r="B138" s="146"/>
      <c r="C138" s="146"/>
      <c r="D138" s="146"/>
      <c r="E138" s="146"/>
      <c r="F138" s="146"/>
      <c r="G138" s="146"/>
      <c r="H138" s="146"/>
      <c r="I138" s="146"/>
    </row>
    <row r="139" spans="1:9" ht="12.75">
      <c r="A139" s="146"/>
      <c r="B139" s="146"/>
      <c r="C139" s="146"/>
      <c r="D139" s="146"/>
      <c r="E139" s="146"/>
      <c r="F139" s="146"/>
      <c r="G139" s="146"/>
      <c r="H139" s="146"/>
      <c r="I139" s="146"/>
    </row>
    <row r="140" spans="1:9" ht="12.75">
      <c r="A140" s="146"/>
      <c r="B140" s="146"/>
      <c r="C140" s="146"/>
      <c r="D140" s="146"/>
      <c r="E140" s="146"/>
      <c r="F140" s="146"/>
      <c r="G140" s="146"/>
      <c r="H140" s="146"/>
      <c r="I140" s="146"/>
    </row>
    <row r="141" spans="1:9" ht="12.75">
      <c r="A141" s="146"/>
      <c r="B141" s="146"/>
      <c r="C141" s="146"/>
      <c r="D141" s="146"/>
      <c r="E141" s="146"/>
      <c r="F141" s="146"/>
      <c r="G141" s="146"/>
      <c r="H141" s="146"/>
      <c r="I141" s="146"/>
    </row>
    <row r="142" spans="1:9" ht="12.75">
      <c r="A142" s="146"/>
      <c r="B142" s="146"/>
      <c r="C142" s="146"/>
      <c r="D142" s="146"/>
      <c r="E142" s="146"/>
      <c r="F142" s="146"/>
      <c r="G142" s="146"/>
      <c r="H142" s="146"/>
      <c r="I142" s="146"/>
    </row>
    <row r="143" spans="1:9" ht="12.75">
      <c r="A143" s="146"/>
      <c r="B143" s="146"/>
      <c r="C143" s="146"/>
      <c r="D143" s="146"/>
      <c r="E143" s="146"/>
      <c r="F143" s="146"/>
      <c r="G143" s="146"/>
      <c r="H143" s="146"/>
      <c r="I143" s="146"/>
    </row>
    <row r="144" spans="1:9" ht="12.75">
      <c r="A144" s="146"/>
      <c r="B144" s="146"/>
      <c r="C144" s="146"/>
      <c r="D144" s="146"/>
      <c r="E144" s="146"/>
      <c r="F144" s="146"/>
      <c r="G144" s="146"/>
      <c r="H144" s="146"/>
      <c r="I144" s="146"/>
    </row>
    <row r="145" spans="1:9" ht="12.75">
      <c r="A145" s="146"/>
      <c r="B145" s="146"/>
      <c r="C145" s="146"/>
      <c r="D145" s="146"/>
      <c r="E145" s="146"/>
      <c r="F145" s="146"/>
      <c r="G145" s="146"/>
      <c r="H145" s="146"/>
      <c r="I145" s="146"/>
    </row>
    <row r="146" spans="1:9" ht="12.75">
      <c r="A146" s="146"/>
      <c r="B146" s="146"/>
      <c r="C146" s="146"/>
      <c r="D146" s="146"/>
      <c r="E146" s="146"/>
      <c r="F146" s="146"/>
      <c r="G146" s="146"/>
      <c r="H146" s="146"/>
      <c r="I146" s="146"/>
    </row>
    <row r="147" spans="1:9" ht="12.75">
      <c r="A147" s="146"/>
      <c r="B147" s="146"/>
      <c r="C147" s="146"/>
      <c r="D147" s="146"/>
      <c r="E147" s="146"/>
      <c r="F147" s="146"/>
      <c r="G147" s="146"/>
      <c r="H147" s="146"/>
      <c r="I147" s="146"/>
    </row>
    <row r="148" spans="1:9" ht="12.75">
      <c r="A148" s="146"/>
      <c r="B148" s="146"/>
      <c r="C148" s="146"/>
      <c r="D148" s="146"/>
      <c r="E148" s="146"/>
      <c r="F148" s="146"/>
      <c r="G148" s="146"/>
      <c r="H148" s="146"/>
      <c r="I148" s="146"/>
    </row>
    <row r="149" spans="1:9" ht="12.75">
      <c r="A149" s="146"/>
      <c r="B149" s="146"/>
      <c r="C149" s="146"/>
      <c r="D149" s="146"/>
      <c r="E149" s="146"/>
      <c r="F149" s="146"/>
      <c r="G149" s="146"/>
      <c r="H149" s="146"/>
      <c r="I149" s="146"/>
    </row>
    <row r="150" spans="1:9" ht="12.75">
      <c r="A150" s="146"/>
      <c r="B150" s="146"/>
      <c r="C150" s="146"/>
      <c r="D150" s="146"/>
      <c r="E150" s="146"/>
      <c r="F150" s="146"/>
      <c r="G150" s="146"/>
      <c r="H150" s="146"/>
      <c r="I150" s="146"/>
    </row>
    <row r="151" spans="1:9" ht="12.75">
      <c r="A151" s="146"/>
      <c r="B151" s="146"/>
      <c r="C151" s="146"/>
      <c r="D151" s="146"/>
      <c r="E151" s="146"/>
      <c r="F151" s="146"/>
      <c r="G151" s="146"/>
      <c r="H151" s="146"/>
      <c r="I151" s="146"/>
    </row>
    <row r="152" spans="1:9" ht="12.75">
      <c r="A152" s="146"/>
      <c r="B152" s="146"/>
      <c r="C152" s="146"/>
      <c r="D152" s="146"/>
      <c r="E152" s="146"/>
      <c r="F152" s="146"/>
      <c r="G152" s="146"/>
      <c r="H152" s="146"/>
      <c r="I152" s="146"/>
    </row>
    <row r="153" spans="1:9" ht="12.75">
      <c r="A153" s="146"/>
      <c r="B153" s="146"/>
      <c r="C153" s="146"/>
      <c r="D153" s="146"/>
      <c r="E153" s="146"/>
      <c r="F153" s="146"/>
      <c r="G153" s="146"/>
      <c r="H153" s="146"/>
      <c r="I153" s="146"/>
    </row>
    <row r="154" spans="1:9" ht="12.75">
      <c r="A154" s="146"/>
      <c r="B154" s="146"/>
      <c r="C154" s="146"/>
      <c r="D154" s="146"/>
      <c r="E154" s="146"/>
      <c r="F154" s="146"/>
      <c r="G154" s="146"/>
      <c r="H154" s="146"/>
      <c r="I154" s="146"/>
    </row>
    <row r="155" spans="1:9" ht="12.75">
      <c r="A155" s="146"/>
      <c r="B155" s="146"/>
      <c r="C155" s="146"/>
      <c r="D155" s="146"/>
      <c r="E155" s="146"/>
      <c r="F155" s="146"/>
      <c r="G155" s="146"/>
      <c r="H155" s="146"/>
      <c r="I155" s="146"/>
    </row>
    <row r="156" spans="1:9" ht="12.75">
      <c r="A156" s="146"/>
      <c r="B156" s="146"/>
      <c r="C156" s="146"/>
      <c r="D156" s="146"/>
      <c r="E156" s="146"/>
      <c r="F156" s="146"/>
      <c r="G156" s="146"/>
      <c r="H156" s="146"/>
      <c r="I156" s="146"/>
    </row>
    <row r="157" spans="1:9" ht="12.75">
      <c r="A157" s="146"/>
      <c r="B157" s="146"/>
      <c r="C157" s="146"/>
      <c r="D157" s="146"/>
      <c r="E157" s="146"/>
      <c r="F157" s="146"/>
      <c r="G157" s="146"/>
      <c r="H157" s="146"/>
      <c r="I157" s="146"/>
    </row>
    <row r="158" spans="1:9" ht="12.75">
      <c r="A158" s="146"/>
      <c r="B158" s="146"/>
      <c r="C158" s="146"/>
      <c r="D158" s="146"/>
      <c r="E158" s="146"/>
      <c r="F158" s="146"/>
      <c r="G158" s="146"/>
      <c r="H158" s="146"/>
      <c r="I158" s="146"/>
    </row>
    <row r="159" spans="1:9" ht="12.75">
      <c r="A159" s="146"/>
      <c r="B159" s="146"/>
      <c r="C159" s="146"/>
      <c r="D159" s="146"/>
      <c r="E159" s="146"/>
      <c r="F159" s="146"/>
      <c r="G159" s="146"/>
      <c r="H159" s="146"/>
      <c r="I159" s="146"/>
    </row>
    <row r="160" spans="1:9" ht="12.75">
      <c r="A160" s="146"/>
      <c r="B160" s="146"/>
      <c r="C160" s="146"/>
      <c r="D160" s="146"/>
      <c r="E160" s="146"/>
      <c r="F160" s="146"/>
      <c r="G160" s="146"/>
      <c r="H160" s="146"/>
      <c r="I160" s="146"/>
    </row>
    <row r="161" spans="1:9" ht="12.75">
      <c r="A161" s="146"/>
      <c r="B161" s="146"/>
      <c r="C161" s="146"/>
      <c r="D161" s="146"/>
      <c r="E161" s="146"/>
      <c r="F161" s="146"/>
      <c r="G161" s="146"/>
      <c r="H161" s="146"/>
      <c r="I161" s="146"/>
    </row>
    <row r="162" spans="1:9" ht="12.75">
      <c r="A162" s="146"/>
      <c r="B162" s="146"/>
      <c r="C162" s="146"/>
      <c r="D162" s="146"/>
      <c r="E162" s="146"/>
      <c r="F162" s="146"/>
      <c r="G162" s="146"/>
      <c r="H162" s="146"/>
      <c r="I162" s="146"/>
    </row>
    <row r="163" spans="1:9" ht="12.75">
      <c r="A163" s="146"/>
      <c r="B163" s="146"/>
      <c r="C163" s="146"/>
      <c r="D163" s="146"/>
      <c r="E163" s="146"/>
      <c r="F163" s="146"/>
      <c r="G163" s="146"/>
      <c r="H163" s="146"/>
      <c r="I163" s="146"/>
    </row>
    <row r="164" spans="1:9" ht="12.75">
      <c r="A164" s="146"/>
      <c r="B164" s="146"/>
      <c r="C164" s="146"/>
      <c r="D164" s="146"/>
      <c r="E164" s="146"/>
      <c r="F164" s="146"/>
      <c r="G164" s="146"/>
      <c r="H164" s="146"/>
      <c r="I164" s="146"/>
    </row>
    <row r="165" spans="1:9" ht="12.75">
      <c r="A165" s="146"/>
      <c r="B165" s="146"/>
      <c r="C165" s="146"/>
      <c r="D165" s="146"/>
      <c r="E165" s="146"/>
      <c r="F165" s="146"/>
      <c r="G165" s="146"/>
      <c r="H165" s="146"/>
      <c r="I165" s="146"/>
    </row>
    <row r="166" spans="1:9" ht="12.75">
      <c r="A166" s="146"/>
      <c r="B166" s="146"/>
      <c r="C166" s="146"/>
      <c r="D166" s="146"/>
      <c r="E166" s="146"/>
      <c r="F166" s="146"/>
      <c r="G166" s="146"/>
      <c r="H166" s="146"/>
      <c r="I166" s="146"/>
    </row>
    <row r="167" spans="1:9" ht="12.75">
      <c r="A167" s="146"/>
      <c r="B167" s="146"/>
      <c r="C167" s="146"/>
      <c r="D167" s="146"/>
      <c r="E167" s="146"/>
      <c r="F167" s="146"/>
      <c r="G167" s="146"/>
      <c r="H167" s="146"/>
      <c r="I167" s="146"/>
    </row>
    <row r="168" spans="1:9" ht="12.75">
      <c r="A168" s="146"/>
      <c r="B168" s="146"/>
      <c r="C168" s="146"/>
      <c r="D168" s="146"/>
      <c r="E168" s="146"/>
      <c r="F168" s="146"/>
      <c r="G168" s="146"/>
      <c r="H168" s="146"/>
      <c r="I168" s="146"/>
    </row>
    <row r="169" spans="1:9" ht="12.75">
      <c r="A169" s="146"/>
      <c r="B169" s="146"/>
      <c r="C169" s="146"/>
      <c r="D169" s="146"/>
      <c r="E169" s="146"/>
      <c r="F169" s="146"/>
      <c r="G169" s="146"/>
      <c r="H169" s="146"/>
      <c r="I169" s="146"/>
    </row>
    <row r="170" spans="1:9" ht="12.75">
      <c r="A170" s="146"/>
      <c r="B170" s="146"/>
      <c r="C170" s="146"/>
      <c r="D170" s="146"/>
      <c r="E170" s="146"/>
      <c r="F170" s="146"/>
      <c r="G170" s="146"/>
      <c r="H170" s="146"/>
      <c r="I170" s="146"/>
    </row>
    <row r="171" spans="1:9" ht="12.75">
      <c r="A171" s="146"/>
      <c r="B171" s="146"/>
      <c r="C171" s="146"/>
      <c r="D171" s="146"/>
      <c r="E171" s="146"/>
      <c r="F171" s="146"/>
      <c r="G171" s="146"/>
      <c r="H171" s="146"/>
      <c r="I171" s="146"/>
    </row>
    <row r="172" spans="1:9" ht="12.75">
      <c r="A172" s="146"/>
      <c r="B172" s="146"/>
      <c r="C172" s="146"/>
      <c r="D172" s="146"/>
      <c r="E172" s="146"/>
      <c r="F172" s="146"/>
      <c r="G172" s="146"/>
      <c r="H172" s="146"/>
      <c r="I172" s="146"/>
    </row>
    <row r="173" spans="1:9" ht="12.75">
      <c r="A173" s="146"/>
      <c r="B173" s="146"/>
      <c r="C173" s="146"/>
      <c r="D173" s="146"/>
      <c r="E173" s="146"/>
      <c r="F173" s="146"/>
      <c r="G173" s="146"/>
      <c r="H173" s="146"/>
      <c r="I173" s="146"/>
    </row>
    <row r="174" spans="1:9" ht="12.75">
      <c r="A174" s="146"/>
      <c r="B174" s="146"/>
      <c r="C174" s="146"/>
      <c r="D174" s="146"/>
      <c r="E174" s="146"/>
      <c r="F174" s="146"/>
      <c r="G174" s="146"/>
      <c r="H174" s="146"/>
      <c r="I174" s="146"/>
    </row>
    <row r="175" spans="1:9" ht="12.75">
      <c r="A175" s="146"/>
      <c r="B175" s="146"/>
      <c r="C175" s="146"/>
      <c r="D175" s="146"/>
      <c r="E175" s="146"/>
      <c r="F175" s="146"/>
      <c r="G175" s="146"/>
      <c r="H175" s="146"/>
      <c r="I175" s="146"/>
    </row>
    <row r="176" spans="1:9" ht="12.75">
      <c r="A176" s="146"/>
      <c r="B176" s="146"/>
      <c r="C176" s="146"/>
      <c r="D176" s="146"/>
      <c r="E176" s="146"/>
      <c r="F176" s="146"/>
      <c r="G176" s="146"/>
      <c r="H176" s="146"/>
      <c r="I176" s="146"/>
    </row>
    <row r="177" spans="1:9" ht="12.75">
      <c r="A177" s="146"/>
      <c r="B177" s="146"/>
      <c r="C177" s="146"/>
      <c r="D177" s="146"/>
      <c r="E177" s="146"/>
      <c r="F177" s="146"/>
      <c r="G177" s="146"/>
      <c r="H177" s="146"/>
      <c r="I177" s="146"/>
    </row>
  </sheetData>
  <sheetProtection/>
  <mergeCells count="62">
    <mergeCell ref="B85:E85"/>
    <mergeCell ref="B86:E86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23:E23"/>
    <mergeCell ref="B26:E26"/>
    <mergeCell ref="B28:D28"/>
    <mergeCell ref="A46:I46"/>
    <mergeCell ref="B47:E47"/>
    <mergeCell ref="B48:E4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A5:I5"/>
    <mergeCell ref="B6:E6"/>
    <mergeCell ref="B7:E7"/>
    <mergeCell ref="B8:E8"/>
    <mergeCell ref="B9:E9"/>
    <mergeCell ref="B10:E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52">
      <selection activeCell="L67" sqref="L67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11" ht="12.75">
      <c r="A1" s="34" t="s">
        <v>291</v>
      </c>
      <c r="B1" s="34" t="s">
        <v>292</v>
      </c>
      <c r="C1" s="34" t="s">
        <v>293</v>
      </c>
      <c r="I1" s="147" t="s">
        <v>195</v>
      </c>
      <c r="J1" s="148"/>
      <c r="K1" s="148"/>
    </row>
    <row r="2" spans="2:11" ht="12.75">
      <c r="B2" s="34" t="s">
        <v>294</v>
      </c>
      <c r="C2" s="34" t="s">
        <v>294</v>
      </c>
      <c r="I2" s="147" t="s">
        <v>196</v>
      </c>
      <c r="J2" s="148"/>
      <c r="K2" s="148"/>
    </row>
    <row r="3" spans="2:11" ht="12.75">
      <c r="B3" s="34"/>
      <c r="C3" s="34"/>
      <c r="I3" s="34"/>
      <c r="J3" s="146"/>
      <c r="K3" s="146"/>
    </row>
    <row r="4" spans="2:3" ht="12.75">
      <c r="B4" s="34"/>
      <c r="C4" s="34"/>
    </row>
    <row r="5" spans="2:11" ht="12.75">
      <c r="B5" s="146" t="s">
        <v>295</v>
      </c>
      <c r="C5" s="146" t="s">
        <v>295</v>
      </c>
      <c r="H5" s="207"/>
      <c r="I5" s="207"/>
      <c r="J5" s="208" t="s">
        <v>296</v>
      </c>
      <c r="K5" s="208" t="s">
        <v>297</v>
      </c>
    </row>
    <row r="6" spans="2:11" ht="12.75">
      <c r="B6" s="146" t="s">
        <v>298</v>
      </c>
      <c r="C6" s="146" t="s">
        <v>298</v>
      </c>
      <c r="H6" s="207">
        <v>1</v>
      </c>
      <c r="I6" s="208" t="s">
        <v>294</v>
      </c>
      <c r="J6" s="209" t="s">
        <v>295</v>
      </c>
      <c r="K6" s="209"/>
    </row>
    <row r="7" spans="2:11" ht="12.75">
      <c r="B7" s="146" t="s">
        <v>299</v>
      </c>
      <c r="C7" s="146" t="s">
        <v>299</v>
      </c>
      <c r="H7" s="207">
        <v>2</v>
      </c>
      <c r="I7" s="208" t="s">
        <v>294</v>
      </c>
      <c r="J7" s="209" t="s">
        <v>300</v>
      </c>
      <c r="K7" s="207"/>
    </row>
    <row r="8" spans="2:11" ht="12.75">
      <c r="B8" s="146" t="s">
        <v>301</v>
      </c>
      <c r="C8" s="146" t="s">
        <v>301</v>
      </c>
      <c r="H8" s="207">
        <v>3</v>
      </c>
      <c r="I8" s="208" t="s">
        <v>294</v>
      </c>
      <c r="J8" s="209" t="s">
        <v>302</v>
      </c>
      <c r="K8" s="207"/>
    </row>
    <row r="9" spans="2:11" ht="12.75">
      <c r="B9" s="146" t="s">
        <v>303</v>
      </c>
      <c r="C9" s="146" t="s">
        <v>303</v>
      </c>
      <c r="H9" s="207">
        <v>4</v>
      </c>
      <c r="I9" s="208" t="s">
        <v>294</v>
      </c>
      <c r="J9" s="209" t="s">
        <v>301</v>
      </c>
      <c r="K9" s="207"/>
    </row>
    <row r="10" spans="2:11" ht="12.75">
      <c r="B10" s="146" t="s">
        <v>304</v>
      </c>
      <c r="C10" s="146" t="s">
        <v>304</v>
      </c>
      <c r="H10" s="207">
        <v>5</v>
      </c>
      <c r="I10" s="208" t="s">
        <v>294</v>
      </c>
      <c r="J10" s="209" t="s">
        <v>303</v>
      </c>
      <c r="K10" s="207"/>
    </row>
    <row r="11" spans="2:11" ht="12.75">
      <c r="B11" s="146" t="s">
        <v>305</v>
      </c>
      <c r="C11" s="146" t="s">
        <v>305</v>
      </c>
      <c r="H11" s="207">
        <v>6</v>
      </c>
      <c r="I11" s="208" t="s">
        <v>294</v>
      </c>
      <c r="J11" s="209" t="s">
        <v>304</v>
      </c>
      <c r="K11" s="207"/>
    </row>
    <row r="12" spans="2:11" ht="12.75">
      <c r="B12" s="146" t="s">
        <v>306</v>
      </c>
      <c r="C12" s="146" t="s">
        <v>306</v>
      </c>
      <c r="H12" s="207">
        <v>7</v>
      </c>
      <c r="I12" s="208" t="s">
        <v>294</v>
      </c>
      <c r="J12" s="209" t="s">
        <v>307</v>
      </c>
      <c r="K12" s="207"/>
    </row>
    <row r="13" spans="2:11" ht="12.75">
      <c r="B13" s="34" t="s">
        <v>308</v>
      </c>
      <c r="C13" s="34" t="s">
        <v>308</v>
      </c>
      <c r="H13" s="207">
        <v>8</v>
      </c>
      <c r="I13" s="208" t="s">
        <v>294</v>
      </c>
      <c r="J13" s="209" t="s">
        <v>306</v>
      </c>
      <c r="K13" s="210"/>
    </row>
    <row r="14" spans="2:11" ht="12.75">
      <c r="B14" s="34"/>
      <c r="C14" s="34"/>
      <c r="H14" s="208" t="s">
        <v>9</v>
      </c>
      <c r="I14" s="208"/>
      <c r="J14" s="208" t="s">
        <v>309</v>
      </c>
      <c r="K14" s="211"/>
    </row>
    <row r="15" spans="2:11" ht="12.75">
      <c r="B15" s="146" t="s">
        <v>310</v>
      </c>
      <c r="C15" s="146" t="s">
        <v>310</v>
      </c>
      <c r="H15" s="207">
        <v>9</v>
      </c>
      <c r="I15" s="208" t="s">
        <v>308</v>
      </c>
      <c r="J15" s="209" t="s">
        <v>311</v>
      </c>
      <c r="K15" s="207"/>
    </row>
    <row r="16" spans="2:11" ht="12.75">
      <c r="B16" s="146" t="s">
        <v>312</v>
      </c>
      <c r="C16" s="146" t="s">
        <v>312</v>
      </c>
      <c r="H16" s="207">
        <v>10</v>
      </c>
      <c r="I16" s="208" t="s">
        <v>308</v>
      </c>
      <c r="J16" s="209" t="s">
        <v>312</v>
      </c>
      <c r="K16" s="209"/>
    </row>
    <row r="17" spans="2:11" ht="12.75">
      <c r="B17" s="146" t="s">
        <v>313</v>
      </c>
      <c r="C17" s="146" t="s">
        <v>313</v>
      </c>
      <c r="H17" s="207">
        <v>11</v>
      </c>
      <c r="I17" s="208" t="s">
        <v>308</v>
      </c>
      <c r="J17" s="209" t="s">
        <v>313</v>
      </c>
      <c r="K17" s="207"/>
    </row>
    <row r="18" spans="2:11" ht="12.75">
      <c r="B18" s="146"/>
      <c r="C18" s="146"/>
      <c r="H18" s="208" t="s">
        <v>41</v>
      </c>
      <c r="I18" s="208"/>
      <c r="J18" s="208" t="s">
        <v>314</v>
      </c>
      <c r="K18" s="208"/>
    </row>
    <row r="19" spans="2:11" ht="12.75">
      <c r="B19" s="34" t="s">
        <v>315</v>
      </c>
      <c r="C19" s="34" t="s">
        <v>315</v>
      </c>
      <c r="H19" s="207">
        <v>12</v>
      </c>
      <c r="I19" s="208" t="s">
        <v>315</v>
      </c>
      <c r="J19" s="209" t="s">
        <v>316</v>
      </c>
      <c r="K19" s="207"/>
    </row>
    <row r="20" spans="2:11" ht="12.75">
      <c r="B20" s="146" t="s">
        <v>305</v>
      </c>
      <c r="C20" s="146" t="s">
        <v>305</v>
      </c>
      <c r="H20" s="207">
        <v>13</v>
      </c>
      <c r="I20" s="208" t="s">
        <v>315</v>
      </c>
      <c r="J20" s="208" t="s">
        <v>317</v>
      </c>
      <c r="K20" s="207"/>
    </row>
    <row r="21" spans="2:11" ht="12.75">
      <c r="B21" s="146" t="s">
        <v>318</v>
      </c>
      <c r="C21" s="146" t="s">
        <v>318</v>
      </c>
      <c r="H21" s="207">
        <v>14</v>
      </c>
      <c r="I21" s="208" t="s">
        <v>315</v>
      </c>
      <c r="J21" s="209" t="s">
        <v>319</v>
      </c>
      <c r="K21" s="207"/>
    </row>
    <row r="22" spans="2:11" ht="12.75">
      <c r="B22" s="146" t="s">
        <v>319</v>
      </c>
      <c r="C22" s="146" t="s">
        <v>319</v>
      </c>
      <c r="H22" s="207">
        <v>15</v>
      </c>
      <c r="I22" s="208" t="s">
        <v>315</v>
      </c>
      <c r="J22" s="209" t="s">
        <v>320</v>
      </c>
      <c r="K22" s="207"/>
    </row>
    <row r="23" spans="2:11" ht="12.75">
      <c r="B23" s="146" t="s">
        <v>320</v>
      </c>
      <c r="C23" s="146" t="s">
        <v>320</v>
      </c>
      <c r="H23" s="207">
        <v>16</v>
      </c>
      <c r="I23" s="208" t="s">
        <v>315</v>
      </c>
      <c r="J23" s="209" t="s">
        <v>321</v>
      </c>
      <c r="K23" s="207"/>
    </row>
    <row r="24" spans="2:11" ht="12.75">
      <c r="B24" s="146" t="s">
        <v>322</v>
      </c>
      <c r="C24" s="146" t="s">
        <v>322</v>
      </c>
      <c r="H24" s="207">
        <v>17</v>
      </c>
      <c r="I24" s="208" t="s">
        <v>315</v>
      </c>
      <c r="J24" s="209" t="s">
        <v>323</v>
      </c>
      <c r="K24" s="207"/>
    </row>
    <row r="25" spans="2:11" ht="12.75">
      <c r="B25" s="146" t="s">
        <v>323</v>
      </c>
      <c r="C25" s="146" t="s">
        <v>323</v>
      </c>
      <c r="H25" s="207">
        <v>18</v>
      </c>
      <c r="I25" s="208" t="s">
        <v>315</v>
      </c>
      <c r="J25" s="209" t="s">
        <v>324</v>
      </c>
      <c r="K25" s="207"/>
    </row>
    <row r="26" spans="2:11" ht="12.75">
      <c r="B26" s="146" t="s">
        <v>325</v>
      </c>
      <c r="C26" s="146" t="s">
        <v>325</v>
      </c>
      <c r="H26" s="207">
        <v>19</v>
      </c>
      <c r="I26" s="208" t="s">
        <v>315</v>
      </c>
      <c r="J26" s="209" t="s">
        <v>326</v>
      </c>
      <c r="K26" s="207"/>
    </row>
    <row r="27" spans="2:11" ht="12.75">
      <c r="B27" s="146"/>
      <c r="C27" s="146"/>
      <c r="H27" s="208" t="s">
        <v>184</v>
      </c>
      <c r="I27" s="208"/>
      <c r="J27" s="208" t="s">
        <v>327</v>
      </c>
      <c r="K27" s="207"/>
    </row>
    <row r="28" spans="2:11" ht="12.75">
      <c r="B28" s="146" t="s">
        <v>326</v>
      </c>
      <c r="C28" s="146" t="s">
        <v>326</v>
      </c>
      <c r="H28" s="207">
        <v>20</v>
      </c>
      <c r="I28" s="208" t="s">
        <v>328</v>
      </c>
      <c r="J28" s="209" t="s">
        <v>329</v>
      </c>
      <c r="K28" s="207"/>
    </row>
    <row r="29" spans="2:11" ht="12.75">
      <c r="B29" s="34" t="s">
        <v>328</v>
      </c>
      <c r="C29" s="34" t="s">
        <v>328</v>
      </c>
      <c r="H29" s="207">
        <v>21</v>
      </c>
      <c r="I29" s="208" t="s">
        <v>328</v>
      </c>
      <c r="J29" s="209" t="s">
        <v>330</v>
      </c>
      <c r="K29" s="209"/>
    </row>
    <row r="30" spans="2:11" ht="12.75">
      <c r="B30" s="146" t="s">
        <v>331</v>
      </c>
      <c r="C30" s="146" t="s">
        <v>331</v>
      </c>
      <c r="H30" s="207">
        <v>22</v>
      </c>
      <c r="I30" s="208" t="s">
        <v>328</v>
      </c>
      <c r="J30" s="209" t="s">
        <v>332</v>
      </c>
      <c r="K30" s="209"/>
    </row>
    <row r="31" spans="2:11" ht="12.75">
      <c r="B31" s="146" t="s">
        <v>330</v>
      </c>
      <c r="C31" s="146" t="s">
        <v>330</v>
      </c>
      <c r="H31" s="207">
        <v>23</v>
      </c>
      <c r="I31" s="208" t="s">
        <v>328</v>
      </c>
      <c r="J31" s="209" t="s">
        <v>333</v>
      </c>
      <c r="K31" s="207"/>
    </row>
    <row r="32" spans="2:11" ht="12.75">
      <c r="B32" s="146"/>
      <c r="C32" s="146"/>
      <c r="H32" s="208" t="s">
        <v>334</v>
      </c>
      <c r="I32" s="208"/>
      <c r="J32" s="208" t="s">
        <v>335</v>
      </c>
      <c r="K32" s="207"/>
    </row>
    <row r="33" spans="2:11" ht="12.75">
      <c r="B33" s="146" t="s">
        <v>332</v>
      </c>
      <c r="C33" s="146" t="s">
        <v>332</v>
      </c>
      <c r="H33" s="207">
        <v>24</v>
      </c>
      <c r="I33" s="208" t="s">
        <v>336</v>
      </c>
      <c r="J33" s="209" t="s">
        <v>337</v>
      </c>
      <c r="K33" s="210">
        <v>192988651.02</v>
      </c>
    </row>
    <row r="34" spans="2:11" ht="12.75">
      <c r="B34" s="146" t="s">
        <v>333</v>
      </c>
      <c r="C34" s="146" t="s">
        <v>333</v>
      </c>
      <c r="H34" s="207">
        <v>25</v>
      </c>
      <c r="I34" s="208" t="s">
        <v>336</v>
      </c>
      <c r="J34" s="209" t="s">
        <v>338</v>
      </c>
      <c r="K34" s="207"/>
    </row>
    <row r="35" spans="8:11" ht="12.75">
      <c r="H35" s="207">
        <v>26</v>
      </c>
      <c r="I35" s="208" t="s">
        <v>336</v>
      </c>
      <c r="J35" s="209" t="s">
        <v>339</v>
      </c>
      <c r="K35" s="207"/>
    </row>
    <row r="36" spans="2:11" ht="12.75">
      <c r="B36" s="34" t="s">
        <v>336</v>
      </c>
      <c r="C36" s="34" t="s">
        <v>336</v>
      </c>
      <c r="H36" s="207">
        <v>27</v>
      </c>
      <c r="I36" s="208" t="s">
        <v>336</v>
      </c>
      <c r="J36" s="209" t="s">
        <v>340</v>
      </c>
      <c r="K36" s="207"/>
    </row>
    <row r="37" spans="2:11" ht="12.75">
      <c r="B37" s="146" t="s">
        <v>337</v>
      </c>
      <c r="C37" s="146" t="s">
        <v>337</v>
      </c>
      <c r="H37" s="207">
        <v>28</v>
      </c>
      <c r="I37" s="208" t="s">
        <v>336</v>
      </c>
      <c r="J37" s="209" t="s">
        <v>341</v>
      </c>
      <c r="K37" s="209"/>
    </row>
    <row r="38" spans="2:11" ht="12.75">
      <c r="B38" s="146" t="s">
        <v>338</v>
      </c>
      <c r="C38" s="146" t="s">
        <v>338</v>
      </c>
      <c r="H38" s="207">
        <v>29</v>
      </c>
      <c r="I38" s="208" t="s">
        <v>336</v>
      </c>
      <c r="J38" s="212" t="s">
        <v>342</v>
      </c>
      <c r="K38" s="207"/>
    </row>
    <row r="39" spans="2:11" ht="12.75">
      <c r="B39" s="146" t="s">
        <v>339</v>
      </c>
      <c r="C39" s="146" t="s">
        <v>339</v>
      </c>
      <c r="H39" s="207">
        <v>30</v>
      </c>
      <c r="I39" s="208" t="s">
        <v>336</v>
      </c>
      <c r="J39" s="209" t="s">
        <v>343</v>
      </c>
      <c r="K39" s="207"/>
    </row>
    <row r="40" spans="2:11" ht="12.75">
      <c r="B40" s="146" t="s">
        <v>340</v>
      </c>
      <c r="C40" s="146" t="s">
        <v>340</v>
      </c>
      <c r="H40" s="207">
        <v>31</v>
      </c>
      <c r="I40" s="208" t="s">
        <v>336</v>
      </c>
      <c r="J40" s="209" t="s">
        <v>344</v>
      </c>
      <c r="K40" s="207"/>
    </row>
    <row r="41" spans="2:11" ht="12.75">
      <c r="B41" s="146"/>
      <c r="C41" s="146"/>
      <c r="H41" s="207">
        <v>32</v>
      </c>
      <c r="I41" s="208" t="s">
        <v>336</v>
      </c>
      <c r="J41" s="209" t="s">
        <v>345</v>
      </c>
      <c r="K41" s="207"/>
    </row>
    <row r="42" spans="2:11" ht="12.75">
      <c r="B42" s="146" t="s">
        <v>341</v>
      </c>
      <c r="C42" s="146" t="s">
        <v>341</v>
      </c>
      <c r="H42" s="207">
        <v>33</v>
      </c>
      <c r="I42" s="208" t="s">
        <v>336</v>
      </c>
      <c r="J42" s="209" t="s">
        <v>346</v>
      </c>
      <c r="K42" s="207"/>
    </row>
    <row r="43" spans="2:11" ht="12.75">
      <c r="B43" s="146" t="s">
        <v>342</v>
      </c>
      <c r="C43" s="146" t="s">
        <v>342</v>
      </c>
      <c r="H43" s="213">
        <v>34</v>
      </c>
      <c r="I43" s="208" t="s">
        <v>336</v>
      </c>
      <c r="J43" s="209" t="s">
        <v>347</v>
      </c>
      <c r="K43" s="207"/>
    </row>
    <row r="44" spans="2:11" ht="12.75">
      <c r="B44" s="146" t="s">
        <v>343</v>
      </c>
      <c r="C44" s="146" t="s">
        <v>343</v>
      </c>
      <c r="H44" s="208" t="s">
        <v>348</v>
      </c>
      <c r="I44" s="207"/>
      <c r="J44" s="208" t="s">
        <v>349</v>
      </c>
      <c r="K44" s="211">
        <f>SUM(K33:K43)</f>
        <v>192988651.02</v>
      </c>
    </row>
    <row r="45" spans="2:11" ht="12.75">
      <c r="B45" s="146" t="s">
        <v>344</v>
      </c>
      <c r="C45" s="146" t="s">
        <v>344</v>
      </c>
      <c r="H45" s="207"/>
      <c r="I45" s="207"/>
      <c r="J45" s="208" t="s">
        <v>350</v>
      </c>
      <c r="K45" s="211"/>
    </row>
    <row r="46" spans="2:3" ht="12.75">
      <c r="B46" s="146" t="s">
        <v>347</v>
      </c>
      <c r="C46" s="146" t="s">
        <v>347</v>
      </c>
    </row>
    <row r="48" spans="9:11" ht="12.75">
      <c r="I48" s="214" t="s">
        <v>351</v>
      </c>
      <c r="J48" s="215"/>
      <c r="K48" s="208" t="s">
        <v>352</v>
      </c>
    </row>
    <row r="49" spans="9:11" ht="12.75">
      <c r="I49" s="216"/>
      <c r="J49" s="217"/>
      <c r="K49" s="217"/>
    </row>
    <row r="50" spans="9:11" ht="12.75">
      <c r="I50" s="218" t="s">
        <v>353</v>
      </c>
      <c r="J50" s="218"/>
      <c r="K50" s="219"/>
    </row>
    <row r="51" spans="9:11" ht="12.75">
      <c r="I51" s="207" t="s">
        <v>354</v>
      </c>
      <c r="J51" s="207"/>
      <c r="K51" s="219"/>
    </row>
    <row r="52" spans="9:11" ht="12.75">
      <c r="I52" s="207" t="s">
        <v>355</v>
      </c>
      <c r="J52" s="207"/>
      <c r="K52" s="219"/>
    </row>
    <row r="53" spans="9:11" ht="12.75">
      <c r="I53" s="207" t="s">
        <v>356</v>
      </c>
      <c r="J53" s="207"/>
      <c r="K53" s="219"/>
    </row>
    <row r="54" spans="9:11" ht="12.75">
      <c r="I54" s="220" t="s">
        <v>357</v>
      </c>
      <c r="J54" s="215"/>
      <c r="K54" s="219">
        <v>1</v>
      </c>
    </row>
    <row r="55" spans="9:11" ht="12.75">
      <c r="I55" s="221"/>
      <c r="J55" s="222" t="s">
        <v>162</v>
      </c>
      <c r="K55" s="223"/>
    </row>
    <row r="57" ht="12.75">
      <c r="K57" s="34"/>
    </row>
    <row r="58" ht="12.75">
      <c r="J58" s="34" t="s">
        <v>228</v>
      </c>
    </row>
    <row r="59" spans="9:10" ht="12.75">
      <c r="I59" s="34"/>
      <c r="J59" s="34"/>
    </row>
    <row r="60" ht="12.75">
      <c r="J60" s="34" t="s">
        <v>69</v>
      </c>
    </row>
    <row r="61" ht="12.75">
      <c r="I61" s="34"/>
    </row>
    <row r="62" spans="8:15" ht="12.75">
      <c r="H62" s="34"/>
      <c r="I62" s="34"/>
      <c r="J62" s="34"/>
      <c r="K62" s="34"/>
      <c r="L62" s="34"/>
      <c r="M62" s="34"/>
      <c r="N62" s="34"/>
      <c r="O62" s="34"/>
    </row>
    <row r="63" spans="8:15" ht="12.75">
      <c r="H63" s="34"/>
      <c r="I63" s="34"/>
      <c r="J63" s="34"/>
      <c r="K63" s="34"/>
      <c r="L63" s="34"/>
      <c r="M63" s="34"/>
      <c r="N63" s="34"/>
      <c r="O63" s="34"/>
    </row>
    <row r="64" spans="9:15" ht="12.75">
      <c r="I64" s="34"/>
      <c r="J64" s="34"/>
      <c r="K64" s="34"/>
      <c r="L64" s="34"/>
      <c r="M64" s="34"/>
      <c r="N64" s="34"/>
      <c r="O64" s="34"/>
    </row>
    <row r="65" spans="9:15" ht="12.75">
      <c r="I65" s="34"/>
      <c r="J65" s="34"/>
      <c r="K65" s="34"/>
      <c r="L65" s="34"/>
      <c r="M65" s="34"/>
      <c r="N65" s="34"/>
      <c r="O65" s="34"/>
    </row>
    <row r="66" spans="8:9" ht="12.75">
      <c r="H66" s="34"/>
      <c r="I66" s="3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">
      <selection activeCell="B15" sqref="B15:E15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140625" style="0" customWidth="1"/>
    <col min="6" max="6" width="10.8515625" style="0" customWidth="1"/>
    <col min="7" max="7" width="10.00390625" style="0" customWidth="1"/>
    <col min="8" max="8" width="12.7109375" style="0" customWidth="1"/>
    <col min="9" max="9" width="14.140625" style="0" customWidth="1"/>
    <col min="10" max="10" width="4.7109375" style="0" customWidth="1"/>
    <col min="15" max="15" width="53.421875" style="0" customWidth="1"/>
  </cols>
  <sheetData>
    <row r="1" spans="1:9" ht="12.75">
      <c r="A1" s="146"/>
      <c r="B1" s="147" t="s">
        <v>195</v>
      </c>
      <c r="C1" s="148"/>
      <c r="D1" s="148"/>
      <c r="E1" s="146"/>
      <c r="F1" s="146"/>
      <c r="G1" s="146"/>
      <c r="H1" s="146"/>
      <c r="I1" s="146"/>
    </row>
    <row r="2" spans="1:9" ht="12.75">
      <c r="A2" s="146"/>
      <c r="B2" s="147" t="s">
        <v>196</v>
      </c>
      <c r="C2" s="148"/>
      <c r="D2" s="148"/>
      <c r="E2" s="146"/>
      <c r="F2" s="146"/>
      <c r="G2" s="146"/>
      <c r="H2" s="146"/>
      <c r="I2" s="146"/>
    </row>
    <row r="3" spans="1:9" ht="12.75">
      <c r="A3" s="146"/>
      <c r="B3" s="34"/>
      <c r="C3" s="146"/>
      <c r="D3" s="146"/>
      <c r="E3" s="146"/>
      <c r="F3" s="146"/>
      <c r="G3" s="146"/>
      <c r="H3" s="146"/>
      <c r="I3" s="34" t="s">
        <v>197</v>
      </c>
    </row>
    <row r="4" spans="1:9" ht="12.75">
      <c r="A4" s="146"/>
      <c r="B4" s="34"/>
      <c r="C4" s="146"/>
      <c r="D4" s="146"/>
      <c r="E4" s="146"/>
      <c r="F4" s="146"/>
      <c r="G4" s="146"/>
      <c r="H4" s="146"/>
      <c r="I4" s="146"/>
    </row>
    <row r="5" spans="1:15" ht="21" customHeight="1">
      <c r="A5" s="149" t="s">
        <v>198</v>
      </c>
      <c r="B5" s="149"/>
      <c r="C5" s="149"/>
      <c r="D5" s="149"/>
      <c r="E5" s="149"/>
      <c r="F5" s="149"/>
      <c r="G5" s="149"/>
      <c r="H5" s="149"/>
      <c r="I5" s="149"/>
      <c r="J5" s="150"/>
      <c r="K5" s="150"/>
      <c r="L5" s="150"/>
      <c r="M5" s="150"/>
      <c r="N5" s="150"/>
      <c r="O5" s="150"/>
    </row>
    <row r="6" spans="1:9" ht="26.25" customHeight="1">
      <c r="A6" s="151"/>
      <c r="B6" s="152" t="s">
        <v>199</v>
      </c>
      <c r="C6" s="152"/>
      <c r="D6" s="152"/>
      <c r="E6" s="152"/>
      <c r="F6" s="153" t="s">
        <v>200</v>
      </c>
      <c r="G6" s="153" t="s">
        <v>201</v>
      </c>
      <c r="H6" s="153" t="s">
        <v>202</v>
      </c>
      <c r="I6" s="154" t="s">
        <v>203</v>
      </c>
    </row>
    <row r="7" spans="1:9" ht="16.5" customHeight="1">
      <c r="A7" s="151">
        <v>1</v>
      </c>
      <c r="B7" s="155" t="s">
        <v>204</v>
      </c>
      <c r="C7" s="155"/>
      <c r="D7" s="155"/>
      <c r="E7" s="155"/>
      <c r="F7" s="156">
        <v>70</v>
      </c>
      <c r="G7" s="156">
        <v>11100</v>
      </c>
      <c r="H7" s="157">
        <f>SUM(H8:H10)</f>
        <v>0</v>
      </c>
      <c r="I7" s="157">
        <f>SUM(I8:I10)</f>
        <v>0</v>
      </c>
    </row>
    <row r="8" spans="1:9" ht="16.5" customHeight="1">
      <c r="A8" s="158" t="s">
        <v>205</v>
      </c>
      <c r="B8" s="159" t="s">
        <v>206</v>
      </c>
      <c r="C8" s="159"/>
      <c r="D8" s="159"/>
      <c r="E8" s="159"/>
      <c r="F8" s="160" t="s">
        <v>207</v>
      </c>
      <c r="G8" s="160">
        <v>11101</v>
      </c>
      <c r="H8" s="161"/>
      <c r="I8" s="162"/>
    </row>
    <row r="9" spans="1:9" ht="16.5" customHeight="1">
      <c r="A9" s="158" t="s">
        <v>208</v>
      </c>
      <c r="B9" s="159" t="s">
        <v>209</v>
      </c>
      <c r="C9" s="159"/>
      <c r="D9" s="159"/>
      <c r="E9" s="159"/>
      <c r="F9" s="160">
        <v>704</v>
      </c>
      <c r="G9" s="160">
        <v>11102</v>
      </c>
      <c r="H9" s="161"/>
      <c r="I9" s="162"/>
    </row>
    <row r="10" spans="1:9" ht="16.5" customHeight="1">
      <c r="A10" s="158" t="s">
        <v>210</v>
      </c>
      <c r="B10" s="159" t="s">
        <v>211</v>
      </c>
      <c r="C10" s="159"/>
      <c r="D10" s="159"/>
      <c r="E10" s="159"/>
      <c r="F10" s="163">
        <v>705</v>
      </c>
      <c r="G10" s="160">
        <v>11103</v>
      </c>
      <c r="H10" s="161"/>
      <c r="I10" s="162"/>
    </row>
    <row r="11" spans="1:9" ht="16.5" customHeight="1">
      <c r="A11" s="151">
        <v>2</v>
      </c>
      <c r="B11" s="155" t="s">
        <v>212</v>
      </c>
      <c r="C11" s="155"/>
      <c r="D11" s="155"/>
      <c r="E11" s="155"/>
      <c r="F11" s="156">
        <v>708</v>
      </c>
      <c r="G11" s="160">
        <v>11104</v>
      </c>
      <c r="H11" s="157">
        <f>SUM(H12:H14)</f>
        <v>0</v>
      </c>
      <c r="I11" s="162"/>
    </row>
    <row r="12" spans="1:9" ht="16.5" customHeight="1">
      <c r="A12" s="158" t="s">
        <v>205</v>
      </c>
      <c r="B12" s="159" t="s">
        <v>213</v>
      </c>
      <c r="C12" s="159"/>
      <c r="D12" s="159"/>
      <c r="E12" s="159"/>
      <c r="F12" s="160">
        <v>7081</v>
      </c>
      <c r="G12" s="160">
        <v>111041</v>
      </c>
      <c r="H12" s="161"/>
      <c r="I12" s="162"/>
    </row>
    <row r="13" spans="1:9" ht="16.5" customHeight="1">
      <c r="A13" s="158" t="s">
        <v>214</v>
      </c>
      <c r="B13" s="159" t="s">
        <v>215</v>
      </c>
      <c r="C13" s="159"/>
      <c r="D13" s="159"/>
      <c r="E13" s="159"/>
      <c r="F13" s="160">
        <v>7082</v>
      </c>
      <c r="G13" s="160">
        <v>111042</v>
      </c>
      <c r="H13" s="161"/>
      <c r="I13" s="162"/>
    </row>
    <row r="14" spans="1:9" ht="16.5" customHeight="1">
      <c r="A14" s="158" t="s">
        <v>216</v>
      </c>
      <c r="B14" s="159" t="s">
        <v>217</v>
      </c>
      <c r="C14" s="159"/>
      <c r="D14" s="159"/>
      <c r="E14" s="159"/>
      <c r="F14" s="160">
        <v>7083</v>
      </c>
      <c r="G14" s="160">
        <v>111043</v>
      </c>
      <c r="H14" s="161"/>
      <c r="I14" s="162"/>
    </row>
    <row r="15" spans="1:9" ht="29.25" customHeight="1">
      <c r="A15" s="164">
        <v>3</v>
      </c>
      <c r="B15" s="155" t="s">
        <v>218</v>
      </c>
      <c r="C15" s="155"/>
      <c r="D15" s="155"/>
      <c r="E15" s="155"/>
      <c r="F15" s="156">
        <v>71</v>
      </c>
      <c r="G15" s="160">
        <v>11201</v>
      </c>
      <c r="H15" s="161"/>
      <c r="I15" s="162"/>
    </row>
    <row r="16" spans="1:9" ht="16.5" customHeight="1">
      <c r="A16" s="164"/>
      <c r="B16" s="165" t="s">
        <v>219</v>
      </c>
      <c r="C16" s="165"/>
      <c r="D16" s="165"/>
      <c r="E16" s="165"/>
      <c r="F16" s="166"/>
      <c r="G16" s="160">
        <v>112011</v>
      </c>
      <c r="H16" s="161"/>
      <c r="I16" s="162"/>
    </row>
    <row r="17" spans="1:9" ht="16.5" customHeight="1">
      <c r="A17" s="164"/>
      <c r="B17" s="165" t="s">
        <v>220</v>
      </c>
      <c r="C17" s="165"/>
      <c r="D17" s="165"/>
      <c r="E17" s="165"/>
      <c r="F17" s="166"/>
      <c r="G17" s="160">
        <v>112012</v>
      </c>
      <c r="H17" s="161"/>
      <c r="I17" s="162"/>
    </row>
    <row r="18" spans="1:9" ht="16.5" customHeight="1">
      <c r="A18" s="151">
        <v>4</v>
      </c>
      <c r="B18" s="155" t="s">
        <v>221</v>
      </c>
      <c r="C18" s="155"/>
      <c r="D18" s="155"/>
      <c r="E18" s="155"/>
      <c r="F18" s="167">
        <v>72</v>
      </c>
      <c r="G18" s="168">
        <v>11300</v>
      </c>
      <c r="H18" s="169"/>
      <c r="I18" s="162"/>
    </row>
    <row r="19" spans="1:9" ht="16.5" customHeight="1">
      <c r="A19" s="158"/>
      <c r="B19" s="170" t="s">
        <v>222</v>
      </c>
      <c r="C19" s="170"/>
      <c r="D19" s="170"/>
      <c r="E19" s="170"/>
      <c r="F19" s="171"/>
      <c r="G19" s="172">
        <v>11301</v>
      </c>
      <c r="H19" s="173"/>
      <c r="I19" s="162"/>
    </row>
    <row r="20" spans="1:9" ht="16.5" customHeight="1">
      <c r="A20" s="151">
        <v>5</v>
      </c>
      <c r="B20" s="155" t="s">
        <v>223</v>
      </c>
      <c r="C20" s="155"/>
      <c r="D20" s="155"/>
      <c r="E20" s="155"/>
      <c r="F20" s="156">
        <v>73</v>
      </c>
      <c r="G20" s="156">
        <v>11400</v>
      </c>
      <c r="H20" s="157"/>
      <c r="I20" s="162"/>
    </row>
    <row r="21" spans="1:9" ht="16.5" customHeight="1">
      <c r="A21" s="151">
        <v>6</v>
      </c>
      <c r="B21" s="155" t="s">
        <v>224</v>
      </c>
      <c r="C21" s="155"/>
      <c r="D21" s="155"/>
      <c r="E21" s="155"/>
      <c r="F21" s="156">
        <v>75</v>
      </c>
      <c r="G21" s="156">
        <v>11500</v>
      </c>
      <c r="H21" s="157">
        <v>192988651</v>
      </c>
      <c r="I21" s="162">
        <v>63540338</v>
      </c>
    </row>
    <row r="22" spans="1:9" ht="16.5" customHeight="1">
      <c r="A22" s="151">
        <v>7</v>
      </c>
      <c r="B22" s="155" t="s">
        <v>225</v>
      </c>
      <c r="C22" s="155"/>
      <c r="D22" s="155"/>
      <c r="E22" s="155"/>
      <c r="F22" s="156">
        <v>77</v>
      </c>
      <c r="G22" s="156">
        <v>11600</v>
      </c>
      <c r="H22" s="157"/>
      <c r="I22" s="162"/>
    </row>
    <row r="23" spans="1:9" ht="20.25" customHeight="1">
      <c r="A23" s="151" t="s">
        <v>226</v>
      </c>
      <c r="B23" s="155" t="s">
        <v>227</v>
      </c>
      <c r="C23" s="155"/>
      <c r="D23" s="155"/>
      <c r="E23" s="155"/>
      <c r="F23" s="156"/>
      <c r="G23" s="156">
        <v>11800</v>
      </c>
      <c r="H23" s="157">
        <f>H7+H11+H15+H18+H20+H21+H22</f>
        <v>192988651</v>
      </c>
      <c r="I23" s="157">
        <f>I7+I11+I15+I18+I20+I21+I22</f>
        <v>63540338</v>
      </c>
    </row>
    <row r="24" spans="1:9" ht="16.5" customHeight="1">
      <c r="A24" s="174"/>
      <c r="B24" s="175"/>
      <c r="C24" s="175"/>
      <c r="D24" s="175"/>
      <c r="E24" s="175"/>
      <c r="F24" s="175"/>
      <c r="G24" s="175"/>
      <c r="H24" s="175"/>
      <c r="I24" s="176"/>
    </row>
    <row r="25" spans="1:9" ht="16.5" customHeight="1">
      <c r="A25" s="174"/>
      <c r="B25" s="175"/>
      <c r="C25" s="175"/>
      <c r="D25" s="175"/>
      <c r="E25" s="175"/>
      <c r="F25" s="175"/>
      <c r="G25" s="175"/>
      <c r="H25" s="175"/>
      <c r="I25" s="176"/>
    </row>
    <row r="26" spans="1:9" ht="16.5" customHeight="1">
      <c r="A26" s="174"/>
      <c r="B26" s="177" t="s">
        <v>228</v>
      </c>
      <c r="C26" s="177"/>
      <c r="D26" s="177"/>
      <c r="E26" s="177"/>
      <c r="F26" s="175"/>
      <c r="G26" s="175"/>
      <c r="H26" s="175"/>
      <c r="I26" s="176"/>
    </row>
    <row r="27" spans="1:9" ht="16.5" customHeight="1">
      <c r="A27" s="174"/>
      <c r="B27" s="175"/>
      <c r="C27" s="175"/>
      <c r="D27" s="175"/>
      <c r="E27" s="175"/>
      <c r="F27" s="175"/>
      <c r="G27" s="175"/>
      <c r="H27" s="175"/>
      <c r="I27" s="176"/>
    </row>
    <row r="28" spans="1:9" ht="16.5" customHeight="1">
      <c r="A28" s="174"/>
      <c r="B28" s="177" t="s">
        <v>69</v>
      </c>
      <c r="C28" s="177"/>
      <c r="D28" s="177"/>
      <c r="E28" s="175"/>
      <c r="F28" s="175"/>
      <c r="G28" s="175"/>
      <c r="H28" s="175"/>
      <c r="I28" s="176"/>
    </row>
    <row r="29" spans="1:9" ht="16.5" customHeight="1">
      <c r="A29" s="174"/>
      <c r="B29" s="175"/>
      <c r="C29" s="175"/>
      <c r="D29" s="175"/>
      <c r="E29" s="175"/>
      <c r="F29" s="175"/>
      <c r="G29" s="175"/>
      <c r="H29" s="175"/>
      <c r="I29" s="176"/>
    </row>
    <row r="30" spans="1:9" ht="16.5" customHeight="1">
      <c r="A30" s="174"/>
      <c r="B30" s="175"/>
      <c r="C30" s="175"/>
      <c r="D30" s="175"/>
      <c r="E30" s="175"/>
      <c r="F30" s="175"/>
      <c r="G30" s="175"/>
      <c r="H30" s="175"/>
      <c r="I30" s="176"/>
    </row>
    <row r="31" spans="1:9" ht="16.5" customHeight="1">
      <c r="A31" s="174"/>
      <c r="B31" s="175"/>
      <c r="C31" s="175"/>
      <c r="D31" s="175"/>
      <c r="E31" s="175"/>
      <c r="F31" s="175"/>
      <c r="G31" s="175"/>
      <c r="H31" s="175"/>
      <c r="I31" s="176"/>
    </row>
    <row r="32" spans="1:9" ht="16.5" customHeight="1">
      <c r="A32" s="174"/>
      <c r="B32" s="175"/>
      <c r="C32" s="175"/>
      <c r="D32" s="175"/>
      <c r="E32" s="175"/>
      <c r="F32" s="175"/>
      <c r="G32" s="175"/>
      <c r="H32" s="175"/>
      <c r="I32" s="176"/>
    </row>
    <row r="33" spans="1:9" ht="16.5" customHeight="1">
      <c r="A33" s="174"/>
      <c r="B33" s="175"/>
      <c r="C33" s="175"/>
      <c r="D33" s="175"/>
      <c r="E33" s="175"/>
      <c r="F33" s="175"/>
      <c r="G33" s="175"/>
      <c r="H33" s="175"/>
      <c r="I33" s="176"/>
    </row>
    <row r="34" spans="1:9" ht="16.5" customHeight="1">
      <c r="A34" s="174"/>
      <c r="B34" s="175"/>
      <c r="C34" s="175"/>
      <c r="D34" s="175"/>
      <c r="E34" s="175"/>
      <c r="F34" s="175"/>
      <c r="G34" s="175"/>
      <c r="H34" s="175"/>
      <c r="I34" s="176"/>
    </row>
    <row r="35" spans="1:9" ht="16.5" customHeight="1">
      <c r="A35" s="174"/>
      <c r="B35" s="175"/>
      <c r="C35" s="175"/>
      <c r="D35" s="175"/>
      <c r="E35" s="175"/>
      <c r="F35" s="175"/>
      <c r="G35" s="175"/>
      <c r="H35" s="175"/>
      <c r="I35" s="176"/>
    </row>
    <row r="36" spans="1:9" ht="16.5" customHeight="1">
      <c r="A36" s="174"/>
      <c r="B36" s="175"/>
      <c r="C36" s="175"/>
      <c r="D36" s="175"/>
      <c r="E36" s="175"/>
      <c r="F36" s="175"/>
      <c r="G36" s="175"/>
      <c r="H36" s="175"/>
      <c r="I36" s="176"/>
    </row>
    <row r="37" spans="1:9" ht="16.5" customHeight="1">
      <c r="A37" s="174"/>
      <c r="B37" s="175"/>
      <c r="C37" s="175"/>
      <c r="D37" s="175"/>
      <c r="E37" s="175"/>
      <c r="F37" s="175"/>
      <c r="G37" s="175"/>
      <c r="H37" s="175"/>
      <c r="I37" s="176"/>
    </row>
    <row r="38" spans="1:9" ht="16.5" customHeight="1">
      <c r="A38" s="174"/>
      <c r="B38" s="175"/>
      <c r="C38" s="175"/>
      <c r="D38" s="175"/>
      <c r="E38" s="175"/>
      <c r="F38" s="175"/>
      <c r="G38" s="175"/>
      <c r="H38" s="175"/>
      <c r="I38" s="176"/>
    </row>
    <row r="39" spans="1:9" ht="16.5" customHeight="1">
      <c r="A39" s="174"/>
      <c r="B39" s="175"/>
      <c r="C39" s="175"/>
      <c r="D39" s="175"/>
      <c r="E39" s="175"/>
      <c r="F39" s="175"/>
      <c r="G39" s="175"/>
      <c r="H39" s="175"/>
      <c r="I39" s="176"/>
    </row>
    <row r="40" spans="1:9" ht="16.5" customHeight="1">
      <c r="A40" s="174"/>
      <c r="B40" s="175"/>
      <c r="C40" s="175"/>
      <c r="D40" s="175"/>
      <c r="E40" s="175"/>
      <c r="F40" s="175"/>
      <c r="G40" s="175"/>
      <c r="H40" s="175"/>
      <c r="I40" s="176"/>
    </row>
    <row r="41" spans="1:9" ht="16.5" customHeight="1">
      <c r="A41" s="174"/>
      <c r="B41" s="175"/>
      <c r="C41" s="175"/>
      <c r="D41" s="175"/>
      <c r="E41" s="175"/>
      <c r="F41" s="175"/>
      <c r="G41" s="175"/>
      <c r="H41" s="175"/>
      <c r="I41" s="176"/>
    </row>
    <row r="42" spans="1:9" ht="16.5" customHeight="1">
      <c r="A42" s="174"/>
      <c r="B42" s="175"/>
      <c r="C42" s="175"/>
      <c r="D42" s="175"/>
      <c r="E42" s="175"/>
      <c r="F42" s="175"/>
      <c r="G42" s="175"/>
      <c r="H42" s="175"/>
      <c r="I42" s="176"/>
    </row>
    <row r="43" spans="1:9" ht="12.75">
      <c r="A43" s="146"/>
      <c r="B43" s="147" t="s">
        <v>195</v>
      </c>
      <c r="C43" s="148"/>
      <c r="D43" s="148"/>
      <c r="E43" s="146"/>
      <c r="F43" s="146"/>
      <c r="G43" s="146"/>
      <c r="H43" s="146"/>
      <c r="I43" s="146"/>
    </row>
    <row r="44" spans="1:9" ht="12.75">
      <c r="A44" s="146"/>
      <c r="B44" s="147" t="s">
        <v>196</v>
      </c>
      <c r="C44" s="148"/>
      <c r="D44" s="148"/>
      <c r="E44" s="146"/>
      <c r="F44" s="146"/>
      <c r="G44" s="146"/>
      <c r="H44" s="146"/>
      <c r="I44" s="146"/>
    </row>
    <row r="45" spans="1:9" ht="12.75">
      <c r="A45" s="146"/>
      <c r="B45" s="34"/>
      <c r="C45" s="146"/>
      <c r="D45" s="146"/>
      <c r="E45" s="146"/>
      <c r="F45" s="146"/>
      <c r="G45" s="146"/>
      <c r="H45" s="146"/>
      <c r="I45" s="34" t="s">
        <v>229</v>
      </c>
    </row>
    <row r="46" spans="1:9" ht="18" customHeight="1">
      <c r="A46" s="149" t="s">
        <v>198</v>
      </c>
      <c r="B46" s="149"/>
      <c r="C46" s="149"/>
      <c r="D46" s="149"/>
      <c r="E46" s="149"/>
      <c r="F46" s="149"/>
      <c r="G46" s="149"/>
      <c r="H46" s="149"/>
      <c r="I46" s="149"/>
    </row>
    <row r="47" spans="1:9" ht="24.75" customHeight="1">
      <c r="A47" s="178"/>
      <c r="B47" s="179" t="s">
        <v>230</v>
      </c>
      <c r="C47" s="179"/>
      <c r="D47" s="179"/>
      <c r="E47" s="179"/>
      <c r="F47" s="153" t="s">
        <v>200</v>
      </c>
      <c r="G47" s="153" t="s">
        <v>201</v>
      </c>
      <c r="H47" s="153" t="s">
        <v>202</v>
      </c>
      <c r="I47" s="154" t="s">
        <v>203</v>
      </c>
    </row>
    <row r="48" spans="1:9" ht="16.5" customHeight="1">
      <c r="A48" s="180">
        <v>1</v>
      </c>
      <c r="B48" s="155" t="s">
        <v>231</v>
      </c>
      <c r="C48" s="155"/>
      <c r="D48" s="155"/>
      <c r="E48" s="155"/>
      <c r="F48" s="156">
        <v>60</v>
      </c>
      <c r="G48" s="156">
        <v>12100</v>
      </c>
      <c r="H48" s="157">
        <f>SUM(H49:H53)</f>
        <v>1230</v>
      </c>
      <c r="I48" s="157">
        <f>SUM(I49:I53)</f>
        <v>163</v>
      </c>
    </row>
    <row r="49" spans="1:9" ht="16.5" customHeight="1">
      <c r="A49" s="181" t="s">
        <v>232</v>
      </c>
      <c r="B49" s="182" t="s">
        <v>233</v>
      </c>
      <c r="C49" s="182" t="s">
        <v>234</v>
      </c>
      <c r="D49" s="182"/>
      <c r="E49" s="182"/>
      <c r="F49" s="183" t="s">
        <v>235</v>
      </c>
      <c r="G49" s="183">
        <v>12101</v>
      </c>
      <c r="H49" s="184">
        <v>738</v>
      </c>
      <c r="I49" s="185">
        <v>0</v>
      </c>
    </row>
    <row r="50" spans="1:9" ht="12" customHeight="1">
      <c r="A50" s="181" t="s">
        <v>208</v>
      </c>
      <c r="B50" s="182" t="s">
        <v>236</v>
      </c>
      <c r="C50" s="182" t="s">
        <v>234</v>
      </c>
      <c r="D50" s="182"/>
      <c r="E50" s="182"/>
      <c r="F50" s="183"/>
      <c r="G50" s="160">
        <v>12102</v>
      </c>
      <c r="H50" s="186"/>
      <c r="I50" s="185"/>
    </row>
    <row r="51" spans="1:9" ht="16.5" customHeight="1">
      <c r="A51" s="181" t="s">
        <v>210</v>
      </c>
      <c r="B51" s="182" t="s">
        <v>237</v>
      </c>
      <c r="C51" s="182" t="s">
        <v>234</v>
      </c>
      <c r="D51" s="182"/>
      <c r="E51" s="182"/>
      <c r="F51" s="183" t="s">
        <v>238</v>
      </c>
      <c r="G51" s="183">
        <v>12103</v>
      </c>
      <c r="H51" s="184"/>
      <c r="I51" s="185"/>
    </row>
    <row r="52" spans="1:9" ht="16.5" customHeight="1">
      <c r="A52" s="181" t="s">
        <v>239</v>
      </c>
      <c r="B52" s="187" t="s">
        <v>240</v>
      </c>
      <c r="C52" s="182" t="s">
        <v>234</v>
      </c>
      <c r="D52" s="182"/>
      <c r="E52" s="182"/>
      <c r="F52" s="183"/>
      <c r="G52" s="160">
        <v>12104</v>
      </c>
      <c r="H52" s="186"/>
      <c r="I52" s="162"/>
    </row>
    <row r="53" spans="1:9" ht="16.5" customHeight="1">
      <c r="A53" s="181" t="s">
        <v>241</v>
      </c>
      <c r="B53" s="182" t="s">
        <v>242</v>
      </c>
      <c r="C53" s="182" t="s">
        <v>234</v>
      </c>
      <c r="D53" s="182"/>
      <c r="E53" s="182"/>
      <c r="F53" s="183" t="s">
        <v>243</v>
      </c>
      <c r="G53" s="160">
        <v>12105</v>
      </c>
      <c r="H53" s="186">
        <v>492</v>
      </c>
      <c r="I53" s="162">
        <v>163</v>
      </c>
    </row>
    <row r="54" spans="1:9" ht="16.5" customHeight="1">
      <c r="A54" s="180">
        <v>2</v>
      </c>
      <c r="B54" s="155" t="s">
        <v>244</v>
      </c>
      <c r="C54" s="155"/>
      <c r="D54" s="155"/>
      <c r="E54" s="155"/>
      <c r="F54" s="156">
        <v>64</v>
      </c>
      <c r="G54" s="156">
        <v>12200</v>
      </c>
      <c r="H54" s="188">
        <f>SUM(H55:H56)</f>
        <v>1365</v>
      </c>
      <c r="I54" s="157">
        <f>SUM(I55:I56)</f>
        <v>1251</v>
      </c>
    </row>
    <row r="55" spans="1:9" ht="16.5" customHeight="1">
      <c r="A55" s="189" t="s">
        <v>245</v>
      </c>
      <c r="B55" s="155" t="s">
        <v>246</v>
      </c>
      <c r="C55" s="159"/>
      <c r="D55" s="159"/>
      <c r="E55" s="159"/>
      <c r="F55" s="160">
        <v>641</v>
      </c>
      <c r="G55" s="160">
        <v>12201</v>
      </c>
      <c r="H55" s="186">
        <v>1309</v>
      </c>
      <c r="I55" s="185">
        <v>1126</v>
      </c>
    </row>
    <row r="56" spans="1:9" ht="16.5" customHeight="1">
      <c r="A56" s="189" t="s">
        <v>247</v>
      </c>
      <c r="B56" s="159" t="s">
        <v>248</v>
      </c>
      <c r="C56" s="159"/>
      <c r="D56" s="159"/>
      <c r="E56" s="159"/>
      <c r="F56" s="160">
        <v>644</v>
      </c>
      <c r="G56" s="160">
        <v>12202</v>
      </c>
      <c r="H56" s="186">
        <v>56</v>
      </c>
      <c r="I56" s="185">
        <v>125</v>
      </c>
    </row>
    <row r="57" spans="1:9" ht="16.5" customHeight="1">
      <c r="A57" s="180">
        <v>3</v>
      </c>
      <c r="B57" s="155" t="s">
        <v>249</v>
      </c>
      <c r="C57" s="155"/>
      <c r="D57" s="155"/>
      <c r="E57" s="155"/>
      <c r="F57" s="156">
        <v>68</v>
      </c>
      <c r="G57" s="156">
        <v>12300</v>
      </c>
      <c r="H57" s="188"/>
      <c r="I57" s="162"/>
    </row>
    <row r="58" spans="1:9" ht="16.5" customHeight="1">
      <c r="A58" s="180">
        <v>4</v>
      </c>
      <c r="B58" s="155" t="s">
        <v>250</v>
      </c>
      <c r="C58" s="155"/>
      <c r="D58" s="155"/>
      <c r="E58" s="155"/>
      <c r="F58" s="156">
        <v>61</v>
      </c>
      <c r="G58" s="156">
        <v>12400</v>
      </c>
      <c r="H58" s="188">
        <f>SUM(H59:H73)</f>
        <v>245</v>
      </c>
      <c r="I58" s="157">
        <f>SUM(I59:I73)</f>
        <v>70</v>
      </c>
    </row>
    <row r="59" spans="1:9" ht="16.5" customHeight="1">
      <c r="A59" s="189" t="s">
        <v>205</v>
      </c>
      <c r="B59" s="190" t="s">
        <v>251</v>
      </c>
      <c r="C59" s="190"/>
      <c r="D59" s="190"/>
      <c r="E59" s="190"/>
      <c r="F59" s="183"/>
      <c r="G59" s="183">
        <v>12401</v>
      </c>
      <c r="H59" s="184"/>
      <c r="I59" s="162"/>
    </row>
    <row r="60" spans="1:9" ht="16.5" customHeight="1">
      <c r="A60" s="189" t="s">
        <v>214</v>
      </c>
      <c r="B60" s="190" t="s">
        <v>252</v>
      </c>
      <c r="C60" s="190"/>
      <c r="D60" s="190"/>
      <c r="E60" s="190"/>
      <c r="F60" s="181">
        <v>611</v>
      </c>
      <c r="G60" s="183">
        <v>12402</v>
      </c>
      <c r="H60" s="184"/>
      <c r="I60" s="162"/>
    </row>
    <row r="61" spans="1:9" ht="16.5" customHeight="1">
      <c r="A61" s="189" t="s">
        <v>216</v>
      </c>
      <c r="B61" s="190" t="s">
        <v>253</v>
      </c>
      <c r="C61" s="190"/>
      <c r="D61" s="190"/>
      <c r="E61" s="190"/>
      <c r="F61" s="183">
        <v>613</v>
      </c>
      <c r="G61" s="183">
        <v>12403</v>
      </c>
      <c r="H61" s="184"/>
      <c r="I61" s="185"/>
    </row>
    <row r="62" spans="1:9" ht="16.5" customHeight="1">
      <c r="A62" s="189" t="s">
        <v>254</v>
      </c>
      <c r="B62" s="190" t="s">
        <v>255</v>
      </c>
      <c r="C62" s="190"/>
      <c r="D62" s="190"/>
      <c r="E62" s="190"/>
      <c r="F62" s="181">
        <v>615</v>
      </c>
      <c r="G62" s="183">
        <v>12404</v>
      </c>
      <c r="H62" s="184"/>
      <c r="I62" s="161"/>
    </row>
    <row r="63" spans="1:9" ht="16.5" customHeight="1">
      <c r="A63" s="189" t="s">
        <v>256</v>
      </c>
      <c r="B63" s="190" t="s">
        <v>257</v>
      </c>
      <c r="C63" s="190"/>
      <c r="D63" s="190"/>
      <c r="E63" s="190"/>
      <c r="F63" s="181">
        <v>616</v>
      </c>
      <c r="G63" s="183">
        <v>12405</v>
      </c>
      <c r="H63" s="184"/>
      <c r="I63" s="185"/>
    </row>
    <row r="64" spans="1:9" ht="16.5" customHeight="1">
      <c r="A64" s="189" t="s">
        <v>258</v>
      </c>
      <c r="B64" s="190" t="s">
        <v>259</v>
      </c>
      <c r="C64" s="190"/>
      <c r="D64" s="190"/>
      <c r="E64" s="190"/>
      <c r="F64" s="181">
        <v>617</v>
      </c>
      <c r="G64" s="183">
        <v>12406</v>
      </c>
      <c r="H64" s="184"/>
      <c r="I64" s="185"/>
    </row>
    <row r="65" spans="1:9" ht="16.5" customHeight="1">
      <c r="A65" s="189" t="s">
        <v>260</v>
      </c>
      <c r="B65" s="182" t="s">
        <v>261</v>
      </c>
      <c r="C65" s="182" t="s">
        <v>234</v>
      </c>
      <c r="D65" s="182"/>
      <c r="E65" s="182"/>
      <c r="F65" s="181">
        <v>618</v>
      </c>
      <c r="G65" s="183">
        <v>12407</v>
      </c>
      <c r="H65" s="184"/>
      <c r="I65" s="185"/>
    </row>
    <row r="66" spans="1:9" ht="16.5" customHeight="1">
      <c r="A66" s="189" t="s">
        <v>262</v>
      </c>
      <c r="B66" s="182" t="s">
        <v>263</v>
      </c>
      <c r="C66" s="182"/>
      <c r="D66" s="182"/>
      <c r="E66" s="182"/>
      <c r="F66" s="181">
        <v>623</v>
      </c>
      <c r="G66" s="183">
        <v>12408</v>
      </c>
      <c r="H66" s="184"/>
      <c r="I66" s="185"/>
    </row>
    <row r="67" spans="1:9" ht="16.5" customHeight="1">
      <c r="A67" s="189" t="s">
        <v>264</v>
      </c>
      <c r="B67" s="182" t="s">
        <v>265</v>
      </c>
      <c r="C67" s="182"/>
      <c r="D67" s="182"/>
      <c r="E67" s="182"/>
      <c r="F67" s="181">
        <v>624</v>
      </c>
      <c r="G67" s="183">
        <v>12409</v>
      </c>
      <c r="H67" s="184"/>
      <c r="I67" s="185"/>
    </row>
    <row r="68" spans="1:9" ht="16.5" customHeight="1">
      <c r="A68" s="189" t="s">
        <v>266</v>
      </c>
      <c r="B68" s="182" t="s">
        <v>267</v>
      </c>
      <c r="C68" s="182"/>
      <c r="D68" s="182"/>
      <c r="E68" s="182"/>
      <c r="F68" s="181">
        <v>625</v>
      </c>
      <c r="G68" s="183">
        <v>12410</v>
      </c>
      <c r="H68" s="184"/>
      <c r="I68" s="185"/>
    </row>
    <row r="69" spans="1:9" ht="16.5" customHeight="1">
      <c r="A69" s="189" t="s">
        <v>268</v>
      </c>
      <c r="B69" s="182" t="s">
        <v>269</v>
      </c>
      <c r="C69" s="182"/>
      <c r="D69" s="182"/>
      <c r="E69" s="182"/>
      <c r="F69" s="181">
        <v>626</v>
      </c>
      <c r="G69" s="183">
        <v>12411</v>
      </c>
      <c r="H69" s="184">
        <v>203</v>
      </c>
      <c r="I69" s="185">
        <v>38</v>
      </c>
    </row>
    <row r="70" spans="1:9" ht="16.5" customHeight="1">
      <c r="A70" s="191" t="s">
        <v>270</v>
      </c>
      <c r="B70" s="182" t="s">
        <v>271</v>
      </c>
      <c r="C70" s="182"/>
      <c r="D70" s="182"/>
      <c r="E70" s="182"/>
      <c r="F70" s="181">
        <v>627</v>
      </c>
      <c r="G70" s="183">
        <v>12412</v>
      </c>
      <c r="H70" s="184"/>
      <c r="I70" s="185"/>
    </row>
    <row r="71" spans="1:9" ht="16.5" customHeight="1">
      <c r="A71" s="189"/>
      <c r="B71" s="192" t="s">
        <v>272</v>
      </c>
      <c r="C71" s="192"/>
      <c r="D71" s="192"/>
      <c r="E71" s="192"/>
      <c r="F71" s="181">
        <v>6271</v>
      </c>
      <c r="G71" s="181">
        <v>124121</v>
      </c>
      <c r="H71" s="193"/>
      <c r="I71" s="185"/>
    </row>
    <row r="72" spans="1:9" ht="16.5" customHeight="1">
      <c r="A72" s="189"/>
      <c r="B72" s="192" t="s">
        <v>273</v>
      </c>
      <c r="C72" s="192"/>
      <c r="D72" s="192"/>
      <c r="E72" s="192"/>
      <c r="F72" s="181">
        <v>6272</v>
      </c>
      <c r="G72" s="181">
        <v>124122</v>
      </c>
      <c r="H72" s="193"/>
      <c r="I72" s="185"/>
    </row>
    <row r="73" spans="1:9" ht="16.5" customHeight="1">
      <c r="A73" s="189" t="s">
        <v>274</v>
      </c>
      <c r="B73" s="182" t="s">
        <v>275</v>
      </c>
      <c r="C73" s="182"/>
      <c r="D73" s="182"/>
      <c r="E73" s="182"/>
      <c r="F73" s="181">
        <v>628</v>
      </c>
      <c r="G73" s="181">
        <v>12413</v>
      </c>
      <c r="H73" s="193">
        <v>42</v>
      </c>
      <c r="I73" s="185">
        <v>32</v>
      </c>
    </row>
    <row r="74" spans="1:9" ht="16.5" customHeight="1">
      <c r="A74" s="180">
        <v>5</v>
      </c>
      <c r="B74" s="187" t="s">
        <v>276</v>
      </c>
      <c r="C74" s="182"/>
      <c r="D74" s="182"/>
      <c r="E74" s="182"/>
      <c r="F74" s="194">
        <v>63</v>
      </c>
      <c r="G74" s="194">
        <v>12500</v>
      </c>
      <c r="H74" s="195">
        <f>SUM(H75:H78)</f>
        <v>25</v>
      </c>
      <c r="I74" s="162">
        <f>SUM(I75:I78)</f>
        <v>35</v>
      </c>
    </row>
    <row r="75" spans="1:9" ht="16.5" customHeight="1">
      <c r="A75" s="189" t="s">
        <v>205</v>
      </c>
      <c r="B75" s="182" t="s">
        <v>277</v>
      </c>
      <c r="C75" s="182"/>
      <c r="D75" s="182"/>
      <c r="E75" s="182"/>
      <c r="F75" s="181">
        <v>632</v>
      </c>
      <c r="G75" s="181">
        <v>12501</v>
      </c>
      <c r="H75" s="193">
        <v>25</v>
      </c>
      <c r="I75" s="162">
        <v>35</v>
      </c>
    </row>
    <row r="76" spans="1:9" ht="16.5" customHeight="1">
      <c r="A76" s="189" t="s">
        <v>214</v>
      </c>
      <c r="B76" s="182" t="s">
        <v>278</v>
      </c>
      <c r="C76" s="182"/>
      <c r="D76" s="182"/>
      <c r="E76" s="182"/>
      <c r="F76" s="181">
        <v>633</v>
      </c>
      <c r="G76" s="181">
        <v>12502</v>
      </c>
      <c r="H76" s="193"/>
      <c r="I76" s="162"/>
    </row>
    <row r="77" spans="1:9" ht="16.5" customHeight="1">
      <c r="A77" s="189" t="s">
        <v>216</v>
      </c>
      <c r="B77" s="182" t="s">
        <v>279</v>
      </c>
      <c r="C77" s="182"/>
      <c r="D77" s="182"/>
      <c r="E77" s="182"/>
      <c r="F77" s="181">
        <v>634</v>
      </c>
      <c r="G77" s="181">
        <v>12503</v>
      </c>
      <c r="H77" s="193"/>
      <c r="I77" s="162"/>
    </row>
    <row r="78" spans="1:9" ht="16.5" customHeight="1">
      <c r="A78" s="189" t="s">
        <v>254</v>
      </c>
      <c r="B78" s="182" t="s">
        <v>280</v>
      </c>
      <c r="C78" s="182"/>
      <c r="D78" s="182"/>
      <c r="E78" s="182"/>
      <c r="F78" s="181" t="s">
        <v>281</v>
      </c>
      <c r="G78" s="181">
        <v>12504</v>
      </c>
      <c r="H78" s="193"/>
      <c r="I78" s="162"/>
    </row>
    <row r="79" spans="1:9" ht="12.75" customHeight="1">
      <c r="A79" s="180" t="s">
        <v>282</v>
      </c>
      <c r="B79" s="155" t="s">
        <v>283</v>
      </c>
      <c r="C79" s="155"/>
      <c r="D79" s="155"/>
      <c r="E79" s="155"/>
      <c r="F79" s="181"/>
      <c r="G79" s="181">
        <v>12600</v>
      </c>
      <c r="H79" s="162">
        <f>H48+H54+H57+H58+H74</f>
        <v>2865</v>
      </c>
      <c r="I79" s="162">
        <f>I48+I54+I57+I58+I74</f>
        <v>1519</v>
      </c>
    </row>
    <row r="80" spans="1:9" ht="14.25" customHeight="1">
      <c r="A80" s="196"/>
      <c r="B80" s="197" t="s">
        <v>284</v>
      </c>
      <c r="C80" s="198"/>
      <c r="D80" s="198"/>
      <c r="E80" s="199"/>
      <c r="F80" s="196"/>
      <c r="G80" s="196"/>
      <c r="H80" s="153" t="s">
        <v>202</v>
      </c>
      <c r="I80" s="200" t="s">
        <v>203</v>
      </c>
    </row>
    <row r="81" spans="1:9" ht="16.5" customHeight="1">
      <c r="A81" s="201">
        <v>1</v>
      </c>
      <c r="B81" s="202" t="s">
        <v>285</v>
      </c>
      <c r="C81" s="202"/>
      <c r="D81" s="202"/>
      <c r="E81" s="202"/>
      <c r="F81" s="194"/>
      <c r="G81" s="194">
        <v>14000</v>
      </c>
      <c r="H81" s="162"/>
      <c r="I81" s="162"/>
    </row>
    <row r="82" spans="1:9" ht="16.5" customHeight="1">
      <c r="A82" s="201">
        <v>2</v>
      </c>
      <c r="B82" s="202" t="s">
        <v>286</v>
      </c>
      <c r="C82" s="202"/>
      <c r="D82" s="202"/>
      <c r="E82" s="202"/>
      <c r="F82" s="194"/>
      <c r="G82" s="194">
        <v>15000</v>
      </c>
      <c r="H82" s="162">
        <f>SUM(H84+H85)</f>
        <v>0</v>
      </c>
      <c r="I82" s="162"/>
    </row>
    <row r="83" spans="1:9" ht="16.5" customHeight="1">
      <c r="A83" s="196" t="s">
        <v>205</v>
      </c>
      <c r="B83" s="190" t="s">
        <v>287</v>
      </c>
      <c r="C83" s="190"/>
      <c r="D83" s="190"/>
      <c r="E83" s="190"/>
      <c r="F83" s="194"/>
      <c r="G83" s="181">
        <v>15001</v>
      </c>
      <c r="H83" s="185"/>
      <c r="I83" s="162"/>
    </row>
    <row r="84" spans="1:9" ht="16.5" customHeight="1">
      <c r="A84" s="196"/>
      <c r="B84" s="203" t="s">
        <v>288</v>
      </c>
      <c r="C84" s="203"/>
      <c r="D84" s="203"/>
      <c r="E84" s="203"/>
      <c r="F84" s="194"/>
      <c r="G84" s="181">
        <v>150011</v>
      </c>
      <c r="H84" s="185"/>
      <c r="I84" s="162"/>
    </row>
    <row r="85" spans="1:9" ht="16.5" customHeight="1">
      <c r="A85" s="178" t="s">
        <v>214</v>
      </c>
      <c r="B85" s="190" t="s">
        <v>289</v>
      </c>
      <c r="C85" s="190"/>
      <c r="D85" s="190"/>
      <c r="E85" s="190"/>
      <c r="F85" s="194"/>
      <c r="G85" s="181">
        <v>15002</v>
      </c>
      <c r="H85" s="185"/>
      <c r="I85" s="162"/>
    </row>
    <row r="86" spans="1:9" ht="15.75" customHeight="1">
      <c r="A86" s="178"/>
      <c r="B86" s="203" t="s">
        <v>290</v>
      </c>
      <c r="C86" s="203"/>
      <c r="D86" s="203"/>
      <c r="E86" s="203"/>
      <c r="F86" s="194"/>
      <c r="G86" s="181">
        <v>150021</v>
      </c>
      <c r="H86" s="185"/>
      <c r="I86" s="162"/>
    </row>
    <row r="87" spans="1:9" ht="12.75">
      <c r="A87" s="204"/>
      <c r="B87" s="204"/>
      <c r="C87" s="204"/>
      <c r="D87" s="204"/>
      <c r="E87" s="204"/>
      <c r="F87" s="204"/>
      <c r="G87" s="204"/>
      <c r="H87" s="204"/>
      <c r="I87" s="205"/>
    </row>
    <row r="88" spans="1:9" ht="12.75">
      <c r="A88" s="146"/>
      <c r="B88" s="146"/>
      <c r="C88" s="34" t="s">
        <v>228</v>
      </c>
      <c r="D88" s="34"/>
      <c r="E88" s="146"/>
      <c r="F88" s="146"/>
      <c r="G88" s="146"/>
      <c r="H88" s="146"/>
      <c r="I88" s="146"/>
    </row>
    <row r="89" spans="1:9" ht="12.75">
      <c r="A89" s="146"/>
      <c r="B89" s="146"/>
      <c r="C89" s="34"/>
      <c r="D89" s="34"/>
      <c r="E89" s="146"/>
      <c r="F89" s="146"/>
      <c r="G89" s="146"/>
      <c r="H89" s="146"/>
      <c r="I89" s="146"/>
    </row>
    <row r="90" spans="1:9" ht="12.75">
      <c r="A90" s="146"/>
      <c r="B90" s="206"/>
      <c r="C90" s="34" t="s">
        <v>69</v>
      </c>
      <c r="D90" s="34"/>
      <c r="E90" s="146"/>
      <c r="F90" s="146"/>
      <c r="G90" s="146"/>
      <c r="H90" s="146"/>
      <c r="I90" s="146"/>
    </row>
    <row r="91" spans="1:9" ht="12.75">
      <c r="A91" s="146"/>
      <c r="B91" s="206"/>
      <c r="C91" s="146"/>
      <c r="D91" s="146"/>
      <c r="E91" s="146"/>
      <c r="F91" s="146"/>
      <c r="G91" s="146"/>
      <c r="H91" s="146"/>
      <c r="I91" s="146"/>
    </row>
    <row r="92" spans="1:9" ht="12.75">
      <c r="A92" s="146"/>
      <c r="B92" s="206"/>
      <c r="C92" s="146"/>
      <c r="D92" s="146"/>
      <c r="E92" s="146"/>
      <c r="F92" s="146"/>
      <c r="G92" s="146"/>
      <c r="H92" s="146"/>
      <c r="I92" s="146"/>
    </row>
    <row r="93" spans="1:9" ht="12.75">
      <c r="A93" s="146"/>
      <c r="B93" s="206"/>
      <c r="C93" s="146"/>
      <c r="D93" s="146"/>
      <c r="E93" s="146"/>
      <c r="F93" s="146"/>
      <c r="G93" s="146"/>
      <c r="H93" s="146"/>
      <c r="I93" s="146"/>
    </row>
    <row r="94" spans="1:9" ht="12.75">
      <c r="A94" s="146"/>
      <c r="B94" s="146"/>
      <c r="C94" s="146"/>
      <c r="D94" s="146"/>
      <c r="E94" s="146"/>
      <c r="F94" s="146"/>
      <c r="G94" s="146"/>
      <c r="H94" s="146"/>
      <c r="I94" s="146"/>
    </row>
    <row r="95" spans="1:9" ht="12.75">
      <c r="A95" s="146"/>
      <c r="B95" s="146"/>
      <c r="C95" s="146"/>
      <c r="D95" s="146"/>
      <c r="E95" s="146"/>
      <c r="F95" s="146"/>
      <c r="G95" s="146"/>
      <c r="H95" s="146"/>
      <c r="I95" s="146"/>
    </row>
    <row r="96" spans="1:9" ht="12.75">
      <c r="A96" s="146"/>
      <c r="B96" s="146"/>
      <c r="C96" s="146"/>
      <c r="D96" s="146"/>
      <c r="E96" s="146"/>
      <c r="F96" s="146"/>
      <c r="G96" s="146"/>
      <c r="H96" s="146"/>
      <c r="I96" s="146"/>
    </row>
    <row r="97" spans="1:9" ht="12.75">
      <c r="A97" s="146"/>
      <c r="B97" s="146"/>
      <c r="C97" s="146"/>
      <c r="D97" s="146"/>
      <c r="E97" s="146"/>
      <c r="F97" s="146"/>
      <c r="G97" s="146"/>
      <c r="H97" s="146"/>
      <c r="I97" s="146"/>
    </row>
    <row r="98" spans="1:9" ht="12.75">
      <c r="A98" s="146"/>
      <c r="B98" s="146"/>
      <c r="C98" s="146"/>
      <c r="D98" s="146"/>
      <c r="E98" s="146"/>
      <c r="F98" s="146"/>
      <c r="G98" s="146"/>
      <c r="H98" s="146"/>
      <c r="I98" s="146"/>
    </row>
    <row r="99" spans="1:9" ht="12.75">
      <c r="A99" s="146"/>
      <c r="B99" s="146"/>
      <c r="C99" s="146"/>
      <c r="D99" s="146"/>
      <c r="E99" s="146"/>
      <c r="F99" s="146"/>
      <c r="G99" s="146"/>
      <c r="H99" s="146"/>
      <c r="I99" s="146"/>
    </row>
    <row r="100" spans="1:9" ht="12.75">
      <c r="A100" s="146"/>
      <c r="B100" s="146"/>
      <c r="C100" s="146"/>
      <c r="D100" s="146"/>
      <c r="E100" s="146"/>
      <c r="F100" s="146"/>
      <c r="G100" s="146"/>
      <c r="H100" s="146"/>
      <c r="I100" s="146"/>
    </row>
    <row r="101" spans="1:9" ht="12.75">
      <c r="A101" s="146"/>
      <c r="B101" s="146"/>
      <c r="C101" s="146"/>
      <c r="D101" s="146"/>
      <c r="E101" s="146"/>
      <c r="F101" s="146"/>
      <c r="G101" s="146"/>
      <c r="H101" s="146"/>
      <c r="I101" s="146"/>
    </row>
    <row r="102" spans="1:9" ht="12.75">
      <c r="A102" s="146"/>
      <c r="B102" s="146"/>
      <c r="C102" s="146"/>
      <c r="D102" s="146"/>
      <c r="E102" s="146"/>
      <c r="F102" s="146"/>
      <c r="G102" s="146"/>
      <c r="H102" s="146"/>
      <c r="I102" s="146"/>
    </row>
    <row r="103" spans="1:9" ht="12.75">
      <c r="A103" s="146"/>
      <c r="B103" s="146"/>
      <c r="C103" s="146"/>
      <c r="D103" s="146"/>
      <c r="E103" s="146"/>
      <c r="F103" s="146"/>
      <c r="G103" s="146"/>
      <c r="H103" s="146"/>
      <c r="I103" s="146"/>
    </row>
    <row r="104" spans="1:9" ht="12.75">
      <c r="A104" s="146"/>
      <c r="B104" s="146"/>
      <c r="C104" s="146"/>
      <c r="D104" s="146"/>
      <c r="E104" s="146"/>
      <c r="F104" s="146"/>
      <c r="G104" s="146"/>
      <c r="H104" s="146"/>
      <c r="I104" s="146"/>
    </row>
    <row r="105" spans="1:9" ht="12.75">
      <c r="A105" s="146"/>
      <c r="B105" s="146"/>
      <c r="C105" s="146"/>
      <c r="D105" s="146"/>
      <c r="E105" s="146"/>
      <c r="F105" s="146"/>
      <c r="G105" s="146"/>
      <c r="H105" s="146"/>
      <c r="I105" s="146"/>
    </row>
    <row r="106" spans="1:9" ht="12.75">
      <c r="A106" s="146"/>
      <c r="B106" s="146"/>
      <c r="C106" s="146"/>
      <c r="D106" s="146"/>
      <c r="E106" s="146"/>
      <c r="F106" s="146"/>
      <c r="G106" s="146"/>
      <c r="H106" s="146"/>
      <c r="I106" s="146"/>
    </row>
    <row r="107" spans="1:9" ht="12.75">
      <c r="A107" s="146"/>
      <c r="B107" s="146"/>
      <c r="C107" s="146"/>
      <c r="D107" s="146"/>
      <c r="E107" s="146"/>
      <c r="F107" s="146"/>
      <c r="G107" s="146"/>
      <c r="H107" s="146"/>
      <c r="I107" s="146"/>
    </row>
    <row r="108" spans="1:9" ht="12.75">
      <c r="A108" s="146"/>
      <c r="B108" s="146"/>
      <c r="C108" s="146"/>
      <c r="D108" s="146"/>
      <c r="E108" s="146"/>
      <c r="F108" s="146"/>
      <c r="G108" s="146"/>
      <c r="H108" s="146"/>
      <c r="I108" s="146"/>
    </row>
    <row r="109" spans="1:9" ht="12.75">
      <c r="A109" s="146"/>
      <c r="B109" s="146"/>
      <c r="C109" s="146"/>
      <c r="D109" s="146"/>
      <c r="E109" s="146"/>
      <c r="F109" s="146"/>
      <c r="G109" s="146"/>
      <c r="H109" s="146"/>
      <c r="I109" s="146"/>
    </row>
    <row r="110" spans="1:9" ht="12.75">
      <c r="A110" s="146"/>
      <c r="B110" s="146"/>
      <c r="C110" s="146"/>
      <c r="D110" s="146"/>
      <c r="E110" s="146"/>
      <c r="F110" s="146"/>
      <c r="G110" s="146"/>
      <c r="H110" s="146"/>
      <c r="I110" s="146"/>
    </row>
    <row r="111" spans="1:9" ht="12.75">
      <c r="A111" s="146"/>
      <c r="B111" s="146"/>
      <c r="C111" s="146"/>
      <c r="D111" s="146"/>
      <c r="E111" s="146"/>
      <c r="F111" s="146"/>
      <c r="G111" s="146"/>
      <c r="H111" s="146"/>
      <c r="I111" s="146"/>
    </row>
    <row r="112" spans="1:9" ht="12.75">
      <c r="A112" s="146"/>
      <c r="B112" s="146"/>
      <c r="C112" s="146"/>
      <c r="D112" s="146"/>
      <c r="E112" s="146"/>
      <c r="F112" s="146"/>
      <c r="G112" s="146"/>
      <c r="H112" s="146"/>
      <c r="I112" s="146"/>
    </row>
    <row r="113" spans="1:9" ht="12.75">
      <c r="A113" s="146"/>
      <c r="B113" s="146"/>
      <c r="C113" s="146"/>
      <c r="D113" s="146"/>
      <c r="E113" s="146"/>
      <c r="F113" s="146"/>
      <c r="G113" s="146"/>
      <c r="H113" s="146"/>
      <c r="I113" s="146"/>
    </row>
    <row r="114" spans="1:9" ht="12.75">
      <c r="A114" s="146"/>
      <c r="B114" s="146"/>
      <c r="C114" s="146"/>
      <c r="D114" s="146"/>
      <c r="E114" s="146"/>
      <c r="F114" s="146"/>
      <c r="G114" s="146"/>
      <c r="H114" s="146"/>
      <c r="I114" s="146"/>
    </row>
    <row r="115" spans="1:9" ht="12.75">
      <c r="A115" s="146"/>
      <c r="B115" s="146"/>
      <c r="C115" s="146"/>
      <c r="D115" s="146"/>
      <c r="E115" s="146"/>
      <c r="F115" s="146"/>
      <c r="G115" s="146"/>
      <c r="H115" s="146"/>
      <c r="I115" s="146"/>
    </row>
    <row r="116" spans="1:9" ht="12.75">
      <c r="A116" s="146"/>
      <c r="B116" s="146"/>
      <c r="C116" s="146"/>
      <c r="D116" s="146"/>
      <c r="E116" s="146"/>
      <c r="F116" s="146"/>
      <c r="G116" s="146"/>
      <c r="H116" s="146"/>
      <c r="I116" s="146"/>
    </row>
    <row r="117" spans="1:9" ht="12.75">
      <c r="A117" s="146"/>
      <c r="B117" s="146"/>
      <c r="C117" s="146"/>
      <c r="D117" s="146"/>
      <c r="E117" s="146"/>
      <c r="F117" s="146"/>
      <c r="G117" s="146"/>
      <c r="H117" s="146"/>
      <c r="I117" s="146"/>
    </row>
    <row r="118" spans="1:9" ht="12.75">
      <c r="A118" s="146"/>
      <c r="B118" s="146"/>
      <c r="C118" s="146"/>
      <c r="D118" s="146"/>
      <c r="E118" s="146"/>
      <c r="F118" s="146"/>
      <c r="G118" s="146"/>
      <c r="H118" s="146"/>
      <c r="I118" s="146"/>
    </row>
    <row r="119" spans="1:9" ht="12.75">
      <c r="A119" s="146"/>
      <c r="B119" s="146"/>
      <c r="C119" s="146"/>
      <c r="D119" s="146"/>
      <c r="E119" s="146"/>
      <c r="F119" s="146"/>
      <c r="G119" s="146"/>
      <c r="H119" s="146"/>
      <c r="I119" s="146"/>
    </row>
    <row r="120" spans="1:9" ht="12.75">
      <c r="A120" s="146"/>
      <c r="B120" s="146"/>
      <c r="C120" s="146"/>
      <c r="D120" s="146"/>
      <c r="E120" s="146"/>
      <c r="F120" s="146"/>
      <c r="G120" s="146"/>
      <c r="H120" s="146"/>
      <c r="I120" s="146"/>
    </row>
    <row r="121" spans="1:9" ht="12.75">
      <c r="A121" s="146"/>
      <c r="B121" s="146"/>
      <c r="C121" s="146"/>
      <c r="D121" s="146"/>
      <c r="E121" s="146"/>
      <c r="F121" s="146"/>
      <c r="G121" s="146"/>
      <c r="H121" s="146"/>
      <c r="I121" s="146"/>
    </row>
    <row r="122" spans="1:9" ht="12.75">
      <c r="A122" s="146"/>
      <c r="B122" s="146"/>
      <c r="C122" s="146"/>
      <c r="D122" s="146"/>
      <c r="E122" s="146"/>
      <c r="F122" s="146"/>
      <c r="G122" s="146"/>
      <c r="H122" s="146"/>
      <c r="I122" s="146"/>
    </row>
    <row r="123" spans="1:9" ht="12.75">
      <c r="A123" s="146"/>
      <c r="B123" s="146"/>
      <c r="C123" s="146"/>
      <c r="D123" s="146"/>
      <c r="E123" s="146"/>
      <c r="F123" s="146"/>
      <c r="G123" s="146"/>
      <c r="H123" s="146"/>
      <c r="I123" s="146"/>
    </row>
    <row r="124" spans="1:9" ht="12.75">
      <c r="A124" s="146"/>
      <c r="B124" s="146"/>
      <c r="C124" s="146"/>
      <c r="D124" s="146"/>
      <c r="E124" s="146"/>
      <c r="F124" s="146"/>
      <c r="G124" s="146"/>
      <c r="H124" s="146"/>
      <c r="I124" s="146"/>
    </row>
    <row r="125" spans="1:9" ht="12.75">
      <c r="A125" s="146"/>
      <c r="B125" s="146"/>
      <c r="C125" s="146"/>
      <c r="D125" s="146"/>
      <c r="E125" s="146"/>
      <c r="F125" s="146"/>
      <c r="G125" s="146"/>
      <c r="H125" s="146"/>
      <c r="I125" s="146"/>
    </row>
    <row r="126" spans="1:9" ht="12.75">
      <c r="A126" s="146"/>
      <c r="B126" s="146"/>
      <c r="C126" s="146"/>
      <c r="D126" s="146"/>
      <c r="E126" s="146"/>
      <c r="F126" s="146"/>
      <c r="G126" s="146"/>
      <c r="H126" s="146"/>
      <c r="I126" s="146"/>
    </row>
    <row r="127" spans="1:9" ht="12.75">
      <c r="A127" s="146"/>
      <c r="B127" s="146"/>
      <c r="C127" s="146"/>
      <c r="D127" s="146"/>
      <c r="E127" s="146"/>
      <c r="F127" s="146"/>
      <c r="G127" s="146"/>
      <c r="H127" s="146"/>
      <c r="I127" s="146"/>
    </row>
    <row r="128" spans="1:9" ht="12.75">
      <c r="A128" s="146"/>
      <c r="B128" s="146"/>
      <c r="C128" s="146"/>
      <c r="D128" s="146"/>
      <c r="E128" s="146"/>
      <c r="F128" s="146"/>
      <c r="G128" s="146"/>
      <c r="H128" s="146"/>
      <c r="I128" s="146"/>
    </row>
    <row r="129" spans="1:9" ht="12.75">
      <c r="A129" s="146"/>
      <c r="B129" s="146"/>
      <c r="C129" s="146"/>
      <c r="D129" s="146"/>
      <c r="E129" s="146"/>
      <c r="F129" s="146"/>
      <c r="G129" s="146"/>
      <c r="H129" s="146"/>
      <c r="I129" s="146"/>
    </row>
    <row r="130" spans="1:9" ht="12.75">
      <c r="A130" s="146"/>
      <c r="B130" s="146"/>
      <c r="C130" s="146"/>
      <c r="D130" s="146"/>
      <c r="E130" s="146"/>
      <c r="F130" s="146"/>
      <c r="G130" s="146"/>
      <c r="H130" s="146"/>
      <c r="I130" s="146"/>
    </row>
    <row r="131" spans="1:9" ht="12.75">
      <c r="A131" s="146"/>
      <c r="B131" s="146"/>
      <c r="C131" s="146"/>
      <c r="D131" s="146"/>
      <c r="E131" s="146"/>
      <c r="F131" s="146"/>
      <c r="G131" s="146"/>
      <c r="H131" s="146"/>
      <c r="I131" s="146"/>
    </row>
    <row r="132" spans="1:9" ht="12.75">
      <c r="A132" s="146"/>
      <c r="B132" s="146"/>
      <c r="C132" s="146"/>
      <c r="D132" s="146"/>
      <c r="E132" s="146"/>
      <c r="F132" s="146"/>
      <c r="G132" s="146"/>
      <c r="H132" s="146"/>
      <c r="I132" s="146"/>
    </row>
    <row r="133" spans="1:9" ht="12.75">
      <c r="A133" s="146"/>
      <c r="B133" s="146"/>
      <c r="C133" s="146"/>
      <c r="D133" s="146"/>
      <c r="E133" s="146"/>
      <c r="F133" s="146"/>
      <c r="G133" s="146"/>
      <c r="H133" s="146"/>
      <c r="I133" s="146"/>
    </row>
    <row r="134" spans="1:9" ht="12.75">
      <c r="A134" s="146"/>
      <c r="B134" s="146"/>
      <c r="C134" s="146"/>
      <c r="D134" s="146"/>
      <c r="E134" s="146"/>
      <c r="F134" s="146"/>
      <c r="G134" s="146"/>
      <c r="H134" s="146"/>
      <c r="I134" s="146"/>
    </row>
    <row r="135" spans="1:9" ht="12.75">
      <c r="A135" s="146"/>
      <c r="B135" s="146"/>
      <c r="C135" s="146"/>
      <c r="D135" s="146"/>
      <c r="E135" s="146"/>
      <c r="F135" s="146"/>
      <c r="G135" s="146"/>
      <c r="H135" s="146"/>
      <c r="I135" s="146"/>
    </row>
    <row r="136" spans="1:9" ht="12.75">
      <c r="A136" s="146"/>
      <c r="B136" s="146"/>
      <c r="C136" s="146"/>
      <c r="D136" s="146"/>
      <c r="E136" s="146"/>
      <c r="F136" s="146"/>
      <c r="G136" s="146"/>
      <c r="H136" s="146"/>
      <c r="I136" s="146"/>
    </row>
    <row r="137" spans="1:9" ht="12.75">
      <c r="A137" s="146"/>
      <c r="B137" s="146"/>
      <c r="C137" s="146"/>
      <c r="D137" s="146"/>
      <c r="E137" s="146"/>
      <c r="F137" s="146"/>
      <c r="G137" s="146"/>
      <c r="H137" s="146"/>
      <c r="I137" s="146"/>
    </row>
    <row r="138" spans="1:9" ht="12.75">
      <c r="A138" s="146"/>
      <c r="B138" s="146"/>
      <c r="C138" s="146"/>
      <c r="D138" s="146"/>
      <c r="E138" s="146"/>
      <c r="F138" s="146"/>
      <c r="G138" s="146"/>
      <c r="H138" s="146"/>
      <c r="I138" s="146"/>
    </row>
    <row r="139" spans="1:9" ht="12.75">
      <c r="A139" s="146"/>
      <c r="B139" s="146"/>
      <c r="C139" s="146"/>
      <c r="D139" s="146"/>
      <c r="E139" s="146"/>
      <c r="F139" s="146"/>
      <c r="G139" s="146"/>
      <c r="H139" s="146"/>
      <c r="I139" s="146"/>
    </row>
    <row r="140" spans="1:9" ht="12.75">
      <c r="A140" s="146"/>
      <c r="B140" s="146"/>
      <c r="C140" s="146"/>
      <c r="D140" s="146"/>
      <c r="E140" s="146"/>
      <c r="F140" s="146"/>
      <c r="G140" s="146"/>
      <c r="H140" s="146"/>
      <c r="I140" s="146"/>
    </row>
    <row r="141" spans="1:9" ht="12.75">
      <c r="A141" s="146"/>
      <c r="B141" s="146"/>
      <c r="C141" s="146"/>
      <c r="D141" s="146"/>
      <c r="E141" s="146"/>
      <c r="F141" s="146"/>
      <c r="G141" s="146"/>
      <c r="H141" s="146"/>
      <c r="I141" s="146"/>
    </row>
    <row r="142" spans="1:9" ht="12.75">
      <c r="A142" s="146"/>
      <c r="B142" s="146"/>
      <c r="C142" s="146"/>
      <c r="D142" s="146"/>
      <c r="E142" s="146"/>
      <c r="F142" s="146"/>
      <c r="G142" s="146"/>
      <c r="H142" s="146"/>
      <c r="I142" s="146"/>
    </row>
    <row r="143" spans="1:9" ht="12.75">
      <c r="A143" s="146"/>
      <c r="B143" s="146"/>
      <c r="C143" s="146"/>
      <c r="D143" s="146"/>
      <c r="E143" s="146"/>
      <c r="F143" s="146"/>
      <c r="G143" s="146"/>
      <c r="H143" s="146"/>
      <c r="I143" s="146"/>
    </row>
    <row r="144" spans="1:9" ht="12.75">
      <c r="A144" s="146"/>
      <c r="B144" s="146"/>
      <c r="C144" s="146"/>
      <c r="D144" s="146"/>
      <c r="E144" s="146"/>
      <c r="F144" s="146"/>
      <c r="G144" s="146"/>
      <c r="H144" s="146"/>
      <c r="I144" s="146"/>
    </row>
    <row r="145" spans="1:9" ht="12.75">
      <c r="A145" s="146"/>
      <c r="B145" s="146"/>
      <c r="C145" s="146"/>
      <c r="D145" s="146"/>
      <c r="E145" s="146"/>
      <c r="F145" s="146"/>
      <c r="G145" s="146"/>
      <c r="H145" s="146"/>
      <c r="I145" s="146"/>
    </row>
    <row r="146" spans="1:9" ht="12.75">
      <c r="A146" s="146"/>
      <c r="B146" s="146"/>
      <c r="C146" s="146"/>
      <c r="D146" s="146"/>
      <c r="E146" s="146"/>
      <c r="F146" s="146"/>
      <c r="G146" s="146"/>
      <c r="H146" s="146"/>
      <c r="I146" s="146"/>
    </row>
    <row r="147" spans="1:9" ht="12.75">
      <c r="A147" s="146"/>
      <c r="B147" s="146"/>
      <c r="C147" s="146"/>
      <c r="D147" s="146"/>
      <c r="E147" s="146"/>
      <c r="F147" s="146"/>
      <c r="G147" s="146"/>
      <c r="H147" s="146"/>
      <c r="I147" s="146"/>
    </row>
    <row r="148" spans="1:9" ht="12.75">
      <c r="A148" s="146"/>
      <c r="B148" s="146"/>
      <c r="C148" s="146"/>
      <c r="D148" s="146"/>
      <c r="E148" s="146"/>
      <c r="F148" s="146"/>
      <c r="G148" s="146"/>
      <c r="H148" s="146"/>
      <c r="I148" s="146"/>
    </row>
    <row r="149" spans="1:9" ht="12.75">
      <c r="A149" s="146"/>
      <c r="B149" s="146"/>
      <c r="C149" s="146"/>
      <c r="D149" s="146"/>
      <c r="E149" s="146"/>
      <c r="F149" s="146"/>
      <c r="G149" s="146"/>
      <c r="H149" s="146"/>
      <c r="I149" s="146"/>
    </row>
    <row r="150" spans="1:9" ht="12.75">
      <c r="A150" s="146"/>
      <c r="B150" s="146"/>
      <c r="C150" s="146"/>
      <c r="D150" s="146"/>
      <c r="E150" s="146"/>
      <c r="F150" s="146"/>
      <c r="G150" s="146"/>
      <c r="H150" s="146"/>
      <c r="I150" s="146"/>
    </row>
    <row r="151" spans="1:9" ht="12.75">
      <c r="A151" s="146"/>
      <c r="B151" s="146"/>
      <c r="C151" s="146"/>
      <c r="D151" s="146"/>
      <c r="E151" s="146"/>
      <c r="F151" s="146"/>
      <c r="G151" s="146"/>
      <c r="H151" s="146"/>
      <c r="I151" s="146"/>
    </row>
    <row r="152" spans="1:9" ht="12.75">
      <c r="A152" s="146"/>
      <c r="B152" s="146"/>
      <c r="C152" s="146"/>
      <c r="D152" s="146"/>
      <c r="E152" s="146"/>
      <c r="F152" s="146"/>
      <c r="G152" s="146"/>
      <c r="H152" s="146"/>
      <c r="I152" s="146"/>
    </row>
    <row r="153" spans="1:9" ht="12.75">
      <c r="A153" s="146"/>
      <c r="B153" s="146"/>
      <c r="C153" s="146"/>
      <c r="D153" s="146"/>
      <c r="E153" s="146"/>
      <c r="F153" s="146"/>
      <c r="G153" s="146"/>
      <c r="H153" s="146"/>
      <c r="I153" s="146"/>
    </row>
    <row r="154" spans="1:9" ht="12.75">
      <c r="A154" s="146"/>
      <c r="B154" s="146"/>
      <c r="C154" s="146"/>
      <c r="D154" s="146"/>
      <c r="E154" s="146"/>
      <c r="F154" s="146"/>
      <c r="G154" s="146"/>
      <c r="H154" s="146"/>
      <c r="I154" s="146"/>
    </row>
    <row r="155" spans="1:9" ht="12.75">
      <c r="A155" s="146"/>
      <c r="B155" s="146"/>
      <c r="C155" s="146"/>
      <c r="D155" s="146"/>
      <c r="E155" s="146"/>
      <c r="F155" s="146"/>
      <c r="G155" s="146"/>
      <c r="H155" s="146"/>
      <c r="I155" s="146"/>
    </row>
    <row r="156" spans="1:9" ht="12.75">
      <c r="A156" s="146"/>
      <c r="B156" s="146"/>
      <c r="C156" s="146"/>
      <c r="D156" s="146"/>
      <c r="E156" s="146"/>
      <c r="F156" s="146"/>
      <c r="G156" s="146"/>
      <c r="H156" s="146"/>
      <c r="I156" s="146"/>
    </row>
    <row r="157" spans="1:9" ht="12.75">
      <c r="A157" s="146"/>
      <c r="B157" s="146"/>
      <c r="C157" s="146"/>
      <c r="D157" s="146"/>
      <c r="E157" s="146"/>
      <c r="F157" s="146"/>
      <c r="G157" s="146"/>
      <c r="H157" s="146"/>
      <c r="I157" s="146"/>
    </row>
    <row r="158" spans="1:9" ht="12.75">
      <c r="A158" s="146"/>
      <c r="B158" s="146"/>
      <c r="C158" s="146"/>
      <c r="D158" s="146"/>
      <c r="E158" s="146"/>
      <c r="F158" s="146"/>
      <c r="G158" s="146"/>
      <c r="H158" s="146"/>
      <c r="I158" s="146"/>
    </row>
    <row r="159" spans="1:9" ht="12.75">
      <c r="A159" s="146"/>
      <c r="B159" s="146"/>
      <c r="C159" s="146"/>
      <c r="D159" s="146"/>
      <c r="E159" s="146"/>
      <c r="F159" s="146"/>
      <c r="G159" s="146"/>
      <c r="H159" s="146"/>
      <c r="I159" s="146"/>
    </row>
    <row r="160" spans="1:9" ht="12.75">
      <c r="A160" s="146"/>
      <c r="B160" s="146"/>
      <c r="C160" s="146"/>
      <c r="D160" s="146"/>
      <c r="E160" s="146"/>
      <c r="F160" s="146"/>
      <c r="G160" s="146"/>
      <c r="H160" s="146"/>
      <c r="I160" s="146"/>
    </row>
    <row r="161" spans="1:9" ht="12.75">
      <c r="A161" s="146"/>
      <c r="B161" s="146"/>
      <c r="C161" s="146"/>
      <c r="D161" s="146"/>
      <c r="E161" s="146"/>
      <c r="F161" s="146"/>
      <c r="G161" s="146"/>
      <c r="H161" s="146"/>
      <c r="I161" s="146"/>
    </row>
    <row r="162" spans="1:9" ht="12.75">
      <c r="A162" s="146"/>
      <c r="B162" s="146"/>
      <c r="C162" s="146"/>
      <c r="D162" s="146"/>
      <c r="E162" s="146"/>
      <c r="F162" s="146"/>
      <c r="G162" s="146"/>
      <c r="H162" s="146"/>
      <c r="I162" s="146"/>
    </row>
    <row r="163" spans="1:9" ht="12.75">
      <c r="A163" s="146"/>
      <c r="B163" s="146"/>
      <c r="C163" s="146"/>
      <c r="D163" s="146"/>
      <c r="E163" s="146"/>
      <c r="F163" s="146"/>
      <c r="G163" s="146"/>
      <c r="H163" s="146"/>
      <c r="I163" s="146"/>
    </row>
    <row r="164" spans="1:9" ht="12.75">
      <c r="A164" s="146"/>
      <c r="B164" s="146"/>
      <c r="C164" s="146"/>
      <c r="D164" s="146"/>
      <c r="E164" s="146"/>
      <c r="F164" s="146"/>
      <c r="G164" s="146"/>
      <c r="H164" s="146"/>
      <c r="I164" s="146"/>
    </row>
    <row r="165" spans="1:9" ht="12.75">
      <c r="A165" s="146"/>
      <c r="B165" s="146"/>
      <c r="C165" s="146"/>
      <c r="D165" s="146"/>
      <c r="E165" s="146"/>
      <c r="F165" s="146"/>
      <c r="G165" s="146"/>
      <c r="H165" s="146"/>
      <c r="I165" s="146"/>
    </row>
    <row r="166" spans="1:9" ht="12.75">
      <c r="A166" s="146"/>
      <c r="B166" s="146"/>
      <c r="C166" s="146"/>
      <c r="D166" s="146"/>
      <c r="E166" s="146"/>
      <c r="F166" s="146"/>
      <c r="G166" s="146"/>
      <c r="H166" s="146"/>
      <c r="I166" s="146"/>
    </row>
    <row r="167" spans="1:9" ht="12.75">
      <c r="A167" s="146"/>
      <c r="B167" s="146"/>
      <c r="C167" s="146"/>
      <c r="D167" s="146"/>
      <c r="E167" s="146"/>
      <c r="F167" s="146"/>
      <c r="G167" s="146"/>
      <c r="H167" s="146"/>
      <c r="I167" s="146"/>
    </row>
    <row r="168" spans="1:9" ht="12.75">
      <c r="A168" s="146"/>
      <c r="B168" s="146"/>
      <c r="C168" s="146"/>
      <c r="D168" s="146"/>
      <c r="E168" s="146"/>
      <c r="F168" s="146"/>
      <c r="G168" s="146"/>
      <c r="H168" s="146"/>
      <c r="I168" s="146"/>
    </row>
    <row r="169" spans="1:9" ht="12.75">
      <c r="A169" s="146"/>
      <c r="B169" s="146"/>
      <c r="C169" s="146"/>
      <c r="D169" s="146"/>
      <c r="E169" s="146"/>
      <c r="F169" s="146"/>
      <c r="G169" s="146"/>
      <c r="H169" s="146"/>
      <c r="I169" s="146"/>
    </row>
    <row r="170" spans="1:9" ht="12.75">
      <c r="A170" s="146"/>
      <c r="B170" s="146"/>
      <c r="C170" s="146"/>
      <c r="D170" s="146"/>
      <c r="E170" s="146"/>
      <c r="F170" s="146"/>
      <c r="G170" s="146"/>
      <c r="H170" s="146"/>
      <c r="I170" s="146"/>
    </row>
    <row r="171" spans="1:9" ht="12.75">
      <c r="A171" s="146"/>
      <c r="B171" s="146"/>
      <c r="C171" s="146"/>
      <c r="D171" s="146"/>
      <c r="E171" s="146"/>
      <c r="F171" s="146"/>
      <c r="G171" s="146"/>
      <c r="H171" s="146"/>
      <c r="I171" s="146"/>
    </row>
    <row r="172" spans="1:9" ht="12.75">
      <c r="A172" s="146"/>
      <c r="B172" s="146"/>
      <c r="C172" s="146"/>
      <c r="D172" s="146"/>
      <c r="E172" s="146"/>
      <c r="F172" s="146"/>
      <c r="G172" s="146"/>
      <c r="H172" s="146"/>
      <c r="I172" s="146"/>
    </row>
    <row r="173" spans="1:9" ht="12.75">
      <c r="A173" s="146"/>
      <c r="B173" s="146"/>
      <c r="C173" s="146"/>
      <c r="D173" s="146"/>
      <c r="E173" s="146"/>
      <c r="F173" s="146"/>
      <c r="G173" s="146"/>
      <c r="H173" s="146"/>
      <c r="I173" s="146"/>
    </row>
    <row r="174" spans="1:9" ht="12.75">
      <c r="A174" s="146"/>
      <c r="B174" s="146"/>
      <c r="C174" s="146"/>
      <c r="D174" s="146"/>
      <c r="E174" s="146"/>
      <c r="F174" s="146"/>
      <c r="G174" s="146"/>
      <c r="H174" s="146"/>
      <c r="I174" s="146"/>
    </row>
    <row r="175" spans="1:9" ht="12.75">
      <c r="A175" s="146"/>
      <c r="B175" s="146"/>
      <c r="C175" s="146"/>
      <c r="D175" s="146"/>
      <c r="E175" s="146"/>
      <c r="F175" s="146"/>
      <c r="G175" s="146"/>
      <c r="H175" s="146"/>
      <c r="I175" s="146"/>
    </row>
    <row r="176" spans="1:9" ht="12.75">
      <c r="A176" s="146"/>
      <c r="B176" s="146"/>
      <c r="C176" s="146"/>
      <c r="D176" s="146"/>
      <c r="E176" s="146"/>
      <c r="F176" s="146"/>
      <c r="G176" s="146"/>
      <c r="H176" s="146"/>
      <c r="I176" s="146"/>
    </row>
    <row r="177" spans="1:9" ht="12.75">
      <c r="A177" s="146"/>
      <c r="B177" s="146"/>
      <c r="C177" s="146"/>
      <c r="D177" s="146"/>
      <c r="E177" s="146"/>
      <c r="F177" s="146"/>
      <c r="G177" s="146"/>
      <c r="H177" s="146"/>
      <c r="I177" s="146"/>
    </row>
  </sheetData>
  <sheetProtection/>
  <mergeCells count="62">
    <mergeCell ref="B85:E85"/>
    <mergeCell ref="B86:E86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23:E23"/>
    <mergeCell ref="B26:E26"/>
    <mergeCell ref="B28:D28"/>
    <mergeCell ref="A46:I46"/>
    <mergeCell ref="B47:E47"/>
    <mergeCell ref="B48:E4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A5:I5"/>
    <mergeCell ref="B6:E6"/>
    <mergeCell ref="B7:E7"/>
    <mergeCell ref="B8:E8"/>
    <mergeCell ref="B9:E9"/>
    <mergeCell ref="B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dkeci</dc:creator>
  <cp:keywords/>
  <dc:description/>
  <cp:lastModifiedBy>bagolli</cp:lastModifiedBy>
  <dcterms:created xsi:type="dcterms:W3CDTF">2012-03-28T15:25:43Z</dcterms:created>
  <dcterms:modified xsi:type="dcterms:W3CDTF">2012-03-29T15:54:33Z</dcterms:modified>
  <cp:category/>
  <cp:version/>
  <cp:contentType/>
  <cp:contentStatus/>
</cp:coreProperties>
</file>