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50" activeTab="3"/>
  </bookViews>
  <sheets>
    <sheet name="BIL" sheetId="1" r:id="rId1"/>
    <sheet name="PASH" sheetId="2" r:id="rId2"/>
    <sheet name="FLUK" sheetId="3" r:id="rId3"/>
    <sheet name="PKV" sheetId="4" r:id="rId4"/>
  </sheets>
  <definedNames>
    <definedName name="Je263">'PASH'!$C$8</definedName>
    <definedName name="WW33">'PASH'!#REF!</definedName>
  </definedNames>
  <calcPr fullCalcOnLoad="1"/>
</workbook>
</file>

<file path=xl/sharedStrings.xml><?xml version="1.0" encoding="utf-8"?>
<sst xmlns="http://schemas.openxmlformats.org/spreadsheetml/2006/main" count="226" uniqueCount="179">
  <si>
    <t>Fitimi ( humbja) para tatimit</t>
  </si>
  <si>
    <t>Shpenzimet e tatimit mbi fitimin 10 %</t>
  </si>
  <si>
    <t>Fitimi ( humbja) neto e vitit financiar</t>
  </si>
  <si>
    <t>N.r.</t>
  </si>
  <si>
    <t>Dervativë dhe aktive financiare të mbajtura për tregtim</t>
  </si>
  <si>
    <t>Aktive të tjera financiare afatshkurtra</t>
  </si>
  <si>
    <t>Inventari</t>
  </si>
  <si>
    <t>Aktivet biologjike afatshkurtra</t>
  </si>
  <si>
    <t xml:space="preserve">Aktivet afatshkurtra të mbajtura për shitje </t>
  </si>
  <si>
    <t>B</t>
  </si>
  <si>
    <t>Toka</t>
  </si>
  <si>
    <t>Ndertesa (minus amortizimi)</t>
  </si>
  <si>
    <t>Makineri dhe paisje (minus amortizmi)</t>
  </si>
  <si>
    <t>Aktive të tjera afatgjata materiale ( me vlere kontabel)</t>
  </si>
  <si>
    <t>Kapitali aksionar i papaguar</t>
  </si>
  <si>
    <t>Aktive të tjera afatgjata (në proces)</t>
  </si>
  <si>
    <t>Dervativët</t>
  </si>
  <si>
    <t>Të ardhura të tjera nga veprimtaritë shfrytëzimit</t>
  </si>
  <si>
    <t>Ndryshimet në inventarin e p.gatshme dhe p. proces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</si>
  <si>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</si>
  <si>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</si>
  <si>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</si>
  <si>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</si>
  <si>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</si>
  <si>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</si>
  <si>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b) ne një pasqyrë të  pakonsoliduar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</si>
  <si>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</si>
  <si>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</si>
  <si>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</si>
  <si>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</si>
  <si>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</si>
  <si>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Huamarrjet</t>
  </si>
  <si>
    <t>Huat dhe parapagimet</t>
  </si>
  <si>
    <t>Grandet dhe të ardhurat e shtyra</t>
  </si>
  <si>
    <t>Provizionet afatshkurtra</t>
  </si>
  <si>
    <t>Huat afatgjata</t>
  </si>
  <si>
    <t>I</t>
  </si>
  <si>
    <t>A</t>
  </si>
  <si>
    <t>Bono të konvertueshme</t>
  </si>
  <si>
    <t>Pjesa e fitimit neto për aksionarët e shoqërise mëmë</t>
  </si>
  <si>
    <t>Pjesa e fitimit neto për aksionarët e pakicës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</si>
  <si>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</si>
  <si>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</si>
  <si>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</si>
  <si>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</si>
  <si>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Të ardhura nga shitja e paisjeve . Receipts from sale of property, plant and equipment</t>
  </si>
  <si>
    <t>Interesi i arkëtuar - Interest received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</si>
  <si>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</si>
  <si>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</si>
  <si>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</si>
  <si>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përdorur në veprimtaritë financiare - Net cash flows used in financing activities</t>
  </si>
  <si>
    <t>Rritja / rënia neto e mjeteve monetare - Increase / decrease  in cash</t>
  </si>
  <si>
    <t>Emri i mirë</t>
  </si>
  <si>
    <t>Shpenzimet e zhvillimit</t>
  </si>
  <si>
    <t>Mjete monetare</t>
  </si>
  <si>
    <t>Fitim i pashpërndarë   Retained Earnings</t>
  </si>
  <si>
    <t xml:space="preserve"> Totali i Kapitaleve të veta Total Equity</t>
  </si>
  <si>
    <t>Efekti i ndryshimeve në  politikat kontabël</t>
  </si>
  <si>
    <t>Pozicioni i rregulluar</t>
  </si>
  <si>
    <t>Fitimi  neto i vitit financiar  - Net (profit and lose) for the year</t>
  </si>
  <si>
    <t>Shitjet neto</t>
  </si>
  <si>
    <t>Formati 1</t>
  </si>
  <si>
    <t>P Ë R SH K R I M I</t>
  </si>
  <si>
    <t>Viti Paraardhës</t>
  </si>
  <si>
    <t>Parapagimet dhe shpenzimet e shtyra</t>
  </si>
  <si>
    <t xml:space="preserve">Aktive biologjike afatgjata </t>
  </si>
  <si>
    <t>Te pagueshme ndaj furnitorëve</t>
  </si>
  <si>
    <t>Te pagueshme ndaj punonjësve</t>
  </si>
  <si>
    <t>Detyrimet tatimore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</si>
  <si>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</si>
  <si>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</si>
  <si>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</si>
  <si>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</si>
  <si>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</si>
  <si>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</si>
  <si>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Aktivet afatgjata jomateriale</t>
  </si>
  <si>
    <t>Mjete monetare ne fillim te periudhes kontabel - Cash  the beginning of the year</t>
  </si>
  <si>
    <t>AKTIVET</t>
  </si>
  <si>
    <t>Aktivet Afatshkurtra</t>
  </si>
  <si>
    <t>Sipas metodës direkte . Direct method</t>
  </si>
  <si>
    <t>Shenime Note</t>
  </si>
  <si>
    <t>Fluksi parave nga veprimtarite e çfrytezimit. Cash flows from operating activities</t>
  </si>
  <si>
    <t>Paratë e arkëtuara nga klientët</t>
  </si>
  <si>
    <t>Paratë e paguara ndaj furnitorëve dhe punonjësve</t>
  </si>
  <si>
    <t>Paratë e ardhura nga veprimtaritë</t>
  </si>
  <si>
    <t>Interesi i paguar   Interest paid</t>
  </si>
  <si>
    <t>Tatim fitimi i paguar - Taxtion paid</t>
  </si>
  <si>
    <t>Paraja neto nga veprimtaritë e shfrytëzimit - Net cash flows from operating activities</t>
  </si>
  <si>
    <t>Fluksi i parave  nga veprimtarite e investuese -  Cash flows from investing activities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</si>
  <si>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</si>
  <si>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</si>
  <si>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</si>
  <si>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</si>
  <si>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Investimet financiare afatgjata</t>
  </si>
  <si>
    <t>Hua të tjera</t>
  </si>
  <si>
    <t>Parapagimet e arkëtuara</t>
  </si>
  <si>
    <t>TOTALI I PASIVEVE  AFATSHKURTRA</t>
  </si>
  <si>
    <t>Pasivet Afatgjata</t>
  </si>
  <si>
    <t>Hua , bono dhe detyrime nga qeraja financiare</t>
  </si>
  <si>
    <t>Kapitali aksionar  Share Capital</t>
  </si>
  <si>
    <t>Primi i aksionit  Share Premium</t>
  </si>
  <si>
    <t>Aksione të thesarit Treasury shares</t>
  </si>
  <si>
    <t xml:space="preserve">  Rezerva  statusore dhe ligjore   Legal Reserve</t>
  </si>
  <si>
    <t>TOTALI AKTIVEVE AFATGJATA</t>
  </si>
  <si>
    <t xml:space="preserve">TOTALI AKTIVEVE </t>
  </si>
  <si>
    <t>Bonot e konvertueshme</t>
  </si>
  <si>
    <t xml:space="preserve">TOTALI I PASIVEVE </t>
  </si>
  <si>
    <t>III</t>
  </si>
  <si>
    <t>Kapitali</t>
  </si>
  <si>
    <t>Totali</t>
  </si>
  <si>
    <t>Huamarrje të tjera afatgjata</t>
  </si>
  <si>
    <t>Provizionet afatgjata</t>
  </si>
  <si>
    <t>Grandet dhe të ardhurat të shtyra</t>
  </si>
  <si>
    <t>Aksionet e pakicës (vetem per pasq.fin.të kosoliduara)</t>
  </si>
  <si>
    <t>Llogari / Kërkesa te arkëtueshme</t>
  </si>
  <si>
    <t>Llogari / Kërkesa të tjera të arkëtueshme</t>
  </si>
  <si>
    <t>Instrumente të tjera borxhi</t>
  </si>
  <si>
    <t>Investime të tjera financiare</t>
  </si>
  <si>
    <t>Dividendët e arkëtuar - Dividends received</t>
  </si>
  <si>
    <t>Paraja  neto,  e përdorur në aktivitetet e investuese -  Net cash flows used in investing activities</t>
  </si>
  <si>
    <t>Fluksi i parave nga aktivitetet  financiare- Cash flows from financing activities</t>
  </si>
  <si>
    <t>Te ardhura nga emetimi i kapitalit aksionar - Proceeds from issue of share capital to minority</t>
  </si>
  <si>
    <t>Zëri i Bilancit</t>
  </si>
  <si>
    <t>Viti Ushtrimor</t>
  </si>
  <si>
    <t>Viti Para - ardhës</t>
  </si>
  <si>
    <t>a)</t>
  </si>
  <si>
    <t>Derivativët</t>
  </si>
  <si>
    <t>b)</t>
  </si>
  <si>
    <t>Aktivet e mbajtura për tregtim</t>
  </si>
  <si>
    <t>Aktive afatgjata materiale</t>
  </si>
  <si>
    <t>Blerja e  aktiveve afatgjata materiale -Payments for the acquisition of property, plant and equipment</t>
  </si>
  <si>
    <t>Aktive të tjera afatgjata jomateriale</t>
  </si>
  <si>
    <t>c)</t>
  </si>
  <si>
    <t>d)</t>
  </si>
  <si>
    <t>Lëndët e para</t>
  </si>
  <si>
    <t>Prodhim në proces</t>
  </si>
  <si>
    <t>Produkte të gatshme</t>
  </si>
  <si>
    <t>Mallra per rishitje</t>
  </si>
  <si>
    <t>TOTALI I PASIVEVE DHE  KAPITALIT</t>
  </si>
  <si>
    <t>AKTIVET TOTALE  AFATSHKURTRA</t>
  </si>
  <si>
    <t>II</t>
  </si>
  <si>
    <t>Aktivet Afatgjata</t>
  </si>
  <si>
    <t>C</t>
  </si>
  <si>
    <t>Dividendët e paguar - Dividends paid</t>
  </si>
  <si>
    <t>Rritje e rezervës kapitalit - Increase legal reserve</t>
  </si>
  <si>
    <t>Emetimi i aksioneve Shares issued</t>
  </si>
  <si>
    <t>Fitimi  neto për periudhën kontabël - Net (profit and lose) for the year</t>
  </si>
  <si>
    <t>Pozicioni më 31 dhjetor 2008 At 31  December 2008</t>
  </si>
  <si>
    <t>PASIVET DHE KAPITALI</t>
  </si>
  <si>
    <t>e)</t>
  </si>
  <si>
    <t>Parapagesa për furnizime</t>
  </si>
  <si>
    <t>Blerja e kompanise se kontrolluar X së kontrolluar  minus paratë e arkëtuara</t>
  </si>
  <si>
    <t>Mjete monetare ne fund te periudhes kontabel - Cash  at the end of the year</t>
  </si>
  <si>
    <t>kontroll</t>
  </si>
  <si>
    <t>TOTALI I PASIVEVE  AFATGJATA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</si>
  <si>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</si>
  <si>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</si>
  <si>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</si>
  <si>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</si>
  <si>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</si>
  <si>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</si>
  <si>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</si>
  <si>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</si>
  <si>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</si>
  <si>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</si>
  <si>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Pasivet Afatshkurtra</t>
  </si>
  <si>
    <t>Huat dhe obligacionet afatshkurtra</t>
  </si>
  <si>
    <t>Kthimet / ripagesat e huave afatgjata</t>
  </si>
  <si>
    <t>4. PASQYRA E NDRYSHIMEVE NË KAPITAL PËR VITIN QË MBYLLET MË  31 DHJETOR 2009 .</t>
  </si>
  <si>
    <t>Pozicioni më 31 dhjetor 2009 At 31  December 2009</t>
  </si>
  <si>
    <t xml:space="preserve">   3.a.  Pasqyra e  fluksit te parasë për vitin ushtrimor te mbyllur me 31 Dhjetor 2009. </t>
  </si>
  <si>
    <t>CASH FLOWS FOR THE YEAR ENDED 31 DECEMBER 2009</t>
  </si>
  <si>
    <t>4.FINANCIAL STATEMENT OF CHANGES IN SHAREHOLDERS`EQUITY FOR THE YEAR ENDED 31 DECEMBER 2009</t>
  </si>
  <si>
    <t>``  Kompania  Kimike  VITAL Z &amp; D``shpk</t>
  </si>
  <si>
    <t xml:space="preserve"> Ne  leke </t>
  </si>
  <si>
    <t xml:space="preserve">ne   leke </t>
  </si>
  <si>
    <t>2.  Pasqyra e të ardhurave dhe shpenzimeve.(Exsel)</t>
  </si>
  <si>
    <t>Bilanci Kontabël 31.12.2011(Exsel)</t>
  </si>
  <si>
    <t>Pozicioni më 31 dhjetor 2009  At 31  December 2009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</si>
</sst>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_);_(@_)"/>
    <numFmt numFmtId="173" formatCode="_(* #,##0.000_);_(* \(#,##0.000\);_(* &quot;-&quot;??_);_(@_)"/>
    <numFmt numFmtId="174" formatCode="_(* #,##0_);_(* \(#,##0\);_(* &quot;-&quot;??_);_(@_)"/>
    <numFmt numFmtId="175" formatCode="_-* #,##0.00_-;\-* #,##0.00_-;_-* &quot;-&quot;??_-;_-@_-"/>
    <numFmt numFmtId="176" formatCode="_(* #,##0.0_);_(* \(#,##0.0\);_(* &quot;-&quot;??_);_(@_)"/>
    <numFmt numFmtId="177" formatCode="_(* #,##0.0_);_(* \(#,##0.0\);_(* &quot;-&quot;_);_(@_)"/>
    <numFmt numFmtId="178" formatCode="0.0%"/>
    <numFmt numFmtId="179" formatCode="0.0000"/>
    <numFmt numFmtId="180" formatCode="0.000"/>
    <numFmt numFmtId="181" formatCode="_(* #,##0.00000000_);_(* \(#,##0.00000000\);_(* &quot;-&quot;??_);_(@_)"/>
    <numFmt numFmtId="182" formatCode="0.00000"/>
    <numFmt numFmtId="183" formatCode="0.0"/>
    <numFmt numFmtId="184" formatCode="_-* #,##0.0_-;\-* #,##0.0_-;_-* &quot;-&quot;??_-;_-@_-"/>
    <numFmt numFmtId="185" formatCode="_-* #,##0_-;\-* #,##0_-;_-* &quot;-&quot;??_-;_-@_-"/>
    <numFmt numFmtId="186" formatCode="_(* #,##0.0000_);_(* \(#,##0.0000\);_(* &quot;-&quot;??_);_(@_)"/>
    <numFmt numFmtId="187" formatCode="_-* #,##0.0_-;\-* #,##0.0_-;_-* &quot;-&quot;?_-;_-@_-"/>
    <numFmt numFmtId="188" formatCode="_(* #,##0.0000_);_(* \(#,##0.0000\);_(* &quot;-&quot;_);_(@_)"/>
    <numFmt numFmtId="189" formatCode="_(* #,##0.0_);_(* \(#,##0.0\);_(* &quot;-&quot;?_);_(@_)"/>
    <numFmt numFmtId="190" formatCode="0.000000"/>
    <numFmt numFmtId="191" formatCode="0.000%"/>
    <numFmt numFmtId="192" formatCode="0.00000000"/>
    <numFmt numFmtId="193" formatCode="0.0000000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0.0000%"/>
    <numFmt numFmtId="198" formatCode="#,##0.0"/>
    <numFmt numFmtId="199" formatCode="0.00000%"/>
    <numFmt numFmtId="200" formatCode="0.000000%"/>
    <numFmt numFmtId="201" formatCode="0.0000000%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_);_(* \(#,##0.0000\);_(* &quot;-&quot;????_);_(@_)"/>
    <numFmt numFmtId="208" formatCode="_(* #,##0.00000000_);_(* \(#,##0.00000000\);_(* &quot;-&quot;????????_);_(@_)"/>
    <numFmt numFmtId="209" formatCode="_(* #,##0.0000000_);_(* \(#,##0.0000000\);_(* &quot;-&quot;???????_);_(@_)"/>
    <numFmt numFmtId="210" formatCode="0.0E+00"/>
    <numFmt numFmtId="211" formatCode="0E+00"/>
    <numFmt numFmtId="212" formatCode="_(* #,##0.000000000000000000_);_(* \(#,##0.000000000000000000\);_(* &quot;-&quot;??????????????????_);_(@_)"/>
    <numFmt numFmtId="213" formatCode="0_);\(0\)"/>
    <numFmt numFmtId="214" formatCode="_(* #,##0.000_);_(* \(#,##0.000\);_(* &quot;-&quot;???_);_(@_)"/>
    <numFmt numFmtId="215" formatCode="_(* #,##0.00000_);_(* \(#,##0.00000\);_(* &quot;-&quot;?????_);_(@_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8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sz val="8"/>
      <color indexed="8"/>
      <name val="Book Antiqua"/>
      <family val="1"/>
    </font>
    <font>
      <b/>
      <sz val="10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sz val="6"/>
      <color indexed="10"/>
      <name val="Book Antiqua"/>
      <family val="1"/>
    </font>
    <font>
      <b/>
      <sz val="9"/>
      <name val="Book Antiqua"/>
      <family val="1"/>
    </font>
    <font>
      <b/>
      <sz val="9"/>
      <color indexed="8"/>
      <name val="Book Antiqua"/>
      <family val="1"/>
    </font>
    <font>
      <i/>
      <sz val="9"/>
      <name val="Book Antiqua"/>
      <family val="1"/>
    </font>
    <font>
      <sz val="9"/>
      <color indexed="12"/>
      <name val="Book Antiqua"/>
      <family val="1"/>
    </font>
    <font>
      <sz val="9"/>
      <color indexed="10"/>
      <name val="Book Antiqua"/>
      <family val="1"/>
    </font>
    <font>
      <i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sz val="8"/>
      <color indexed="57"/>
      <name val="Book Antiqua"/>
      <family val="1"/>
    </font>
    <font>
      <sz val="9"/>
      <color indexed="57"/>
      <name val="Book Antiqua"/>
      <family val="1"/>
    </font>
    <font>
      <b/>
      <sz val="9"/>
      <color indexed="63"/>
      <name val="Book Antiqua"/>
      <family val="1"/>
    </font>
    <font>
      <b/>
      <sz val="8"/>
      <name val="Franklin Gothic Medium"/>
      <family val="2"/>
    </font>
    <font>
      <sz val="9"/>
      <color indexed="60"/>
      <name val="Book Antiqua"/>
      <family val="1"/>
    </font>
    <font>
      <b/>
      <sz val="9"/>
      <color indexed="17"/>
      <name val="Book Antiqua"/>
      <family val="1"/>
    </font>
    <font>
      <sz val="8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justify"/>
    </xf>
    <xf numFmtId="0" fontId="12" fillId="0" borderId="11" xfId="0" applyFont="1" applyBorder="1" applyAlignment="1">
      <alignment vertical="justify"/>
    </xf>
    <xf numFmtId="0" fontId="12" fillId="0" borderId="12" xfId="0" applyFont="1" applyBorder="1" applyAlignment="1">
      <alignment horizontal="center"/>
    </xf>
    <xf numFmtId="43" fontId="13" fillId="0" borderId="13" xfId="42" applyFont="1" applyBorder="1" applyAlignment="1">
      <alignment/>
    </xf>
    <xf numFmtId="43" fontId="13" fillId="0" borderId="0" xfId="42" applyFont="1" applyFill="1" applyBorder="1" applyAlignment="1">
      <alignment/>
    </xf>
    <xf numFmtId="43" fontId="13" fillId="0" borderId="12" xfId="42" applyFont="1" applyBorder="1" applyAlignment="1">
      <alignment/>
    </xf>
    <xf numFmtId="0" fontId="12" fillId="0" borderId="14" xfId="0" applyFont="1" applyBorder="1" applyAlignment="1">
      <alignment horizontal="center"/>
    </xf>
    <xf numFmtId="43" fontId="13" fillId="0" borderId="15" xfId="42" applyFont="1" applyBorder="1" applyAlignment="1">
      <alignment/>
    </xf>
    <xf numFmtId="43" fontId="13" fillId="0" borderId="14" xfId="42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43" fontId="13" fillId="0" borderId="17" xfId="42" applyFont="1" applyBorder="1" applyAlignment="1">
      <alignment/>
    </xf>
    <xf numFmtId="43" fontId="13" fillId="0" borderId="16" xfId="42" applyFont="1" applyBorder="1" applyAlignment="1">
      <alignment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43" fontId="15" fillId="0" borderId="0" xfId="42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/>
    </xf>
    <xf numFmtId="43" fontId="9" fillId="33" borderId="16" xfId="42" applyFont="1" applyFill="1" applyBorder="1" applyAlignment="1">
      <alignment/>
    </xf>
    <xf numFmtId="43" fontId="9" fillId="0" borderId="16" xfId="42" applyFont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3" fontId="17" fillId="33" borderId="17" xfId="42" applyFont="1" applyFill="1" applyBorder="1" applyAlignment="1">
      <alignment/>
    </xf>
    <xf numFmtId="43" fontId="17" fillId="0" borderId="0" xfId="42" applyFont="1" applyFill="1" applyBorder="1" applyAlignment="1">
      <alignment/>
    </xf>
    <xf numFmtId="43" fontId="17" fillId="33" borderId="16" xfId="42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43" fontId="13" fillId="33" borderId="17" xfId="42" applyFont="1" applyFill="1" applyBorder="1" applyAlignment="1">
      <alignment/>
    </xf>
    <xf numFmtId="43" fontId="13" fillId="33" borderId="16" xfId="42" applyFont="1" applyFill="1" applyBorder="1" applyAlignment="1">
      <alignment/>
    </xf>
    <xf numFmtId="0" fontId="10" fillId="0" borderId="16" xfId="0" applyFont="1" applyBorder="1" applyAlignment="1">
      <alignment/>
    </xf>
    <xf numFmtId="43" fontId="9" fillId="0" borderId="17" xfId="42" applyFont="1" applyBorder="1" applyAlignment="1">
      <alignment/>
    </xf>
    <xf numFmtId="43" fontId="9" fillId="0" borderId="0" xfId="42" applyFont="1" applyFill="1" applyBorder="1" applyAlignment="1">
      <alignment/>
    </xf>
    <xf numFmtId="43" fontId="12" fillId="0" borderId="17" xfId="42" applyFont="1" applyBorder="1" applyAlignment="1">
      <alignment/>
    </xf>
    <xf numFmtId="0" fontId="10" fillId="0" borderId="16" xfId="0" applyFont="1" applyBorder="1" applyAlignment="1">
      <alignment horizontal="center" vertical="justify"/>
    </xf>
    <xf numFmtId="0" fontId="14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/>
    </xf>
    <xf numFmtId="43" fontId="9" fillId="0" borderId="19" xfId="42" applyFont="1" applyBorder="1" applyAlignment="1">
      <alignment/>
    </xf>
    <xf numFmtId="43" fontId="9" fillId="0" borderId="18" xfId="42" applyFont="1" applyBorder="1" applyAlignment="1">
      <alignment/>
    </xf>
    <xf numFmtId="173" fontId="10" fillId="0" borderId="0" xfId="42" applyNumberFormat="1" applyFont="1" applyBorder="1" applyAlignment="1">
      <alignment/>
    </xf>
    <xf numFmtId="173" fontId="10" fillId="0" borderId="0" xfId="42" applyNumberFormat="1" applyFont="1" applyFill="1" applyBorder="1" applyAlignment="1">
      <alignment/>
    </xf>
    <xf numFmtId="43" fontId="10" fillId="0" borderId="0" xfId="42" applyFont="1" applyBorder="1" applyAlignment="1">
      <alignment/>
    </xf>
    <xf numFmtId="43" fontId="9" fillId="0" borderId="0" xfId="42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43" fontId="12" fillId="0" borderId="16" xfId="42" applyFont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 vertical="justify"/>
    </xf>
    <xf numFmtId="43" fontId="10" fillId="0" borderId="16" xfId="42" applyFont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8" xfId="0" applyFont="1" applyFill="1" applyBorder="1" applyAlignment="1">
      <alignment horizontal="center"/>
    </xf>
    <xf numFmtId="43" fontId="13" fillId="33" borderId="18" xfId="42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9" fillId="0" borderId="12" xfId="42" applyFont="1" applyBorder="1" applyAlignment="1">
      <alignment/>
    </xf>
    <xf numFmtId="0" fontId="12" fillId="0" borderId="22" xfId="0" applyFont="1" applyBorder="1" applyAlignment="1">
      <alignment horizontal="center" vertical="justify"/>
    </xf>
    <xf numFmtId="43" fontId="6" fillId="0" borderId="0" xfId="0" applyNumberFormat="1" applyFont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 horizontal="center"/>
    </xf>
    <xf numFmtId="43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justify"/>
    </xf>
    <xf numFmtId="43" fontId="16" fillId="0" borderId="0" xfId="42" applyFont="1" applyAlignment="1">
      <alignment/>
    </xf>
    <xf numFmtId="0" fontId="12" fillId="0" borderId="27" xfId="0" applyFont="1" applyBorder="1" applyAlignment="1">
      <alignment horizontal="center" vertical="justify"/>
    </xf>
    <xf numFmtId="0" fontId="12" fillId="0" borderId="28" xfId="0" applyFont="1" applyBorder="1" applyAlignment="1">
      <alignment horizontal="center" vertical="justify"/>
    </xf>
    <xf numFmtId="0" fontId="12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vertical="justify"/>
    </xf>
    <xf numFmtId="174" fontId="10" fillId="0" borderId="16" xfId="42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justify"/>
    </xf>
    <xf numFmtId="43" fontId="10" fillId="0" borderId="22" xfId="42" applyFont="1" applyBorder="1" applyAlignment="1">
      <alignment horizontal="center" vertical="center"/>
    </xf>
    <xf numFmtId="0" fontId="14" fillId="0" borderId="16" xfId="0" applyFont="1" applyBorder="1" applyAlignment="1">
      <alignment vertical="justify"/>
    </xf>
    <xf numFmtId="0" fontId="10" fillId="0" borderId="22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justify"/>
    </xf>
    <xf numFmtId="43" fontId="10" fillId="0" borderId="16" xfId="42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vertical="justify"/>
    </xf>
    <xf numFmtId="43" fontId="10" fillId="0" borderId="18" xfId="42" applyFont="1" applyBorder="1" applyAlignment="1">
      <alignment horizontal="center" vertical="center"/>
    </xf>
    <xf numFmtId="0" fontId="10" fillId="0" borderId="0" xfId="0" applyFont="1" applyBorder="1" applyAlignment="1">
      <alignment vertical="justify"/>
    </xf>
    <xf numFmtId="0" fontId="12" fillId="0" borderId="0" xfId="0" applyFont="1" applyAlignment="1">
      <alignment/>
    </xf>
    <xf numFmtId="43" fontId="10" fillId="0" borderId="17" xfId="42" applyFont="1" applyBorder="1" applyAlignment="1">
      <alignment/>
    </xf>
    <xf numFmtId="174" fontId="4" fillId="0" borderId="29" xfId="42" applyNumberFormat="1" applyFont="1" applyBorder="1" applyAlignment="1">
      <alignment horizontal="center"/>
    </xf>
    <xf numFmtId="174" fontId="7" fillId="0" borderId="29" xfId="42" applyNumberFormat="1" applyFont="1" applyBorder="1" applyAlignment="1">
      <alignment horizontal="center" vertical="justify" wrapText="1"/>
    </xf>
    <xf numFmtId="174" fontId="4" fillId="0" borderId="30" xfId="42" applyNumberFormat="1" applyFont="1" applyBorder="1" applyAlignment="1">
      <alignment horizontal="center"/>
    </xf>
    <xf numFmtId="174" fontId="7" fillId="0" borderId="30" xfId="42" applyNumberFormat="1" applyFont="1" applyBorder="1" applyAlignment="1">
      <alignment horizontal="center" vertical="justify" wrapText="1"/>
    </xf>
    <xf numFmtId="174" fontId="5" fillId="0" borderId="30" xfId="42" applyNumberFormat="1" applyFont="1" applyBorder="1" applyAlignment="1">
      <alignment/>
    </xf>
    <xf numFmtId="174" fontId="5" fillId="0" borderId="30" xfId="42" applyNumberFormat="1" applyFont="1" applyBorder="1" applyAlignment="1">
      <alignment/>
    </xf>
    <xf numFmtId="174" fontId="5" fillId="0" borderId="0" xfId="42" applyNumberFormat="1" applyFont="1" applyBorder="1" applyAlignment="1">
      <alignment/>
    </xf>
    <xf numFmtId="174" fontId="4" fillId="0" borderId="31" xfId="42" applyNumberFormat="1" applyFont="1" applyBorder="1" applyAlignment="1">
      <alignment horizontal="center"/>
    </xf>
    <xf numFmtId="174" fontId="4" fillId="0" borderId="31" xfId="42" applyNumberFormat="1" applyFont="1" applyBorder="1" applyAlignment="1">
      <alignment/>
    </xf>
    <xf numFmtId="174" fontId="5" fillId="0" borderId="29" xfId="42" applyNumberFormat="1" applyFont="1" applyBorder="1" applyAlignment="1">
      <alignment/>
    </xf>
    <xf numFmtId="174" fontId="5" fillId="0" borderId="30" xfId="42" applyNumberFormat="1" applyFont="1" applyBorder="1" applyAlignment="1">
      <alignment horizontal="center"/>
    </xf>
    <xf numFmtId="174" fontId="5" fillId="0" borderId="0" xfId="42" applyNumberFormat="1" applyFont="1" applyAlignment="1">
      <alignment/>
    </xf>
    <xf numFmtId="174" fontId="4" fillId="0" borderId="30" xfId="42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2" xfId="0" applyFont="1" applyBorder="1" applyAlignment="1">
      <alignment vertical="justify"/>
    </xf>
    <xf numFmtId="0" fontId="20" fillId="0" borderId="12" xfId="0" applyFont="1" applyBorder="1" applyAlignment="1">
      <alignment vertical="justify"/>
    </xf>
    <xf numFmtId="0" fontId="13" fillId="0" borderId="16" xfId="0" applyFont="1" applyBorder="1" applyAlignment="1">
      <alignment vertical="justify"/>
    </xf>
    <xf numFmtId="0" fontId="10" fillId="0" borderId="16" xfId="0" applyFont="1" applyBorder="1" applyAlignment="1">
      <alignment horizontal="left"/>
    </xf>
    <xf numFmtId="0" fontId="9" fillId="0" borderId="16" xfId="0" applyFont="1" applyBorder="1" applyAlignment="1">
      <alignment vertical="justify"/>
    </xf>
    <xf numFmtId="0" fontId="9" fillId="0" borderId="26" xfId="0" applyFont="1" applyBorder="1" applyAlignment="1">
      <alignment vertical="justify"/>
    </xf>
    <xf numFmtId="0" fontId="9" fillId="0" borderId="14" xfId="0" applyFont="1" applyBorder="1" applyAlignment="1">
      <alignment vertical="justify"/>
    </xf>
    <xf numFmtId="0" fontId="9" fillId="0" borderId="32" xfId="0" applyFont="1" applyBorder="1" applyAlignment="1">
      <alignment vertical="justify"/>
    </xf>
    <xf numFmtId="174" fontId="15" fillId="0" borderId="0" xfId="0" applyNumberFormat="1" applyFont="1" applyBorder="1" applyAlignment="1">
      <alignment/>
    </xf>
    <xf numFmtId="43" fontId="12" fillId="33" borderId="26" xfId="42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43" fontId="13" fillId="0" borderId="16" xfId="42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10" fillId="33" borderId="16" xfId="42" applyNumberFormat="1" applyFont="1" applyFill="1" applyBorder="1" applyAlignment="1">
      <alignment horizontal="right" vertical="center"/>
    </xf>
    <xf numFmtId="174" fontId="5" fillId="0" borderId="30" xfId="42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horizontal="left" vertical="justify"/>
    </xf>
    <xf numFmtId="0" fontId="12" fillId="0" borderId="0" xfId="0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18" fillId="0" borderId="0" xfId="0" applyFont="1" applyBorder="1" applyAlignment="1">
      <alignment horizontal="left" vertical="justify"/>
    </xf>
    <xf numFmtId="0" fontId="7" fillId="0" borderId="29" xfId="0" applyFont="1" applyFill="1" applyBorder="1" applyAlignment="1">
      <alignment horizontal="left" vertical="justify" wrapText="1"/>
    </xf>
    <xf numFmtId="0" fontId="3" fillId="0" borderId="30" xfId="0" applyFont="1" applyFill="1" applyBorder="1" applyAlignment="1">
      <alignment horizontal="left" vertical="justify" wrapText="1"/>
    </xf>
    <xf numFmtId="0" fontId="7" fillId="0" borderId="30" xfId="0" applyFont="1" applyFill="1" applyBorder="1" applyAlignment="1">
      <alignment horizontal="left" vertical="justify" wrapText="1"/>
    </xf>
    <xf numFmtId="0" fontId="19" fillId="0" borderId="30" xfId="0" applyFont="1" applyFill="1" applyBorder="1" applyAlignment="1">
      <alignment horizontal="left" vertical="justify" wrapText="1"/>
    </xf>
    <xf numFmtId="0" fontId="7" fillId="0" borderId="31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justify" wrapText="1"/>
    </xf>
    <xf numFmtId="0" fontId="19" fillId="0" borderId="0" xfId="0" applyFont="1" applyFill="1" applyBorder="1" applyAlignment="1">
      <alignment horizontal="left" vertical="justify" wrapText="1"/>
    </xf>
    <xf numFmtId="174" fontId="7" fillId="0" borderId="0" xfId="42" applyNumberFormat="1" applyFont="1" applyFill="1" applyBorder="1" applyAlignment="1">
      <alignment horizontal="left" vertical="justify" wrapText="1"/>
    </xf>
    <xf numFmtId="174" fontId="7" fillId="0" borderId="29" xfId="42" applyNumberFormat="1" applyFont="1" applyFill="1" applyBorder="1" applyAlignment="1">
      <alignment horizontal="left" vertical="justify" wrapText="1"/>
    </xf>
    <xf numFmtId="174" fontId="5" fillId="0" borderId="0" xfId="42" applyNumberFormat="1" applyFont="1" applyAlignment="1">
      <alignment horizontal="left" vertical="justify"/>
    </xf>
    <xf numFmtId="43" fontId="13" fillId="0" borderId="32" xfId="42" applyFont="1" applyBorder="1" applyAlignment="1">
      <alignment vertical="center"/>
    </xf>
    <xf numFmtId="43" fontId="13" fillId="0" borderId="33" xfId="42" applyFont="1" applyBorder="1" applyAlignment="1">
      <alignment vertical="center"/>
    </xf>
    <xf numFmtId="43" fontId="13" fillId="0" borderId="34" xfId="42" applyFont="1" applyBorder="1" applyAlignment="1">
      <alignment vertical="center"/>
    </xf>
    <xf numFmtId="43" fontId="21" fillId="0" borderId="34" xfId="42" applyFont="1" applyBorder="1" applyAlignment="1">
      <alignment vertical="center"/>
    </xf>
    <xf numFmtId="43" fontId="21" fillId="0" borderId="35" xfId="42" applyFont="1" applyBorder="1" applyAlignment="1">
      <alignment vertical="center"/>
    </xf>
    <xf numFmtId="43" fontId="13" fillId="0" borderId="36" xfId="42" applyFont="1" applyBorder="1" applyAlignment="1">
      <alignment vertical="center"/>
    </xf>
    <xf numFmtId="43" fontId="13" fillId="0" borderId="12" xfId="42" applyFont="1" applyBorder="1" applyAlignment="1">
      <alignment vertical="center"/>
    </xf>
    <xf numFmtId="43" fontId="13" fillId="0" borderId="16" xfId="42" applyFont="1" applyBorder="1" applyAlignment="1">
      <alignment vertical="center"/>
    </xf>
    <xf numFmtId="43" fontId="13" fillId="0" borderId="18" xfId="42" applyFont="1" applyBorder="1" applyAlignment="1">
      <alignment vertical="center"/>
    </xf>
    <xf numFmtId="43" fontId="13" fillId="0" borderId="11" xfId="42" applyFont="1" applyBorder="1" applyAlignment="1">
      <alignment vertical="center"/>
    </xf>
    <xf numFmtId="43" fontId="23" fillId="0" borderId="0" xfId="42" applyFont="1" applyFill="1" applyBorder="1" applyAlignment="1">
      <alignment/>
    </xf>
    <xf numFmtId="43" fontId="24" fillId="0" borderId="0" xfId="42" applyFont="1" applyFill="1" applyBorder="1" applyAlignment="1">
      <alignment/>
    </xf>
    <xf numFmtId="174" fontId="12" fillId="0" borderId="12" xfId="42" applyNumberFormat="1" applyFont="1" applyBorder="1" applyAlignment="1">
      <alignment horizontal="right" vertical="center"/>
    </xf>
    <xf numFmtId="174" fontId="12" fillId="0" borderId="16" xfId="42" applyNumberFormat="1" applyFont="1" applyBorder="1" applyAlignment="1">
      <alignment horizontal="right" vertical="center"/>
    </xf>
    <xf numFmtId="174" fontId="12" fillId="33" borderId="16" xfId="42" applyNumberFormat="1" applyFont="1" applyFill="1" applyBorder="1" applyAlignment="1">
      <alignment horizontal="right" vertical="center"/>
    </xf>
    <xf numFmtId="43" fontId="10" fillId="33" borderId="16" xfId="42" applyFont="1" applyFill="1" applyBorder="1" applyAlignment="1">
      <alignment horizontal="right" vertical="center"/>
    </xf>
    <xf numFmtId="43" fontId="5" fillId="0" borderId="0" xfId="42" applyFont="1" applyFill="1" applyBorder="1" applyAlignment="1">
      <alignment/>
    </xf>
    <xf numFmtId="174" fontId="5" fillId="0" borderId="0" xfId="42" applyNumberFormat="1" applyFont="1" applyFill="1" applyBorder="1" applyAlignment="1">
      <alignment horizontal="center" vertical="justify" wrapText="1"/>
    </xf>
    <xf numFmtId="174" fontId="5" fillId="0" borderId="30" xfId="42" applyNumberFormat="1" applyFont="1" applyFill="1" applyBorder="1" applyAlignment="1">
      <alignment/>
    </xf>
    <xf numFmtId="174" fontId="4" fillId="0" borderId="15" xfId="42" applyNumberFormat="1" applyFont="1" applyFill="1" applyBorder="1" applyAlignment="1">
      <alignment/>
    </xf>
    <xf numFmtId="174" fontId="5" fillId="0" borderId="37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4" fillId="0" borderId="0" xfId="42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74" fontId="5" fillId="0" borderId="37" xfId="42" applyNumberFormat="1" applyFont="1" applyBorder="1" applyAlignment="1">
      <alignment horizontal="center" vertical="justify" wrapText="1"/>
    </xf>
    <xf numFmtId="174" fontId="5" fillId="0" borderId="0" xfId="42" applyNumberFormat="1" applyFont="1" applyBorder="1" applyAlignment="1">
      <alignment horizontal="center" vertical="justify" wrapText="1"/>
    </xf>
    <xf numFmtId="0" fontId="12" fillId="0" borderId="16" xfId="0" applyFont="1" applyBorder="1" applyAlignment="1">
      <alignment horizontal="left" vertical="justify"/>
    </xf>
    <xf numFmtId="43" fontId="13" fillId="0" borderId="10" xfId="42" applyFont="1" applyBorder="1" applyAlignment="1">
      <alignment vertical="center"/>
    </xf>
    <xf numFmtId="43" fontId="13" fillId="0" borderId="27" xfId="42" applyFont="1" applyBorder="1" applyAlignment="1">
      <alignment vertical="center"/>
    </xf>
    <xf numFmtId="43" fontId="9" fillId="0" borderId="0" xfId="42" applyFont="1" applyFill="1" applyBorder="1" applyAlignment="1">
      <alignment/>
    </xf>
    <xf numFmtId="43" fontId="17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174" fontId="5" fillId="0" borderId="29" xfId="42" applyNumberFormat="1" applyFont="1" applyBorder="1" applyAlignment="1">
      <alignment horizontal="center" vertical="justify" wrapText="1"/>
    </xf>
    <xf numFmtId="174" fontId="5" fillId="0" borderId="30" xfId="42" applyNumberFormat="1" applyFont="1" applyBorder="1" applyAlignment="1">
      <alignment horizontal="center" vertical="justify" wrapText="1"/>
    </xf>
    <xf numFmtId="173" fontId="15" fillId="0" borderId="0" xfId="42" applyNumberFormat="1" applyFont="1" applyBorder="1" applyAlignment="1">
      <alignment/>
    </xf>
    <xf numFmtId="43" fontId="9" fillId="0" borderId="12" xfId="42" applyFont="1" applyBorder="1" applyAlignment="1">
      <alignment vertical="center"/>
    </xf>
    <xf numFmtId="43" fontId="9" fillId="0" borderId="13" xfId="42" applyFont="1" applyBorder="1" applyAlignment="1">
      <alignment vertical="center"/>
    </xf>
    <xf numFmtId="43" fontId="15" fillId="0" borderId="12" xfId="42" applyFont="1" applyBorder="1" applyAlignment="1">
      <alignment vertical="center"/>
    </xf>
    <xf numFmtId="43" fontId="13" fillId="0" borderId="17" xfId="42" applyFont="1" applyBorder="1" applyAlignment="1">
      <alignment vertical="center"/>
    </xf>
    <xf numFmtId="43" fontId="10" fillId="0" borderId="16" xfId="42" applyFont="1" applyBorder="1" applyAlignment="1">
      <alignment vertical="center"/>
    </xf>
    <xf numFmtId="43" fontId="10" fillId="0" borderId="17" xfId="42" applyFont="1" applyBorder="1" applyAlignment="1">
      <alignment vertical="center"/>
    </xf>
    <xf numFmtId="43" fontId="9" fillId="0" borderId="16" xfId="42" applyFont="1" applyBorder="1" applyAlignment="1">
      <alignment vertical="center"/>
    </xf>
    <xf numFmtId="43" fontId="10" fillId="0" borderId="26" xfId="42" applyFont="1" applyBorder="1" applyAlignment="1">
      <alignment vertical="center"/>
    </xf>
    <xf numFmtId="43" fontId="10" fillId="0" borderId="37" xfId="42" applyFont="1" applyBorder="1" applyAlignment="1">
      <alignment vertical="center"/>
    </xf>
    <xf numFmtId="43" fontId="9" fillId="0" borderId="18" xfId="42" applyFont="1" applyBorder="1" applyAlignment="1">
      <alignment vertical="center"/>
    </xf>
    <xf numFmtId="43" fontId="16" fillId="0" borderId="26" xfId="42" applyFont="1" applyBorder="1" applyAlignment="1">
      <alignment vertical="center"/>
    </xf>
    <xf numFmtId="43" fontId="16" fillId="0" borderId="21" xfId="42" applyFont="1" applyBorder="1" applyAlignment="1">
      <alignment vertical="center"/>
    </xf>
    <xf numFmtId="43" fontId="9" fillId="0" borderId="17" xfId="42" applyFont="1" applyBorder="1" applyAlignment="1">
      <alignment vertical="center"/>
    </xf>
    <xf numFmtId="43" fontId="15" fillId="0" borderId="22" xfId="42" applyFont="1" applyBorder="1" applyAlignment="1">
      <alignment vertical="center"/>
    </xf>
    <xf numFmtId="43" fontId="9" fillId="0" borderId="22" xfId="42" applyFont="1" applyBorder="1" applyAlignment="1">
      <alignment vertical="center"/>
    </xf>
    <xf numFmtId="43" fontId="9" fillId="0" borderId="19" xfId="42" applyFont="1" applyBorder="1" applyAlignment="1">
      <alignment vertical="center"/>
    </xf>
    <xf numFmtId="43" fontId="9" fillId="0" borderId="23" xfId="42" applyFont="1" applyBorder="1" applyAlignment="1">
      <alignment vertical="center"/>
    </xf>
    <xf numFmtId="43" fontId="13" fillId="0" borderId="38" xfId="42" applyFont="1" applyBorder="1" applyAlignment="1">
      <alignment vertical="center"/>
    </xf>
    <xf numFmtId="43" fontId="9" fillId="0" borderId="32" xfId="42" applyFont="1" applyBorder="1" applyAlignment="1">
      <alignment vertical="center"/>
    </xf>
    <xf numFmtId="43" fontId="9" fillId="0" borderId="39" xfId="42" applyFont="1" applyBorder="1" applyAlignment="1">
      <alignment vertical="center"/>
    </xf>
    <xf numFmtId="0" fontId="12" fillId="0" borderId="0" xfId="0" applyFont="1" applyFill="1" applyAlignment="1">
      <alignment/>
    </xf>
    <xf numFmtId="174" fontId="25" fillId="34" borderId="0" xfId="42" applyNumberFormat="1" applyFont="1" applyFill="1" applyBorder="1" applyAlignment="1">
      <alignment/>
    </xf>
    <xf numFmtId="0" fontId="9" fillId="0" borderId="27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10" fillId="0" borderId="32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174" fontId="5" fillId="0" borderId="31" xfId="42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justify"/>
    </xf>
    <xf numFmtId="0" fontId="12" fillId="0" borderId="10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12" fillId="0" borderId="28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12" fillId="0" borderId="40" xfId="0" applyFont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left" vertical="justify"/>
    </xf>
    <xf numFmtId="0" fontId="3" fillId="0" borderId="31" xfId="0" applyFont="1" applyBorder="1" applyAlignment="1">
      <alignment horizontal="left" vertical="justify"/>
    </xf>
    <xf numFmtId="0" fontId="3" fillId="0" borderId="30" xfId="0" applyFont="1" applyBorder="1" applyAlignment="1">
      <alignment horizontal="center" vertical="justify" wrapText="1"/>
    </xf>
    <xf numFmtId="0" fontId="3" fillId="0" borderId="31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I21" sqref="I21"/>
    </sheetView>
  </sheetViews>
  <sheetFormatPr defaultColWidth="9.140625" defaultRowHeight="12" customHeight="1"/>
  <cols>
    <col min="1" max="1" width="5.00390625" style="1" customWidth="1"/>
    <col min="2" max="2" width="45.140625" style="1" customWidth="1"/>
    <col min="3" max="3" width="20.140625" style="1" customWidth="1"/>
    <col min="4" max="4" width="20.7109375" style="1" customWidth="1"/>
    <col min="5" max="5" width="16.7109375" style="1" customWidth="1"/>
    <col min="6" max="16384" width="9.140625" style="1" customWidth="1"/>
  </cols>
  <sheetData>
    <row r="1" spans="2:5" ht="12" customHeight="1">
      <c r="B1" s="212" t="s">
        <v>173</v>
      </c>
      <c r="C1" s="5"/>
      <c r="D1" s="5"/>
      <c r="E1" s="5"/>
    </row>
    <row r="2" spans="1:4" ht="12" customHeight="1">
      <c r="A2" s="6"/>
      <c r="B2" s="7" t="s">
        <v>177</v>
      </c>
      <c r="C2" s="6"/>
      <c r="D2" s="78"/>
    </row>
    <row r="3" spans="1:5" ht="12" customHeight="1" thickBot="1">
      <c r="A3" s="6"/>
      <c r="B3" s="6"/>
      <c r="C3" s="130">
        <v>2011</v>
      </c>
      <c r="D3" s="130">
        <v>2010</v>
      </c>
      <c r="E3" s="8"/>
    </row>
    <row r="4" spans="1:5" ht="12" customHeight="1">
      <c r="A4" s="9"/>
      <c r="B4" s="214" t="s">
        <v>122</v>
      </c>
      <c r="C4" s="214" t="s">
        <v>123</v>
      </c>
      <c r="D4" s="214" t="s">
        <v>124</v>
      </c>
      <c r="E4" s="11"/>
    </row>
    <row r="5" spans="1:5" ht="12" customHeight="1" thickBot="1">
      <c r="A5" s="12"/>
      <c r="B5" s="215"/>
      <c r="C5" s="215"/>
      <c r="D5" s="215"/>
      <c r="E5" s="11"/>
    </row>
    <row r="6" spans="1:5" ht="10.5" customHeight="1">
      <c r="A6" s="13" t="s">
        <v>37</v>
      </c>
      <c r="B6" s="13" t="s">
        <v>77</v>
      </c>
      <c r="C6" s="14">
        <f>C58</f>
        <v>72402232</v>
      </c>
      <c r="D6" s="16">
        <f>D58</f>
        <v>66505316</v>
      </c>
      <c r="E6" s="15"/>
    </row>
    <row r="7" spans="1:5" ht="10.5" customHeight="1">
      <c r="A7" s="17"/>
      <c r="B7" s="17"/>
      <c r="C7" s="18"/>
      <c r="D7" s="19"/>
      <c r="E7" s="15"/>
    </row>
    <row r="8" spans="1:5" ht="10.5" customHeight="1">
      <c r="A8" s="20" t="s">
        <v>36</v>
      </c>
      <c r="B8" s="21" t="s">
        <v>78</v>
      </c>
      <c r="C8" s="22"/>
      <c r="D8" s="23"/>
      <c r="E8" s="15"/>
    </row>
    <row r="9" spans="1:5" ht="10.5" customHeight="1">
      <c r="A9" s="20"/>
      <c r="B9" s="21"/>
      <c r="C9" s="22"/>
      <c r="D9" s="23"/>
      <c r="E9" s="15"/>
    </row>
    <row r="10" spans="1:5" ht="10.5" customHeight="1">
      <c r="A10" s="20">
        <v>1</v>
      </c>
      <c r="B10" s="21" t="s">
        <v>54</v>
      </c>
      <c r="C10" s="22">
        <v>44603755</v>
      </c>
      <c r="D10" s="23">
        <v>49106557</v>
      </c>
      <c r="E10" s="161"/>
    </row>
    <row r="11" spans="1:5" ht="10.5" customHeight="1">
      <c r="A11" s="20">
        <v>2</v>
      </c>
      <c r="B11" s="21" t="s">
        <v>4</v>
      </c>
      <c r="C11" s="22">
        <f>SUM(C12,C13)</f>
        <v>0</v>
      </c>
      <c r="D11" s="23">
        <f>SUM(D12,D13)</f>
        <v>0</v>
      </c>
      <c r="E11" s="160"/>
    </row>
    <row r="12" spans="1:5" ht="10.5" customHeight="1">
      <c r="A12" s="24" t="s">
        <v>125</v>
      </c>
      <c r="B12" s="25" t="s">
        <v>126</v>
      </c>
      <c r="C12" s="42"/>
      <c r="D12" s="30"/>
      <c r="E12" s="26"/>
    </row>
    <row r="13" spans="1:5" ht="10.5" customHeight="1">
      <c r="A13" s="24" t="s">
        <v>127</v>
      </c>
      <c r="B13" s="25" t="s">
        <v>128</v>
      </c>
      <c r="C13" s="42"/>
      <c r="D13" s="30"/>
      <c r="E13" s="26"/>
    </row>
    <row r="14" spans="1:5" ht="10.5" customHeight="1">
      <c r="A14" s="27"/>
      <c r="B14" s="28" t="s">
        <v>109</v>
      </c>
      <c r="C14" s="33">
        <f>SUM(C12:C13)</f>
        <v>0</v>
      </c>
      <c r="D14" s="35">
        <f>SUM(D12:D13)</f>
        <v>0</v>
      </c>
      <c r="E14" s="26"/>
    </row>
    <row r="15" spans="1:5" ht="10.5" customHeight="1">
      <c r="A15" s="20">
        <v>3</v>
      </c>
      <c r="B15" s="21" t="s">
        <v>5</v>
      </c>
      <c r="C15" s="22">
        <f>SUM(C16,C17,C18,C19)</f>
        <v>19851551</v>
      </c>
      <c r="D15" s="23">
        <f>SUM(D16,D17,D18,D19)</f>
        <v>9249478</v>
      </c>
      <c r="E15" s="160"/>
    </row>
    <row r="16" spans="1:5" ht="10.5" customHeight="1">
      <c r="A16" s="24" t="s">
        <v>125</v>
      </c>
      <c r="B16" s="25" t="s">
        <v>114</v>
      </c>
      <c r="C16" s="42">
        <v>19084064</v>
      </c>
      <c r="D16" s="30">
        <v>8264147</v>
      </c>
      <c r="E16" s="160"/>
    </row>
    <row r="17" spans="1:5" ht="10.5" customHeight="1">
      <c r="A17" s="24" t="s">
        <v>127</v>
      </c>
      <c r="B17" s="25" t="s">
        <v>115</v>
      </c>
      <c r="C17" s="42">
        <v>767487</v>
      </c>
      <c r="D17" s="30">
        <v>985331</v>
      </c>
      <c r="E17" s="160"/>
    </row>
    <row r="18" spans="1:5" ht="10.5" customHeight="1">
      <c r="A18" s="24" t="s">
        <v>132</v>
      </c>
      <c r="B18" s="25" t="s">
        <v>116</v>
      </c>
      <c r="C18" s="42">
        <v>0</v>
      </c>
      <c r="D18" s="30">
        <v>0</v>
      </c>
      <c r="E18" s="160"/>
    </row>
    <row r="19" spans="1:5" ht="10.5" customHeight="1">
      <c r="A19" s="24" t="s">
        <v>133</v>
      </c>
      <c r="B19" s="25" t="s">
        <v>117</v>
      </c>
      <c r="C19" s="42">
        <v>0</v>
      </c>
      <c r="D19" s="30">
        <v>0</v>
      </c>
      <c r="E19" s="160"/>
    </row>
    <row r="20" spans="1:5" ht="10.5" customHeight="1">
      <c r="A20" s="31"/>
      <c r="B20" s="32" t="s">
        <v>109</v>
      </c>
      <c r="C20" s="33">
        <f>SUM(C16:C19)</f>
        <v>19851551</v>
      </c>
      <c r="D20" s="35">
        <f>SUM(D16:D19)</f>
        <v>9249478</v>
      </c>
      <c r="E20" s="34"/>
    </row>
    <row r="21" spans="1:5" ht="10.5" customHeight="1">
      <c r="A21" s="20">
        <v>4</v>
      </c>
      <c r="B21" s="21" t="s">
        <v>6</v>
      </c>
      <c r="C21" s="22">
        <f>SUM(C22,C23,C24,C25,C26)</f>
        <v>4360818</v>
      </c>
      <c r="D21" s="23">
        <f>SUM(D22,D23,D24,D25,D26)</f>
        <v>4108994</v>
      </c>
      <c r="E21" s="160"/>
    </row>
    <row r="22" spans="1:5" ht="10.5" customHeight="1">
      <c r="A22" s="24" t="s">
        <v>125</v>
      </c>
      <c r="B22" s="25" t="s">
        <v>134</v>
      </c>
      <c r="C22" s="42">
        <v>337038</v>
      </c>
      <c r="D22" s="30">
        <v>237630</v>
      </c>
      <c r="E22" s="160"/>
    </row>
    <row r="23" spans="1:5" ht="10.5" customHeight="1">
      <c r="A23" s="24" t="s">
        <v>127</v>
      </c>
      <c r="B23" s="25" t="s">
        <v>135</v>
      </c>
      <c r="C23" s="42">
        <v>0</v>
      </c>
      <c r="D23" s="30">
        <v>0</v>
      </c>
      <c r="E23" s="160"/>
    </row>
    <row r="24" spans="1:5" ht="10.5" customHeight="1">
      <c r="A24" s="24" t="s">
        <v>132</v>
      </c>
      <c r="B24" s="25" t="s">
        <v>136</v>
      </c>
      <c r="C24" s="42">
        <v>4023780</v>
      </c>
      <c r="D24" s="30">
        <v>3871364</v>
      </c>
      <c r="E24" s="160"/>
    </row>
    <row r="25" spans="1:5" ht="10.5" customHeight="1">
      <c r="A25" s="24" t="s">
        <v>133</v>
      </c>
      <c r="B25" s="25" t="s">
        <v>137</v>
      </c>
      <c r="C25" s="42">
        <v>0</v>
      </c>
      <c r="D25" s="30">
        <v>0</v>
      </c>
      <c r="E25" s="160"/>
    </row>
    <row r="26" spans="1:5" ht="10.5" customHeight="1">
      <c r="A26" s="36" t="s">
        <v>149</v>
      </c>
      <c r="B26" s="25" t="s">
        <v>150</v>
      </c>
      <c r="C26" s="42">
        <v>0</v>
      </c>
      <c r="D26" s="30">
        <v>0</v>
      </c>
      <c r="E26" s="160"/>
    </row>
    <row r="27" spans="1:5" ht="10.5" customHeight="1">
      <c r="A27" s="31"/>
      <c r="B27" s="32" t="s">
        <v>109</v>
      </c>
      <c r="C27" s="33">
        <f>SUM(C22:C26)</f>
        <v>4360818</v>
      </c>
      <c r="D27" s="35">
        <f>SUM(D22:D26)</f>
        <v>4108994</v>
      </c>
      <c r="E27" s="160"/>
    </row>
    <row r="28" spans="1:5" ht="10.5" customHeight="1">
      <c r="A28" s="20">
        <v>5</v>
      </c>
      <c r="B28" s="21" t="s">
        <v>7</v>
      </c>
      <c r="C28" s="22"/>
      <c r="D28" s="23"/>
      <c r="E28" s="160"/>
    </row>
    <row r="29" spans="1:5" ht="10.5" customHeight="1">
      <c r="A29" s="20">
        <v>6</v>
      </c>
      <c r="B29" s="21" t="s">
        <v>8</v>
      </c>
      <c r="C29" s="22"/>
      <c r="D29" s="23"/>
      <c r="E29" s="160"/>
    </row>
    <row r="30" spans="1:5" ht="10.5" customHeight="1">
      <c r="A30" s="20">
        <v>7</v>
      </c>
      <c r="B30" s="21" t="s">
        <v>64</v>
      </c>
      <c r="C30" s="22"/>
      <c r="D30" s="23"/>
      <c r="E30" s="160"/>
    </row>
    <row r="31" spans="1:5" ht="10.5" customHeight="1">
      <c r="A31" s="37"/>
      <c r="B31" s="38" t="s">
        <v>139</v>
      </c>
      <c r="C31" s="39">
        <f>SUM(C10,C11,C15,C21,C28,C29,C30)</f>
        <v>68816124</v>
      </c>
      <c r="D31" s="40">
        <f>SUM(D10,D11,D15,D21,D28,D29,D30)</f>
        <v>62465029</v>
      </c>
      <c r="E31" s="15"/>
    </row>
    <row r="32" spans="1:5" ht="10.5" customHeight="1">
      <c r="A32" s="41"/>
      <c r="B32" s="41"/>
      <c r="C32" s="42"/>
      <c r="D32" s="30"/>
      <c r="E32" s="43"/>
    </row>
    <row r="33" spans="1:5" ht="10.5" customHeight="1">
      <c r="A33" s="20" t="s">
        <v>140</v>
      </c>
      <c r="B33" s="21" t="s">
        <v>141</v>
      </c>
      <c r="C33" s="42"/>
      <c r="D33" s="30"/>
      <c r="E33" s="43"/>
    </row>
    <row r="34" spans="1:5" ht="10.5" customHeight="1">
      <c r="A34" s="41"/>
      <c r="B34" s="41"/>
      <c r="C34" s="42"/>
      <c r="D34" s="30"/>
      <c r="E34" s="43"/>
    </row>
    <row r="35" spans="1:5" ht="10.5" customHeight="1">
      <c r="A35" s="20">
        <v>1</v>
      </c>
      <c r="B35" s="21" t="s">
        <v>93</v>
      </c>
      <c r="C35" s="44">
        <f>SUM(C36,C37,C38,C39)</f>
        <v>0</v>
      </c>
      <c r="D35" s="60">
        <f>SUM(D36,D37,D38,D39)</f>
        <v>0</v>
      </c>
      <c r="E35" s="160"/>
    </row>
    <row r="36" spans="1:5" ht="10.5" customHeight="1">
      <c r="A36" s="45" t="s">
        <v>125</v>
      </c>
      <c r="B36" s="46" t="s">
        <v>89</v>
      </c>
      <c r="C36" s="42"/>
      <c r="D36" s="30"/>
      <c r="E36" s="26"/>
    </row>
    <row r="37" spans="1:5" ht="10.5" customHeight="1">
      <c r="A37" s="24" t="s">
        <v>127</v>
      </c>
      <c r="B37" s="25" t="s">
        <v>90</v>
      </c>
      <c r="C37" s="42"/>
      <c r="D37" s="30"/>
      <c r="E37" s="26"/>
    </row>
    <row r="38" spans="1:5" ht="10.5" customHeight="1">
      <c r="A38" s="24" t="s">
        <v>132</v>
      </c>
      <c r="B38" s="25" t="s">
        <v>91</v>
      </c>
      <c r="C38" s="42"/>
      <c r="D38" s="30"/>
      <c r="E38" s="26"/>
    </row>
    <row r="39" spans="1:5" ht="10.5" customHeight="1">
      <c r="A39" s="36" t="s">
        <v>133</v>
      </c>
      <c r="B39" s="25" t="s">
        <v>92</v>
      </c>
      <c r="C39" s="42"/>
      <c r="D39" s="30"/>
      <c r="E39" s="26"/>
    </row>
    <row r="40" spans="1:5" ht="10.5" customHeight="1">
      <c r="A40" s="31"/>
      <c r="B40" s="32" t="s">
        <v>109</v>
      </c>
      <c r="C40" s="33">
        <f>SUM(C36:C39)</f>
        <v>0</v>
      </c>
      <c r="D40" s="35">
        <f>SUM(D36:D39)</f>
        <v>0</v>
      </c>
      <c r="E40" s="34"/>
    </row>
    <row r="41" spans="1:5" ht="10.5" customHeight="1">
      <c r="A41" s="20">
        <v>2</v>
      </c>
      <c r="B41" s="21" t="s">
        <v>129</v>
      </c>
      <c r="C41" s="22">
        <f>SUM(C42,C43,C44,C45)</f>
        <v>2657208</v>
      </c>
      <c r="D41" s="23">
        <f>SUM(D42,D43,D44,D45)</f>
        <v>3111387</v>
      </c>
      <c r="E41" s="160"/>
    </row>
    <row r="42" spans="1:5" ht="10.5" customHeight="1">
      <c r="A42" s="45" t="s">
        <v>125</v>
      </c>
      <c r="B42" s="46" t="s">
        <v>10</v>
      </c>
      <c r="C42" s="42">
        <v>0</v>
      </c>
      <c r="D42" s="30">
        <v>0</v>
      </c>
      <c r="E42" s="160"/>
    </row>
    <row r="43" spans="1:5" ht="10.5" customHeight="1">
      <c r="A43" s="24" t="s">
        <v>127</v>
      </c>
      <c r="B43" s="25" t="s">
        <v>11</v>
      </c>
      <c r="C43" s="42">
        <v>556845</v>
      </c>
      <c r="D43" s="30">
        <v>586153</v>
      </c>
      <c r="E43" s="160"/>
    </row>
    <row r="44" spans="1:5" ht="10.5" customHeight="1">
      <c r="A44" s="24" t="s">
        <v>132</v>
      </c>
      <c r="B44" s="25" t="s">
        <v>12</v>
      </c>
      <c r="C44" s="101">
        <v>1954328</v>
      </c>
      <c r="D44" s="65">
        <v>760748</v>
      </c>
      <c r="E44" s="160"/>
    </row>
    <row r="45" spans="1:5" ht="10.5" customHeight="1">
      <c r="A45" s="36" t="s">
        <v>133</v>
      </c>
      <c r="B45" s="25" t="s">
        <v>13</v>
      </c>
      <c r="C45" s="101">
        <v>146035</v>
      </c>
      <c r="D45" s="65">
        <v>1764486</v>
      </c>
      <c r="E45" s="160"/>
    </row>
    <row r="46" spans="1:5" ht="10.5" customHeight="1">
      <c r="A46" s="31"/>
      <c r="B46" s="32" t="s">
        <v>109</v>
      </c>
      <c r="C46" s="33">
        <f>SUM(C42:C45)</f>
        <v>2657208</v>
      </c>
      <c r="D46" s="35">
        <f>SUM(D42:D45)</f>
        <v>3111387</v>
      </c>
      <c r="E46" s="34"/>
    </row>
    <row r="47" spans="1:5" ht="10.5" customHeight="1">
      <c r="A47" s="20">
        <v>3</v>
      </c>
      <c r="B47" s="21" t="s">
        <v>65</v>
      </c>
      <c r="C47" s="44"/>
      <c r="D47" s="60"/>
      <c r="E47" s="160"/>
    </row>
    <row r="48" spans="1:5" ht="10.5" customHeight="1">
      <c r="A48" s="20">
        <v>4</v>
      </c>
      <c r="B48" s="21" t="s">
        <v>75</v>
      </c>
      <c r="C48" s="22">
        <f>SUM(C49,C50,C51)</f>
        <v>928900</v>
      </c>
      <c r="D48" s="23">
        <f>SUM(D49,D50,D51)</f>
        <v>928900</v>
      </c>
      <c r="E48" s="160"/>
    </row>
    <row r="49" spans="1:5" ht="10.5" customHeight="1">
      <c r="A49" s="45" t="s">
        <v>125</v>
      </c>
      <c r="B49" s="46" t="s">
        <v>52</v>
      </c>
      <c r="C49" s="42"/>
      <c r="D49" s="30"/>
      <c r="E49" s="26"/>
    </row>
    <row r="50" spans="1:5" ht="10.5" customHeight="1">
      <c r="A50" s="24" t="s">
        <v>127</v>
      </c>
      <c r="B50" s="25" t="s">
        <v>53</v>
      </c>
      <c r="C50" s="42">
        <v>928900</v>
      </c>
      <c r="D50" s="30">
        <v>928900</v>
      </c>
      <c r="E50" s="26"/>
    </row>
    <row r="51" spans="1:5" ht="10.5" customHeight="1">
      <c r="A51" s="24" t="s">
        <v>132</v>
      </c>
      <c r="B51" s="25" t="s">
        <v>131</v>
      </c>
      <c r="C51" s="42"/>
      <c r="D51" s="30"/>
      <c r="E51" s="26"/>
    </row>
    <row r="52" spans="1:5" ht="10.5" customHeight="1">
      <c r="A52" s="31"/>
      <c r="B52" s="32" t="s">
        <v>109</v>
      </c>
      <c r="C52" s="33">
        <f>SUM(C49:C51)</f>
        <v>928900</v>
      </c>
      <c r="D52" s="35">
        <f>SUM(D49:D51)</f>
        <v>928900</v>
      </c>
      <c r="E52" s="34"/>
    </row>
    <row r="53" spans="1:5" ht="10.5" customHeight="1">
      <c r="A53" s="20">
        <v>5</v>
      </c>
      <c r="B53" s="21" t="s">
        <v>14</v>
      </c>
      <c r="C53" s="22"/>
      <c r="D53" s="23"/>
      <c r="E53" s="160"/>
    </row>
    <row r="54" spans="1:5" ht="10.5" customHeight="1">
      <c r="A54" s="20">
        <v>6</v>
      </c>
      <c r="B54" s="21" t="s">
        <v>15</v>
      </c>
      <c r="C54" s="22"/>
      <c r="D54" s="23"/>
      <c r="E54" s="160"/>
    </row>
    <row r="55" spans="1:5" ht="10.5" customHeight="1">
      <c r="A55" s="41"/>
      <c r="B55" s="41"/>
      <c r="C55" s="42"/>
      <c r="D55" s="30"/>
      <c r="E55" s="43"/>
    </row>
    <row r="56" spans="1:5" ht="10.5" customHeight="1">
      <c r="A56" s="37"/>
      <c r="B56" s="38" t="s">
        <v>103</v>
      </c>
      <c r="C56" s="39">
        <f>SUM(C35,C41,C47,C48,C53,C54)</f>
        <v>3586108</v>
      </c>
      <c r="D56" s="40">
        <f>SUM(D35,D41,D47,D48,D53,D54)</f>
        <v>4040287</v>
      </c>
      <c r="E56" s="15"/>
    </row>
    <row r="57" spans="1:5" ht="10.5" customHeight="1">
      <c r="A57" s="41"/>
      <c r="B57" s="41"/>
      <c r="C57" s="42"/>
      <c r="D57" s="30"/>
      <c r="E57" s="43"/>
    </row>
    <row r="58" spans="1:5" ht="10.5" customHeight="1">
      <c r="A58" s="37"/>
      <c r="B58" s="38" t="s">
        <v>104</v>
      </c>
      <c r="C58" s="39">
        <f>SUM(C31,C56)</f>
        <v>72402232</v>
      </c>
      <c r="D58" s="40">
        <f>SUM(D31,D56)</f>
        <v>66505316</v>
      </c>
      <c r="E58" s="15"/>
    </row>
    <row r="59" spans="1:5" ht="10.5" customHeight="1" thickBot="1">
      <c r="A59" s="47"/>
      <c r="B59" s="47"/>
      <c r="C59" s="48"/>
      <c r="D59" s="49"/>
      <c r="E59" s="43"/>
    </row>
    <row r="60" spans="1:5" ht="12.75" customHeight="1" thickBot="1">
      <c r="A60" s="3"/>
      <c r="B60" s="3"/>
      <c r="C60" s="50">
        <f>C58-C114</f>
        <v>0</v>
      </c>
      <c r="D60" s="50">
        <f>D58-D114</f>
        <v>0</v>
      </c>
      <c r="E60" s="51"/>
    </row>
    <row r="61" spans="1:5" ht="12.75" customHeight="1">
      <c r="A61" s="9"/>
      <c r="B61" s="9" t="s">
        <v>122</v>
      </c>
      <c r="C61" s="214" t="str">
        <f>C4</f>
        <v>Viti Ushtrimor</v>
      </c>
      <c r="D61" s="214" t="str">
        <f>D4</f>
        <v>Viti Para - ardhës</v>
      </c>
      <c r="E61" s="11"/>
    </row>
    <row r="62" spans="1:5" ht="12.75" customHeight="1" thickBot="1">
      <c r="A62" s="12"/>
      <c r="B62" s="12"/>
      <c r="C62" s="215"/>
      <c r="D62" s="215"/>
      <c r="E62" s="11"/>
    </row>
    <row r="63" spans="1:5" ht="10.5" customHeight="1">
      <c r="A63" s="54" t="s">
        <v>9</v>
      </c>
      <c r="B63" s="13" t="s">
        <v>148</v>
      </c>
      <c r="C63" s="16">
        <f>C114</f>
        <v>72402232</v>
      </c>
      <c r="D63" s="16">
        <f>D114</f>
        <v>66505316</v>
      </c>
      <c r="E63" s="15"/>
    </row>
    <row r="64" spans="1:5" ht="10.5" customHeight="1">
      <c r="A64" s="55"/>
      <c r="B64" s="17"/>
      <c r="C64" s="19"/>
      <c r="D64" s="19"/>
      <c r="E64" s="15"/>
    </row>
    <row r="65" spans="1:5" ht="10.5" customHeight="1">
      <c r="A65" s="56" t="s">
        <v>36</v>
      </c>
      <c r="B65" s="21" t="s">
        <v>165</v>
      </c>
      <c r="C65" s="23"/>
      <c r="D65" s="23"/>
      <c r="E65" s="179"/>
    </row>
    <row r="66" spans="1:5" ht="10.5" customHeight="1">
      <c r="A66" s="56"/>
      <c r="B66" s="21"/>
      <c r="C66" s="23"/>
      <c r="D66" s="23"/>
      <c r="E66" s="179"/>
    </row>
    <row r="67" spans="1:5" ht="10.5" customHeight="1">
      <c r="A67" s="56">
        <v>1</v>
      </c>
      <c r="B67" s="21" t="s">
        <v>16</v>
      </c>
      <c r="C67" s="23"/>
      <c r="D67" s="23"/>
      <c r="E67" s="179"/>
    </row>
    <row r="68" spans="1:5" ht="10.5" customHeight="1">
      <c r="A68" s="56">
        <v>2</v>
      </c>
      <c r="B68" s="21" t="s">
        <v>31</v>
      </c>
      <c r="C68" s="23">
        <f>SUM(C69,C70,C71)</f>
        <v>4610534</v>
      </c>
      <c r="D68" s="23">
        <f>SUM(D69,D70,D71)</f>
        <v>5860896</v>
      </c>
      <c r="E68" s="179"/>
    </row>
    <row r="69" spans="1:5" ht="10.5" customHeight="1">
      <c r="A69" s="57" t="s">
        <v>125</v>
      </c>
      <c r="B69" s="25" t="s">
        <v>166</v>
      </c>
      <c r="C69" s="30">
        <v>4610534</v>
      </c>
      <c r="D69" s="30">
        <v>5860896</v>
      </c>
      <c r="E69" s="179"/>
    </row>
    <row r="70" spans="1:5" ht="10.5" customHeight="1">
      <c r="A70" s="57" t="s">
        <v>127</v>
      </c>
      <c r="B70" s="25" t="s">
        <v>167</v>
      </c>
      <c r="C70" s="30"/>
      <c r="D70" s="30"/>
      <c r="E70" s="179"/>
    </row>
    <row r="71" spans="1:5" ht="10.5" customHeight="1">
      <c r="A71" s="57" t="s">
        <v>132</v>
      </c>
      <c r="B71" s="25" t="s">
        <v>38</v>
      </c>
      <c r="C71" s="30"/>
      <c r="D71" s="30"/>
      <c r="E71" s="179"/>
    </row>
    <row r="72" spans="1:5" ht="10.5" customHeight="1">
      <c r="A72" s="58"/>
      <c r="B72" s="59" t="s">
        <v>109</v>
      </c>
      <c r="C72" s="29">
        <f>SUM(C69:C71)</f>
        <v>4610534</v>
      </c>
      <c r="D72" s="29">
        <f>SUM(D69:D71)</f>
        <v>5860896</v>
      </c>
      <c r="E72" s="179"/>
    </row>
    <row r="73" spans="1:5" ht="10.5" customHeight="1">
      <c r="A73" s="56">
        <v>3</v>
      </c>
      <c r="B73" s="21" t="s">
        <v>32</v>
      </c>
      <c r="C73" s="23">
        <f>SUM(C74,C75,C76,C77,C78)</f>
        <v>4379330</v>
      </c>
      <c r="D73" s="23">
        <f>SUM(D74,D75,D76,D77,D78)</f>
        <v>3898072</v>
      </c>
      <c r="E73" s="179"/>
    </row>
    <row r="74" spans="1:5" ht="10.5" customHeight="1">
      <c r="A74" s="24" t="s">
        <v>125</v>
      </c>
      <c r="B74" s="25" t="s">
        <v>66</v>
      </c>
      <c r="C74" s="30">
        <v>3626558</v>
      </c>
      <c r="D74" s="30">
        <v>3509629</v>
      </c>
      <c r="E74" s="179"/>
    </row>
    <row r="75" spans="1:5" ht="10.5" customHeight="1">
      <c r="A75" s="24" t="s">
        <v>127</v>
      </c>
      <c r="B75" s="25" t="s">
        <v>67</v>
      </c>
      <c r="C75" s="30">
        <v>290152</v>
      </c>
      <c r="D75" s="30">
        <v>269427</v>
      </c>
      <c r="E75" s="179"/>
    </row>
    <row r="76" spans="1:5" ht="10.5" customHeight="1">
      <c r="A76" s="24" t="s">
        <v>132</v>
      </c>
      <c r="B76" s="25" t="s">
        <v>68</v>
      </c>
      <c r="C76" s="30">
        <v>462620</v>
      </c>
      <c r="D76" s="30">
        <v>119016</v>
      </c>
      <c r="E76" s="179"/>
    </row>
    <row r="77" spans="1:5" ht="10.5" customHeight="1">
      <c r="A77" s="24" t="s">
        <v>133</v>
      </c>
      <c r="B77" s="25" t="s">
        <v>94</v>
      </c>
      <c r="C77" s="30">
        <v>0</v>
      </c>
      <c r="D77" s="30">
        <v>0</v>
      </c>
      <c r="E77" s="179"/>
    </row>
    <row r="78" spans="1:5" ht="10.5" customHeight="1">
      <c r="A78" s="57" t="s">
        <v>149</v>
      </c>
      <c r="B78" s="25" t="s">
        <v>95</v>
      </c>
      <c r="C78" s="30">
        <v>0</v>
      </c>
      <c r="D78" s="30">
        <v>0</v>
      </c>
      <c r="E78" s="179"/>
    </row>
    <row r="79" spans="1:5" ht="10.5" customHeight="1">
      <c r="A79" s="61"/>
      <c r="B79" s="32" t="s">
        <v>109</v>
      </c>
      <c r="C79" s="35">
        <f>SUM(C74:C78)</f>
        <v>4379330</v>
      </c>
      <c r="D79" s="35">
        <f>SUM(D74:D78)</f>
        <v>3898072</v>
      </c>
      <c r="E79" s="180"/>
    </row>
    <row r="80" spans="1:5" ht="10.5" customHeight="1">
      <c r="A80" s="56">
        <v>4</v>
      </c>
      <c r="B80" s="21" t="s">
        <v>33</v>
      </c>
      <c r="C80" s="23"/>
      <c r="D80" s="23"/>
      <c r="E80" s="179"/>
    </row>
    <row r="81" spans="1:5" ht="10.5" customHeight="1">
      <c r="A81" s="56">
        <v>5</v>
      </c>
      <c r="B81" s="21" t="s">
        <v>34</v>
      </c>
      <c r="C81" s="23"/>
      <c r="D81" s="23"/>
      <c r="E81" s="179"/>
    </row>
    <row r="82" spans="1:5" ht="10.5" customHeight="1">
      <c r="A82" s="57"/>
      <c r="B82" s="25"/>
      <c r="C82" s="30"/>
      <c r="D82" s="30"/>
      <c r="E82" s="179"/>
    </row>
    <row r="83" spans="1:5" ht="10.5" customHeight="1">
      <c r="A83" s="62"/>
      <c r="B83" s="62" t="s">
        <v>96</v>
      </c>
      <c r="C83" s="40">
        <f>SUM(C67,C68,C73,C80,C81)</f>
        <v>8989864</v>
      </c>
      <c r="D83" s="40">
        <f>SUM(D67,D68,D73,D80,D81)</f>
        <v>9758968</v>
      </c>
      <c r="E83" s="179"/>
    </row>
    <row r="84" spans="1:5" ht="10.5" customHeight="1">
      <c r="A84" s="57"/>
      <c r="B84" s="25"/>
      <c r="C84" s="30"/>
      <c r="D84" s="30"/>
      <c r="E84" s="179"/>
    </row>
    <row r="85" spans="1:5" ht="10.5" customHeight="1">
      <c r="A85" s="56" t="s">
        <v>140</v>
      </c>
      <c r="B85" s="21" t="s">
        <v>97</v>
      </c>
      <c r="C85" s="30"/>
      <c r="D85" s="30"/>
      <c r="E85" s="179"/>
    </row>
    <row r="86" spans="1:5" ht="10.5" customHeight="1">
      <c r="A86" s="63"/>
      <c r="B86" s="41"/>
      <c r="C86" s="30"/>
      <c r="D86" s="30"/>
      <c r="E86" s="179"/>
    </row>
    <row r="87" spans="1:5" ht="10.5" customHeight="1">
      <c r="A87" s="56">
        <v>1</v>
      </c>
      <c r="B87" s="129" t="s">
        <v>35</v>
      </c>
      <c r="C87" s="23">
        <f>SUM(C88,C89)</f>
        <v>0</v>
      </c>
      <c r="D87" s="23">
        <f>SUM(D88,D89)</f>
        <v>0</v>
      </c>
      <c r="E87" s="179"/>
    </row>
    <row r="88" spans="1:5" ht="10.5" customHeight="1">
      <c r="A88" s="64" t="s">
        <v>125</v>
      </c>
      <c r="B88" s="46" t="s">
        <v>98</v>
      </c>
      <c r="C88" s="30"/>
      <c r="D88" s="30"/>
      <c r="E88" s="179"/>
    </row>
    <row r="89" spans="1:5" ht="10.5" customHeight="1">
      <c r="A89" s="57" t="s">
        <v>127</v>
      </c>
      <c r="B89" s="25" t="s">
        <v>105</v>
      </c>
      <c r="C89" s="30"/>
      <c r="D89" s="30"/>
      <c r="E89" s="179"/>
    </row>
    <row r="90" spans="1:5" ht="10.5" customHeight="1">
      <c r="A90" s="61"/>
      <c r="B90" s="32" t="s">
        <v>109</v>
      </c>
      <c r="C90" s="35">
        <f>SUM(C88:C89)</f>
        <v>0</v>
      </c>
      <c r="D90" s="35">
        <f>SUM(D88:D89)</f>
        <v>0</v>
      </c>
      <c r="E90" s="180"/>
    </row>
    <row r="91" spans="1:5" ht="10.5" customHeight="1">
      <c r="A91" s="56">
        <v>2</v>
      </c>
      <c r="B91" s="21" t="s">
        <v>110</v>
      </c>
      <c r="C91" s="23"/>
      <c r="D91" s="23"/>
      <c r="E91" s="179"/>
    </row>
    <row r="92" spans="1:5" ht="10.5" customHeight="1">
      <c r="A92" s="56">
        <v>3</v>
      </c>
      <c r="B92" s="21" t="s">
        <v>111</v>
      </c>
      <c r="C92" s="23"/>
      <c r="D92" s="23"/>
      <c r="E92" s="179"/>
    </row>
    <row r="93" spans="1:5" ht="10.5" customHeight="1">
      <c r="A93" s="56">
        <v>4</v>
      </c>
      <c r="B93" s="21" t="s">
        <v>112</v>
      </c>
      <c r="C93" s="60"/>
      <c r="D93" s="60"/>
      <c r="E93" s="179"/>
    </row>
    <row r="94" spans="1:5" ht="10.5" customHeight="1">
      <c r="A94" s="57"/>
      <c r="B94" s="25"/>
      <c r="C94" s="65"/>
      <c r="D94" s="65"/>
      <c r="E94" s="179"/>
    </row>
    <row r="95" spans="1:5" ht="10.5" customHeight="1">
      <c r="A95" s="66"/>
      <c r="B95" s="38" t="s">
        <v>154</v>
      </c>
      <c r="C95" s="40">
        <f>C90+C91+C92+C93</f>
        <v>0</v>
      </c>
      <c r="D95" s="40">
        <f>D90+D91+D92+D93</f>
        <v>0</v>
      </c>
      <c r="E95" s="179"/>
    </row>
    <row r="96" spans="1:5" ht="10.5" customHeight="1">
      <c r="A96" s="64"/>
      <c r="B96" s="46"/>
      <c r="C96" s="30"/>
      <c r="D96" s="30"/>
      <c r="E96" s="179"/>
    </row>
    <row r="97" spans="1:5" ht="10.5" customHeight="1" thickBot="1">
      <c r="A97" s="67"/>
      <c r="B97" s="68" t="s">
        <v>106</v>
      </c>
      <c r="C97" s="69">
        <f>C83+C95</f>
        <v>8989864</v>
      </c>
      <c r="D97" s="69">
        <f>D83+D95</f>
        <v>9758968</v>
      </c>
      <c r="E97" s="179"/>
    </row>
    <row r="98" spans="1:5" ht="10.5" customHeight="1" thickBot="1">
      <c r="A98" s="70"/>
      <c r="B98" s="71"/>
      <c r="C98" s="53"/>
      <c r="D98" s="53"/>
      <c r="E98" s="179"/>
    </row>
    <row r="99" spans="1:5" ht="10.5" customHeight="1">
      <c r="A99" s="54" t="s">
        <v>107</v>
      </c>
      <c r="B99" s="72" t="s">
        <v>108</v>
      </c>
      <c r="C99" s="73"/>
      <c r="D99" s="73"/>
      <c r="E99" s="179"/>
    </row>
    <row r="100" spans="1:5" ht="10.5" customHeight="1">
      <c r="A100" s="63"/>
      <c r="B100" s="41"/>
      <c r="C100" s="30"/>
      <c r="D100" s="30"/>
      <c r="E100" s="179"/>
    </row>
    <row r="101" spans="1:5" ht="10.5" customHeight="1">
      <c r="A101" s="56">
        <v>1</v>
      </c>
      <c r="B101" s="21" t="s">
        <v>113</v>
      </c>
      <c r="C101" s="131">
        <v>0</v>
      </c>
      <c r="D101" s="131">
        <v>0</v>
      </c>
      <c r="E101" s="179"/>
    </row>
    <row r="102" spans="1:5" ht="10.5" customHeight="1">
      <c r="A102" s="74">
        <v>2</v>
      </c>
      <c r="B102" s="176" t="s">
        <v>155</v>
      </c>
      <c r="C102" s="131">
        <v>0</v>
      </c>
      <c r="D102" s="131">
        <v>0</v>
      </c>
      <c r="E102" s="179"/>
    </row>
    <row r="103" spans="1:5" ht="10.5" customHeight="1">
      <c r="A103" s="56">
        <v>3</v>
      </c>
      <c r="B103" s="21" t="s">
        <v>156</v>
      </c>
      <c r="C103" s="131">
        <v>26000000</v>
      </c>
      <c r="D103" s="131">
        <v>26000000</v>
      </c>
      <c r="E103" s="179"/>
    </row>
    <row r="104" spans="1:5" ht="10.5" customHeight="1">
      <c r="A104" s="56">
        <v>4</v>
      </c>
      <c r="B104" s="21" t="s">
        <v>157</v>
      </c>
      <c r="C104" s="131">
        <v>0</v>
      </c>
      <c r="D104" s="131">
        <v>0</v>
      </c>
      <c r="E104" s="179"/>
    </row>
    <row r="105" spans="1:5" ht="10.5" customHeight="1">
      <c r="A105" s="56">
        <v>5</v>
      </c>
      <c r="B105" s="21" t="s">
        <v>158</v>
      </c>
      <c r="C105" s="131">
        <v>0</v>
      </c>
      <c r="D105" s="131">
        <v>0</v>
      </c>
      <c r="E105" s="179"/>
    </row>
    <row r="106" spans="1:5" ht="10.5" customHeight="1">
      <c r="A106" s="56">
        <v>6</v>
      </c>
      <c r="B106" s="21" t="s">
        <v>159</v>
      </c>
      <c r="C106" s="131">
        <v>0</v>
      </c>
      <c r="D106" s="131">
        <v>0</v>
      </c>
      <c r="E106" s="179"/>
    </row>
    <row r="107" spans="1:5" ht="10.5" customHeight="1">
      <c r="A107" s="56">
        <v>7</v>
      </c>
      <c r="B107" s="21" t="s">
        <v>160</v>
      </c>
      <c r="C107" s="131">
        <v>1132039</v>
      </c>
      <c r="D107" s="131">
        <v>1132039</v>
      </c>
      <c r="E107" s="179"/>
    </row>
    <row r="108" spans="1:5" ht="10.5" customHeight="1">
      <c r="A108" s="56">
        <v>8</v>
      </c>
      <c r="B108" s="21" t="s">
        <v>161</v>
      </c>
      <c r="C108" s="131">
        <v>29614309</v>
      </c>
      <c r="D108" s="131">
        <v>23494136</v>
      </c>
      <c r="E108" s="179"/>
    </row>
    <row r="109" spans="1:5" ht="10.5" customHeight="1">
      <c r="A109" s="56">
        <v>9</v>
      </c>
      <c r="B109" s="21" t="s">
        <v>162</v>
      </c>
      <c r="C109" s="131">
        <v>0</v>
      </c>
      <c r="D109" s="131">
        <v>0</v>
      </c>
      <c r="E109" s="179"/>
    </row>
    <row r="110" spans="1:5" ht="10.5" customHeight="1">
      <c r="A110" s="56">
        <v>10</v>
      </c>
      <c r="B110" s="21" t="s">
        <v>163</v>
      </c>
      <c r="C110" s="131">
        <v>6666020</v>
      </c>
      <c r="D110" s="131">
        <v>6120173</v>
      </c>
      <c r="E110" s="179"/>
    </row>
    <row r="111" spans="1:5" ht="10.5" customHeight="1">
      <c r="A111" s="57"/>
      <c r="B111" s="41"/>
      <c r="C111" s="30"/>
      <c r="D111" s="30"/>
      <c r="E111" s="179"/>
    </row>
    <row r="112" spans="1:5" ht="10.5" customHeight="1">
      <c r="A112" s="76"/>
      <c r="B112" s="77" t="s">
        <v>164</v>
      </c>
      <c r="C112" s="128">
        <f>SUM(C101:C111)</f>
        <v>63412368</v>
      </c>
      <c r="D112" s="128">
        <f>SUM(D101:D111)</f>
        <v>56746348</v>
      </c>
      <c r="E112" s="179"/>
    </row>
    <row r="113" spans="1:5" ht="10.5" customHeight="1">
      <c r="A113" s="57"/>
      <c r="B113" s="41"/>
      <c r="C113" s="30"/>
      <c r="D113" s="30"/>
      <c r="E113" s="179"/>
    </row>
    <row r="114" spans="1:5" ht="10.5" customHeight="1" thickBot="1">
      <c r="A114" s="67"/>
      <c r="B114" s="68" t="s">
        <v>138</v>
      </c>
      <c r="C114" s="69">
        <f>SUM(C97,C112)</f>
        <v>72402232</v>
      </c>
      <c r="D114" s="69">
        <f>SUM(D97,D112)</f>
        <v>66505316</v>
      </c>
      <c r="E114" s="181"/>
    </row>
    <row r="115" spans="1:5" ht="12" customHeight="1">
      <c r="A115" s="6"/>
      <c r="B115" s="6"/>
      <c r="C115" s="52">
        <f>C58-C114</f>
        <v>0</v>
      </c>
      <c r="D115" s="52">
        <f>D58-D114</f>
        <v>0</v>
      </c>
      <c r="E115" s="166"/>
    </row>
  </sheetData>
  <sheetProtection/>
  <mergeCells count="5">
    <mergeCell ref="C61:C62"/>
    <mergeCell ref="D61:D62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1" sqref="A1:D45"/>
    </sheetView>
  </sheetViews>
  <sheetFormatPr defaultColWidth="9.140625" defaultRowHeight="11.25" customHeight="1"/>
  <cols>
    <col min="1" max="1" width="4.7109375" style="1" customWidth="1"/>
    <col min="2" max="2" width="54.57421875" style="1" customWidth="1"/>
    <col min="3" max="3" width="15.28125" style="1" customWidth="1"/>
    <col min="4" max="4" width="15.140625" style="1" customWidth="1"/>
    <col min="5" max="16384" width="9.140625" style="1" customWidth="1"/>
  </cols>
  <sheetData>
    <row r="2" ht="11.25" customHeight="1">
      <c r="B2" s="5" t="str">
        <f>BIL!B1</f>
        <v>``  Kompania  Kimike  VITAL Z &amp; D``shpk</v>
      </c>
    </row>
    <row r="3" spans="1:4" ht="11.25" customHeight="1">
      <c r="A3" s="79"/>
      <c r="B3" s="79" t="s">
        <v>176</v>
      </c>
      <c r="C3" s="80"/>
      <c r="D3" s="80" t="s">
        <v>61</v>
      </c>
    </row>
    <row r="4" spans="1:4" ht="11.25" customHeight="1" thickBot="1">
      <c r="A4" s="6"/>
      <c r="B4" s="6"/>
      <c r="C4" s="81"/>
      <c r="D4" s="6"/>
    </row>
    <row r="5" spans="1:4" ht="12.75" customHeight="1">
      <c r="A5" s="10" t="s">
        <v>3</v>
      </c>
      <c r="B5" s="82" t="s">
        <v>62</v>
      </c>
      <c r="C5" s="214" t="s">
        <v>123</v>
      </c>
      <c r="D5" s="217" t="s">
        <v>63</v>
      </c>
    </row>
    <row r="6" spans="1:4" ht="12.75" customHeight="1" thickBot="1">
      <c r="A6" s="83"/>
      <c r="B6" s="80"/>
      <c r="C6" s="216"/>
      <c r="D6" s="218"/>
    </row>
    <row r="7" spans="1:4" ht="12.75" customHeight="1">
      <c r="A7" s="84">
        <v>1</v>
      </c>
      <c r="B7" s="85" t="s">
        <v>60</v>
      </c>
      <c r="C7" s="162">
        <v>46588713</v>
      </c>
      <c r="D7" s="162">
        <v>39165175</v>
      </c>
    </row>
    <row r="8" spans="1:4" ht="12.75" customHeight="1">
      <c r="A8" s="86">
        <v>2</v>
      </c>
      <c r="B8" s="87" t="s">
        <v>17</v>
      </c>
      <c r="C8" s="88">
        <v>0</v>
      </c>
      <c r="D8" s="88">
        <v>0</v>
      </c>
    </row>
    <row r="9" spans="1:4" ht="12.75" customHeight="1">
      <c r="A9" s="86">
        <v>3</v>
      </c>
      <c r="B9" s="87" t="s">
        <v>18</v>
      </c>
      <c r="C9" s="163">
        <v>152416</v>
      </c>
      <c r="D9" s="163">
        <v>2514064</v>
      </c>
    </row>
    <row r="10" spans="1:4" ht="12.75" customHeight="1">
      <c r="A10" s="86">
        <v>4</v>
      </c>
      <c r="B10" s="89" t="s">
        <v>69</v>
      </c>
      <c r="C10" s="88">
        <v>0</v>
      </c>
      <c r="D10" s="88">
        <v>0</v>
      </c>
    </row>
    <row r="11" spans="1:4" ht="12.75" customHeight="1">
      <c r="A11" s="86">
        <v>5</v>
      </c>
      <c r="B11" s="87" t="s">
        <v>70</v>
      </c>
      <c r="C11" s="88">
        <f>-31513401</f>
        <v>-31513401</v>
      </c>
      <c r="D11" s="88">
        <v>-27103337</v>
      </c>
    </row>
    <row r="12" spans="1:4" ht="12.75" customHeight="1">
      <c r="A12" s="86">
        <v>6</v>
      </c>
      <c r="B12" s="87" t="s">
        <v>71</v>
      </c>
      <c r="C12" s="88">
        <v>-1418053</v>
      </c>
      <c r="D12" s="88">
        <v>-1618092</v>
      </c>
    </row>
    <row r="13" spans="1:4" ht="12.75" customHeight="1">
      <c r="A13" s="86">
        <v>7</v>
      </c>
      <c r="B13" s="87" t="s">
        <v>72</v>
      </c>
      <c r="C13" s="163">
        <f>SUM(C14,C15,C16)</f>
        <v>-4946640</v>
      </c>
      <c r="D13" s="163">
        <f>SUM(D14,D15,D16)</f>
        <v>-4586100</v>
      </c>
    </row>
    <row r="14" spans="1:4" ht="12.75" customHeight="1">
      <c r="A14" s="90" t="s">
        <v>125</v>
      </c>
      <c r="B14" s="91" t="s">
        <v>73</v>
      </c>
      <c r="C14" s="88">
        <v>-4238760</v>
      </c>
      <c r="D14" s="88">
        <v>-3929899</v>
      </c>
    </row>
    <row r="15" spans="1:4" ht="12.75" customHeight="1">
      <c r="A15" s="92" t="s">
        <v>127</v>
      </c>
      <c r="B15" s="91" t="s">
        <v>74</v>
      </c>
      <c r="C15" s="88">
        <v>-707880</v>
      </c>
      <c r="D15" s="88">
        <v>-656201</v>
      </c>
    </row>
    <row r="16" spans="1:4" ht="12.75" customHeight="1">
      <c r="A16" s="92" t="s">
        <v>132</v>
      </c>
      <c r="B16" s="91" t="s">
        <v>19</v>
      </c>
      <c r="C16" s="88">
        <v>0</v>
      </c>
      <c r="D16" s="88">
        <v>0</v>
      </c>
    </row>
    <row r="17" spans="1:4" ht="12.75" customHeight="1">
      <c r="A17" s="86">
        <v>8</v>
      </c>
      <c r="B17" s="87" t="s">
        <v>20</v>
      </c>
      <c r="C17" s="88">
        <v>-454179</v>
      </c>
      <c r="D17" s="88">
        <v>-580782</v>
      </c>
    </row>
    <row r="18" spans="1:4" ht="12.75" customHeight="1">
      <c r="A18" s="93"/>
      <c r="B18" s="94" t="s">
        <v>21</v>
      </c>
      <c r="C18" s="164">
        <f>SUM(C7,C8,C9,C10,C11,C12,C13,C17)</f>
        <v>8408856</v>
      </c>
      <c r="D18" s="164">
        <f>SUM(D7,D8,D9,D10,D11,D12,D13,D17)</f>
        <v>7790928</v>
      </c>
    </row>
    <row r="19" spans="1:4" ht="12.75" customHeight="1">
      <c r="A19" s="92"/>
      <c r="B19" s="87"/>
      <c r="C19" s="88"/>
      <c r="D19" s="88"/>
    </row>
    <row r="20" spans="1:4" ht="12.75" customHeight="1">
      <c r="A20" s="86">
        <v>1</v>
      </c>
      <c r="B20" s="87" t="s">
        <v>22</v>
      </c>
      <c r="C20" s="88"/>
      <c r="D20" s="88"/>
    </row>
    <row r="21" spans="1:4" ht="12.75" customHeight="1">
      <c r="A21" s="86">
        <v>2</v>
      </c>
      <c r="B21" s="87" t="s">
        <v>23</v>
      </c>
      <c r="C21" s="165"/>
      <c r="D21" s="165"/>
    </row>
    <row r="22" spans="1:4" ht="12.75" customHeight="1">
      <c r="A22" s="86">
        <v>3</v>
      </c>
      <c r="B22" s="87" t="s">
        <v>24</v>
      </c>
      <c r="C22" s="164">
        <f>SUM(C23,C24,C25,C26)</f>
        <v>-1002167</v>
      </c>
      <c r="D22" s="164">
        <f>SUM(D23,D24,D25,D26)</f>
        <v>-990735</v>
      </c>
    </row>
    <row r="23" spans="1:4" ht="12.75" customHeight="1">
      <c r="A23" s="92" t="s">
        <v>26</v>
      </c>
      <c r="B23" s="91" t="s">
        <v>27</v>
      </c>
      <c r="C23" s="133">
        <v>1662</v>
      </c>
      <c r="D23" s="133">
        <v>1627</v>
      </c>
    </row>
    <row r="24" spans="1:4" ht="12.75" customHeight="1">
      <c r="A24" s="92" t="s">
        <v>28</v>
      </c>
      <c r="B24" s="91" t="s">
        <v>29</v>
      </c>
      <c r="C24" s="133">
        <v>-1003829</v>
      </c>
      <c r="D24" s="133">
        <v>-992362</v>
      </c>
    </row>
    <row r="25" spans="1:4" ht="12.75" customHeight="1">
      <c r="A25" s="92" t="s">
        <v>30</v>
      </c>
      <c r="B25" s="91" t="s">
        <v>41</v>
      </c>
      <c r="C25" s="165">
        <v>0</v>
      </c>
      <c r="D25" s="165">
        <v>0</v>
      </c>
    </row>
    <row r="26" spans="1:4" ht="12.75" customHeight="1">
      <c r="A26" s="92" t="s">
        <v>42</v>
      </c>
      <c r="B26" s="91" t="s">
        <v>43</v>
      </c>
      <c r="C26" s="165">
        <v>0</v>
      </c>
      <c r="D26" s="165">
        <v>0</v>
      </c>
    </row>
    <row r="27" spans="1:4" ht="12.75" customHeight="1">
      <c r="A27" s="86"/>
      <c r="B27" s="87" t="s">
        <v>44</v>
      </c>
      <c r="C27" s="164">
        <f>SUM(C20,C21,C22)</f>
        <v>-1002167</v>
      </c>
      <c r="D27" s="164">
        <f>SUM(D20,D21,D22)</f>
        <v>-990735</v>
      </c>
    </row>
    <row r="28" spans="1:4" ht="12.75" customHeight="1">
      <c r="A28" s="92"/>
      <c r="B28" s="87"/>
      <c r="C28" s="88"/>
      <c r="D28" s="88"/>
    </row>
    <row r="29" spans="1:4" ht="12.75" customHeight="1">
      <c r="A29" s="93"/>
      <c r="B29" s="94" t="s">
        <v>0</v>
      </c>
      <c r="C29" s="164">
        <f>C18+C27</f>
        <v>7406689</v>
      </c>
      <c r="D29" s="164">
        <f>D18+D27</f>
        <v>6800193</v>
      </c>
    </row>
    <row r="30" spans="1:4" ht="12.75" customHeight="1">
      <c r="A30" s="92"/>
      <c r="B30" s="87"/>
      <c r="C30" s="88"/>
      <c r="D30" s="88"/>
    </row>
    <row r="31" spans="1:4" ht="12.75" customHeight="1">
      <c r="A31" s="92"/>
      <c r="B31" s="87" t="s">
        <v>1</v>
      </c>
      <c r="C31" s="133">
        <f>-(C29*10%)</f>
        <v>-740668.9</v>
      </c>
      <c r="D31" s="133">
        <v>-680020</v>
      </c>
    </row>
    <row r="32" spans="1:4" ht="12.75" customHeight="1">
      <c r="A32" s="92"/>
      <c r="B32" s="87"/>
      <c r="C32" s="88"/>
      <c r="D32" s="88"/>
    </row>
    <row r="33" spans="1:4" ht="12.75" customHeight="1">
      <c r="A33" s="93"/>
      <c r="B33" s="94" t="s">
        <v>2</v>
      </c>
      <c r="C33" s="164">
        <f>C29+C31</f>
        <v>6666020.1</v>
      </c>
      <c r="D33" s="164">
        <f>D29+D31</f>
        <v>6120173</v>
      </c>
    </row>
    <row r="34" spans="1:4" ht="12.75" customHeight="1">
      <c r="A34" s="92"/>
      <c r="B34" s="87"/>
      <c r="C34" s="95"/>
      <c r="D34" s="95"/>
    </row>
    <row r="35" spans="1:4" ht="12.75" customHeight="1">
      <c r="A35" s="92"/>
      <c r="B35" s="87" t="s">
        <v>39</v>
      </c>
      <c r="C35" s="95"/>
      <c r="D35" s="95"/>
    </row>
    <row r="36" spans="1:4" ht="12.75" customHeight="1">
      <c r="A36" s="92"/>
      <c r="B36" s="87" t="s">
        <v>40</v>
      </c>
      <c r="C36" s="95"/>
      <c r="D36" s="95"/>
    </row>
    <row r="37" spans="1:4" ht="12.75" customHeight="1" thickBot="1">
      <c r="A37" s="96"/>
      <c r="B37" s="97"/>
      <c r="C37" s="98"/>
      <c r="D37" s="98"/>
    </row>
    <row r="38" spans="1:4" ht="12.75" customHeight="1">
      <c r="A38" s="3"/>
      <c r="B38" s="99"/>
      <c r="C38" s="52">
        <f>C33-BIL!C110</f>
        <v>0.09999999962747097</v>
      </c>
      <c r="D38" s="52">
        <f>D33-BIL!D110</f>
        <v>0</v>
      </c>
    </row>
  </sheetData>
  <sheetProtection/>
  <mergeCells count="2">
    <mergeCell ref="C5:C6"/>
    <mergeCell ref="D5:D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J18" sqref="J18"/>
    </sheetView>
  </sheetViews>
  <sheetFormatPr defaultColWidth="9.140625" defaultRowHeight="12" customHeight="1"/>
  <cols>
    <col min="1" max="1" width="4.8515625" style="1" customWidth="1"/>
    <col min="2" max="2" width="42.57421875" style="135" customWidth="1"/>
    <col min="3" max="3" width="11.8515625" style="1" customWidth="1"/>
    <col min="4" max="4" width="13.7109375" style="1" customWidth="1"/>
    <col min="5" max="5" width="15.140625" style="1" customWidth="1"/>
    <col min="6" max="16384" width="9.140625" style="1" customWidth="1"/>
  </cols>
  <sheetData>
    <row r="1" ht="12" customHeight="1">
      <c r="B1" s="213" t="str">
        <f>BIL!B1</f>
        <v>``  Kompania  Kimike  VITAL Z &amp; D``shpk</v>
      </c>
    </row>
    <row r="2" spans="2:4" ht="12" customHeight="1">
      <c r="B2" s="136" t="s">
        <v>170</v>
      </c>
      <c r="C2" s="100"/>
      <c r="D2" s="100"/>
    </row>
    <row r="3" spans="2:5" ht="12" customHeight="1">
      <c r="B3" s="137" t="s">
        <v>171</v>
      </c>
      <c r="C3" s="100"/>
      <c r="D3" s="205"/>
      <c r="E3" s="4"/>
    </row>
    <row r="4" spans="1:5" ht="12" customHeight="1">
      <c r="A4" s="2"/>
      <c r="B4" s="138" t="s">
        <v>79</v>
      </c>
      <c r="C4" s="5"/>
      <c r="D4" s="173" t="s">
        <v>175</v>
      </c>
      <c r="E4" s="173"/>
    </row>
    <row r="5" spans="1:5" ht="12" customHeight="1">
      <c r="A5" s="221"/>
      <c r="B5" s="223"/>
      <c r="C5" s="225" t="s">
        <v>80</v>
      </c>
      <c r="D5" s="219">
        <v>2009</v>
      </c>
      <c r="E5" s="219">
        <v>2008</v>
      </c>
    </row>
    <row r="6" spans="1:5" ht="12" customHeight="1">
      <c r="A6" s="222"/>
      <c r="B6" s="224"/>
      <c r="C6" s="226"/>
      <c r="D6" s="219"/>
      <c r="E6" s="220"/>
    </row>
    <row r="7" spans="1:5" ht="12" customHeight="1">
      <c r="A7" s="102"/>
      <c r="B7" s="139"/>
      <c r="C7" s="103"/>
      <c r="D7" s="174"/>
      <c r="E7" s="182"/>
    </row>
    <row r="8" spans="1:5" ht="12" customHeight="1">
      <c r="A8" s="104" t="s">
        <v>37</v>
      </c>
      <c r="B8" s="140" t="s">
        <v>81</v>
      </c>
      <c r="C8" s="105"/>
      <c r="D8" s="175"/>
      <c r="E8" s="183"/>
    </row>
    <row r="9" spans="1:5" ht="12" customHeight="1">
      <c r="A9" s="104"/>
      <c r="B9" s="141"/>
      <c r="C9" s="105"/>
      <c r="D9" s="167"/>
      <c r="E9" s="183"/>
    </row>
    <row r="10" spans="1:5" ht="12" customHeight="1">
      <c r="A10" s="106">
        <v>1</v>
      </c>
      <c r="B10" s="142" t="s">
        <v>82</v>
      </c>
      <c r="C10" s="105"/>
      <c r="D10" s="134">
        <v>35768800</v>
      </c>
      <c r="E10" s="134">
        <v>39945600</v>
      </c>
    </row>
    <row r="11" spans="1:5" ht="12" customHeight="1">
      <c r="A11" s="106">
        <v>2</v>
      </c>
      <c r="B11" s="142" t="s">
        <v>83</v>
      </c>
      <c r="C11" s="107"/>
      <c r="D11" s="168">
        <v>-44437500</v>
      </c>
      <c r="E11" s="107">
        <v>-33447900</v>
      </c>
    </row>
    <row r="12" spans="1:5" ht="12" customHeight="1">
      <c r="A12" s="106">
        <v>3</v>
      </c>
      <c r="B12" s="142" t="s">
        <v>84</v>
      </c>
      <c r="C12" s="107"/>
      <c r="D12" s="132">
        <v>5889898</v>
      </c>
      <c r="E12" s="107">
        <v>0</v>
      </c>
    </row>
    <row r="13" spans="1:5" ht="12" customHeight="1">
      <c r="A13" s="106">
        <v>4</v>
      </c>
      <c r="B13" s="141" t="s">
        <v>85</v>
      </c>
      <c r="C13" s="107"/>
      <c r="D13" s="132">
        <v>-1003000</v>
      </c>
      <c r="E13" s="107">
        <v>-992300</v>
      </c>
    </row>
    <row r="14" spans="1:5" ht="12" customHeight="1">
      <c r="A14" s="106">
        <v>5</v>
      </c>
      <c r="B14" s="141" t="s">
        <v>86</v>
      </c>
      <c r="C14" s="107"/>
      <c r="D14" s="132">
        <v>-721000</v>
      </c>
      <c r="E14" s="107">
        <v>-230203</v>
      </c>
    </row>
    <row r="15" spans="1:5" ht="12" customHeight="1">
      <c r="A15" s="104"/>
      <c r="B15" s="141"/>
      <c r="C15" s="107"/>
      <c r="D15" s="132"/>
      <c r="E15" s="107"/>
    </row>
    <row r="16" spans="1:5" ht="12" customHeight="1">
      <c r="A16" s="109"/>
      <c r="B16" s="143" t="s">
        <v>87</v>
      </c>
      <c r="C16" s="110"/>
      <c r="D16" s="169">
        <f>SUM(D10:D15)</f>
        <v>-4502802</v>
      </c>
      <c r="E16" s="110">
        <f>SUM(E10:E15)</f>
        <v>5275197</v>
      </c>
    </row>
    <row r="17" spans="1:5" ht="12" customHeight="1">
      <c r="A17" s="102"/>
      <c r="B17" s="144"/>
      <c r="C17" s="111"/>
      <c r="D17" s="170"/>
      <c r="E17" s="111"/>
    </row>
    <row r="18" spans="1:5" ht="12" customHeight="1">
      <c r="A18" s="104" t="s">
        <v>9</v>
      </c>
      <c r="B18" s="145" t="s">
        <v>88</v>
      </c>
      <c r="C18" s="107"/>
      <c r="D18" s="132"/>
      <c r="E18" s="107"/>
    </row>
    <row r="19" spans="1:5" ht="12" customHeight="1">
      <c r="A19" s="104"/>
      <c r="B19" s="144"/>
      <c r="C19" s="107"/>
      <c r="D19" s="132"/>
      <c r="E19" s="107"/>
    </row>
    <row r="20" spans="1:5" ht="12" customHeight="1">
      <c r="A20" s="112">
        <v>1</v>
      </c>
      <c r="B20" s="146" t="s">
        <v>151</v>
      </c>
      <c r="C20" s="107"/>
      <c r="D20" s="132"/>
      <c r="E20" s="107"/>
    </row>
    <row r="21" spans="1:5" ht="12" customHeight="1">
      <c r="A21" s="112">
        <v>2</v>
      </c>
      <c r="B21" s="144" t="s">
        <v>130</v>
      </c>
      <c r="C21" s="107"/>
      <c r="D21" s="132">
        <v>0</v>
      </c>
      <c r="E21" s="107">
        <v>0</v>
      </c>
    </row>
    <row r="22" spans="1:5" ht="12" customHeight="1">
      <c r="A22" s="112">
        <v>3</v>
      </c>
      <c r="B22" s="144" t="s">
        <v>45</v>
      </c>
      <c r="C22" s="107"/>
      <c r="D22" s="132">
        <v>0</v>
      </c>
      <c r="E22" s="107">
        <v>0</v>
      </c>
    </row>
    <row r="23" spans="1:5" ht="12" customHeight="1">
      <c r="A23" s="112">
        <v>4</v>
      </c>
      <c r="B23" s="144" t="s">
        <v>46</v>
      </c>
      <c r="C23" s="107"/>
      <c r="D23" s="132">
        <v>0</v>
      </c>
      <c r="E23" s="107">
        <v>0</v>
      </c>
    </row>
    <row r="24" spans="1:5" ht="12" customHeight="1">
      <c r="A24" s="112">
        <v>5</v>
      </c>
      <c r="B24" s="144" t="s">
        <v>118</v>
      </c>
      <c r="C24" s="107"/>
      <c r="D24" s="132">
        <v>0</v>
      </c>
      <c r="E24" s="107">
        <v>0</v>
      </c>
    </row>
    <row r="25" spans="1:5" ht="12" customHeight="1">
      <c r="A25" s="104"/>
      <c r="B25" s="147"/>
      <c r="C25" s="107"/>
      <c r="D25" s="132">
        <v>0</v>
      </c>
      <c r="E25" s="107">
        <v>0</v>
      </c>
    </row>
    <row r="26" spans="1:5" ht="12" customHeight="1">
      <c r="A26" s="109"/>
      <c r="B26" s="144" t="s">
        <v>119</v>
      </c>
      <c r="C26" s="110"/>
      <c r="D26" s="169">
        <f>SUM(D20:D25)</f>
        <v>0</v>
      </c>
      <c r="E26" s="110">
        <f>SUM(E20:E25)</f>
        <v>0</v>
      </c>
    </row>
    <row r="27" spans="1:5" ht="12" customHeight="1">
      <c r="A27" s="102"/>
      <c r="B27" s="148"/>
      <c r="C27" s="111"/>
      <c r="D27" s="170"/>
      <c r="E27" s="111"/>
    </row>
    <row r="28" spans="1:5" ht="12" customHeight="1">
      <c r="A28" s="104" t="s">
        <v>142</v>
      </c>
      <c r="B28" s="140" t="s">
        <v>120</v>
      </c>
      <c r="C28" s="107"/>
      <c r="D28" s="132"/>
      <c r="E28" s="107"/>
    </row>
    <row r="29" spans="1:5" ht="12" customHeight="1">
      <c r="A29" s="104"/>
      <c r="B29" s="141"/>
      <c r="C29" s="107"/>
      <c r="D29" s="132"/>
      <c r="E29" s="107"/>
    </row>
    <row r="30" spans="1:5" ht="12" customHeight="1">
      <c r="A30" s="112">
        <v>1</v>
      </c>
      <c r="B30" s="141" t="s">
        <v>121</v>
      </c>
      <c r="C30" s="107"/>
      <c r="D30" s="132"/>
      <c r="E30" s="107"/>
    </row>
    <row r="31" spans="1:5" ht="12" customHeight="1">
      <c r="A31" s="112">
        <v>2</v>
      </c>
      <c r="B31" s="141" t="s">
        <v>47</v>
      </c>
      <c r="C31" s="107"/>
      <c r="D31" s="132"/>
      <c r="E31" s="107">
        <v>-224740</v>
      </c>
    </row>
    <row r="32" spans="1:5" ht="12" customHeight="1">
      <c r="A32" s="112">
        <v>3</v>
      </c>
      <c r="B32" s="142" t="s">
        <v>48</v>
      </c>
      <c r="C32" s="107"/>
      <c r="D32" s="132"/>
      <c r="E32" s="107"/>
    </row>
    <row r="33" spans="1:5" ht="12" customHeight="1">
      <c r="A33" s="112">
        <v>4</v>
      </c>
      <c r="B33" s="141" t="s">
        <v>49</v>
      </c>
      <c r="C33" s="107"/>
      <c r="D33" s="132"/>
      <c r="E33" s="107">
        <v>-4459100</v>
      </c>
    </row>
    <row r="34" spans="1:5" ht="12" customHeight="1">
      <c r="A34" s="104"/>
      <c r="B34" s="141"/>
      <c r="C34" s="107"/>
      <c r="D34" s="132"/>
      <c r="E34" s="107"/>
    </row>
    <row r="35" spans="1:5" ht="12" customHeight="1">
      <c r="A35" s="109"/>
      <c r="B35" s="143" t="s">
        <v>50</v>
      </c>
      <c r="C35" s="110"/>
      <c r="D35" s="169">
        <f>SUM(D30:D34)</f>
        <v>0</v>
      </c>
      <c r="E35" s="211">
        <f>SUM(E30:E34)</f>
        <v>-4683840</v>
      </c>
    </row>
    <row r="36" spans="1:5" ht="12" customHeight="1">
      <c r="A36" s="104"/>
      <c r="B36" s="144"/>
      <c r="C36" s="107"/>
      <c r="D36" s="171"/>
      <c r="E36" s="107"/>
    </row>
    <row r="37" spans="1:5" ht="12" customHeight="1">
      <c r="A37" s="104"/>
      <c r="B37" s="145" t="s">
        <v>51</v>
      </c>
      <c r="C37" s="114"/>
      <c r="D37" s="172">
        <f>D39-D38</f>
        <v>-4502802</v>
      </c>
      <c r="E37" s="114">
        <f>E39-E38</f>
        <v>591357</v>
      </c>
    </row>
    <row r="38" spans="1:5" ht="12" customHeight="1">
      <c r="A38" s="104"/>
      <c r="B38" s="145" t="s">
        <v>76</v>
      </c>
      <c r="C38" s="114"/>
      <c r="D38" s="172">
        <v>49106557</v>
      </c>
      <c r="E38" s="114">
        <v>48515200</v>
      </c>
    </row>
    <row r="39" spans="1:5" ht="12" customHeight="1">
      <c r="A39" s="104"/>
      <c r="B39" s="145" t="s">
        <v>152</v>
      </c>
      <c r="C39" s="114"/>
      <c r="D39" s="172">
        <f>D16+D26+D35+D38</f>
        <v>44603755</v>
      </c>
      <c r="E39" s="114">
        <f>E16+E26+E35+E38</f>
        <v>49106557</v>
      </c>
    </row>
    <row r="40" spans="1:5" ht="12" customHeight="1">
      <c r="A40" s="104"/>
      <c r="B40" s="149"/>
      <c r="C40" s="107"/>
      <c r="D40" s="113"/>
      <c r="E40" s="107"/>
    </row>
    <row r="41" spans="1:5" ht="12" customHeight="1">
      <c r="A41" s="104"/>
      <c r="B41" s="149"/>
      <c r="C41" s="107"/>
      <c r="D41" s="113"/>
      <c r="E41" s="107"/>
    </row>
    <row r="42" spans="1:5" ht="12" customHeight="1">
      <c r="A42" s="104"/>
      <c r="B42" s="149"/>
      <c r="C42" s="107"/>
      <c r="D42" s="113"/>
      <c r="E42" s="107"/>
    </row>
    <row r="43" spans="1:5" ht="12" customHeight="1">
      <c r="A43" s="108"/>
      <c r="B43" s="149"/>
      <c r="C43" s="113" t="s">
        <v>153</v>
      </c>
      <c r="D43" s="206">
        <f>D39-BIL!C10</f>
        <v>0</v>
      </c>
      <c r="E43" s="206">
        <f>E39-BIL!D10</f>
        <v>0</v>
      </c>
    </row>
  </sheetData>
  <sheetProtection/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36.8515625" style="1" customWidth="1"/>
    <col min="2" max="5" width="11.7109375" style="1" customWidth="1"/>
    <col min="6" max="6" width="12.8515625" style="1" customWidth="1"/>
    <col min="7" max="7" width="16.421875" style="1" customWidth="1"/>
    <col min="8" max="8" width="36.28125" style="1" customWidth="1"/>
    <col min="9" max="9" width="9.57421875" style="1" bestFit="1" customWidth="1"/>
    <col min="10" max="11" width="9.28125" style="1" bestFit="1" customWidth="1"/>
    <col min="12" max="12" width="9.57421875" style="1" bestFit="1" customWidth="1"/>
    <col min="13" max="13" width="9.28125" style="1" bestFit="1" customWidth="1"/>
    <col min="14" max="15" width="9.57421875" style="1" bestFit="1" customWidth="1"/>
    <col min="16" max="16" width="9.140625" style="1" customWidth="1"/>
    <col min="17" max="17" width="9.57421875" style="1" bestFit="1" customWidth="1"/>
    <col min="18" max="21" width="9.140625" style="1" customWidth="1"/>
    <col min="22" max="22" width="10.00390625" style="1" customWidth="1"/>
    <col min="23" max="16384" width="9.140625" style="1" customWidth="1"/>
  </cols>
  <sheetData>
    <row r="1" ht="15">
      <c r="A1" s="5" t="str">
        <f>BIL!B1</f>
        <v>``  Kompania  Kimike  VITAL Z &amp; D``shpk</v>
      </c>
    </row>
    <row r="2" spans="1:7" ht="12" customHeight="1">
      <c r="A2" s="228" t="s">
        <v>168</v>
      </c>
      <c r="B2" s="228"/>
      <c r="C2" s="228"/>
      <c r="D2" s="228"/>
      <c r="E2" s="228"/>
      <c r="F2" s="115"/>
      <c r="G2" s="6"/>
    </row>
    <row r="3" spans="1:7" ht="12" customHeight="1">
      <c r="A3" s="229" t="s">
        <v>25</v>
      </c>
      <c r="B3" s="229"/>
      <c r="C3" s="229"/>
      <c r="D3" s="229"/>
      <c r="E3" s="229"/>
      <c r="F3" s="115"/>
      <c r="G3" s="6"/>
    </row>
    <row r="4" spans="1:7" ht="12" customHeight="1">
      <c r="A4" s="230" t="s">
        <v>172</v>
      </c>
      <c r="B4" s="230"/>
      <c r="C4" s="230"/>
      <c r="D4" s="230"/>
      <c r="E4" s="230"/>
      <c r="F4" s="230"/>
      <c r="G4" s="6"/>
    </row>
    <row r="5" spans="1:8" ht="12" customHeight="1">
      <c r="A5" s="116"/>
      <c r="B5" s="116"/>
      <c r="C5" s="116"/>
      <c r="D5" s="116"/>
      <c r="E5" s="116"/>
      <c r="F5" s="228" t="s">
        <v>174</v>
      </c>
      <c r="G5" s="228"/>
      <c r="H5" s="79"/>
    </row>
    <row r="6" spans="1:7" ht="12" customHeight="1" thickBot="1">
      <c r="A6" s="117"/>
      <c r="B6" s="117"/>
      <c r="C6" s="117"/>
      <c r="D6" s="117"/>
      <c r="E6" s="117"/>
      <c r="F6" s="227"/>
      <c r="G6" s="227"/>
    </row>
    <row r="7" spans="1:7" ht="56.25" customHeight="1" thickBot="1">
      <c r="A7" s="118"/>
      <c r="B7" s="209" t="s">
        <v>99</v>
      </c>
      <c r="C7" s="210" t="s">
        <v>100</v>
      </c>
      <c r="D7" s="209" t="s">
        <v>101</v>
      </c>
      <c r="E7" s="207" t="s">
        <v>102</v>
      </c>
      <c r="F7" s="208" t="s">
        <v>55</v>
      </c>
      <c r="G7" s="208" t="s">
        <v>56</v>
      </c>
    </row>
    <row r="8" spans="1:7" ht="12" customHeight="1" thickBot="1">
      <c r="A8" s="119" t="s">
        <v>178</v>
      </c>
      <c r="B8" s="177">
        <v>26000000</v>
      </c>
      <c r="C8" s="178">
        <v>0</v>
      </c>
      <c r="D8" s="177">
        <v>0</v>
      </c>
      <c r="E8" s="178">
        <v>24626175</v>
      </c>
      <c r="F8" s="177">
        <v>4459122</v>
      </c>
      <c r="G8" s="150">
        <f>B8+E8+F8</f>
        <v>55085297</v>
      </c>
    </row>
    <row r="9" spans="1:7" ht="12" customHeight="1">
      <c r="A9" s="120" t="s">
        <v>57</v>
      </c>
      <c r="B9" s="185"/>
      <c r="C9" s="186"/>
      <c r="D9" s="185"/>
      <c r="E9" s="186"/>
      <c r="F9" s="187"/>
      <c r="G9" s="151">
        <f aca="true" t="shared" si="0" ref="G9:G15">SUM(B9,C9,D9,E9,F9)</f>
        <v>0</v>
      </c>
    </row>
    <row r="10" spans="1:7" ht="12" customHeight="1">
      <c r="A10" s="121" t="s">
        <v>58</v>
      </c>
      <c r="B10" s="157">
        <f>SUM(B8:B9)</f>
        <v>26000000</v>
      </c>
      <c r="C10" s="188">
        <f>SUM(C8:C9)</f>
        <v>0</v>
      </c>
      <c r="D10" s="157">
        <f>SUM(D8:D9)</f>
        <v>0</v>
      </c>
      <c r="E10" s="188">
        <f>SUM(E8:E9)</f>
        <v>24626175</v>
      </c>
      <c r="F10" s="157">
        <f>SUM(F8:F9)</f>
        <v>4459122</v>
      </c>
      <c r="G10" s="152">
        <f t="shared" si="0"/>
        <v>55085297</v>
      </c>
    </row>
    <row r="11" spans="1:7" ht="12" customHeight="1">
      <c r="A11" s="122" t="s">
        <v>59</v>
      </c>
      <c r="B11" s="189">
        <v>0</v>
      </c>
      <c r="C11" s="190">
        <v>0</v>
      </c>
      <c r="D11" s="189">
        <v>0</v>
      </c>
      <c r="E11" s="190">
        <v>0</v>
      </c>
      <c r="F11" s="189">
        <v>6120151</v>
      </c>
      <c r="G11" s="153">
        <f>F11</f>
        <v>6120151</v>
      </c>
    </row>
    <row r="12" spans="1:7" ht="12" customHeight="1">
      <c r="A12" s="122" t="s">
        <v>143</v>
      </c>
      <c r="B12" s="189">
        <v>0</v>
      </c>
      <c r="C12" s="190">
        <v>0</v>
      </c>
      <c r="D12" s="189">
        <v>0</v>
      </c>
      <c r="E12" s="190">
        <v>0</v>
      </c>
      <c r="F12" s="189">
        <v>-4459100</v>
      </c>
      <c r="G12" s="153">
        <f>F12</f>
        <v>-4459100</v>
      </c>
    </row>
    <row r="13" spans="1:7" ht="12" customHeight="1">
      <c r="A13" s="123" t="s">
        <v>144</v>
      </c>
      <c r="B13" s="189">
        <v>0</v>
      </c>
      <c r="C13" s="190">
        <v>0</v>
      </c>
      <c r="D13" s="191">
        <v>0</v>
      </c>
      <c r="E13" s="189"/>
      <c r="F13" s="191">
        <v>0</v>
      </c>
      <c r="G13" s="153"/>
    </row>
    <row r="14" spans="1:7" ht="12" customHeight="1" thickBot="1">
      <c r="A14" s="124" t="s">
        <v>145</v>
      </c>
      <c r="B14" s="192">
        <v>0</v>
      </c>
      <c r="C14" s="193">
        <v>0</v>
      </c>
      <c r="D14" s="194">
        <v>0</v>
      </c>
      <c r="E14" s="193">
        <v>0</v>
      </c>
      <c r="F14" s="195">
        <v>0</v>
      </c>
      <c r="G14" s="154">
        <v>0</v>
      </c>
    </row>
    <row r="15" spans="1:8" ht="12" customHeight="1" thickBot="1">
      <c r="A15" s="119" t="s">
        <v>147</v>
      </c>
      <c r="B15" s="177">
        <f>SUM(B10:B14)</f>
        <v>26000000</v>
      </c>
      <c r="C15" s="178">
        <f>SUM(C10:C14)</f>
        <v>0</v>
      </c>
      <c r="D15" s="177">
        <f>SUM(D10:D14)</f>
        <v>0</v>
      </c>
      <c r="E15" s="178">
        <f>SUM(E10:E14)</f>
        <v>24626175</v>
      </c>
      <c r="F15" s="150">
        <f>SUM(F10:F14)</f>
        <v>6120173</v>
      </c>
      <c r="G15" s="155">
        <f t="shared" si="0"/>
        <v>56746348</v>
      </c>
      <c r="H15" s="75">
        <v>0</v>
      </c>
    </row>
    <row r="16" spans="1:7" ht="12" customHeight="1">
      <c r="A16" s="125" t="s">
        <v>146</v>
      </c>
      <c r="B16" s="185">
        <v>0</v>
      </c>
      <c r="C16" s="186">
        <v>0</v>
      </c>
      <c r="D16" s="185">
        <v>0</v>
      </c>
      <c r="E16" s="186">
        <v>0</v>
      </c>
      <c r="F16" s="196">
        <v>6666020</v>
      </c>
      <c r="G16" s="156">
        <f>F16</f>
        <v>6666020</v>
      </c>
    </row>
    <row r="17" spans="1:7" ht="12" customHeight="1">
      <c r="A17" s="123" t="s">
        <v>143</v>
      </c>
      <c r="B17" s="191">
        <v>0</v>
      </c>
      <c r="C17" s="197">
        <v>0</v>
      </c>
      <c r="D17" s="191">
        <v>0</v>
      </c>
      <c r="E17" s="197">
        <v>0</v>
      </c>
      <c r="F17" s="198">
        <v>0</v>
      </c>
      <c r="G17" s="157">
        <v>0</v>
      </c>
    </row>
    <row r="18" spans="1:7" ht="12" customHeight="1">
      <c r="A18" s="123" t="s">
        <v>144</v>
      </c>
      <c r="B18" s="191">
        <v>0</v>
      </c>
      <c r="C18" s="197">
        <v>0</v>
      </c>
      <c r="D18" s="191">
        <v>0</v>
      </c>
      <c r="E18" s="197">
        <v>6120173</v>
      </c>
      <c r="F18" s="199">
        <f>-E18</f>
        <v>-6120173</v>
      </c>
      <c r="G18" s="157">
        <v>0</v>
      </c>
    </row>
    <row r="19" spans="1:7" ht="12" customHeight="1" thickBot="1">
      <c r="A19" s="124" t="s">
        <v>145</v>
      </c>
      <c r="B19" s="194">
        <v>0</v>
      </c>
      <c r="C19" s="200">
        <v>0</v>
      </c>
      <c r="D19" s="194">
        <v>0</v>
      </c>
      <c r="E19" s="200">
        <v>0</v>
      </c>
      <c r="F19" s="201">
        <v>0</v>
      </c>
      <c r="G19" s="158">
        <v>0</v>
      </c>
    </row>
    <row r="20" spans="1:7" ht="12" customHeight="1" thickBot="1">
      <c r="A20" s="119" t="s">
        <v>169</v>
      </c>
      <c r="B20" s="159">
        <f>SUM(B15:B19)</f>
        <v>26000000</v>
      </c>
      <c r="C20" s="202">
        <f>SUM(C15:C19)</f>
        <v>0</v>
      </c>
      <c r="D20" s="159">
        <f>SUM(D15:D19)</f>
        <v>0</v>
      </c>
      <c r="E20" s="202">
        <f>SUM(E15:E19)</f>
        <v>30746348</v>
      </c>
      <c r="F20" s="159">
        <f>SUM(F15:F19)</f>
        <v>6666020</v>
      </c>
      <c r="G20" s="159">
        <f>G15+G16+G17+G18+G19</f>
        <v>63412368</v>
      </c>
    </row>
    <row r="21" spans="1:7" ht="12" customHeight="1" thickBot="1">
      <c r="A21" s="126"/>
      <c r="B21" s="203"/>
      <c r="C21" s="204"/>
      <c r="D21" s="203"/>
      <c r="E21" s="204"/>
      <c r="F21" s="203"/>
      <c r="G21" s="150"/>
    </row>
    <row r="22" spans="1:7" ht="12" customHeight="1">
      <c r="A22" s="3"/>
      <c r="B22" s="3"/>
      <c r="C22" s="6"/>
      <c r="D22" s="6"/>
      <c r="E22" s="6"/>
      <c r="F22" s="6"/>
      <c r="G22" s="6"/>
    </row>
    <row r="23" spans="1:7" ht="12" customHeight="1">
      <c r="A23" s="3"/>
      <c r="B23" s="127">
        <f>BIL!D103-B15</f>
        <v>0</v>
      </c>
      <c r="C23" s="127">
        <f>BIL!D104-C15</f>
        <v>0</v>
      </c>
      <c r="D23" s="127">
        <f>(BIL!D101+BIL!D102+BIL!D105)-D15</f>
        <v>0</v>
      </c>
      <c r="E23" s="127">
        <f>(BIL!D106+BIL!D107+BIL!D108)-E15</f>
        <v>0</v>
      </c>
      <c r="F23" s="184">
        <f>(BIL!D109+BIL!D110)-F15</f>
        <v>0</v>
      </c>
      <c r="G23" s="127">
        <f>BIL!D112-G15</f>
        <v>0</v>
      </c>
    </row>
  </sheetData>
  <sheetProtection/>
  <mergeCells count="5">
    <mergeCell ref="F6:G6"/>
    <mergeCell ref="A2:E2"/>
    <mergeCell ref="A3:E3"/>
    <mergeCell ref="A4:F4"/>
    <mergeCell ref="F5:G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2012-03-09T12:05:05Z</cp:lastPrinted>
  <dcterms:created xsi:type="dcterms:W3CDTF">2009-01-17T13:50:22Z</dcterms:created>
  <dcterms:modified xsi:type="dcterms:W3CDTF">2012-03-21T08:49:05Z</dcterms:modified>
  <cp:category/>
  <cp:version/>
  <cp:contentType/>
  <cp:contentStatus/>
</cp:coreProperties>
</file>