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0" windowWidth="12120" windowHeight="8640" tabRatio="884" activeTab="0"/>
  </bookViews>
  <sheets>
    <sheet name="KAPAKU" sheetId="1" r:id="rId1"/>
    <sheet name="AKTIVI" sheetId="2" r:id="rId2"/>
    <sheet name="PASIVI" sheetId="3" r:id="rId3"/>
    <sheet name="Te Ardh - Shpez Funks" sheetId="4" r:id="rId4"/>
    <sheet name="REZULTATI TATIMOR" sheetId="5" r:id="rId5"/>
    <sheet name="Pasqyra e flluksit te parase" sheetId="6" r:id="rId6"/>
    <sheet name="Kapitali MODEL 1" sheetId="7" r:id="rId7"/>
    <sheet name="deklarat tf" sheetId="8" r:id="rId8"/>
    <sheet name="inventar AQT " sheetId="9" r:id="rId9"/>
    <sheet name="pasqyra 2 " sheetId="10" r:id="rId10"/>
    <sheet name="pasqyra 1" sheetId="11" r:id="rId11"/>
    <sheet name="te ardhura sipas aktiviteti " sheetId="12" r:id="rId12"/>
    <sheet name="AAM" sheetId="13" r:id="rId13"/>
    <sheet name="invent automjet" sheetId="14" r:id="rId14"/>
    <sheet name="analiz shpenz." sheetId="15" r:id="rId15"/>
  </sheets>
  <externalReferences>
    <externalReference r:id="rId18"/>
  </externalReferences>
  <definedNames>
    <definedName name="_xlnm.Print_Area" localSheetId="12">'AAM'!$A$1:$G$47</definedName>
    <definedName name="_xlnm.Print_Area" localSheetId="1">'AKTIVI'!$A$3:$G$48</definedName>
    <definedName name="_xlnm.Print_Area" localSheetId="7">'deklarat tf'!$A$1:$F$70</definedName>
    <definedName name="_xlnm.Print_Area" localSheetId="8">'inventar AQT '!$A$1:$Q$16</definedName>
    <definedName name="_xlnm.Print_Area" localSheetId="6">'Kapitali MODEL 1'!$A$2:$J$22</definedName>
    <definedName name="_xlnm.Print_Area" localSheetId="2">'PASIVI'!$A$1:$G$42</definedName>
    <definedName name="_xlnm.Print_Area" localSheetId="9">'pasqyra 2 '!$A$1:$H$44</definedName>
    <definedName name="_xlnm.Print_Area" localSheetId="5">'Pasqyra e flluksit te parase'!$A$1:$G$40</definedName>
    <definedName name="_xlnm.Print_Area" localSheetId="4">'REZULTATI TATIMOR'!$A$2:$D$21</definedName>
    <definedName name="_xlnm.Print_Area" localSheetId="3">'Te Ardh - Shpez Funks'!$A$1:$G$39</definedName>
  </definedNames>
  <calcPr fullCalcOnLoad="1"/>
</workbook>
</file>

<file path=xl/sharedStrings.xml><?xml version="1.0" encoding="utf-8"?>
<sst xmlns="http://schemas.openxmlformats.org/spreadsheetml/2006/main" count="787" uniqueCount="578">
  <si>
    <t xml:space="preserve">  Parapagime te mara</t>
  </si>
  <si>
    <t>Derivativet</t>
  </si>
  <si>
    <t>Interesi I arketuar</t>
  </si>
  <si>
    <t>TOTALI</t>
  </si>
  <si>
    <t>Kapitalizimi I fitimit te pashperndar dhe rezervat</t>
  </si>
  <si>
    <t>Detyrime ndaj treteve</t>
  </si>
  <si>
    <t>5.1</t>
  </si>
  <si>
    <t>5.2</t>
  </si>
  <si>
    <t>5.3</t>
  </si>
  <si>
    <t>5.4</t>
  </si>
  <si>
    <t>5.5</t>
  </si>
  <si>
    <t>"SHENDELLI " SH.P.K.</t>
  </si>
  <si>
    <t>Emri Tregtar   " SHENDELLI" sh.p.k</t>
  </si>
  <si>
    <t>Të tjera</t>
  </si>
  <si>
    <t>Blerja e aktiveve afatgjata materiale</t>
  </si>
  <si>
    <t>Pagesat e detyrimeve te qirase financiare</t>
  </si>
  <si>
    <t>Dividente te paguar</t>
  </si>
  <si>
    <t>Mjete transporti</t>
  </si>
  <si>
    <t xml:space="preserve">NIPT      K07924803N   </t>
  </si>
  <si>
    <t>1.1</t>
  </si>
  <si>
    <t>1.2</t>
  </si>
  <si>
    <t>1.3</t>
  </si>
  <si>
    <t>3.1</t>
  </si>
  <si>
    <t>3.2</t>
  </si>
  <si>
    <t>3.3</t>
  </si>
  <si>
    <t>3.4</t>
  </si>
  <si>
    <t>3.5</t>
  </si>
  <si>
    <t>4.1</t>
  </si>
  <si>
    <t>4.3</t>
  </si>
  <si>
    <t>4.4</t>
  </si>
  <si>
    <t>4.5</t>
  </si>
  <si>
    <t>4.6</t>
  </si>
  <si>
    <t>4.7</t>
  </si>
  <si>
    <t>llog t.fitim</t>
  </si>
  <si>
    <t>parapagim</t>
  </si>
  <si>
    <t>teprice e martur</t>
  </si>
  <si>
    <t>per tu paguar</t>
  </si>
  <si>
    <t>K07924803N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</si>
  <si>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</si>
  <si>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</si>
  <si>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</si>
  <si>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</si>
  <si>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</si>
  <si>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</si>
  <si>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</si>
  <si>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</si>
  <si>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</si>
  <si>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</si>
  <si>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</si>
  <si>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</si>
  <si>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>Diferenca konvertimi Aktive</t>
  </si>
  <si>
    <t>Diferenca konvertimi Pasive</t>
  </si>
  <si>
    <t>Nga viti 2005</t>
  </si>
  <si>
    <t>Nga viti 2006</t>
  </si>
  <si>
    <t>Fitimi i ushtrimit</t>
  </si>
  <si>
    <t>Te tjera shpenzime te panjohura (pa fatura)</t>
  </si>
  <si>
    <t>HUMBJE E TATUESHME ( 4 + 5 )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</si>
  <si>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</si>
  <si>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</si>
  <si>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</si>
  <si>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</si>
  <si>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</si>
  <si>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ardhura nga veprimtarite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</si>
  <si>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</si>
  <si>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</si>
  <si>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</si>
  <si>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</si>
  <si>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</si>
  <si>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</si>
  <si>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</si>
  <si>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</si>
  <si>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</si>
  <si>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</si>
  <si>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</si>
  <si>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</si>
  <si>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</si>
  <si>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Rimbursim tatimesh nga shteti</t>
  </si>
  <si>
    <t>Subvecione per shfrytezim</t>
  </si>
  <si>
    <t>Pagesa per tatime, taksa e derdhje te ngjashme</t>
  </si>
  <si>
    <t>Kthimi I huave te marra</t>
  </si>
  <si>
    <t>Paraardhes</t>
  </si>
  <si>
    <t>Interesa te paguara</t>
  </si>
  <si>
    <t>Pagesa per shpenzime te tjera</t>
  </si>
  <si>
    <t>Arketim I huave te marra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</si>
  <si>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</si>
  <si>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</si>
  <si>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</si>
  <si>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</si>
  <si>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</si>
  <si>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</si>
  <si>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</si>
  <si>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</si>
  <si>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</si>
  <si>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</si>
  <si>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</si>
  <si>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</si>
  <si>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</si>
  <si>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</si>
  <si>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</si>
  <si>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</si>
  <si>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</si>
  <si>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</si>
  <si>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</si>
  <si>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</si>
  <si>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</si>
  <si>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</si>
  <si>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</si>
  <si>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</si>
  <si>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</si>
  <si>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</si>
  <si>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</si>
  <si>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</si>
  <si>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</si>
  <si>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</si>
  <si>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</si>
  <si>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</si>
  <si>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</si>
  <si>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</si>
  <si>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</si>
  <si>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</si>
  <si>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</si>
  <si>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</si>
  <si>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</si>
  <si>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</si>
  <si>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</si>
  <si>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</si>
  <si>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</si>
  <si>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</si>
  <si>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</si>
  <si>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</si>
  <si>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</si>
  <si>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</si>
  <si>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</si>
  <si>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</si>
  <si>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</si>
  <si>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</si>
  <si>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</si>
  <si>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</si>
  <si>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</si>
  <si>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</si>
  <si>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</si>
  <si>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</si>
  <si>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</si>
  <si>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</si>
  <si>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</si>
  <si>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Dividente per tu paguar.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</si>
  <si>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</si>
  <si>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</si>
  <si>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</si>
  <si>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</si>
  <si>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</si>
  <si>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</si>
  <si>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</si>
  <si>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</si>
  <si>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</si>
  <si>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</si>
  <si>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</si>
  <si>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</si>
  <si>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</si>
  <si>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</si>
  <si>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</si>
  <si>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</si>
  <si>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</si>
  <si>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</si>
  <si>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</si>
  <si>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</si>
  <si>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</si>
  <si>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</si>
  <si>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</si>
  <si>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</si>
  <si>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</si>
  <si>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</si>
  <si>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</si>
  <si>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</si>
  <si>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Shpenzimet e shitjes</t>
  </si>
  <si>
    <t>Shpenzimet administrative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</si>
  <si>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</si>
  <si>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</si>
  <si>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</si>
  <si>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</si>
  <si>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</si>
  <si>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</si>
  <si>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</si>
  <si>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</si>
  <si>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</si>
  <si>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</si>
  <si>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</si>
  <si>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</si>
  <si>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</si>
  <si>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</si>
  <si>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</si>
  <si>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</si>
  <si>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>2.2</t>
  </si>
  <si>
    <t>3</t>
  </si>
  <si>
    <t>A</t>
  </si>
  <si>
    <t>B</t>
  </si>
  <si>
    <t>Pozicioni me 31 dhjetor 2009</t>
  </si>
  <si>
    <t>Detyrime Tatimore per Tvsh</t>
  </si>
  <si>
    <t>Ne   Leke</t>
  </si>
  <si>
    <t>Emertimi</t>
  </si>
  <si>
    <t>cop</t>
  </si>
  <si>
    <t xml:space="preserve"> </t>
  </si>
  <si>
    <t>Efekti ndryshimeve ne politikat kontabel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</si>
  <si>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</si>
  <si>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</si>
  <si>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</si>
  <si>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</si>
  <si>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</si>
  <si>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</si>
  <si>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</si>
  <si>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2008</t>
  </si>
  <si>
    <t>Nje pasqyre e pa Konsoliduar</t>
  </si>
  <si>
    <t>Aksione thesari</t>
  </si>
  <si>
    <t>Rezerva stat.ligjore</t>
  </si>
  <si>
    <t xml:space="preserve">Fitimi pashperndare </t>
  </si>
  <si>
    <t>4.2</t>
  </si>
  <si>
    <t>Emertimi dhe Forma Ligjore</t>
  </si>
  <si>
    <t>NIPT-i</t>
  </si>
  <si>
    <t>Adresa e selise</t>
  </si>
  <si>
    <t>Veprimtaria  Kryesore</t>
  </si>
  <si>
    <t>P A S Q Y R A T   F I N A N C I A R E</t>
  </si>
  <si>
    <t>( Ne zbatim te Standartit Kombetar te Kontabilitetit nr.2</t>
  </si>
  <si>
    <t>dhe Ligjit Nr 9228, date 29.04.2004 "Per Kontabilitetitn dhe Pasqyrat Financiare")</t>
  </si>
  <si>
    <t>Data e mbylljes se Pasqyrave Financiare</t>
  </si>
  <si>
    <t xml:space="preserve">Periudha Kontabel e Pasqyrave Financiare </t>
  </si>
  <si>
    <t xml:space="preserve">Pasqyrat Financiare jane te rrumbullakosura ne </t>
  </si>
  <si>
    <t>Pasqyrat Financiare jane individuale</t>
  </si>
  <si>
    <t>Pasqyrat Financiare jane te konsoliduara</t>
  </si>
  <si>
    <t xml:space="preserve">Pasqyrat Financiare jane te shprehura ne </t>
  </si>
  <si>
    <t>Inventari Imet</t>
  </si>
  <si>
    <t>Po</t>
  </si>
  <si>
    <t>Jo</t>
  </si>
  <si>
    <t>Leke</t>
  </si>
  <si>
    <t>DEKLARATE  ANALITIKE PER</t>
  </si>
  <si>
    <t xml:space="preserve">         'Numri i Vendosjes se Dokumentit (NVD)</t>
  </si>
  <si>
    <t>TATIMIN MBI TE ARDHURAT</t>
  </si>
  <si>
    <t xml:space="preserve">                 (Vetem  oer perdorim zyrtar)</t>
  </si>
  <si>
    <t>Periudha tatimore</t>
  </si>
  <si>
    <t xml:space="preserve">                        E M E R T I M I</t>
  </si>
  <si>
    <t>Sipas Bilancit</t>
  </si>
  <si>
    <t>Fiskale</t>
  </si>
  <si>
    <t>Totali  i te ardhurave</t>
  </si>
  <si>
    <t>Totali  i  shpenzimeve</t>
  </si>
  <si>
    <t>4.Shpenzime te pazbritshme sipas ligjit(neni 21):</t>
  </si>
  <si>
    <t>a)</t>
  </si>
  <si>
    <t>kosto e blerjes dhe permisimit te tokes dhe te truallit.</t>
  </si>
  <si>
    <t>b)</t>
  </si>
  <si>
    <t>kosto e blerjes dhe e permisimit per aktive objekt amortizimi</t>
  </si>
  <si>
    <t>c)</t>
  </si>
  <si>
    <t>zmadhimi i kapitalit themeltare i shoqerise ose kontributit</t>
  </si>
  <si>
    <t>te secilit person ne ortakeri</t>
  </si>
  <si>
    <t>vlera e shperblimeve ne natyre.</t>
  </si>
  <si>
    <t>d)</t>
  </si>
  <si>
    <t>kontributet vullnetare te pensioneve.</t>
  </si>
  <si>
    <t>dh)</t>
  </si>
  <si>
    <t>dividentet e deklaruara dhe ndarja e fitimit</t>
  </si>
  <si>
    <t>e)</t>
  </si>
  <si>
    <t>interesat e paguara mbi interesat maksimale</t>
  </si>
  <si>
    <t>te kredise te caktuara nga Banka e Shqiperise</t>
  </si>
  <si>
    <t>gjobat,kamat vonesat dhe kushtet e tjera penale.</t>
  </si>
  <si>
    <t>f)</t>
  </si>
  <si>
    <t>krijimi ose rritja e rezervave e fondeve te tjera speciale</t>
  </si>
  <si>
    <t>g)</t>
  </si>
  <si>
    <t>tatimi mbi te ardhurat personale,aksica,tatimi mbi fitimin</t>
  </si>
  <si>
    <t>dhe tatimi mbi vleren e shtuar te zbritshme.</t>
  </si>
  <si>
    <t>gj)</t>
  </si>
  <si>
    <t>shpenzimet e perfaqsimit,pritje percjellje</t>
  </si>
  <si>
    <t>h)</t>
  </si>
  <si>
    <t>shpenzimet e konsumit personal</t>
  </si>
  <si>
    <t>i)</t>
  </si>
  <si>
    <t>shpenzimet te cilat tejkalojne kufijte e percaktuar ne ligj.</t>
  </si>
  <si>
    <t>j)</t>
  </si>
  <si>
    <t>shpenzime per dhurata</t>
  </si>
  <si>
    <t>k)</t>
  </si>
  <si>
    <t>cdo shpenzim, masa e te cilit nuk vertetohet me dokument.</t>
  </si>
  <si>
    <t>l)</t>
  </si>
  <si>
    <t>interesi i paguar kur huaja dhe parapagimi tejkalon kater</t>
  </si>
  <si>
    <t>here kapitalin themeltar</t>
  </si>
  <si>
    <t>ll)</t>
  </si>
  <si>
    <t>nese baza e amortizimit eshte nje shume negative</t>
  </si>
  <si>
    <t>m)</t>
  </si>
  <si>
    <t>shpenzime per sherbime teknike,konsulence,manazhim te</t>
  </si>
  <si>
    <t>palikujduara brenda  periudhes tatimore</t>
  </si>
  <si>
    <t>n)</t>
  </si>
  <si>
    <t>amortizim nga rivleresimi i aktiveve te qendrueshme</t>
  </si>
  <si>
    <t>Rezultati  i Vitit Ushtrimor:</t>
  </si>
  <si>
    <t>- Humbja</t>
  </si>
  <si>
    <t>- Fitimi</t>
  </si>
  <si>
    <t>Humbja per tu mbartur nga 1 vit me pare</t>
  </si>
  <si>
    <t>Humbja per tu mbartir nga 2 vite me pare</t>
  </si>
  <si>
    <t>Humbja per tu mbartur nga 3 vite me pare</t>
  </si>
  <si>
    <t>Shuma e humbjes per tu mbartur ne viin ushtrimor</t>
  </si>
  <si>
    <t>Shuma e humbjes qe nuk mbartet per efekt fikal</t>
  </si>
  <si>
    <t>Fitimi  i Tatueshem</t>
  </si>
  <si>
    <t>Tatim Fitimi  i llogaritur</t>
  </si>
  <si>
    <t>Zbritje nga fitimi (rezerva ligjore)</t>
  </si>
  <si>
    <t>Fitimi neto per tu shpendare nga periudha ushtrimore</t>
  </si>
  <si>
    <t>Fitimi  neto per tu shperndare nga vitet e kaluar</t>
  </si>
  <si>
    <t>Shtese kapitali nga fitimi</t>
  </si>
  <si>
    <t>Dividente per tu shperndare</t>
  </si>
  <si>
    <t>Tatim mbi dividentin i llogaritur</t>
  </si>
  <si>
    <t>Llogaritja e Amortizimit</t>
  </si>
  <si>
    <t>Ne total llogaritja e amortizimit vjetor =(a+b+c)</t>
  </si>
  <si>
    <t>a. Ndertesa e makineri afatgjate</t>
  </si>
  <si>
    <t>b. Aktive te patrupezuara</t>
  </si>
  <si>
    <t>c. Komjuterat  dhe siteme informacioni</t>
  </si>
  <si>
    <t>d.Te gjitha aktivet e tjera te aktivitetit</t>
  </si>
  <si>
    <t>Tatimi i mbajtur ne burim ne zbatim te nenit 33</t>
  </si>
  <si>
    <t>________________________________________________________________________________________________</t>
  </si>
  <si>
    <t>Detyrime ndaj Ortakeve</t>
  </si>
  <si>
    <t>Nr.</t>
  </si>
  <si>
    <t>Sasia</t>
  </si>
  <si>
    <t>Shuma</t>
  </si>
  <si>
    <t>Shpenzime per interesa</t>
  </si>
  <si>
    <t>SHENIME</t>
  </si>
  <si>
    <t>BALLSH ,MALLAKASTER</t>
  </si>
  <si>
    <t>NDERTIM</t>
  </si>
  <si>
    <t>Adresa         Ballsh,MALLAKASTER</t>
  </si>
  <si>
    <t>Amortizimi dhe zhvleresime</t>
  </si>
  <si>
    <t>Te ardhurat dhe shpenzimet financiare nga njesite e kontrolluara</t>
  </si>
  <si>
    <t>Nr</t>
  </si>
  <si>
    <t>I</t>
  </si>
  <si>
    <t>II</t>
  </si>
  <si>
    <t>III</t>
  </si>
  <si>
    <t>Data e krijimit</t>
  </si>
  <si>
    <t>Nr. i  Regjistrit  Tregetar</t>
  </si>
  <si>
    <t>Inventari</t>
  </si>
  <si>
    <t>Amortizimi progesiv</t>
  </si>
  <si>
    <t>Lloji automjetit</t>
  </si>
  <si>
    <t>Kapaciteti</t>
  </si>
  <si>
    <t>Targa</t>
  </si>
  <si>
    <t>Vlera</t>
  </si>
  <si>
    <t>Administratori</t>
  </si>
  <si>
    <t>NIPT</t>
  </si>
  <si>
    <t>Pasqyre Nr.3</t>
  </si>
  <si>
    <t>Aktiviteti</t>
  </si>
  <si>
    <t>Te ardhurat nga aktiviteti</t>
  </si>
  <si>
    <t>Tregti</t>
  </si>
  <si>
    <t xml:space="preserve">   Pagat e personelit</t>
  </si>
  <si>
    <t xml:space="preserve">   Shpenzimet e sigurimeve shoq. e shendet.</t>
  </si>
  <si>
    <t>Analiza e shpenzimeve  te tjera te aktivitetit</t>
  </si>
  <si>
    <t>Shpenzime te aktivitetit tregtar</t>
  </si>
  <si>
    <t>Shpenzime te njohura fiskalisht</t>
  </si>
  <si>
    <t>Shpenzime te panjohura fiskalisht</t>
  </si>
  <si>
    <t>Punime nga nenkontraktor</t>
  </si>
  <si>
    <t>Shpenzime telefonike</t>
  </si>
  <si>
    <t>Shpenzime energji elektrike</t>
  </si>
  <si>
    <t>Komision banke sherbim</t>
  </si>
  <si>
    <t>Gjoba dhe penalitete</t>
  </si>
  <si>
    <t>Analiza e shpenzimeve  dhe te ardhurave Financiare</t>
  </si>
  <si>
    <t>Shpenzime per interesa Kredie</t>
  </si>
  <si>
    <t>Shpenzime per interesa Llogarie</t>
  </si>
  <si>
    <t>Shuma shepnzime financiare</t>
  </si>
  <si>
    <t>Te ardhurat nga interesat</t>
  </si>
  <si>
    <t>Shuma te ardhura financiare</t>
  </si>
  <si>
    <t>Shuma neto</t>
  </si>
  <si>
    <r>
      <t>S</t>
    </r>
    <r>
      <rPr>
        <sz val="11"/>
        <rFont val="Times New Roman"/>
        <family val="1"/>
      </rPr>
      <t xml:space="preserve">hpenzime per karburant konsum te brendhem </t>
    </r>
  </si>
  <si>
    <t>Shpenzime per sherbim kontabel</t>
  </si>
  <si>
    <t xml:space="preserve">Kolaudim kase </t>
  </si>
  <si>
    <t>Shpezime per vegla pune</t>
  </si>
  <si>
    <t>"SHENDELLI"  shpk</t>
  </si>
  <si>
    <t>Vleresues per prone</t>
  </si>
  <si>
    <t>Prime te sigurimi</t>
  </si>
  <si>
    <r>
      <t>Emri i Njesise Ekonomike "</t>
    </r>
    <r>
      <rPr>
        <b/>
        <sz val="10"/>
        <rFont val="Times New Roman"/>
        <family val="1"/>
      </rPr>
      <t>SHENDELLI" shpk.</t>
    </r>
  </si>
  <si>
    <t>Inventari automjeteve ne pronesi te subjektit viti  2011</t>
  </si>
  <si>
    <t>Mjete monetare (MM) te paguara ndaj  punonjesve</t>
  </si>
  <si>
    <t xml:space="preserve">Mjete monetare (MM) te paguara ndaj furnitoreve </t>
  </si>
  <si>
    <r>
      <t xml:space="preserve">Data dhe nenshkrimi i personit te tatueshem </t>
    </r>
    <r>
      <rPr>
        <sz val="9"/>
        <rFont val="Times New Roman"/>
        <family val="1"/>
      </rPr>
      <t>-</t>
    </r>
    <r>
      <rPr>
        <sz val="7"/>
        <rFont val="Times New Roman"/>
        <family val="1"/>
      </rPr>
      <t>Deklaroj nen pergjegjesine time qe informacioni i mesiperm eshte i plote dhe i sakte.</t>
    </r>
  </si>
  <si>
    <t>Nga viti 2009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</si>
  <si>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</si>
  <si>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</si>
  <si>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</si>
  <si>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</si>
  <si>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</si>
  <si>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</si>
  <si>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</si>
  <si>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</si>
  <si>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</si>
  <si>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</si>
  <si>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</si>
  <si>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</si>
  <si>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</si>
  <si>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</si>
  <si>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</si>
  <si>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</si>
  <si>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</si>
  <si>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</si>
  <si>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</si>
  <si>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</si>
  <si>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</si>
  <si>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</si>
  <si>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</si>
  <si>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</si>
  <si>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</si>
  <si>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</si>
  <si>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</si>
  <si>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</si>
  <si>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</si>
  <si>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</si>
  <si>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</si>
  <si>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</si>
  <si>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</si>
  <si>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</si>
  <si>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</si>
  <si>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</si>
  <si>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</si>
  <si>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</si>
  <si>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</si>
  <si>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</si>
  <si>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</si>
  <si>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</si>
  <si>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</si>
  <si>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</si>
  <si>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</si>
  <si>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TOTALI (I+II+III+IV+V)</t>
  </si>
  <si>
    <t>Nr.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</si>
  <si>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</si>
  <si>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</si>
  <si>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</si>
  <si>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</si>
  <si>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</si>
  <si>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Totali</t>
  </si>
  <si>
    <t>Kjo pasqyre plotesohet edhe on-line.</t>
  </si>
  <si>
    <t>NIPT ___________________</t>
  </si>
  <si>
    <t>Gjendje</t>
  </si>
  <si>
    <t>Shtesa</t>
  </si>
  <si>
    <t>Pakesime</t>
  </si>
  <si>
    <t>Pasqyre Nr.2</t>
  </si>
  <si>
    <t>Në ooo/Lekë</t>
  </si>
  <si>
    <t>SHPENZIMET</t>
  </si>
  <si>
    <t>Numri i Llogarise</t>
  </si>
  <si>
    <t>Kodi Statistikor</t>
  </si>
  <si>
    <t>Viti 2010</t>
  </si>
  <si>
    <t>Blerje, shpenzime (a+/-b+c+/-d+e)</t>
  </si>
  <si>
    <t xml:space="preserve">a) </t>
  </si>
  <si>
    <t xml:space="preserve">Blerje/shpenzime materiale dhe materiale të tjera </t>
  </si>
  <si>
    <t>601+602</t>
  </si>
  <si>
    <t>Ndryshimet e gjëndjeve të Materialeve (+/-)</t>
  </si>
  <si>
    <t>Mallra të blera</t>
  </si>
  <si>
    <t>605/1</t>
  </si>
  <si>
    <t xml:space="preserve">d) </t>
  </si>
  <si>
    <t>Ndryshimet e gjëndjeve të Mallrave (+/-)</t>
  </si>
  <si>
    <t xml:space="preserve">e) </t>
  </si>
  <si>
    <t xml:space="preserve">Shpenzime per sherbime </t>
  </si>
  <si>
    <t>605/2</t>
  </si>
  <si>
    <t xml:space="preserve">Shpenzime per personelin (a+b) </t>
  </si>
  <si>
    <t>a-</t>
  </si>
  <si>
    <t xml:space="preserve">Pagat e personelit </t>
  </si>
  <si>
    <t>b-</t>
  </si>
  <si>
    <t>Shpenzimet për sig.shoqërore dhe shëndetsore</t>
  </si>
  <si>
    <t>Amortizimet dhe zhvlerësimet</t>
  </si>
  <si>
    <t xml:space="preserve">Shërbime nga të tretë (a+b+c+d+e+f+g+h+i+j+k+l+m) </t>
  </si>
  <si>
    <t>Sherbimet nga nen-kontraktoret</t>
  </si>
  <si>
    <t>Trajtime te pergjithshme</t>
  </si>
  <si>
    <t>Qera</t>
  </si>
  <si>
    <t>Mirembajtje dhe riparime</t>
  </si>
  <si>
    <t>Shpenzime për Siguracione</t>
  </si>
  <si>
    <t>Kerkim studime</t>
  </si>
  <si>
    <t xml:space="preserve">Sherbime të tjera </t>
  </si>
  <si>
    <t>Shpenzime per koncesione, patenta dhe licensa</t>
  </si>
  <si>
    <t>Shpenzime per publicitet, reklama</t>
  </si>
  <si>
    <t xml:space="preserve">Transferime, udhetime, dieta </t>
  </si>
  <si>
    <t xml:space="preserve">Shpenzime postare dhe telekomunikacioni </t>
  </si>
  <si>
    <t>Shpenzime transporti</t>
  </si>
  <si>
    <t xml:space="preserve">per Blerje </t>
  </si>
  <si>
    <t>per shitje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</si>
  <si>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</si>
  <si>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</si>
  <si>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</si>
  <si>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</si>
  <si>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</si>
  <si>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</si>
  <si>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</si>
  <si>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</si>
  <si>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</si>
  <si>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</si>
  <si>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</si>
  <si>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</si>
  <si>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Shtimi i aseteve fikse </t>
  </si>
  <si>
    <t xml:space="preserve">nga te cilat: asete te reja </t>
  </si>
  <si>
    <t xml:space="preserve">Pakesimi i aseteve fikse </t>
  </si>
  <si>
    <t>nga te cilat shitja e aseteve ekzistuese</t>
  </si>
  <si>
    <t>Pasqyre Nr.1</t>
  </si>
  <si>
    <t>ANEKS STATISTIKOR</t>
  </si>
  <si>
    <t>TE ARDHURAT</t>
  </si>
  <si>
    <t>Shitjet gjithsej (a + b +c )</t>
  </si>
  <si>
    <t>a</t>
  </si>
  <si>
    <t>Te ardhura nga shitja e Produktit te vet</t>
  </si>
  <si>
    <t>701/702/703</t>
  </si>
  <si>
    <t>b</t>
  </si>
  <si>
    <t>Te ardhura nga shitja e Shërbimeve</t>
  </si>
  <si>
    <t>c</t>
  </si>
  <si>
    <t>te ardhura nga shitja e Mallrave</t>
  </si>
  <si>
    <t>Të ardhura nga shitje të tjera (a+b+c)</t>
  </si>
  <si>
    <t>Qeraja</t>
  </si>
  <si>
    <t>Komisione</t>
  </si>
  <si>
    <t>Transport per te tjeret</t>
  </si>
  <si>
    <t>Ndryshimet në inventarin e produkteve të gatshëm e prodhimeve në proçes :</t>
  </si>
  <si>
    <t>Shtesat (+)</t>
  </si>
  <si>
    <t>Pakesimet (-)</t>
  </si>
  <si>
    <t>Prodhimi per qellimet e vet ndermarrjes dhe per kapital :</t>
  </si>
  <si>
    <t>nga i cili: Prodhim i aktiveve afatgjata</t>
  </si>
  <si>
    <t>Të ardhura nga grantet (Subvencione</t>
  </si>
  <si>
    <t xml:space="preserve">Të ardhura nga shitja e aktiveve afatgjata </t>
  </si>
  <si>
    <t>24 Ton</t>
  </si>
  <si>
    <t>FR 1667 B</t>
  </si>
  <si>
    <t>SKREP</t>
  </si>
  <si>
    <t>FR 3810 D</t>
  </si>
  <si>
    <t>Mercedes Benx</t>
  </si>
  <si>
    <t xml:space="preserve"> -</t>
  </si>
  <si>
    <t>ESKAVATOR ME ZINXHIRE</t>
  </si>
  <si>
    <t>Kase Fiskale</t>
  </si>
  <si>
    <t>VITI   2011</t>
  </si>
  <si>
    <t>Nga 01.01.2011</t>
  </si>
  <si>
    <t>Deri 31.12.2011</t>
  </si>
  <si>
    <t>14.03.2012</t>
  </si>
  <si>
    <t>B  I  L  A  N  C  I     2011</t>
  </si>
  <si>
    <t>Pasqyra   e   te   Ardhurave   dhe   Shpenzimeve   2011</t>
  </si>
  <si>
    <t>Dhjetor 31,2011</t>
  </si>
  <si>
    <t>Pasqyra   e   Fluksit Monetar - Metoda Direkte   2011</t>
  </si>
  <si>
    <t>Pasqyra  e  Ndryshimeve  ne  Kapital  2011</t>
  </si>
  <si>
    <t>d</t>
  </si>
  <si>
    <t>Taksa Bashki / Komune</t>
  </si>
  <si>
    <t>Vinc</t>
  </si>
  <si>
    <t>Vlera kontabel gjendje me 01.01.11</t>
  </si>
  <si>
    <t>Amortizim akumul. me 01.01.11</t>
  </si>
  <si>
    <t>Vlera e mbetur me 01.01.11</t>
  </si>
  <si>
    <t>Amortizimi per vitin 2010</t>
  </si>
  <si>
    <t>Vlera mbetur gjendje me 31.12.11</t>
  </si>
  <si>
    <t>25/08/11</t>
  </si>
  <si>
    <t>01/08/11</t>
  </si>
  <si>
    <t>Amortizim për efekt Fiskal/tregetar</t>
  </si>
  <si>
    <t>cmimi</t>
  </si>
  <si>
    <t>sasia</t>
  </si>
  <si>
    <t>njesia</t>
  </si>
  <si>
    <t>Hyrje gjate vitit 2011</t>
  </si>
  <si>
    <t xml:space="preserve">  Pasqyra e inventarit fizik te mjeteve kryesore dha amortizimit gjendje me 31.12.2011</t>
  </si>
  <si>
    <t>Viti 2011</t>
  </si>
  <si>
    <t>Te punesuar mesatarisht per vitin 2011:</t>
  </si>
  <si>
    <t>Frigorifer</t>
  </si>
  <si>
    <t>SHPENZIME TE PANJOHURA</t>
  </si>
  <si>
    <t>Fitimi ushtrimor</t>
  </si>
  <si>
    <t>Llog.</t>
  </si>
  <si>
    <t>Kontabel i Miratuar</t>
  </si>
  <si>
    <t xml:space="preserve">Drejtuesi  </t>
  </si>
  <si>
    <t>EMERTIMI</t>
  </si>
  <si>
    <t>Data</t>
  </si>
  <si>
    <t>muaj ne pune</t>
  </si>
  <si>
    <t>Norma  %</t>
  </si>
  <si>
    <t>Ne Vlere</t>
  </si>
  <si>
    <t>3(1-2)</t>
  </si>
  <si>
    <t>MM te paguara per sigurimet</t>
  </si>
  <si>
    <t>MM te paguara Tatim Fitim</t>
  </si>
  <si>
    <t>MM te paguara Tvsh</t>
  </si>
  <si>
    <t>MM te paguara TAP</t>
  </si>
  <si>
    <t>Aktivet Afatgjata Materiale  me vlere fillestare   2011</t>
  </si>
  <si>
    <t>Amortizimi A.A.Materiale   2011</t>
  </si>
  <si>
    <t>Vlera Kontabel Neto e A.A.Materiale  2011</t>
  </si>
  <si>
    <t>Pozicioni me 31 dhjetor 2010</t>
  </si>
  <si>
    <t>Shoqeria______________</t>
  </si>
  <si>
    <t>NIPTI_______________________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</si>
  <si>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</si>
  <si>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</si>
  <si>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</si>
  <si>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</si>
  <si>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</si>
  <si>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</si>
  <si>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I)</t>
  </si>
  <si>
    <t>Totali i te ardhurave I= (1+2+/-3+4+5+6+7+8)</t>
  </si>
  <si>
    <t>Emri Tregtar   "SHENDELLI" sh.p.k</t>
  </si>
  <si>
    <t>Interesi I paguar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</si>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</sst>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.0"/>
    <numFmt numFmtId="173" formatCode="_(* #,##0_);_(* \(#,##0\);_(* &quot;-&quot;??_);_(@_)"/>
    <numFmt numFmtId="174" formatCode="_-* #,##0_-;\-* #,##0_-;_-* &quot;-&quot;??_-;_-@_-"/>
    <numFmt numFmtId="175" formatCode="#,##0.0"/>
    <numFmt numFmtId="176" formatCode="_-* #,##0_L_e_k_-;\-* #,##0_L_e_k_-;_-* &quot;-&quot;??_L_e_k_-;_-@_-"/>
    <numFmt numFmtId="177" formatCode="_(* #,##0.0_);_(* \(#,##0.0\);_(* &quot;-&quot;??_);_(@_)"/>
    <numFmt numFmtId="178" formatCode="_-* #,##0.0_L_e_k_-;\-* #,##0.0_L_e_k_-;_-* &quot;-&quot;??_L_e_k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-* #,##0\ _г_р_н_._-;\-* #,##0\ _г_р_н_._-;_-* &quot;-&quot;??\ _г_р_н_._-;_-@_-"/>
    <numFmt numFmtId="188" formatCode="0.00000"/>
    <numFmt numFmtId="189" formatCode="0.0000"/>
    <numFmt numFmtId="190" formatCode="0.000"/>
    <numFmt numFmtId="191" formatCode="_-* #,##0.0\ _г_р_н_._-;\-* #,##0.0\ _г_р_н_._-;_-* &quot;-&quot;??\ _г_р_н_._-;_-@_-"/>
    <numFmt numFmtId="192" formatCode="_-* #,##0.00\ _г_р_н_._-;\-* #,##0.00\ _г_р_н_._-;_-* &quot;-&quot;??\ _г_р_н_._-;_-@_-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0.0%"/>
    <numFmt numFmtId="197" formatCode="0.000%"/>
    <numFmt numFmtId="198" formatCode="_(* #,##0.000_);_(* \(#,##0.000\);_(* &quot;-&quot;???_);_(@_)"/>
    <numFmt numFmtId="199" formatCode="_ * #,##0_ ;_ * \-#,##0_ ;_ * &quot;-&quot;??_ ;_ @_ "/>
    <numFmt numFmtId="200" formatCode="_(* #,##0_);_(* \(#,##0\);_(* &quot;-&quot;?_);_(@_)"/>
    <numFmt numFmtId="201" formatCode="#,##0.000"/>
    <numFmt numFmtId="202" formatCode="_(* #,##0.00000_);_(* \(#,##0.00000\);_(* &quot;-&quot;??_);_(@_)"/>
    <numFmt numFmtId="203" formatCode="_(* #,##0.000000_);_(* \(#,##0.000000\);_(* &quot;-&quot;??_);_(@_)"/>
    <numFmt numFmtId="204" formatCode="#,##0.000_);\(#,##0.0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6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/>
    </border>
    <border>
      <left style="thick"/>
      <right style="hair"/>
      <top style="hair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/>
      <bottom/>
    </border>
    <border>
      <left style="hair"/>
      <right style="hair"/>
      <top/>
      <bottom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/>
      <right style="thick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 style="double"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medium"/>
      <bottom style="medium"/>
    </border>
    <border>
      <left style="hair"/>
      <right style="thick"/>
      <top style="medium"/>
      <bottom style="hair"/>
    </border>
    <border>
      <left style="hair"/>
      <right style="thick"/>
      <top/>
      <bottom/>
    </border>
    <border>
      <left style="hair"/>
      <right style="thick"/>
      <top style="hair"/>
      <bottom style="medium"/>
    </border>
    <border>
      <left style="hair"/>
      <right style="thick"/>
      <top style="hair"/>
      <bottom style="hair"/>
    </border>
    <border>
      <left style="medium"/>
      <right style="thick"/>
      <top style="medium"/>
      <bottom style="thick"/>
    </border>
    <border>
      <left style="hair"/>
      <right style="thick"/>
      <top/>
      <bottom style="hair"/>
    </border>
    <border>
      <left/>
      <right style="thick"/>
      <top style="medium"/>
      <bottom style="medium"/>
    </border>
    <border>
      <left style="hair"/>
      <right style="thick"/>
      <top style="hair"/>
      <bottom/>
    </border>
    <border>
      <left style="hair"/>
      <right style="thick"/>
      <top style="medium"/>
      <bottom style="medium"/>
    </border>
    <border>
      <left style="hair"/>
      <right style="thick"/>
      <top style="hair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double"/>
      <right style="thin"/>
      <top style="double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/>
    </border>
    <border>
      <left style="thick"/>
      <right style="hair"/>
      <top style="thick"/>
      <bottom/>
    </border>
    <border>
      <left style="hair"/>
      <right style="hair"/>
      <top style="thick"/>
      <bottom/>
    </border>
    <border>
      <left style="hair"/>
      <right style="thick"/>
      <top style="thick"/>
      <bottom/>
    </border>
    <border>
      <left style="thick"/>
      <right style="medium"/>
      <top style="medium"/>
      <bottom style="hair"/>
    </border>
    <border>
      <left style="thick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7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7">
    <xf numFmtId="1" fontId="0" fillId="0" borderId="0" xfId="0" applyAlignment="1">
      <alignment/>
    </xf>
    <xf numFmtId="0" fontId="4" fillId="0" borderId="0" xfId="65" applyFont="1">
      <alignment/>
      <protection/>
    </xf>
    <xf numFmtId="0" fontId="4" fillId="0" borderId="10" xfId="65" applyFont="1" applyBorder="1">
      <alignment/>
      <protection/>
    </xf>
    <xf numFmtId="0" fontId="4" fillId="0" borderId="0" xfId="65" applyFont="1" applyAlignment="1">
      <alignment wrapText="1"/>
      <protection/>
    </xf>
    <xf numFmtId="3" fontId="4" fillId="0" borderId="0" xfId="65" applyNumberFormat="1" applyFont="1" applyAlignment="1">
      <alignment wrapText="1"/>
      <protection/>
    </xf>
    <xf numFmtId="0" fontId="25" fillId="0" borderId="0" xfId="68" applyFont="1">
      <alignment/>
      <protection/>
    </xf>
    <xf numFmtId="0" fontId="24" fillId="0" borderId="0" xfId="68" applyFont="1" applyAlignment="1">
      <alignment horizontal="center"/>
      <protection/>
    </xf>
    <xf numFmtId="0" fontId="24" fillId="0" borderId="0" xfId="68" applyFont="1">
      <alignment/>
      <protection/>
    </xf>
    <xf numFmtId="0" fontId="30" fillId="0" borderId="0" xfId="68" applyFont="1">
      <alignment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horizontal="center"/>
      <protection/>
    </xf>
    <xf numFmtId="49" fontId="25" fillId="0" borderId="11" xfId="68" applyNumberFormat="1" applyFont="1" applyBorder="1" applyAlignment="1">
      <alignment horizontal="left" wrapText="1"/>
      <protection/>
    </xf>
    <xf numFmtId="0" fontId="4" fillId="0" borderId="12" xfId="66" applyFont="1" applyBorder="1">
      <alignment/>
      <protection/>
    </xf>
    <xf numFmtId="0" fontId="4" fillId="0" borderId="10" xfId="67" applyFont="1" applyBorder="1">
      <alignment/>
      <protection/>
    </xf>
    <xf numFmtId="0" fontId="4" fillId="0" borderId="10" xfId="66" applyFont="1" applyBorder="1">
      <alignment/>
      <protection/>
    </xf>
    <xf numFmtId="173" fontId="33" fillId="0" borderId="13" xfId="45" applyNumberFormat="1" applyFont="1" applyBorder="1" applyAlignment="1">
      <alignment/>
    </xf>
    <xf numFmtId="1" fontId="4" fillId="0" borderId="10" xfId="66" applyNumberFormat="1" applyFont="1" applyBorder="1">
      <alignment/>
      <protection/>
    </xf>
    <xf numFmtId="173" fontId="4" fillId="0" borderId="10" xfId="66" applyNumberFormat="1" applyFont="1" applyBorder="1">
      <alignment/>
      <protection/>
    </xf>
    <xf numFmtId="3" fontId="4" fillId="0" borderId="10" xfId="66" applyNumberFormat="1" applyFont="1" applyBorder="1">
      <alignment/>
      <protection/>
    </xf>
    <xf numFmtId="0" fontId="33" fillId="0" borderId="10" xfId="66" applyFont="1" applyBorder="1">
      <alignment/>
      <protection/>
    </xf>
    <xf numFmtId="3" fontId="30" fillId="0" borderId="10" xfId="66" applyNumberFormat="1" applyFont="1" applyBorder="1">
      <alignment/>
      <protection/>
    </xf>
    <xf numFmtId="49" fontId="4" fillId="0" borderId="10" xfId="66" applyNumberFormat="1" applyFont="1" applyBorder="1">
      <alignment/>
      <protection/>
    </xf>
    <xf numFmtId="49" fontId="33" fillId="0" borderId="10" xfId="66" applyNumberFormat="1" applyFont="1" applyBorder="1">
      <alignment/>
      <protection/>
    </xf>
    <xf numFmtId="49" fontId="30" fillId="0" borderId="10" xfId="66" applyNumberFormat="1" applyFont="1" applyBorder="1">
      <alignment/>
      <protection/>
    </xf>
    <xf numFmtId="0" fontId="4" fillId="0" borderId="12" xfId="67" applyFont="1" applyBorder="1">
      <alignment/>
      <protection/>
    </xf>
    <xf numFmtId="173" fontId="33" fillId="0" borderId="14" xfId="45" applyNumberFormat="1" applyFont="1" applyBorder="1" applyAlignment="1">
      <alignment/>
    </xf>
    <xf numFmtId="0" fontId="33" fillId="0" borderId="10" xfId="64" applyFont="1" applyBorder="1" applyAlignment="1">
      <alignment horizontal="center" vertical="center" wrapText="1"/>
      <protection/>
    </xf>
    <xf numFmtId="0" fontId="33" fillId="0" borderId="15" xfId="66" applyFont="1" applyBorder="1" applyAlignment="1">
      <alignment wrapText="1"/>
      <protection/>
    </xf>
    <xf numFmtId="0" fontId="33" fillId="0" borderId="10" xfId="64" applyFont="1" applyBorder="1" applyAlignment="1">
      <alignment vertical="center" wrapText="1"/>
      <protection/>
    </xf>
    <xf numFmtId="0" fontId="33" fillId="0" borderId="12" xfId="66" applyFont="1" applyBorder="1" applyAlignment="1">
      <alignment wrapText="1"/>
      <protection/>
    </xf>
    <xf numFmtId="0" fontId="35" fillId="0" borderId="0" xfId="66" applyFont="1">
      <alignment/>
      <protection/>
    </xf>
    <xf numFmtId="1" fontId="36" fillId="24" borderId="11" xfId="0" applyFont="1" applyFill="1" applyBorder="1" applyAlignment="1">
      <alignment horizontal="left"/>
    </xf>
    <xf numFmtId="0" fontId="25" fillId="0" borderId="0" xfId="68" applyFont="1" applyAlignment="1">
      <alignment/>
      <protection/>
    </xf>
    <xf numFmtId="173" fontId="30" fillId="0" borderId="0" xfId="68" applyNumberFormat="1" applyFont="1">
      <alignment/>
      <protection/>
    </xf>
    <xf numFmtId="173" fontId="24" fillId="0" borderId="0" xfId="68" applyNumberFormat="1" applyFont="1">
      <alignment/>
      <protection/>
    </xf>
    <xf numFmtId="173" fontId="25" fillId="0" borderId="0" xfId="68" applyNumberFormat="1" applyFont="1">
      <alignment/>
      <protection/>
    </xf>
    <xf numFmtId="0" fontId="30" fillId="0" borderId="10" xfId="68" applyFont="1" applyBorder="1" applyAlignment="1">
      <alignment horizontal="center"/>
      <protection/>
    </xf>
    <xf numFmtId="0" fontId="30" fillId="0" borderId="10" xfId="68" applyFont="1" applyBorder="1" applyAlignment="1">
      <alignment horizontal="center" wrapText="1"/>
      <protection/>
    </xf>
    <xf numFmtId="0" fontId="30" fillId="6" borderId="10" xfId="68" applyFont="1" applyFill="1" applyBorder="1" applyAlignment="1">
      <alignment horizontal="center"/>
      <protection/>
    </xf>
    <xf numFmtId="0" fontId="25" fillId="0" borderId="10" xfId="68" applyFont="1" applyBorder="1">
      <alignment/>
      <protection/>
    </xf>
    <xf numFmtId="173" fontId="25" fillId="0" borderId="10" xfId="46" applyNumberFormat="1" applyFont="1" applyBorder="1" applyAlignment="1">
      <alignment/>
    </xf>
    <xf numFmtId="173" fontId="25" fillId="0" borderId="10" xfId="68" applyNumberFormat="1" applyFont="1" applyBorder="1">
      <alignment/>
      <protection/>
    </xf>
    <xf numFmtId="1" fontId="35" fillId="0" borderId="10" xfId="0" applyFont="1" applyBorder="1" applyAlignment="1">
      <alignment/>
    </xf>
    <xf numFmtId="0" fontId="30" fillId="0" borderId="10" xfId="68" applyFont="1" applyBorder="1">
      <alignment/>
      <protection/>
    </xf>
    <xf numFmtId="0" fontId="24" fillId="0" borderId="10" xfId="68" applyFont="1" applyBorder="1">
      <alignment/>
      <protection/>
    </xf>
    <xf numFmtId="0" fontId="24" fillId="0" borderId="10" xfId="68" applyFont="1" applyBorder="1" applyAlignment="1">
      <alignment horizontal="left"/>
      <protection/>
    </xf>
    <xf numFmtId="0" fontId="24" fillId="0" borderId="10" xfId="68" applyFont="1" applyBorder="1" applyAlignment="1">
      <alignment horizontal="center"/>
      <protection/>
    </xf>
    <xf numFmtId="1" fontId="25" fillId="0" borderId="16" xfId="0" applyFont="1" applyBorder="1" applyAlignment="1">
      <alignment/>
    </xf>
    <xf numFmtId="1" fontId="30" fillId="0" borderId="0" xfId="0" applyFont="1" applyBorder="1" applyAlignment="1">
      <alignment/>
    </xf>
    <xf numFmtId="0" fontId="34" fillId="0" borderId="17" xfId="66" applyFont="1" applyBorder="1" applyAlignment="1" quotePrefix="1">
      <alignment horizontal="left"/>
      <protection/>
    </xf>
    <xf numFmtId="0" fontId="4" fillId="0" borderId="0" xfId="66" applyFont="1">
      <alignment/>
      <protection/>
    </xf>
    <xf numFmtId="0" fontId="34" fillId="0" borderId="0" xfId="66" applyFont="1" applyBorder="1" applyAlignment="1" quotePrefix="1">
      <alignment horizontal="left"/>
      <protection/>
    </xf>
    <xf numFmtId="0" fontId="4" fillId="0" borderId="10" xfId="66" applyFont="1" applyBorder="1">
      <alignment/>
      <protection/>
    </xf>
    <xf numFmtId="0" fontId="30" fillId="0" borderId="10" xfId="65" applyFont="1" applyBorder="1">
      <alignment/>
      <protection/>
    </xf>
    <xf numFmtId="0" fontId="32" fillId="0" borderId="10" xfId="66" applyFont="1" applyBorder="1">
      <alignment/>
      <protection/>
    </xf>
    <xf numFmtId="0" fontId="34" fillId="0" borderId="0" xfId="66" applyFont="1" applyBorder="1" applyAlignment="1" quotePrefix="1">
      <alignment horizontal="left"/>
      <protection/>
    </xf>
    <xf numFmtId="0" fontId="4" fillId="0" borderId="0" xfId="66" applyFont="1" applyBorder="1">
      <alignment/>
      <protection/>
    </xf>
    <xf numFmtId="0" fontId="37" fillId="0" borderId="0" xfId="65" applyFont="1">
      <alignment/>
      <protection/>
    </xf>
    <xf numFmtId="1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5" fontId="4" fillId="0" borderId="0" xfId="0" applyNumberFormat="1" applyFont="1" applyFill="1" applyAlignment="1">
      <alignment vertical="center"/>
    </xf>
    <xf numFmtId="175" fontId="4" fillId="0" borderId="0" xfId="0" applyNumberFormat="1" applyFont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1" fontId="4" fillId="0" borderId="22" xfId="0" applyFont="1" applyBorder="1" applyAlignment="1">
      <alignment horizontal="center" vertical="center"/>
    </xf>
    <xf numFmtId="1" fontId="30" fillId="0" borderId="23" xfId="0" applyFont="1" applyBorder="1" applyAlignment="1">
      <alignment vertical="center"/>
    </xf>
    <xf numFmtId="49" fontId="30" fillId="0" borderId="23" xfId="0" applyNumberFormat="1" applyFont="1" applyBorder="1" applyAlignment="1">
      <alignment horizontal="center" vertical="center"/>
    </xf>
    <xf numFmtId="1" fontId="4" fillId="0" borderId="24" xfId="0" applyFont="1" applyBorder="1" applyAlignment="1">
      <alignment horizontal="center" vertical="center"/>
    </xf>
    <xf numFmtId="1" fontId="30" fillId="0" borderId="11" xfId="0" applyFont="1" applyBorder="1" applyAlignment="1">
      <alignment vertical="center"/>
    </xf>
    <xf numFmtId="1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1" fontId="4" fillId="0" borderId="26" xfId="0" applyFont="1" applyBorder="1" applyAlignment="1">
      <alignment horizontal="center" vertical="center"/>
    </xf>
    <xf numFmtId="1" fontId="30" fillId="0" borderId="25" xfId="0" applyFont="1" applyBorder="1" applyAlignment="1">
      <alignment vertical="center"/>
    </xf>
    <xf numFmtId="1" fontId="4" fillId="0" borderId="25" xfId="0" applyFont="1" applyBorder="1" applyAlignment="1">
      <alignment vertical="center"/>
    </xf>
    <xf numFmtId="1" fontId="4" fillId="0" borderId="27" xfId="0" applyFont="1" applyBorder="1" applyAlignment="1">
      <alignment horizontal="center" vertical="center"/>
    </xf>
    <xf numFmtId="1" fontId="30" fillId="0" borderId="28" xfId="0" applyFont="1" applyBorder="1" applyAlignment="1">
      <alignment vertical="center"/>
    </xf>
    <xf numFmtId="49" fontId="30" fillId="0" borderId="28" xfId="0" applyNumberFormat="1" applyFont="1" applyBorder="1" applyAlignment="1">
      <alignment horizontal="center" vertical="center"/>
    </xf>
    <xf numFmtId="1" fontId="4" fillId="0" borderId="23" xfId="0" applyFont="1" applyBorder="1" applyAlignment="1">
      <alignment horizontal="center" vertical="center"/>
    </xf>
    <xf numFmtId="1" fontId="30" fillId="0" borderId="29" xfId="0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1" fontId="4" fillId="0" borderId="23" xfId="0" applyFont="1" applyBorder="1" applyAlignment="1">
      <alignment vertical="center"/>
    </xf>
    <xf numFmtId="4" fontId="4" fillId="0" borderId="11" xfId="42" applyNumberFormat="1" applyFont="1" applyBorder="1" applyAlignment="1">
      <alignment vertical="center"/>
    </xf>
    <xf numFmtId="1" fontId="4" fillId="0" borderId="31" xfId="0" applyFont="1" applyBorder="1" applyAlignment="1">
      <alignment horizontal="center" vertical="center"/>
    </xf>
    <xf numFmtId="1" fontId="30" fillId="0" borderId="32" xfId="0" applyFont="1" applyBorder="1" applyAlignment="1">
      <alignment vertical="center"/>
    </xf>
    <xf numFmtId="49" fontId="30" fillId="0" borderId="3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" fontId="4" fillId="0" borderId="33" xfId="0" applyFont="1" applyBorder="1" applyAlignment="1">
      <alignment vertical="center"/>
    </xf>
    <xf numFmtId="1" fontId="30" fillId="0" borderId="34" xfId="0" applyFont="1" applyBorder="1" applyAlignment="1">
      <alignment horizontal="left" vertical="center"/>
    </xf>
    <xf numFmtId="1" fontId="30" fillId="0" borderId="34" xfId="0" applyFont="1" applyBorder="1" applyAlignment="1">
      <alignment vertical="center"/>
    </xf>
    <xf numFmtId="49" fontId="30" fillId="0" borderId="34" xfId="0" applyNumberFormat="1" applyFont="1" applyBorder="1" applyAlignment="1">
      <alignment horizontal="center" vertical="center"/>
    </xf>
    <xf numFmtId="1" fontId="4" fillId="0" borderId="0" xfId="0" applyFont="1" applyBorder="1" applyAlignment="1">
      <alignment horizontal="center" vertical="center"/>
    </xf>
    <xf numFmtId="1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" fontId="4" fillId="0" borderId="0" xfId="0" applyFont="1" applyBorder="1" applyAlignment="1">
      <alignment horizontal="center"/>
    </xf>
    <xf numFmtId="1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1" fontId="4" fillId="0" borderId="0" xfId="0" applyFont="1" applyAlignment="1">
      <alignment horizontal="center"/>
    </xf>
    <xf numFmtId="176" fontId="4" fillId="0" borderId="0" xfId="42" applyNumberFormat="1" applyFont="1" applyAlignment="1">
      <alignment/>
    </xf>
    <xf numFmtId="0" fontId="30" fillId="0" borderId="35" xfId="69" applyFont="1" applyBorder="1" applyAlignment="1">
      <alignment horizontal="center" vertical="center" wrapText="1"/>
      <protection/>
    </xf>
    <xf numFmtId="0" fontId="30" fillId="0" borderId="20" xfId="69" applyFont="1" applyBorder="1" applyAlignment="1">
      <alignment horizontal="center" vertical="center" wrapText="1"/>
      <protection/>
    </xf>
    <xf numFmtId="0" fontId="30" fillId="20" borderId="36" xfId="69" applyFont="1" applyFill="1" applyBorder="1" applyAlignment="1">
      <alignment horizontal="right"/>
      <protection/>
    </xf>
    <xf numFmtId="0" fontId="30" fillId="20" borderId="37" xfId="69" applyFont="1" applyFill="1" applyBorder="1">
      <alignment/>
      <protection/>
    </xf>
    <xf numFmtId="1" fontId="4" fillId="0" borderId="38" xfId="0" applyFont="1" applyBorder="1" applyAlignment="1">
      <alignment/>
    </xf>
    <xf numFmtId="1" fontId="4" fillId="0" borderId="39" xfId="0" applyFont="1" applyBorder="1" applyAlignment="1">
      <alignment/>
    </xf>
    <xf numFmtId="1" fontId="4" fillId="0" borderId="40" xfId="0" applyFont="1" applyBorder="1" applyAlignment="1">
      <alignment/>
    </xf>
    <xf numFmtId="1" fontId="4" fillId="0" borderId="23" xfId="0" applyFont="1" applyBorder="1" applyAlignment="1">
      <alignment/>
    </xf>
    <xf numFmtId="1" fontId="4" fillId="0" borderId="41" xfId="0" applyFont="1" applyBorder="1" applyAlignment="1">
      <alignment/>
    </xf>
    <xf numFmtId="1" fontId="4" fillId="0" borderId="42" xfId="0" applyFont="1" applyBorder="1" applyAlignment="1">
      <alignment/>
    </xf>
    <xf numFmtId="1" fontId="4" fillId="0" borderId="43" xfId="0" applyFont="1" applyBorder="1" applyAlignment="1">
      <alignment/>
    </xf>
    <xf numFmtId="0" fontId="30" fillId="0" borderId="36" xfId="69" applyFont="1" applyFill="1" applyBorder="1" applyAlignment="1">
      <alignment horizontal="right"/>
      <protection/>
    </xf>
    <xf numFmtId="0" fontId="30" fillId="0" borderId="37" xfId="69" applyFont="1" applyFill="1" applyBorder="1">
      <alignment/>
      <protection/>
    </xf>
    <xf numFmtId="0" fontId="4" fillId="0" borderId="39" xfId="69" applyFont="1" applyFill="1" applyBorder="1">
      <alignment/>
      <protection/>
    </xf>
    <xf numFmtId="1" fontId="4" fillId="0" borderId="24" xfId="0" applyFont="1" applyBorder="1" applyAlignment="1">
      <alignment/>
    </xf>
    <xf numFmtId="1" fontId="4" fillId="0" borderId="11" xfId="0" applyFont="1" applyBorder="1" applyAlignment="1">
      <alignment/>
    </xf>
    <xf numFmtId="0" fontId="30" fillId="0" borderId="44" xfId="69" applyFont="1" applyFill="1" applyBorder="1" applyAlignment="1">
      <alignment horizontal="right"/>
      <protection/>
    </xf>
    <xf numFmtId="0" fontId="30" fillId="0" borderId="45" xfId="69" applyFont="1" applyFill="1" applyBorder="1">
      <alignment/>
      <protection/>
    </xf>
    <xf numFmtId="4" fontId="4" fillId="0" borderId="0" xfId="0" applyNumberFormat="1" applyFont="1" applyAlignment="1">
      <alignment/>
    </xf>
    <xf numFmtId="1" fontId="4" fillId="0" borderId="46" xfId="0" applyFont="1" applyBorder="1" applyAlignment="1">
      <alignment/>
    </xf>
    <xf numFmtId="1" fontId="4" fillId="0" borderId="47" xfId="0" applyFont="1" applyBorder="1" applyAlignment="1">
      <alignment/>
    </xf>
    <xf numFmtId="1" fontId="4" fillId="0" borderId="48" xfId="0" applyFont="1" applyBorder="1" applyAlignment="1">
      <alignment/>
    </xf>
    <xf numFmtId="1" fontId="4" fillId="0" borderId="49" xfId="0" applyFont="1" applyBorder="1" applyAlignment="1">
      <alignment/>
    </xf>
    <xf numFmtId="1" fontId="40" fillId="0" borderId="50" xfId="0" applyFont="1" applyBorder="1" applyAlignment="1">
      <alignment/>
    </xf>
    <xf numFmtId="1" fontId="24" fillId="0" borderId="50" xfId="0" applyFont="1" applyBorder="1" applyAlignment="1">
      <alignment horizontal="right"/>
    </xf>
    <xf numFmtId="1" fontId="30" fillId="0" borderId="50" xfId="0" applyFont="1" applyBorder="1" applyAlignment="1">
      <alignment horizontal="center"/>
    </xf>
    <xf numFmtId="1" fontId="30" fillId="0" borderId="50" xfId="0" applyFont="1" applyBorder="1" applyAlignment="1">
      <alignment/>
    </xf>
    <xf numFmtId="1" fontId="4" fillId="0" borderId="50" xfId="0" applyFont="1" applyBorder="1" applyAlignment="1">
      <alignment/>
    </xf>
    <xf numFmtId="1" fontId="4" fillId="0" borderId="51" xfId="0" applyFont="1" applyBorder="1" applyAlignment="1">
      <alignment/>
    </xf>
    <xf numFmtId="1" fontId="30" fillId="0" borderId="52" xfId="0" applyFont="1" applyBorder="1" applyAlignment="1">
      <alignment/>
    </xf>
    <xf numFmtId="1" fontId="24" fillId="0" borderId="52" xfId="0" applyFont="1" applyBorder="1" applyAlignment="1">
      <alignment/>
    </xf>
    <xf numFmtId="1" fontId="4" fillId="0" borderId="52" xfId="0" applyFont="1" applyBorder="1" applyAlignment="1">
      <alignment/>
    </xf>
    <xf numFmtId="1" fontId="37" fillId="0" borderId="52" xfId="0" applyFont="1" applyBorder="1" applyAlignment="1">
      <alignment/>
    </xf>
    <xf numFmtId="1" fontId="24" fillId="0" borderId="50" xfId="0" applyFont="1" applyBorder="1" applyAlignment="1">
      <alignment/>
    </xf>
    <xf numFmtId="1" fontId="24" fillId="0" borderId="0" xfId="0" applyFont="1" applyBorder="1" applyAlignment="1">
      <alignment horizontal="center"/>
    </xf>
    <xf numFmtId="1" fontId="29" fillId="0" borderId="0" xfId="0" applyFont="1" applyBorder="1" applyAlignment="1">
      <alignment/>
    </xf>
    <xf numFmtId="1" fontId="41" fillId="0" borderId="0" xfId="0" applyFont="1" applyBorder="1" applyAlignment="1">
      <alignment horizontal="center"/>
    </xf>
    <xf numFmtId="1" fontId="29" fillId="0" borderId="0" xfId="0" applyFont="1" applyAlignment="1">
      <alignment/>
    </xf>
    <xf numFmtId="1" fontId="24" fillId="0" borderId="0" xfId="0" applyFont="1" applyBorder="1" applyAlignment="1">
      <alignment/>
    </xf>
    <xf numFmtId="1" fontId="30" fillId="0" borderId="0" xfId="0" applyFont="1" applyBorder="1" applyAlignment="1">
      <alignment horizontal="center"/>
    </xf>
    <xf numFmtId="1" fontId="4" fillId="0" borderId="0" xfId="0" applyFont="1" applyFill="1" applyBorder="1" applyAlignment="1">
      <alignment/>
    </xf>
    <xf numFmtId="1" fontId="4" fillId="0" borderId="53" xfId="0" applyFont="1" applyBorder="1" applyAlignment="1">
      <alignment/>
    </xf>
    <xf numFmtId="1" fontId="4" fillId="0" borderId="54" xfId="0" applyFont="1" applyBorder="1" applyAlignment="1">
      <alignment/>
    </xf>
    <xf numFmtId="1" fontId="4" fillId="0" borderId="55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56" xfId="0" applyNumberFormat="1" applyFont="1" applyFill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1" fontId="30" fillId="0" borderId="58" xfId="0" applyFont="1" applyBorder="1" applyAlignment="1">
      <alignment horizontal="center" vertical="center"/>
    </xf>
    <xf numFmtId="1" fontId="30" fillId="0" borderId="59" xfId="0" applyFont="1" applyBorder="1" applyAlignment="1">
      <alignment horizontal="center" vertical="center"/>
    </xf>
    <xf numFmtId="1" fontId="4" fillId="0" borderId="60" xfId="0" applyFont="1" applyBorder="1" applyAlignment="1">
      <alignment horizontal="center" vertical="center"/>
    </xf>
    <xf numFmtId="1" fontId="4" fillId="0" borderId="61" xfId="0" applyFont="1" applyBorder="1" applyAlignment="1">
      <alignment horizontal="center" vertical="center"/>
    </xf>
    <xf numFmtId="1" fontId="30" fillId="0" borderId="62" xfId="0" applyFont="1" applyBorder="1" applyAlignment="1">
      <alignment horizontal="center" vertical="center"/>
    </xf>
    <xf numFmtId="1" fontId="30" fillId="0" borderId="52" xfId="0" applyFont="1" applyBorder="1" applyAlignment="1">
      <alignment horizontal="left" vertical="center"/>
    </xf>
    <xf numFmtId="1" fontId="4" fillId="0" borderId="63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52" xfId="0" applyFont="1" applyBorder="1" applyAlignment="1">
      <alignment horizontal="center" vertical="center"/>
    </xf>
    <xf numFmtId="1" fontId="36" fillId="0" borderId="63" xfId="0" applyFont="1" applyBorder="1" applyAlignment="1">
      <alignment vertical="center"/>
    </xf>
    <xf numFmtId="1" fontId="4" fillId="0" borderId="62" xfId="0" applyFont="1" applyBorder="1" applyAlignment="1">
      <alignment horizontal="center" vertical="center"/>
    </xf>
    <xf numFmtId="173" fontId="42" fillId="0" borderId="64" xfId="45" applyNumberFormat="1" applyFont="1" applyBorder="1" applyAlignment="1">
      <alignment/>
    </xf>
    <xf numFmtId="1" fontId="30" fillId="0" borderId="61" xfId="0" applyFont="1" applyBorder="1" applyAlignment="1">
      <alignment horizontal="center" vertical="center"/>
    </xf>
    <xf numFmtId="1" fontId="30" fillId="0" borderId="63" xfId="0" applyFont="1" applyBorder="1" applyAlignment="1">
      <alignment vertical="center"/>
    </xf>
    <xf numFmtId="1" fontId="4" fillId="0" borderId="65" xfId="0" applyFont="1" applyBorder="1" applyAlignment="1">
      <alignment vertical="center"/>
    </xf>
    <xf numFmtId="49" fontId="4" fillId="0" borderId="66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65" xfId="0" applyFont="1" applyBorder="1" applyAlignment="1">
      <alignment horizontal="center" vertical="center"/>
    </xf>
    <xf numFmtId="1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24" fillId="0" borderId="67" xfId="0" applyNumberFormat="1" applyFont="1" applyBorder="1" applyAlignment="1">
      <alignment horizontal="center" vertical="center"/>
    </xf>
    <xf numFmtId="3" fontId="24" fillId="0" borderId="68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69" xfId="0" applyNumberFormat="1" applyFont="1" applyBorder="1" applyAlignment="1">
      <alignment horizontal="center" vertical="center"/>
    </xf>
    <xf numFmtId="1" fontId="30" fillId="0" borderId="70" xfId="0" applyFont="1" applyBorder="1" applyAlignment="1">
      <alignment horizontal="center" vertical="center"/>
    </xf>
    <xf numFmtId="1" fontId="4" fillId="0" borderId="10" xfId="0" applyFont="1" applyBorder="1" applyAlignment="1">
      <alignment horizontal="left" vertical="center"/>
    </xf>
    <xf numFmtId="173" fontId="42" fillId="0" borderId="10" xfId="48" applyNumberFormat="1" applyFont="1" applyBorder="1" applyAlignment="1">
      <alignment/>
    </xf>
    <xf numFmtId="1" fontId="30" fillId="0" borderId="10" xfId="0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vertical="center"/>
    </xf>
    <xf numFmtId="1" fontId="4" fillId="0" borderId="70" xfId="0" applyFont="1" applyBorder="1" applyAlignment="1">
      <alignment horizontal="center" vertical="center"/>
    </xf>
    <xf numFmtId="1" fontId="4" fillId="0" borderId="10" xfId="0" applyFont="1" applyBorder="1" applyAlignment="1">
      <alignment vertical="center"/>
    </xf>
    <xf numFmtId="173" fontId="33" fillId="0" borderId="71" xfId="45" applyNumberFormat="1" applyFont="1" applyBorder="1" applyAlignment="1">
      <alignment/>
    </xf>
    <xf numFmtId="1" fontId="30" fillId="0" borderId="72" xfId="0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171" fontId="4" fillId="0" borderId="0" xfId="42" applyFont="1" applyBorder="1" applyAlignment="1">
      <alignment vertical="center"/>
    </xf>
    <xf numFmtId="49" fontId="4" fillId="0" borderId="0" xfId="42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71" fontId="4" fillId="0" borderId="0" xfId="42" applyFont="1" applyAlignment="1">
      <alignment/>
    </xf>
    <xf numFmtId="0" fontId="4" fillId="0" borderId="0" xfId="63" applyFont="1">
      <alignment/>
      <protection/>
    </xf>
    <xf numFmtId="0" fontId="28" fillId="0" borderId="0" xfId="63" applyFont="1" applyAlignment="1">
      <alignment horizontal="right" vertical="center"/>
      <protection/>
    </xf>
    <xf numFmtId="1" fontId="40" fillId="0" borderId="0" xfId="0" applyFont="1" applyBorder="1" applyAlignment="1">
      <alignment/>
    </xf>
    <xf numFmtId="0" fontId="27" fillId="0" borderId="0" xfId="63" applyFont="1" applyAlignment="1">
      <alignment horizontal="center" vertical="center"/>
      <protection/>
    </xf>
    <xf numFmtId="0" fontId="38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3" fontId="4" fillId="0" borderId="0" xfId="63" applyNumberFormat="1" applyFont="1" applyAlignment="1">
      <alignment horizontal="center" vertical="center"/>
      <protection/>
    </xf>
    <xf numFmtId="0" fontId="30" fillId="0" borderId="0" xfId="63" applyFont="1">
      <alignment/>
      <protection/>
    </xf>
    <xf numFmtId="0" fontId="4" fillId="0" borderId="74" xfId="63" applyFont="1" applyBorder="1">
      <alignment/>
      <protection/>
    </xf>
    <xf numFmtId="0" fontId="44" fillId="0" borderId="75" xfId="63" applyFont="1" applyBorder="1">
      <alignment/>
      <protection/>
    </xf>
    <xf numFmtId="0" fontId="4" fillId="0" borderId="75" xfId="63" applyFont="1" applyBorder="1">
      <alignment/>
      <protection/>
    </xf>
    <xf numFmtId="0" fontId="33" fillId="0" borderId="75" xfId="63" applyFont="1" applyBorder="1" applyAlignment="1">
      <alignment horizontal="center"/>
      <protection/>
    </xf>
    <xf numFmtId="0" fontId="4" fillId="0" borderId="76" xfId="63" applyFont="1" applyBorder="1">
      <alignment/>
      <protection/>
    </xf>
    <xf numFmtId="0" fontId="4" fillId="0" borderId="77" xfId="63" applyFont="1" applyBorder="1">
      <alignment/>
      <protection/>
    </xf>
    <xf numFmtId="0" fontId="4" fillId="0" borderId="0" xfId="63" applyFont="1" applyBorder="1">
      <alignment/>
      <protection/>
    </xf>
    <xf numFmtId="0" fontId="4" fillId="0" borderId="78" xfId="63" applyFont="1" applyBorder="1">
      <alignment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79" xfId="63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center" wrapText="1"/>
      <protection/>
    </xf>
    <xf numFmtId="0" fontId="34" fillId="0" borderId="80" xfId="63" applyFont="1" applyBorder="1" applyAlignment="1">
      <alignment horizontal="center" vertical="center"/>
      <protection/>
    </xf>
    <xf numFmtId="0" fontId="34" fillId="0" borderId="62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3" fontId="33" fillId="0" borderId="0" xfId="63" applyNumberFormat="1" applyFont="1" applyAlignment="1">
      <alignment vertical="center"/>
      <protection/>
    </xf>
    <xf numFmtId="0" fontId="33" fillId="0" borderId="80" xfId="63" applyFont="1" applyBorder="1" applyAlignment="1">
      <alignment horizontal="center" vertical="center"/>
      <protection/>
    </xf>
    <xf numFmtId="0" fontId="33" fillId="0" borderId="62" xfId="63" applyFont="1" applyBorder="1" applyAlignment="1">
      <alignment vertical="center"/>
      <protection/>
    </xf>
    <xf numFmtId="0" fontId="33" fillId="0" borderId="81" xfId="63" applyFont="1" applyBorder="1" applyAlignment="1">
      <alignment horizontal="center" vertical="center"/>
      <protection/>
    </xf>
    <xf numFmtId="0" fontId="33" fillId="0" borderId="82" xfId="63" applyFont="1" applyBorder="1" applyAlignment="1">
      <alignment vertical="center"/>
      <protection/>
    </xf>
    <xf numFmtId="1" fontId="31" fillId="0" borderId="10" xfId="0" applyFont="1" applyBorder="1" applyAlignment="1">
      <alignment/>
    </xf>
    <xf numFmtId="0" fontId="34" fillId="0" borderId="83" xfId="63" applyFont="1" applyBorder="1" applyAlignment="1">
      <alignment horizontal="center" vertical="center"/>
      <protection/>
    </xf>
    <xf numFmtId="0" fontId="34" fillId="0" borderId="84" xfId="63" applyFont="1" applyBorder="1" applyAlignment="1">
      <alignment vertical="center"/>
      <protection/>
    </xf>
    <xf numFmtId="3" fontId="4" fillId="0" borderId="0" xfId="63" applyNumberFormat="1" applyFont="1">
      <alignment/>
      <protection/>
    </xf>
    <xf numFmtId="0" fontId="4" fillId="0" borderId="0" xfId="63" applyFont="1" applyFill="1" applyBorder="1">
      <alignment/>
      <protection/>
    </xf>
    <xf numFmtId="1" fontId="40" fillId="0" borderId="0" xfId="0" applyFont="1" applyFill="1" applyBorder="1" applyAlignment="1">
      <alignment/>
    </xf>
    <xf numFmtId="1" fontId="30" fillId="0" borderId="0" xfId="0" applyFont="1" applyFill="1" applyBorder="1" applyAlignment="1">
      <alignment/>
    </xf>
    <xf numFmtId="0" fontId="34" fillId="0" borderId="0" xfId="66" applyFont="1">
      <alignment/>
      <protection/>
    </xf>
    <xf numFmtId="3" fontId="4" fillId="0" borderId="0" xfId="66" applyNumberFormat="1" applyFont="1">
      <alignment/>
      <protection/>
    </xf>
    <xf numFmtId="0" fontId="34" fillId="0" borderId="82" xfId="66" applyFont="1" applyBorder="1">
      <alignment/>
      <protection/>
    </xf>
    <xf numFmtId="0" fontId="34" fillId="0" borderId="85" xfId="66" applyFont="1" applyBorder="1">
      <alignment/>
      <protection/>
    </xf>
    <xf numFmtId="0" fontId="34" fillId="0" borderId="86" xfId="66" applyFont="1" applyBorder="1">
      <alignment/>
      <protection/>
    </xf>
    <xf numFmtId="0" fontId="34" fillId="0" borderId="87" xfId="66" applyFont="1" applyBorder="1">
      <alignment/>
      <protection/>
    </xf>
    <xf numFmtId="0" fontId="24" fillId="0" borderId="0" xfId="66" applyFont="1">
      <alignment/>
      <protection/>
    </xf>
    <xf numFmtId="0" fontId="34" fillId="0" borderId="87" xfId="66" applyFont="1" applyBorder="1" applyAlignment="1">
      <alignment horizontal="left"/>
      <protection/>
    </xf>
    <xf numFmtId="0" fontId="34" fillId="0" borderId="0" xfId="66" applyFont="1" applyBorder="1">
      <alignment/>
      <protection/>
    </xf>
    <xf numFmtId="0" fontId="34" fillId="0" borderId="88" xfId="66" applyFont="1" applyBorder="1">
      <alignment/>
      <protection/>
    </xf>
    <xf numFmtId="0" fontId="45" fillId="0" borderId="87" xfId="66" applyFont="1" applyBorder="1" applyAlignment="1" quotePrefix="1">
      <alignment horizontal="left"/>
      <protection/>
    </xf>
    <xf numFmtId="0" fontId="45" fillId="0" borderId="59" xfId="66" applyFont="1" applyBorder="1" applyAlignment="1" quotePrefix="1">
      <alignment horizontal="left"/>
      <protection/>
    </xf>
    <xf numFmtId="0" fontId="34" fillId="0" borderId="50" xfId="66" applyFont="1" applyBorder="1">
      <alignment/>
      <protection/>
    </xf>
    <xf numFmtId="0" fontId="34" fillId="0" borderId="89" xfId="66" applyFont="1" applyBorder="1">
      <alignment/>
      <protection/>
    </xf>
    <xf numFmtId="0" fontId="30" fillId="0" borderId="0" xfId="66" applyFont="1">
      <alignment/>
      <protection/>
    </xf>
    <xf numFmtId="0" fontId="34" fillId="0" borderId="90" xfId="66" applyFont="1" applyBorder="1" applyAlignment="1" quotePrefix="1">
      <alignment horizontal="left"/>
      <protection/>
    </xf>
    <xf numFmtId="0" fontId="34" fillId="0" borderId="82" xfId="66" applyFont="1" applyBorder="1" applyAlignment="1">
      <alignment horizontal="center"/>
      <protection/>
    </xf>
    <xf numFmtId="0" fontId="24" fillId="0" borderId="0" xfId="66" applyFont="1" applyBorder="1">
      <alignment/>
      <protection/>
    </xf>
    <xf numFmtId="0" fontId="5" fillId="0" borderId="0" xfId="66" applyFont="1">
      <alignment/>
      <protection/>
    </xf>
    <xf numFmtId="0" fontId="34" fillId="0" borderId="87" xfId="66" applyFont="1" applyBorder="1" applyAlignment="1">
      <alignment horizontal="center"/>
      <protection/>
    </xf>
    <xf numFmtId="0" fontId="5" fillId="0" borderId="0" xfId="66" applyFont="1" applyBorder="1">
      <alignment/>
      <protection/>
    </xf>
    <xf numFmtId="0" fontId="34" fillId="0" borderId="60" xfId="66" applyFont="1" applyBorder="1">
      <alignment/>
      <protection/>
    </xf>
    <xf numFmtId="0" fontId="34" fillId="0" borderId="59" xfId="66" applyFont="1" applyBorder="1">
      <alignment/>
      <protection/>
    </xf>
    <xf numFmtId="0" fontId="46" fillId="0" borderId="0" xfId="66" applyFont="1" applyAlignment="1" quotePrefix="1">
      <alignment horizontal="left"/>
      <protection/>
    </xf>
    <xf numFmtId="0" fontId="37" fillId="0" borderId="20" xfId="66" applyFont="1" applyBorder="1">
      <alignment/>
      <protection/>
    </xf>
    <xf numFmtId="0" fontId="37" fillId="0" borderId="0" xfId="66" applyFont="1" applyBorder="1">
      <alignment/>
      <protection/>
    </xf>
    <xf numFmtId="0" fontId="34" fillId="0" borderId="0" xfId="66" applyFont="1" applyAlignment="1" quotePrefix="1">
      <alignment horizontal="left"/>
      <protection/>
    </xf>
    <xf numFmtId="1" fontId="34" fillId="0" borderId="0" xfId="66" applyNumberFormat="1" applyFont="1" applyBorder="1">
      <alignment/>
      <protection/>
    </xf>
    <xf numFmtId="0" fontId="34" fillId="0" borderId="0" xfId="66" applyFont="1" applyAlignment="1">
      <alignment horizontal="left"/>
      <protection/>
    </xf>
    <xf numFmtId="0" fontId="33" fillId="0" borderId="0" xfId="66" applyFont="1">
      <alignment/>
      <protection/>
    </xf>
    <xf numFmtId="0" fontId="33" fillId="0" borderId="0" xfId="66" applyFont="1" applyBorder="1">
      <alignment/>
      <protection/>
    </xf>
    <xf numFmtId="0" fontId="33" fillId="0" borderId="0" xfId="66" applyFont="1" applyAlignment="1" quotePrefix="1">
      <alignment horizontal="left"/>
      <protection/>
    </xf>
    <xf numFmtId="49" fontId="34" fillId="0" borderId="0" xfId="66" applyNumberFormat="1" applyFont="1">
      <alignment/>
      <protection/>
    </xf>
    <xf numFmtId="49" fontId="33" fillId="0" borderId="0" xfId="66" applyNumberFormat="1" applyFont="1">
      <alignment/>
      <protection/>
    </xf>
    <xf numFmtId="0" fontId="34" fillId="0" borderId="0" xfId="66" applyFont="1" applyAlignment="1" quotePrefix="1">
      <alignment/>
      <protection/>
    </xf>
    <xf numFmtId="0" fontId="34" fillId="0" borderId="0" xfId="66" applyFont="1" applyAlignment="1">
      <alignment/>
      <protection/>
    </xf>
    <xf numFmtId="173" fontId="4" fillId="0" borderId="0" xfId="66" applyNumberFormat="1" applyFont="1">
      <alignment/>
      <protection/>
    </xf>
    <xf numFmtId="0" fontId="37" fillId="0" borderId="0" xfId="66" applyFont="1" applyAlignment="1">
      <alignment horizontal="center"/>
      <protection/>
    </xf>
    <xf numFmtId="4" fontId="4" fillId="0" borderId="0" xfId="66" applyNumberFormat="1" applyFont="1">
      <alignment/>
      <protection/>
    </xf>
    <xf numFmtId="173" fontId="48" fillId="0" borderId="0" xfId="66" applyNumberFormat="1" applyFont="1">
      <alignment/>
      <protection/>
    </xf>
    <xf numFmtId="173" fontId="33" fillId="0" borderId="0" xfId="66" applyNumberFormat="1" applyFont="1">
      <alignment/>
      <protection/>
    </xf>
    <xf numFmtId="3" fontId="4" fillId="0" borderId="0" xfId="66" applyNumberFormat="1" applyFont="1" applyBorder="1">
      <alignment/>
      <protection/>
    </xf>
    <xf numFmtId="3" fontId="4" fillId="0" borderId="0" xfId="65" applyNumberFormat="1" applyFont="1">
      <alignment/>
      <protection/>
    </xf>
    <xf numFmtId="0" fontId="49" fillId="0" borderId="0" xfId="65" applyFont="1" applyAlignment="1">
      <alignment vertical="top" wrapText="1"/>
      <protection/>
    </xf>
    <xf numFmtId="0" fontId="50" fillId="0" borderId="0" xfId="65" applyFont="1" applyAlignment="1">
      <alignment horizontal="center" vertical="top"/>
      <protection/>
    </xf>
    <xf numFmtId="0" fontId="50" fillId="0" borderId="62" xfId="65" applyFont="1" applyBorder="1" applyAlignment="1">
      <alignment vertical="top" wrapText="1"/>
      <protection/>
    </xf>
    <xf numFmtId="3" fontId="4" fillId="0" borderId="10" xfId="65" applyNumberFormat="1" applyFont="1" applyBorder="1">
      <alignment/>
      <protection/>
    </xf>
    <xf numFmtId="0" fontId="49" fillId="0" borderId="10" xfId="65" applyFont="1" applyBorder="1" applyAlignment="1">
      <alignment vertical="top" wrapText="1"/>
      <protection/>
    </xf>
    <xf numFmtId="0" fontId="49" fillId="0" borderId="62" xfId="65" applyFont="1" applyBorder="1" applyAlignment="1">
      <alignment vertical="top" wrapText="1"/>
      <protection/>
    </xf>
    <xf numFmtId="3" fontId="30" fillId="0" borderId="10" xfId="65" applyNumberFormat="1" applyFont="1" applyBorder="1">
      <alignment/>
      <protection/>
    </xf>
    <xf numFmtId="0" fontId="30" fillId="0" borderId="0" xfId="65" applyFont="1">
      <alignment/>
      <protection/>
    </xf>
    <xf numFmtId="0" fontId="51" fillId="0" borderId="10" xfId="65" applyFont="1" applyBorder="1" applyAlignment="1">
      <alignment vertical="top" wrapText="1"/>
      <protection/>
    </xf>
    <xf numFmtId="0" fontId="51" fillId="0" borderId="62" xfId="65" applyFont="1" applyBorder="1" applyAlignment="1">
      <alignment vertical="top" wrapText="1"/>
      <protection/>
    </xf>
    <xf numFmtId="0" fontId="51" fillId="0" borderId="62" xfId="65" applyFont="1" applyBorder="1" applyAlignment="1">
      <alignment horizontal="right" vertical="top" wrapText="1"/>
      <protection/>
    </xf>
    <xf numFmtId="0" fontId="51" fillId="0" borderId="52" xfId="65" applyFont="1" applyBorder="1" applyAlignment="1">
      <alignment horizontal="right" vertical="top" wrapText="1"/>
      <protection/>
    </xf>
    <xf numFmtId="0" fontId="51" fillId="0" borderId="63" xfId="65" applyFont="1" applyBorder="1" applyAlignment="1">
      <alignment vertical="top" wrapText="1"/>
      <protection/>
    </xf>
    <xf numFmtId="0" fontId="51" fillId="0" borderId="62" xfId="65" applyFont="1" applyBorder="1" applyAlignment="1">
      <alignment horizontal="center" vertical="top" wrapText="1"/>
      <protection/>
    </xf>
    <xf numFmtId="0" fontId="51" fillId="0" borderId="52" xfId="65" applyFont="1" applyBorder="1" applyAlignment="1">
      <alignment vertical="top" wrapText="1"/>
      <protection/>
    </xf>
    <xf numFmtId="3" fontId="4" fillId="0" borderId="91" xfId="47" applyNumberFormat="1" applyFont="1" applyBorder="1" applyAlignment="1">
      <alignment/>
    </xf>
    <xf numFmtId="0" fontId="52" fillId="0" borderId="62" xfId="65" applyFont="1" applyBorder="1" applyAlignment="1">
      <alignment vertical="top" wrapText="1"/>
      <protection/>
    </xf>
    <xf numFmtId="3" fontId="49" fillId="0" borderId="52" xfId="65" applyNumberFormat="1" applyFont="1" applyBorder="1" applyAlignment="1">
      <alignment vertical="top" wrapText="1"/>
      <protection/>
    </xf>
    <xf numFmtId="3" fontId="49" fillId="0" borderId="10" xfId="65" applyNumberFormat="1" applyFont="1" applyBorder="1" applyAlignment="1">
      <alignment vertical="top" wrapText="1"/>
      <protection/>
    </xf>
    <xf numFmtId="3" fontId="49" fillId="0" borderId="10" xfId="65" applyNumberFormat="1" applyFont="1" applyFill="1" applyBorder="1" applyAlignment="1">
      <alignment vertical="top" wrapText="1"/>
      <protection/>
    </xf>
    <xf numFmtId="3" fontId="51" fillId="0" borderId="10" xfId="65" applyNumberFormat="1" applyFont="1" applyBorder="1" applyAlignment="1">
      <alignment vertical="top" wrapText="1"/>
      <protection/>
    </xf>
    <xf numFmtId="0" fontId="52" fillId="0" borderId="10" xfId="65" applyFont="1" applyBorder="1" applyAlignment="1">
      <alignment vertical="top" wrapText="1"/>
      <protection/>
    </xf>
    <xf numFmtId="3" fontId="4" fillId="0" borderId="92" xfId="47" applyNumberFormat="1" applyFont="1" applyBorder="1" applyAlignment="1">
      <alignment/>
    </xf>
    <xf numFmtId="3" fontId="4" fillId="0" borderId="93" xfId="47" applyNumberFormat="1" applyFont="1" applyBorder="1" applyAlignment="1" applyProtection="1">
      <alignment/>
      <protection locked="0"/>
    </xf>
    <xf numFmtId="0" fontId="4" fillId="0" borderId="10" xfId="65" applyFont="1" applyBorder="1" applyAlignment="1">
      <alignment horizontal="center" wrapText="1"/>
      <protection/>
    </xf>
    <xf numFmtId="3" fontId="30" fillId="0" borderId="10" xfId="65" applyNumberFormat="1" applyFont="1" applyBorder="1" applyAlignment="1">
      <alignment vertical="top" wrapText="1"/>
      <protection/>
    </xf>
    <xf numFmtId="3" fontId="30" fillId="0" borderId="0" xfId="65" applyNumberFormat="1" applyFont="1" applyAlignment="1">
      <alignment vertical="top" wrapText="1"/>
      <protection/>
    </xf>
    <xf numFmtId="3" fontId="30" fillId="0" borderId="0" xfId="65" applyNumberFormat="1" applyFont="1">
      <alignment/>
      <protection/>
    </xf>
    <xf numFmtId="0" fontId="4" fillId="0" borderId="0" xfId="62" applyFont="1">
      <alignment/>
      <protection/>
    </xf>
    <xf numFmtId="0" fontId="40" fillId="0" borderId="0" xfId="62" applyFont="1" applyAlignment="1">
      <alignment horizontal="left" vertical="center"/>
      <protection/>
    </xf>
    <xf numFmtId="1" fontId="30" fillId="0" borderId="0" xfId="62" applyNumberFormat="1" applyFont="1">
      <alignment/>
      <protection/>
    </xf>
    <xf numFmtId="0" fontId="39" fillId="0" borderId="0" xfId="62" applyFont="1">
      <alignment/>
      <protection/>
    </xf>
    <xf numFmtId="0" fontId="4" fillId="0" borderId="90" xfId="62" applyFont="1" applyBorder="1" applyAlignment="1">
      <alignment horizontal="center"/>
      <protection/>
    </xf>
    <xf numFmtId="14" fontId="4" fillId="0" borderId="60" xfId="62" applyNumberFormat="1" applyFont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4" fillId="0" borderId="10" xfId="62" applyFont="1" applyBorder="1" applyAlignment="1">
      <alignment horizontal="center"/>
      <protection/>
    </xf>
    <xf numFmtId="0" fontId="31" fillId="0" borderId="0" xfId="62" applyFont="1">
      <alignment/>
      <protection/>
    </xf>
    <xf numFmtId="3" fontId="4" fillId="0" borderId="10" xfId="44" applyNumberFormat="1" applyFont="1" applyBorder="1" applyAlignment="1">
      <alignment/>
    </xf>
    <xf numFmtId="3" fontId="31" fillId="0" borderId="0" xfId="62" applyNumberFormat="1" applyFont="1" applyBorder="1">
      <alignment/>
      <protection/>
    </xf>
    <xf numFmtId="3" fontId="4" fillId="0" borderId="0" xfId="62" applyNumberFormat="1" applyFont="1" applyBorder="1">
      <alignment/>
      <protection/>
    </xf>
    <xf numFmtId="0" fontId="31" fillId="0" borderId="10" xfId="62" applyFont="1" applyBorder="1">
      <alignment/>
      <protection/>
    </xf>
    <xf numFmtId="0" fontId="4" fillId="0" borderId="10" xfId="62" applyFont="1" applyBorder="1">
      <alignment/>
      <protection/>
    </xf>
    <xf numFmtId="0" fontId="4" fillId="0" borderId="94" xfId="62" applyFont="1" applyBorder="1" applyAlignment="1">
      <alignment vertical="center"/>
      <protection/>
    </xf>
    <xf numFmtId="0" fontId="36" fillId="0" borderId="95" xfId="62" applyFont="1" applyBorder="1" applyAlignment="1">
      <alignment vertical="center"/>
      <protection/>
    </xf>
    <xf numFmtId="3" fontId="4" fillId="0" borderId="0" xfId="62" applyNumberFormat="1" applyFont="1">
      <alignment/>
      <protection/>
    </xf>
    <xf numFmtId="1" fontId="4" fillId="0" borderId="0" xfId="62" applyNumberFormat="1" applyFont="1">
      <alignment/>
      <protection/>
    </xf>
    <xf numFmtId="0" fontId="30" fillId="0" borderId="0" xfId="62" applyFont="1" applyBorder="1">
      <alignment/>
      <protection/>
    </xf>
    <xf numFmtId="3" fontId="4" fillId="0" borderId="0" xfId="44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37" fillId="0" borderId="69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vertical="center"/>
    </xf>
    <xf numFmtId="3" fontId="5" fillId="0" borderId="96" xfId="0" applyNumberFormat="1" applyFont="1" applyBorder="1" applyAlignment="1">
      <alignment vertical="center"/>
    </xf>
    <xf numFmtId="173" fontId="42" fillId="0" borderId="69" xfId="48" applyNumberFormat="1" applyFont="1" applyBorder="1" applyAlignment="1">
      <alignment/>
    </xf>
    <xf numFmtId="3" fontId="5" fillId="0" borderId="60" xfId="0" applyNumberFormat="1" applyFont="1" applyFill="1" applyBorder="1" applyAlignment="1">
      <alignment vertical="center"/>
    </xf>
    <xf numFmtId="3" fontId="5" fillId="0" borderId="97" xfId="0" applyNumberFormat="1" applyFont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3" fontId="37" fillId="0" borderId="64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98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5" fillId="0" borderId="99" xfId="0" applyNumberFormat="1" applyFont="1" applyBorder="1" applyAlignment="1">
      <alignment vertical="center"/>
    </xf>
    <xf numFmtId="3" fontId="37" fillId="0" borderId="60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4" fontId="37" fillId="20" borderId="100" xfId="47" applyNumberFormat="1" applyFont="1" applyFill="1" applyBorder="1" applyAlignment="1">
      <alignment/>
    </xf>
    <xf numFmtId="4" fontId="5" fillId="0" borderId="101" xfId="42" applyNumberFormat="1" applyFont="1" applyBorder="1" applyAlignment="1">
      <alignment/>
    </xf>
    <xf numFmtId="4" fontId="5" fillId="0" borderId="102" xfId="42" applyNumberFormat="1" applyFont="1" applyBorder="1" applyAlignment="1">
      <alignment/>
    </xf>
    <xf numFmtId="4" fontId="5" fillId="0" borderId="103" xfId="42" applyNumberFormat="1" applyFont="1" applyBorder="1" applyAlignment="1">
      <alignment/>
    </xf>
    <xf numFmtId="3" fontId="37" fillId="0" borderId="100" xfId="47" applyNumberFormat="1" applyFont="1" applyFill="1" applyBorder="1" applyAlignment="1">
      <alignment/>
    </xf>
    <xf numFmtId="4" fontId="5" fillId="0" borderId="101" xfId="0" applyNumberFormat="1" applyFont="1" applyBorder="1" applyAlignment="1">
      <alignment/>
    </xf>
    <xf numFmtId="3" fontId="5" fillId="0" borderId="104" xfId="0" applyNumberFormat="1" applyFont="1" applyBorder="1" applyAlignment="1">
      <alignment/>
    </xf>
    <xf numFmtId="4" fontId="5" fillId="0" borderId="104" xfId="0" applyNumberFormat="1" applyFont="1" applyBorder="1" applyAlignment="1">
      <alignment/>
    </xf>
    <xf numFmtId="4" fontId="5" fillId="0" borderId="103" xfId="0" applyNumberFormat="1" applyFont="1" applyBorder="1" applyAlignment="1">
      <alignment/>
    </xf>
    <xf numFmtId="9" fontId="37" fillId="0" borderId="100" xfId="72" applyFont="1" applyFill="1" applyBorder="1" applyAlignment="1">
      <alignment horizontal="center"/>
    </xf>
    <xf numFmtId="3" fontId="37" fillId="0" borderId="105" xfId="47" applyNumberFormat="1" applyFont="1" applyFill="1" applyBorder="1" applyAlignment="1">
      <alignment/>
    </xf>
    <xf numFmtId="4" fontId="5" fillId="0" borderId="23" xfId="42" applyNumberFormat="1" applyFont="1" applyBorder="1" applyAlignment="1">
      <alignment vertical="center"/>
    </xf>
    <xf numFmtId="4" fontId="5" fillId="0" borderId="106" xfId="42" applyNumberFormat="1" applyFont="1" applyBorder="1" applyAlignment="1">
      <alignment vertical="center"/>
    </xf>
    <xf numFmtId="4" fontId="37" fillId="0" borderId="28" xfId="42" applyNumberFormat="1" applyFont="1" applyBorder="1" applyAlignment="1">
      <alignment vertical="center"/>
    </xf>
    <xf numFmtId="4" fontId="37" fillId="0" borderId="107" xfId="42" applyNumberFormat="1" applyFont="1" applyBorder="1" applyAlignment="1">
      <alignment vertical="center"/>
    </xf>
    <xf numFmtId="4" fontId="5" fillId="0" borderId="104" xfId="42" applyNumberFormat="1" applyFont="1" applyBorder="1" applyAlignment="1">
      <alignment vertical="center"/>
    </xf>
    <xf numFmtId="4" fontId="5" fillId="0" borderId="25" xfId="42" applyNumberFormat="1" applyFont="1" applyBorder="1" applyAlignment="1">
      <alignment vertical="center"/>
    </xf>
    <xf numFmtId="4" fontId="5" fillId="0" borderId="108" xfId="42" applyNumberFormat="1" applyFont="1" applyBorder="1" applyAlignment="1">
      <alignment vertical="center"/>
    </xf>
    <xf numFmtId="4" fontId="37" fillId="0" borderId="23" xfId="42" applyNumberFormat="1" applyFont="1" applyBorder="1" applyAlignment="1">
      <alignment vertical="center"/>
    </xf>
    <xf numFmtId="4" fontId="5" fillId="0" borderId="11" xfId="42" applyNumberFormat="1" applyFont="1" applyBorder="1" applyAlignment="1">
      <alignment vertical="center"/>
    </xf>
    <xf numFmtId="4" fontId="37" fillId="0" borderId="32" xfId="42" applyNumberFormat="1" applyFont="1" applyBorder="1" applyAlignment="1">
      <alignment vertical="center"/>
    </xf>
    <xf numFmtId="4" fontId="37" fillId="0" borderId="109" xfId="42" applyNumberFormat="1" applyFont="1" applyBorder="1" applyAlignment="1">
      <alignment vertical="center"/>
    </xf>
    <xf numFmtId="4" fontId="37" fillId="0" borderId="106" xfId="42" applyNumberFormat="1" applyFont="1" applyBorder="1" applyAlignment="1">
      <alignment vertical="center"/>
    </xf>
    <xf numFmtId="4" fontId="37" fillId="0" borderId="11" xfId="42" applyNumberFormat="1" applyFont="1" applyBorder="1" applyAlignment="1">
      <alignment vertical="center"/>
    </xf>
    <xf numFmtId="4" fontId="37" fillId="0" borderId="104" xfId="42" applyNumberFormat="1" applyFont="1" applyBorder="1" applyAlignment="1">
      <alignment vertical="center"/>
    </xf>
    <xf numFmtId="4" fontId="37" fillId="0" borderId="34" xfId="42" applyNumberFormat="1" applyFont="1" applyBorder="1" applyAlignment="1">
      <alignment vertical="center"/>
    </xf>
    <xf numFmtId="4" fontId="35" fillId="0" borderId="110" xfId="42" applyNumberFormat="1" applyFont="1" applyBorder="1" applyAlignment="1">
      <alignment vertical="center"/>
    </xf>
    <xf numFmtId="3" fontId="4" fillId="0" borderId="111" xfId="0" applyNumberFormat="1" applyFont="1" applyBorder="1" applyAlignment="1">
      <alignment vertical="center"/>
    </xf>
    <xf numFmtId="3" fontId="5" fillId="0" borderId="10" xfId="63" applyNumberFormat="1" applyFont="1" applyBorder="1" applyAlignment="1">
      <alignment vertical="center"/>
      <protection/>
    </xf>
    <xf numFmtId="3" fontId="5" fillId="0" borderId="79" xfId="63" applyNumberFormat="1" applyFont="1" applyBorder="1" applyAlignment="1">
      <alignment vertical="center"/>
      <protection/>
    </xf>
    <xf numFmtId="3" fontId="5" fillId="0" borderId="90" xfId="63" applyNumberFormat="1" applyFont="1" applyBorder="1" applyAlignment="1">
      <alignment vertical="center"/>
      <protection/>
    </xf>
    <xf numFmtId="3" fontId="5" fillId="0" borderId="112" xfId="63" applyNumberFormat="1" applyFont="1" applyBorder="1" applyAlignment="1">
      <alignment vertical="center"/>
      <protection/>
    </xf>
    <xf numFmtId="3" fontId="5" fillId="0" borderId="113" xfId="63" applyNumberFormat="1" applyFont="1" applyBorder="1" applyAlignment="1">
      <alignment vertical="center"/>
      <protection/>
    </xf>
    <xf numFmtId="173" fontId="37" fillId="0" borderId="114" xfId="45" applyNumberFormat="1" applyFont="1" applyBorder="1" applyAlignment="1">
      <alignment/>
    </xf>
    <xf numFmtId="173" fontId="37" fillId="0" borderId="71" xfId="45" applyNumberFormat="1" applyFont="1" applyBorder="1" applyAlignment="1">
      <alignment/>
    </xf>
    <xf numFmtId="173" fontId="37" fillId="21" borderId="71" xfId="45" applyNumberFormat="1" applyFont="1" applyFill="1" applyBorder="1" applyAlignment="1">
      <alignment/>
    </xf>
    <xf numFmtId="173" fontId="5" fillId="21" borderId="71" xfId="45" applyNumberFormat="1" applyFont="1" applyFill="1" applyBorder="1" applyAlignment="1">
      <alignment/>
    </xf>
    <xf numFmtId="173" fontId="5" fillId="0" borderId="71" xfId="45" applyNumberFormat="1" applyFont="1" applyBorder="1" applyAlignment="1">
      <alignment/>
    </xf>
    <xf numFmtId="173" fontId="5" fillId="21" borderId="115" xfId="45" applyNumberFormat="1" applyFont="1" applyFill="1" applyBorder="1" applyAlignment="1">
      <alignment/>
    </xf>
    <xf numFmtId="173" fontId="5" fillId="0" borderId="115" xfId="45" applyNumberFormat="1" applyFont="1" applyBorder="1" applyAlignment="1">
      <alignment/>
    </xf>
    <xf numFmtId="173" fontId="5" fillId="21" borderId="114" xfId="45" applyNumberFormat="1" applyFont="1" applyFill="1" applyBorder="1" applyAlignment="1">
      <alignment/>
    </xf>
    <xf numFmtId="173" fontId="5" fillId="0" borderId="114" xfId="45" applyNumberFormat="1" applyFont="1" applyBorder="1" applyAlignment="1">
      <alignment/>
    </xf>
    <xf numFmtId="173" fontId="5" fillId="21" borderId="116" xfId="45" applyNumberFormat="1" applyFont="1" applyFill="1" applyBorder="1" applyAlignment="1">
      <alignment/>
    </xf>
    <xf numFmtId="173" fontId="5" fillId="0" borderId="116" xfId="45" applyNumberFormat="1" applyFont="1" applyBorder="1" applyAlignment="1">
      <alignment/>
    </xf>
    <xf numFmtId="173" fontId="5" fillId="0" borderId="0" xfId="45" applyNumberFormat="1" applyFont="1" applyAlignment="1">
      <alignment/>
    </xf>
    <xf numFmtId="173" fontId="37" fillId="0" borderId="0" xfId="45" applyNumberFormat="1" applyFont="1" applyAlignment="1">
      <alignment/>
    </xf>
    <xf numFmtId="173" fontId="37" fillId="0" borderId="117" xfId="45" applyNumberFormat="1" applyFont="1" applyBorder="1" applyAlignment="1">
      <alignment/>
    </xf>
    <xf numFmtId="173" fontId="37" fillId="21" borderId="116" xfId="45" applyNumberFormat="1" applyFont="1" applyFill="1" applyBorder="1" applyAlignment="1">
      <alignment/>
    </xf>
    <xf numFmtId="173" fontId="37" fillId="0" borderId="116" xfId="45" applyNumberFormat="1" applyFont="1" applyBorder="1" applyAlignment="1">
      <alignment/>
    </xf>
    <xf numFmtId="3" fontId="37" fillId="0" borderId="10" xfId="65" applyNumberFormat="1" applyFont="1" applyBorder="1">
      <alignment/>
      <protection/>
    </xf>
    <xf numFmtId="3" fontId="5" fillId="0" borderId="10" xfId="65" applyNumberFormat="1" applyFont="1" applyBorder="1">
      <alignment/>
      <protection/>
    </xf>
    <xf numFmtId="3" fontId="5" fillId="0" borderId="92" xfId="47" applyNumberFormat="1" applyFont="1" applyBorder="1" applyAlignment="1">
      <alignment/>
    </xf>
    <xf numFmtId="3" fontId="5" fillId="0" borderId="118" xfId="47" applyNumberFormat="1" applyFont="1" applyFill="1" applyBorder="1" applyAlignment="1">
      <alignment/>
    </xf>
    <xf numFmtId="3" fontId="5" fillId="0" borderId="93" xfId="47" applyNumberFormat="1" applyFont="1" applyBorder="1" applyAlignment="1" applyProtection="1">
      <alignment/>
      <protection locked="0"/>
    </xf>
    <xf numFmtId="3" fontId="37" fillId="0" borderId="10" xfId="65" applyNumberFormat="1" applyFont="1" applyBorder="1" applyAlignment="1">
      <alignment vertical="top" wrapText="1"/>
      <protection/>
    </xf>
    <xf numFmtId="3" fontId="5" fillId="0" borderId="0" xfId="65" applyNumberFormat="1" applyFont="1">
      <alignment/>
      <protection/>
    </xf>
    <xf numFmtId="0" fontId="5" fillId="0" borderId="10" xfId="62" applyFont="1" applyBorder="1" applyAlignment="1">
      <alignment horizontal="center"/>
      <protection/>
    </xf>
    <xf numFmtId="3" fontId="5" fillId="0" borderId="10" xfId="44" applyNumberFormat="1" applyFont="1" applyBorder="1" applyAlignment="1">
      <alignment/>
    </xf>
    <xf numFmtId="3" fontId="5" fillId="0" borderId="10" xfId="66" applyNumberFormat="1" applyFont="1" applyBorder="1">
      <alignment/>
      <protection/>
    </xf>
    <xf numFmtId="174" fontId="5" fillId="0" borderId="10" xfId="65" applyNumberFormat="1" applyFont="1" applyBorder="1">
      <alignment/>
      <protection/>
    </xf>
    <xf numFmtId="174" fontId="5" fillId="0" borderId="10" xfId="66" applyNumberFormat="1" applyFont="1" applyBorder="1">
      <alignment/>
      <protection/>
    </xf>
    <xf numFmtId="0" fontId="37" fillId="0" borderId="10" xfId="62" applyFont="1" applyBorder="1">
      <alignment/>
      <protection/>
    </xf>
    <xf numFmtId="0" fontId="42" fillId="0" borderId="95" xfId="62" applyFont="1" applyBorder="1" applyAlignment="1">
      <alignment horizontal="center" vertical="center"/>
      <protection/>
    </xf>
    <xf numFmtId="3" fontId="42" fillId="0" borderId="95" xfId="44" applyNumberFormat="1" applyFont="1" applyBorder="1" applyAlignment="1">
      <alignment vertical="center"/>
    </xf>
    <xf numFmtId="3" fontId="42" fillId="0" borderId="119" xfId="44" applyNumberFormat="1" applyFont="1" applyBorder="1" applyAlignment="1">
      <alignment vertical="center"/>
    </xf>
    <xf numFmtId="1" fontId="5" fillId="0" borderId="10" xfId="62" applyNumberFormat="1" applyFont="1" applyBorder="1">
      <alignment/>
      <protection/>
    </xf>
    <xf numFmtId="1" fontId="5" fillId="0" borderId="0" xfId="62" applyNumberFormat="1" applyFont="1">
      <alignment/>
      <protection/>
    </xf>
    <xf numFmtId="173" fontId="5" fillId="0" borderId="120" xfId="45" applyNumberFormat="1" applyFont="1" applyBorder="1" applyAlignment="1">
      <alignment/>
    </xf>
    <xf numFmtId="0" fontId="5" fillId="0" borderId="10" xfId="65" applyFont="1" applyBorder="1">
      <alignment/>
      <protection/>
    </xf>
    <xf numFmtId="173" fontId="5" fillId="0" borderId="10" xfId="46" applyNumberFormat="1" applyFont="1" applyBorder="1" applyAlignment="1">
      <alignment/>
    </xf>
    <xf numFmtId="173" fontId="5" fillId="0" borderId="10" xfId="68" applyNumberFormat="1" applyFont="1" applyBorder="1">
      <alignment/>
      <protection/>
    </xf>
    <xf numFmtId="173" fontId="37" fillId="0" borderId="10" xfId="68" applyNumberFormat="1" applyFont="1" applyBorder="1">
      <alignment/>
      <protection/>
    </xf>
    <xf numFmtId="1" fontId="30" fillId="0" borderId="52" xfId="0" applyFont="1" applyBorder="1" applyAlignment="1">
      <alignment horizontal="center" vertical="center"/>
    </xf>
    <xf numFmtId="1" fontId="30" fillId="0" borderId="63" xfId="0" applyFont="1" applyBorder="1" applyAlignment="1">
      <alignment horizontal="center" vertical="center"/>
    </xf>
    <xf numFmtId="1" fontId="30" fillId="0" borderId="121" xfId="0" applyFont="1" applyBorder="1" applyAlignment="1">
      <alignment horizontal="center" vertical="center"/>
    </xf>
    <xf numFmtId="1" fontId="30" fillId="0" borderId="122" xfId="0" applyFont="1" applyBorder="1" applyAlignment="1">
      <alignment horizontal="center" vertical="center"/>
    </xf>
    <xf numFmtId="1" fontId="30" fillId="0" borderId="123" xfId="0" applyFont="1" applyBorder="1" applyAlignment="1">
      <alignment horizontal="center" vertical="center"/>
    </xf>
    <xf numFmtId="1" fontId="24" fillId="0" borderId="0" xfId="0" applyFont="1" applyAlignment="1">
      <alignment horizontal="center" vertical="center"/>
    </xf>
    <xf numFmtId="1" fontId="28" fillId="0" borderId="0" xfId="0" applyFont="1" applyAlignment="1">
      <alignment horizontal="center" vertical="center"/>
    </xf>
    <xf numFmtId="1" fontId="4" fillId="0" borderId="56" xfId="0" applyFont="1" applyBorder="1" applyAlignment="1">
      <alignment horizontal="center" vertical="center"/>
    </xf>
    <xf numFmtId="1" fontId="4" fillId="0" borderId="57" xfId="0" applyFont="1" applyBorder="1" applyAlignment="1">
      <alignment horizontal="center" vertical="center"/>
    </xf>
    <xf numFmtId="1" fontId="30" fillId="0" borderId="89" xfId="0" applyFont="1" applyBorder="1" applyAlignment="1">
      <alignment horizontal="center" vertical="center"/>
    </xf>
    <xf numFmtId="1" fontId="30" fillId="0" borderId="62" xfId="0" applyFont="1" applyBorder="1" applyAlignment="1">
      <alignment horizontal="center" vertical="center"/>
    </xf>
    <xf numFmtId="1" fontId="37" fillId="0" borderId="50" xfId="0" applyFont="1" applyBorder="1" applyAlignment="1">
      <alignment horizontal="center"/>
    </xf>
    <xf numFmtId="1" fontId="41" fillId="0" borderId="0" xfId="0" applyFont="1" applyBorder="1" applyAlignment="1">
      <alignment horizontal="center"/>
    </xf>
    <xf numFmtId="1" fontId="24" fillId="0" borderId="0" xfId="0" applyFont="1" applyBorder="1" applyAlignment="1">
      <alignment horizontal="center"/>
    </xf>
    <xf numFmtId="1" fontId="30" fillId="0" borderId="59" xfId="0" applyFont="1" applyBorder="1" applyAlignment="1">
      <alignment horizontal="center" vertical="center"/>
    </xf>
    <xf numFmtId="1" fontId="30" fillId="0" borderId="50" xfId="0" applyFont="1" applyBorder="1" applyAlignment="1">
      <alignment horizontal="center" vertical="center"/>
    </xf>
    <xf numFmtId="1" fontId="4" fillId="0" borderId="62" xfId="0" applyFont="1" applyBorder="1" applyAlignment="1">
      <alignment horizontal="left" vertical="center"/>
    </xf>
    <xf numFmtId="1" fontId="4" fillId="0" borderId="52" xfId="0" applyFont="1" applyBorder="1" applyAlignment="1">
      <alignment horizontal="left" vertical="center"/>
    </xf>
    <xf numFmtId="1" fontId="4" fillId="0" borderId="63" xfId="0" applyFont="1" applyBorder="1" applyAlignment="1">
      <alignment horizontal="left" vertical="center"/>
    </xf>
    <xf numFmtId="1" fontId="30" fillId="0" borderId="70" xfId="0" applyFont="1" applyBorder="1" applyAlignment="1">
      <alignment horizontal="center" vertical="center"/>
    </xf>
    <xf numFmtId="1" fontId="4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1" fontId="30" fillId="0" borderId="10" xfId="0" applyFont="1" applyBorder="1" applyAlignment="1">
      <alignment horizontal="left" vertical="center"/>
    </xf>
    <xf numFmtId="3" fontId="5" fillId="0" borderId="6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73" xfId="0" applyFont="1" applyBorder="1" applyAlignment="1">
      <alignment horizontal="left" vertical="center"/>
    </xf>
    <xf numFmtId="1" fontId="30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69" xfId="0" applyNumberFormat="1" applyFont="1" applyBorder="1" applyAlignment="1">
      <alignment horizontal="center" vertical="center"/>
    </xf>
    <xf numFmtId="1" fontId="4" fillId="0" borderId="10" xfId="0" applyFont="1" applyFill="1" applyBorder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/>
    </xf>
    <xf numFmtId="1" fontId="26" fillId="0" borderId="0" xfId="0" applyFont="1" applyAlignment="1">
      <alignment horizontal="center" vertical="center"/>
    </xf>
    <xf numFmtId="1" fontId="24" fillId="0" borderId="124" xfId="0" applyFont="1" applyBorder="1" applyAlignment="1">
      <alignment horizontal="center" vertical="center"/>
    </xf>
    <xf numFmtId="1" fontId="24" fillId="0" borderId="70" xfId="0" applyFont="1" applyBorder="1" applyAlignment="1">
      <alignment horizontal="center" vertical="center"/>
    </xf>
    <xf numFmtId="1" fontId="24" fillId="0" borderId="67" xfId="0" applyFont="1" applyBorder="1" applyAlignment="1">
      <alignment horizontal="center" vertical="center"/>
    </xf>
    <xf numFmtId="1" fontId="24" fillId="0" borderId="10" xfId="0" applyFont="1" applyBorder="1" applyAlignment="1">
      <alignment horizontal="center" vertical="center"/>
    </xf>
    <xf numFmtId="1" fontId="4" fillId="0" borderId="67" xfId="0" applyFont="1" applyBorder="1" applyAlignment="1">
      <alignment horizontal="center" vertical="center"/>
    </xf>
    <xf numFmtId="1" fontId="4" fillId="0" borderId="10" xfId="0" applyFont="1" applyBorder="1" applyAlignment="1">
      <alignment horizontal="center" vertical="center"/>
    </xf>
    <xf numFmtId="0" fontId="30" fillId="0" borderId="125" xfId="69" applyFont="1" applyBorder="1" applyAlignment="1">
      <alignment horizontal="center" vertical="center" wrapText="1"/>
      <protection/>
    </xf>
    <xf numFmtId="0" fontId="30" fillId="0" borderId="36" xfId="69" applyFont="1" applyBorder="1" applyAlignment="1">
      <alignment horizontal="center" vertical="center" wrapText="1"/>
      <protection/>
    </xf>
    <xf numFmtId="0" fontId="30" fillId="0" borderId="126" xfId="69" applyFont="1" applyBorder="1" applyAlignment="1">
      <alignment horizontal="center" vertical="center" wrapText="1"/>
      <protection/>
    </xf>
    <xf numFmtId="0" fontId="30" fillId="0" borderId="37" xfId="69" applyFont="1" applyBorder="1" applyAlignment="1">
      <alignment horizontal="center" vertical="center" wrapText="1"/>
      <protection/>
    </xf>
    <xf numFmtId="0" fontId="30" fillId="0" borderId="127" xfId="0" applyNumberFormat="1" applyFont="1" applyBorder="1" applyAlignment="1">
      <alignment horizontal="center"/>
    </xf>
    <xf numFmtId="0" fontId="30" fillId="0" borderId="21" xfId="0" applyNumberFormat="1" applyFont="1" applyBorder="1" applyAlignment="1">
      <alignment horizontal="center"/>
    </xf>
    <xf numFmtId="1" fontId="38" fillId="0" borderId="128" xfId="0" applyFont="1" applyBorder="1" applyAlignment="1">
      <alignment horizontal="center" vertical="center"/>
    </xf>
    <xf numFmtId="1" fontId="38" fillId="0" borderId="129" xfId="0" applyFont="1" applyBorder="1" applyAlignment="1">
      <alignment horizontal="center" vertical="center"/>
    </xf>
    <xf numFmtId="1" fontId="38" fillId="0" borderId="130" xfId="0" applyFont="1" applyBorder="1" applyAlignment="1">
      <alignment horizontal="center" vertical="center"/>
    </xf>
    <xf numFmtId="1" fontId="4" fillId="0" borderId="131" xfId="0" applyFont="1" applyBorder="1" applyAlignment="1">
      <alignment horizontal="center" vertical="center"/>
    </xf>
    <xf numFmtId="1" fontId="4" fillId="0" borderId="132" xfId="0" applyFont="1" applyBorder="1" applyAlignment="1">
      <alignment horizontal="center" vertical="center"/>
    </xf>
    <xf numFmtId="1" fontId="4" fillId="0" borderId="133" xfId="0" applyFont="1" applyBorder="1" applyAlignment="1">
      <alignment horizontal="center" vertical="center"/>
    </xf>
    <xf numFmtId="1" fontId="4" fillId="0" borderId="134" xfId="0" applyFont="1" applyBorder="1" applyAlignment="1">
      <alignment horizontal="center" vertical="center"/>
    </xf>
    <xf numFmtId="1" fontId="4" fillId="0" borderId="18" xfId="0" applyFont="1" applyBorder="1" applyAlignment="1">
      <alignment horizontal="center" vertical="center"/>
    </xf>
    <xf numFmtId="1" fontId="4" fillId="0" borderId="20" xfId="0" applyFont="1" applyBorder="1" applyAlignment="1">
      <alignment horizontal="center" vertical="center"/>
    </xf>
    <xf numFmtId="0" fontId="43" fillId="0" borderId="0" xfId="63" applyFont="1" applyAlignment="1">
      <alignment horizontal="center"/>
      <protection/>
    </xf>
    <xf numFmtId="0" fontId="4" fillId="0" borderId="8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3" fillId="0" borderId="10" xfId="64" applyFont="1" applyBorder="1" applyAlignment="1">
      <alignment horizontal="center" vertical="center" wrapText="1"/>
      <protection/>
    </xf>
    <xf numFmtId="0" fontId="4" fillId="0" borderId="135" xfId="66" applyFont="1" applyFill="1" applyBorder="1" applyAlignment="1">
      <alignment horizontal="center"/>
      <protection/>
    </xf>
    <xf numFmtId="0" fontId="33" fillId="0" borderId="136" xfId="64" applyFont="1" applyBorder="1" applyAlignment="1">
      <alignment horizontal="center" vertical="center" wrapText="1"/>
      <protection/>
    </xf>
    <xf numFmtId="0" fontId="33" fillId="0" borderId="111" xfId="64" applyFont="1" applyBorder="1" applyAlignment="1">
      <alignment horizontal="center" vertical="center" wrapText="1"/>
      <protection/>
    </xf>
    <xf numFmtId="0" fontId="33" fillId="0" borderId="137" xfId="64" applyFont="1" applyBorder="1" applyAlignment="1">
      <alignment horizontal="center" vertical="center" wrapText="1"/>
      <protection/>
    </xf>
    <xf numFmtId="0" fontId="33" fillId="0" borderId="138" xfId="64" applyFont="1" applyBorder="1" applyAlignment="1">
      <alignment horizontal="center" vertical="center" wrapText="1"/>
      <protection/>
    </xf>
    <xf numFmtId="0" fontId="33" fillId="0" borderId="139" xfId="64" applyFont="1" applyBorder="1" applyAlignment="1">
      <alignment horizontal="center" vertical="center" wrapText="1"/>
      <protection/>
    </xf>
    <xf numFmtId="0" fontId="33" fillId="0" borderId="140" xfId="64" applyFont="1" applyBorder="1" applyAlignment="1">
      <alignment horizontal="center" vertical="center" wrapText="1"/>
      <protection/>
    </xf>
    <xf numFmtId="0" fontId="33" fillId="0" borderId="141" xfId="64" applyFont="1" applyBorder="1" applyAlignment="1">
      <alignment horizontal="center" vertical="center" wrapText="1"/>
      <protection/>
    </xf>
    <xf numFmtId="0" fontId="33" fillId="0" borderId="142" xfId="64" applyFont="1" applyBorder="1" applyAlignment="1">
      <alignment horizontal="center" vertical="center" wrapText="1"/>
      <protection/>
    </xf>
    <xf numFmtId="0" fontId="33" fillId="0" borderId="143" xfId="64" applyFont="1" applyBorder="1" applyAlignment="1">
      <alignment vertical="center" wrapText="1"/>
      <protection/>
    </xf>
    <xf numFmtId="0" fontId="33" fillId="0" borderId="144" xfId="64" applyFont="1" applyBorder="1" applyAlignment="1">
      <alignment vertical="center" wrapText="1"/>
      <protection/>
    </xf>
    <xf numFmtId="0" fontId="33" fillId="0" borderId="15" xfId="64" applyFont="1" applyBorder="1" applyAlignment="1">
      <alignment horizontal="center" vertical="center" wrapText="1"/>
      <protection/>
    </xf>
    <xf numFmtId="0" fontId="33" fillId="0" borderId="12" xfId="64" applyFont="1" applyBorder="1" applyAlignment="1">
      <alignment horizontal="center" vertical="center" wrapText="1"/>
      <protection/>
    </xf>
    <xf numFmtId="0" fontId="33" fillId="0" borderId="145" xfId="64" applyFont="1" applyBorder="1" applyAlignment="1">
      <alignment horizontal="center" vertical="center" wrapText="1"/>
      <protection/>
    </xf>
    <xf numFmtId="0" fontId="33" fillId="0" borderId="146" xfId="64" applyFont="1" applyBorder="1" applyAlignment="1">
      <alignment horizontal="center" vertical="center" wrapText="1"/>
      <protection/>
    </xf>
    <xf numFmtId="0" fontId="49" fillId="0" borderId="52" xfId="65" applyFont="1" applyBorder="1" applyAlignment="1">
      <alignment horizontal="center" vertical="top"/>
      <protection/>
    </xf>
    <xf numFmtId="0" fontId="4" fillId="0" borderId="62" xfId="65" applyFont="1" applyBorder="1" applyAlignment="1">
      <alignment horizontal="center"/>
      <protection/>
    </xf>
    <xf numFmtId="0" fontId="4" fillId="0" borderId="63" xfId="65" applyFont="1" applyBorder="1" applyAlignment="1">
      <alignment horizontal="center"/>
      <protection/>
    </xf>
    <xf numFmtId="0" fontId="30" fillId="0" borderId="62" xfId="65" applyFont="1" applyBorder="1" applyAlignment="1">
      <alignment horizontal="center"/>
      <protection/>
    </xf>
    <xf numFmtId="0" fontId="30" fillId="0" borderId="63" xfId="65" applyFont="1" applyBorder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4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4" fillId="0" borderId="90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25" fillId="0" borderId="90" xfId="62" applyFont="1" applyBorder="1" applyAlignment="1">
      <alignment horizontal="center" vertical="center"/>
      <protection/>
    </xf>
    <xf numFmtId="0" fontId="25" fillId="0" borderId="60" xfId="62" applyFont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/>
      <protection/>
    </xf>
    <xf numFmtId="173" fontId="24" fillId="0" borderId="0" xfId="68" applyNumberFormat="1" applyFont="1" applyBorder="1" applyAlignment="1">
      <alignment horizontal="center" wrapText="1"/>
      <protection/>
    </xf>
    <xf numFmtId="0" fontId="24" fillId="0" borderId="0" xfId="68" applyFont="1" applyBorder="1" applyAlignment="1">
      <alignment horizontal="center" wrapText="1"/>
      <protection/>
    </xf>
    <xf numFmtId="0" fontId="27" fillId="0" borderId="0" xfId="68" applyFont="1" applyBorder="1" applyAlignment="1">
      <alignment horizontal="center"/>
      <protection/>
    </xf>
    <xf numFmtId="0" fontId="26" fillId="0" borderId="0" xfId="68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franko" xfId="45"/>
    <cellStyle name="Comma_Kontabilteti Financiar" xfId="46"/>
    <cellStyle name="Comma_Profit &amp; Loss acc. Albavia" xfId="47"/>
    <cellStyle name="Comma_vjos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Aktivet_Afatgjata_Materiale(1)" xfId="62"/>
    <cellStyle name="Normal_Bilanci i ri 2008 3-SH xls" xfId="63"/>
    <cellStyle name="Normal_Deklarata per tatimet" xfId="64"/>
    <cellStyle name="Normal_Formularet e rinj te bilancit 2010" xfId="65"/>
    <cellStyle name="Normal_franko" xfId="66"/>
    <cellStyle name="Normal_Hysenaj Dieta 2008" xfId="67"/>
    <cellStyle name="Normal_Kontabilteti Financiar" xfId="68"/>
    <cellStyle name="Normal_Profit &amp; Loss acc. Albavia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51</xdr:row>
      <xdr:rowOff>19050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705225" y="988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BILANCE%202010\SHENDELLIU\BILANCI%20%20SHENDELLIU%20%20%20SKK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I analit."/>
      <sheetName val="AKTIVI"/>
      <sheetName val="PASIVI analit."/>
      <sheetName val="PASIVI"/>
      <sheetName val="Te Ardhura+Shpenzime Anal."/>
      <sheetName val="Te Ardh - Shpez Funks"/>
      <sheetName val="REZULTATI TATIMOR"/>
      <sheetName val="Pasqyra e flluksit te parase"/>
      <sheetName val="Kapitali MODEL 1"/>
      <sheetName val="deklarat tf"/>
      <sheetName val="inv.mall"/>
      <sheetName val="inventar AQT"/>
      <sheetName val="pasqyra 1"/>
      <sheetName val="pasqyra 2 "/>
      <sheetName val="te ardhura sipas aktiviteti "/>
      <sheetName val="AAM"/>
      <sheetName val="invent automjet"/>
      <sheetName val="Llogaritje amortizmi"/>
    </sheetNames>
    <sheetDataSet>
      <sheetData sheetId="1">
        <row r="150">
          <cell r="D150">
            <v>0</v>
          </cell>
        </row>
        <row r="152">
          <cell r="D152">
            <v>3251792</v>
          </cell>
        </row>
        <row r="158">
          <cell r="D158">
            <v>49121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2:L5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28125" style="101" customWidth="1"/>
    <col min="2" max="2" width="3.7109375" style="101" customWidth="1"/>
    <col min="3" max="10" width="9.140625" style="101" customWidth="1"/>
    <col min="11" max="11" width="7.00390625" style="101" customWidth="1"/>
    <col min="12" max="12" width="3.7109375" style="101" customWidth="1"/>
    <col min="13" max="16384" width="9.140625" style="101" customWidth="1"/>
  </cols>
  <sheetData>
    <row r="1" ht="13.5" thickBot="1"/>
    <row r="2" spans="2:12" ht="13.5" thickTop="1"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2:12" ht="15.75">
      <c r="B3" s="128"/>
      <c r="C3" s="48" t="s">
        <v>216</v>
      </c>
      <c r="D3" s="99"/>
      <c r="E3" s="99"/>
      <c r="F3" s="129" t="s">
        <v>11</v>
      </c>
      <c r="G3" s="130"/>
      <c r="H3" s="131"/>
      <c r="I3" s="132"/>
      <c r="J3" s="133"/>
      <c r="K3" s="99"/>
      <c r="L3" s="134"/>
    </row>
    <row r="4" spans="2:12" ht="15.75">
      <c r="B4" s="128"/>
      <c r="C4" s="48" t="s">
        <v>217</v>
      </c>
      <c r="D4" s="99"/>
      <c r="E4" s="99"/>
      <c r="F4" s="48" t="s">
        <v>37</v>
      </c>
      <c r="G4" s="135"/>
      <c r="H4" s="136"/>
      <c r="I4" s="135"/>
      <c r="J4" s="137"/>
      <c r="K4" s="99"/>
      <c r="L4" s="134"/>
    </row>
    <row r="5" spans="2:12" ht="14.25">
      <c r="B5" s="128"/>
      <c r="C5" s="48" t="s">
        <v>218</v>
      </c>
      <c r="D5" s="99"/>
      <c r="E5" s="99"/>
      <c r="F5" s="138" t="s">
        <v>315</v>
      </c>
      <c r="G5" s="135"/>
      <c r="H5" s="135"/>
      <c r="I5" s="135"/>
      <c r="J5" s="137"/>
      <c r="K5" s="99"/>
      <c r="L5" s="134"/>
    </row>
    <row r="6" spans="2:12" ht="12.75">
      <c r="B6" s="128"/>
      <c r="C6" s="48"/>
      <c r="D6" s="99"/>
      <c r="E6" s="99"/>
      <c r="F6" s="48"/>
      <c r="G6" s="48"/>
      <c r="H6" s="48"/>
      <c r="I6" s="48"/>
      <c r="J6" s="99"/>
      <c r="K6" s="99"/>
      <c r="L6" s="134"/>
    </row>
    <row r="7" spans="2:12" ht="14.25">
      <c r="B7" s="128"/>
      <c r="C7" s="48" t="s">
        <v>324</v>
      </c>
      <c r="D7" s="99"/>
      <c r="E7" s="99"/>
      <c r="F7" s="429"/>
      <c r="G7" s="429"/>
      <c r="H7" s="429"/>
      <c r="I7" s="429"/>
      <c r="J7" s="99"/>
      <c r="K7" s="99"/>
      <c r="L7" s="134"/>
    </row>
    <row r="8" spans="2:12" ht="14.25">
      <c r="B8" s="128"/>
      <c r="C8" s="48" t="s">
        <v>325</v>
      </c>
      <c r="D8" s="99"/>
      <c r="E8" s="99"/>
      <c r="F8" s="429"/>
      <c r="G8" s="429"/>
      <c r="H8" s="429"/>
      <c r="I8" s="429"/>
      <c r="J8" s="99"/>
      <c r="K8" s="99"/>
      <c r="L8" s="134"/>
    </row>
    <row r="9" spans="2:12" ht="12.75">
      <c r="B9" s="128"/>
      <c r="C9" s="48"/>
      <c r="D9" s="99"/>
      <c r="E9" s="99"/>
      <c r="F9" s="99"/>
      <c r="G9" s="99"/>
      <c r="H9" s="99"/>
      <c r="I9" s="99"/>
      <c r="J9" s="99"/>
      <c r="K9" s="99"/>
      <c r="L9" s="134"/>
    </row>
    <row r="10" spans="2:12" ht="15.75">
      <c r="B10" s="128"/>
      <c r="C10" s="48" t="s">
        <v>219</v>
      </c>
      <c r="D10" s="99"/>
      <c r="E10" s="99"/>
      <c r="F10" s="132" t="s">
        <v>316</v>
      </c>
      <c r="G10" s="139"/>
      <c r="H10" s="133"/>
      <c r="I10" s="133"/>
      <c r="J10" s="133"/>
      <c r="K10" s="99"/>
      <c r="L10" s="134"/>
    </row>
    <row r="11" spans="2:12" ht="15.75">
      <c r="B11" s="128"/>
      <c r="C11" s="99"/>
      <c r="D11" s="99"/>
      <c r="E11" s="99"/>
      <c r="F11" s="132"/>
      <c r="G11" s="139"/>
      <c r="H11" s="133"/>
      <c r="I11" s="133"/>
      <c r="J11" s="133"/>
      <c r="K11" s="99"/>
      <c r="L11" s="134"/>
    </row>
    <row r="12" spans="2:12" ht="12.75">
      <c r="B12" s="128"/>
      <c r="C12" s="99"/>
      <c r="D12" s="99"/>
      <c r="E12" s="99"/>
      <c r="F12" s="99"/>
      <c r="G12" s="99"/>
      <c r="H12" s="99"/>
      <c r="I12" s="99"/>
      <c r="J12" s="99"/>
      <c r="K12" s="99"/>
      <c r="L12" s="134"/>
    </row>
    <row r="13" spans="2:12" ht="12.75">
      <c r="B13" s="128"/>
      <c r="C13" s="99"/>
      <c r="D13" s="99"/>
      <c r="E13" s="99"/>
      <c r="F13" s="99"/>
      <c r="G13" s="99"/>
      <c r="H13" s="99"/>
      <c r="I13" s="99"/>
      <c r="J13" s="99"/>
      <c r="K13" s="99"/>
      <c r="L13" s="134"/>
    </row>
    <row r="14" spans="2:12" ht="12.75">
      <c r="B14" s="128"/>
      <c r="C14" s="99"/>
      <c r="D14" s="99"/>
      <c r="E14" s="99"/>
      <c r="F14" s="99"/>
      <c r="G14" s="99"/>
      <c r="H14" s="99"/>
      <c r="I14" s="99"/>
      <c r="J14" s="99"/>
      <c r="K14" s="99"/>
      <c r="L14" s="134"/>
    </row>
    <row r="15" spans="2:12" ht="12.75">
      <c r="B15" s="128"/>
      <c r="C15" s="99"/>
      <c r="D15" s="99"/>
      <c r="E15" s="99"/>
      <c r="F15" s="99"/>
      <c r="G15" s="99"/>
      <c r="H15" s="99"/>
      <c r="I15" s="99"/>
      <c r="J15" s="99"/>
      <c r="K15" s="99"/>
      <c r="L15" s="134"/>
    </row>
    <row r="16" spans="2:12" ht="12.75">
      <c r="B16" s="128"/>
      <c r="C16" s="99"/>
      <c r="D16" s="99"/>
      <c r="E16" s="99"/>
      <c r="F16" s="99"/>
      <c r="G16" s="99"/>
      <c r="H16" s="99"/>
      <c r="I16" s="99"/>
      <c r="J16" s="99"/>
      <c r="K16" s="99"/>
      <c r="L16" s="134"/>
    </row>
    <row r="17" spans="2:12" ht="15.75">
      <c r="B17" s="128"/>
      <c r="C17" s="99"/>
      <c r="D17" s="99"/>
      <c r="E17" s="99"/>
      <c r="F17" s="99"/>
      <c r="G17" s="140"/>
      <c r="H17" s="99"/>
      <c r="I17" s="99"/>
      <c r="J17" s="99"/>
      <c r="K17" s="99"/>
      <c r="L17" s="134"/>
    </row>
    <row r="18" spans="2:12" ht="12.75">
      <c r="B18" s="128"/>
      <c r="C18" s="99"/>
      <c r="D18" s="99"/>
      <c r="E18" s="99"/>
      <c r="F18" s="99"/>
      <c r="G18" s="99"/>
      <c r="H18" s="99"/>
      <c r="I18" s="99"/>
      <c r="J18" s="99"/>
      <c r="K18" s="99"/>
      <c r="L18" s="134"/>
    </row>
    <row r="19" spans="2:12" ht="25.5">
      <c r="B19" s="128"/>
      <c r="C19" s="99"/>
      <c r="D19" s="141"/>
      <c r="E19" s="99"/>
      <c r="F19" s="99"/>
      <c r="G19" s="142" t="s">
        <v>220</v>
      </c>
      <c r="H19" s="99"/>
      <c r="I19" s="99"/>
      <c r="J19" s="99"/>
      <c r="K19" s="99"/>
      <c r="L19" s="134"/>
    </row>
    <row r="20" spans="2:12" ht="18" customHeight="1">
      <c r="B20" s="128"/>
      <c r="C20" s="99"/>
      <c r="D20" s="99"/>
      <c r="E20" s="99"/>
      <c r="F20" s="99"/>
      <c r="G20" s="98" t="s">
        <v>221</v>
      </c>
      <c r="H20" s="99"/>
      <c r="I20" s="99"/>
      <c r="J20" s="99"/>
      <c r="K20" s="99"/>
      <c r="L20" s="134"/>
    </row>
    <row r="21" spans="2:12" ht="12.75">
      <c r="B21" s="128"/>
      <c r="C21" s="99"/>
      <c r="D21" s="99"/>
      <c r="E21" s="99"/>
      <c r="F21" s="99"/>
      <c r="G21" s="98" t="s">
        <v>222</v>
      </c>
      <c r="H21" s="99"/>
      <c r="I21" s="99"/>
      <c r="J21" s="99"/>
      <c r="K21" s="99"/>
      <c r="L21" s="134"/>
    </row>
    <row r="22" spans="2:12" ht="12.75">
      <c r="B22" s="128"/>
      <c r="C22" s="99"/>
      <c r="D22" s="99"/>
      <c r="E22" s="99"/>
      <c r="F22" s="99"/>
      <c r="G22" s="99"/>
      <c r="H22" s="99"/>
      <c r="I22" s="99"/>
      <c r="J22" s="99"/>
      <c r="K22" s="99"/>
      <c r="L22" s="134"/>
    </row>
    <row r="23" spans="2:12" ht="12.75">
      <c r="B23" s="128"/>
      <c r="C23" s="99"/>
      <c r="D23" s="99"/>
      <c r="E23" s="99"/>
      <c r="F23" s="99"/>
      <c r="G23" s="99"/>
      <c r="H23" s="99"/>
      <c r="I23" s="99"/>
      <c r="J23" s="99"/>
      <c r="K23" s="99"/>
      <c r="L23" s="134"/>
    </row>
    <row r="24" spans="1:12" ht="18.75">
      <c r="A24" s="143"/>
      <c r="B24" s="128"/>
      <c r="C24" s="99"/>
      <c r="D24" s="99"/>
      <c r="E24" s="99"/>
      <c r="F24" s="99"/>
      <c r="G24" s="99"/>
      <c r="H24" s="99"/>
      <c r="I24" s="99"/>
      <c r="J24" s="99"/>
      <c r="K24" s="99"/>
      <c r="L24" s="134"/>
    </row>
    <row r="25" spans="2:12" ht="25.5">
      <c r="B25" s="128"/>
      <c r="C25" s="48"/>
      <c r="D25" s="99"/>
      <c r="E25" s="99"/>
      <c r="F25" s="430" t="s">
        <v>512</v>
      </c>
      <c r="G25" s="430"/>
      <c r="H25" s="430"/>
      <c r="I25" s="430"/>
      <c r="J25" s="99"/>
      <c r="K25" s="99"/>
      <c r="L25" s="134"/>
    </row>
    <row r="26" spans="2:12" ht="15.75">
      <c r="B26" s="128"/>
      <c r="C26" s="99"/>
      <c r="D26" s="99"/>
      <c r="E26" s="99"/>
      <c r="F26" s="431"/>
      <c r="G26" s="431"/>
      <c r="H26" s="431"/>
      <c r="I26" s="431"/>
      <c r="J26" s="99"/>
      <c r="K26" s="99"/>
      <c r="L26" s="134"/>
    </row>
    <row r="27" spans="2:12" ht="12.75">
      <c r="B27" s="128"/>
      <c r="C27" s="99"/>
      <c r="D27" s="99"/>
      <c r="E27" s="99"/>
      <c r="F27" s="48"/>
      <c r="G27" s="99"/>
      <c r="H27" s="99"/>
      <c r="I27" s="99"/>
      <c r="J27" s="99"/>
      <c r="K27" s="99"/>
      <c r="L27" s="134"/>
    </row>
    <row r="28" spans="2:12" ht="12.75">
      <c r="B28" s="128"/>
      <c r="C28" s="99"/>
      <c r="D28" s="99"/>
      <c r="E28" s="99"/>
      <c r="F28" s="99"/>
      <c r="G28" s="99"/>
      <c r="H28" s="99"/>
      <c r="I28" s="99"/>
      <c r="J28" s="99"/>
      <c r="K28" s="99"/>
      <c r="L28" s="134"/>
    </row>
    <row r="29" spans="2:12" ht="12.75">
      <c r="B29" s="128"/>
      <c r="C29" s="99"/>
      <c r="D29" s="99"/>
      <c r="E29" s="99"/>
      <c r="F29" s="99"/>
      <c r="G29" s="99"/>
      <c r="H29" s="99"/>
      <c r="I29" s="99"/>
      <c r="J29" s="99"/>
      <c r="K29" s="99"/>
      <c r="L29" s="134"/>
    </row>
    <row r="30" spans="2:12" ht="12.75">
      <c r="B30" s="128"/>
      <c r="C30" s="99"/>
      <c r="D30" s="99"/>
      <c r="E30" s="99"/>
      <c r="F30" s="99"/>
      <c r="G30" s="99"/>
      <c r="H30" s="99"/>
      <c r="I30" s="99"/>
      <c r="J30" s="99"/>
      <c r="K30" s="99"/>
      <c r="L30" s="134"/>
    </row>
    <row r="31" spans="2:12" ht="12.75">
      <c r="B31" s="128"/>
      <c r="C31" s="99"/>
      <c r="D31" s="99"/>
      <c r="E31" s="99"/>
      <c r="F31" s="99"/>
      <c r="G31" s="99"/>
      <c r="H31" s="99"/>
      <c r="I31" s="99"/>
      <c r="J31" s="99"/>
      <c r="K31" s="99"/>
      <c r="L31" s="134"/>
    </row>
    <row r="32" spans="2:12" ht="12.75">
      <c r="B32" s="128"/>
      <c r="C32" s="99"/>
      <c r="D32" s="99"/>
      <c r="E32" s="99"/>
      <c r="F32" s="99"/>
      <c r="G32" s="99"/>
      <c r="H32" s="99"/>
      <c r="I32" s="99"/>
      <c r="J32" s="99"/>
      <c r="K32" s="99"/>
      <c r="L32" s="134"/>
    </row>
    <row r="33" spans="2:12" ht="12.75">
      <c r="B33" s="128"/>
      <c r="C33" s="99"/>
      <c r="D33" s="99"/>
      <c r="E33" s="99"/>
      <c r="F33" s="99"/>
      <c r="G33" s="99"/>
      <c r="H33" s="99"/>
      <c r="I33" s="99"/>
      <c r="J33" s="99"/>
      <c r="K33" s="99"/>
      <c r="L33" s="134"/>
    </row>
    <row r="34" spans="2:12" ht="15.75">
      <c r="B34" s="128"/>
      <c r="C34" s="48"/>
      <c r="D34" s="48"/>
      <c r="E34" s="48"/>
      <c r="F34" s="48"/>
      <c r="G34" s="140"/>
      <c r="H34" s="48"/>
      <c r="I34" s="48"/>
      <c r="J34" s="48"/>
      <c r="K34" s="99"/>
      <c r="L34" s="134"/>
    </row>
    <row r="35" spans="2:12" ht="15.75">
      <c r="B35" s="128"/>
      <c r="C35" s="99" t="s">
        <v>226</v>
      </c>
      <c r="D35" s="48"/>
      <c r="E35" s="48"/>
      <c r="F35" s="48"/>
      <c r="G35" s="140"/>
      <c r="H35" s="133" t="s">
        <v>230</v>
      </c>
      <c r="I35" s="132"/>
      <c r="J35" s="48"/>
      <c r="K35" s="99"/>
      <c r="L35" s="134"/>
    </row>
    <row r="36" spans="2:12" ht="12.75">
      <c r="B36" s="128"/>
      <c r="C36" s="99" t="s">
        <v>227</v>
      </c>
      <c r="D36" s="48"/>
      <c r="E36" s="48"/>
      <c r="F36" s="48"/>
      <c r="G36" s="48"/>
      <c r="H36" s="133" t="s">
        <v>231</v>
      </c>
      <c r="I36" s="132"/>
      <c r="J36" s="48"/>
      <c r="K36" s="99"/>
      <c r="L36" s="134"/>
    </row>
    <row r="37" spans="2:12" ht="15.75">
      <c r="B37" s="128"/>
      <c r="C37" s="99" t="s">
        <v>228</v>
      </c>
      <c r="D37" s="48"/>
      <c r="E37" s="144"/>
      <c r="F37" s="48"/>
      <c r="G37" s="145"/>
      <c r="H37" s="133" t="s">
        <v>232</v>
      </c>
      <c r="I37" s="132"/>
      <c r="J37" s="48"/>
      <c r="K37" s="99"/>
      <c r="L37" s="134"/>
    </row>
    <row r="38" spans="2:12" ht="15.75">
      <c r="B38" s="128"/>
      <c r="C38" s="99" t="s">
        <v>225</v>
      </c>
      <c r="D38" s="48"/>
      <c r="E38" s="144"/>
      <c r="F38" s="48"/>
      <c r="G38" s="145"/>
      <c r="H38" s="133" t="s">
        <v>232</v>
      </c>
      <c r="I38" s="132"/>
      <c r="J38" s="48"/>
      <c r="K38" s="99"/>
      <c r="L38" s="134"/>
    </row>
    <row r="39" spans="2:12" ht="15.75">
      <c r="B39" s="128"/>
      <c r="C39" s="48"/>
      <c r="D39" s="48"/>
      <c r="E39" s="48"/>
      <c r="F39" s="140"/>
      <c r="G39" s="48"/>
      <c r="H39" s="48"/>
      <c r="I39" s="48"/>
      <c r="J39" s="48"/>
      <c r="K39" s="99"/>
      <c r="L39" s="134"/>
    </row>
    <row r="40" spans="2:12" ht="15.75">
      <c r="B40" s="128"/>
      <c r="C40" s="48"/>
      <c r="D40" s="48"/>
      <c r="E40" s="48"/>
      <c r="F40" s="140"/>
      <c r="G40" s="48"/>
      <c r="H40" s="140"/>
      <c r="I40" s="48"/>
      <c r="J40" s="48"/>
      <c r="K40" s="99"/>
      <c r="L40" s="134"/>
    </row>
    <row r="41" spans="2:12" ht="15.75">
      <c r="B41" s="128"/>
      <c r="C41" s="99" t="s">
        <v>224</v>
      </c>
      <c r="D41" s="48"/>
      <c r="E41" s="48"/>
      <c r="F41" s="145"/>
      <c r="G41" s="144"/>
      <c r="H41" s="99" t="s">
        <v>513</v>
      </c>
      <c r="I41" s="48"/>
      <c r="J41" s="48"/>
      <c r="K41" s="99"/>
      <c r="L41" s="134"/>
    </row>
    <row r="42" spans="2:12" ht="12.75">
      <c r="B42" s="128"/>
      <c r="C42" s="48"/>
      <c r="D42" s="48"/>
      <c r="E42" s="48"/>
      <c r="F42" s="48"/>
      <c r="G42" s="48"/>
      <c r="H42" s="99" t="s">
        <v>514</v>
      </c>
      <c r="I42" s="48"/>
      <c r="J42" s="48"/>
      <c r="K42" s="99"/>
      <c r="L42" s="134"/>
    </row>
    <row r="43" spans="2:12" ht="12.75">
      <c r="B43" s="128"/>
      <c r="C43" s="99" t="s">
        <v>223</v>
      </c>
      <c r="D43" s="99"/>
      <c r="E43" s="99"/>
      <c r="F43" s="99"/>
      <c r="G43" s="99"/>
      <c r="H43" s="146" t="s">
        <v>515</v>
      </c>
      <c r="I43" s="99"/>
      <c r="J43" s="99"/>
      <c r="K43" s="99"/>
      <c r="L43" s="134"/>
    </row>
    <row r="44" spans="2:12" ht="13.5" thickBot="1"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49"/>
    </row>
    <row r="45" ht="13.5" thickTop="1"/>
    <row r="50" ht="12.75">
      <c r="I50" s="99"/>
    </row>
  </sheetData>
  <sheetProtection/>
  <mergeCells count="4">
    <mergeCell ref="F7:I7"/>
    <mergeCell ref="F8:I8"/>
    <mergeCell ref="F25:I25"/>
    <mergeCell ref="F26:I2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7"/>
  </sheetPr>
  <dimension ref="A1:H51"/>
  <sheetViews>
    <sheetView zoomScalePageLayoutView="0" workbookViewId="0" topLeftCell="A25">
      <selection activeCell="O62" sqref="O62"/>
    </sheetView>
  </sheetViews>
  <sheetFormatPr defaultColWidth="9.140625" defaultRowHeight="12.75"/>
  <cols>
    <col min="1" max="1" width="4.7109375" style="1" customWidth="1"/>
    <col min="2" max="2" width="41.7109375" style="1" customWidth="1"/>
    <col min="3" max="3" width="11.140625" style="1" customWidth="1"/>
    <col min="4" max="4" width="10.421875" style="1" customWidth="1"/>
    <col min="5" max="5" width="10.7109375" style="1" hidden="1" customWidth="1"/>
    <col min="6" max="6" width="10.140625" style="1" hidden="1" customWidth="1"/>
    <col min="7" max="7" width="12.28125" style="1" customWidth="1"/>
    <col min="8" max="8" width="13.00390625" style="1" customWidth="1"/>
    <col min="9" max="16384" width="9.140625" style="1" customWidth="1"/>
  </cols>
  <sheetData>
    <row r="1" spans="1:8" ht="12.75">
      <c r="A1" s="1" t="s">
        <v>363</v>
      </c>
      <c r="E1" s="277"/>
      <c r="F1" s="277"/>
      <c r="G1" s="277"/>
      <c r="H1" s="277"/>
    </row>
    <row r="2" spans="1:8" ht="12.75">
      <c r="A2" s="1" t="s">
        <v>423</v>
      </c>
      <c r="B2" s="48" t="s">
        <v>37</v>
      </c>
      <c r="E2" s="277"/>
      <c r="F2" s="277"/>
      <c r="G2" s="277"/>
      <c r="H2" s="277"/>
    </row>
    <row r="3" spans="1:8" ht="13.5">
      <c r="A3" s="278"/>
      <c r="B3" s="278" t="s">
        <v>427</v>
      </c>
      <c r="C3" s="278"/>
      <c r="D3" s="278"/>
      <c r="E3" s="279"/>
      <c r="F3" s="278"/>
      <c r="G3" s="279" t="s">
        <v>428</v>
      </c>
      <c r="H3" s="278"/>
    </row>
    <row r="4" spans="1:8" ht="18" customHeight="1">
      <c r="A4" s="278"/>
      <c r="B4" s="278"/>
      <c r="C4" s="278"/>
      <c r="D4" s="278"/>
      <c r="E4" s="278"/>
      <c r="F4" s="278"/>
      <c r="G4" s="278"/>
      <c r="H4" s="278"/>
    </row>
    <row r="5" spans="1:8" ht="29.25" customHeight="1">
      <c r="A5" s="2"/>
      <c r="B5" s="280" t="s">
        <v>429</v>
      </c>
      <c r="C5" s="280" t="s">
        <v>430</v>
      </c>
      <c r="D5" s="280" t="s">
        <v>431</v>
      </c>
      <c r="E5" s="281" t="s">
        <v>537</v>
      </c>
      <c r="F5" s="281" t="s">
        <v>432</v>
      </c>
      <c r="G5" s="281" t="s">
        <v>537</v>
      </c>
      <c r="H5" s="281" t="s">
        <v>432</v>
      </c>
    </row>
    <row r="6" spans="1:8" s="285" customFormat="1" ht="12.75" customHeight="1">
      <c r="A6" s="282">
        <v>1</v>
      </c>
      <c r="B6" s="283" t="s">
        <v>433</v>
      </c>
      <c r="C6" s="283">
        <v>60</v>
      </c>
      <c r="D6" s="283">
        <v>12100</v>
      </c>
      <c r="E6" s="284">
        <f>E7+E8+E9+E10+E11</f>
        <v>57377463.75</v>
      </c>
      <c r="F6" s="284">
        <f>F7+F8+F9+F10+F11</f>
        <v>14166746.919999998</v>
      </c>
      <c r="G6" s="395">
        <f>G7+G8+G9+G10+G11</f>
        <v>57377.46375</v>
      </c>
      <c r="H6" s="395">
        <f>H7+H8+H9+H10+H11</f>
        <v>14166.746920000001</v>
      </c>
    </row>
    <row r="7" spans="1:8" ht="12.75" customHeight="1">
      <c r="A7" s="286" t="s">
        <v>434</v>
      </c>
      <c r="B7" s="287" t="s">
        <v>435</v>
      </c>
      <c r="C7" s="288" t="s">
        <v>436</v>
      </c>
      <c r="D7" s="287">
        <v>12101</v>
      </c>
      <c r="E7" s="281">
        <v>50324817</v>
      </c>
      <c r="F7" s="281">
        <v>18873735.29</v>
      </c>
      <c r="G7" s="396">
        <f>E7/1000</f>
        <v>50324.817</v>
      </c>
      <c r="H7" s="396">
        <f>F7/1000</f>
        <v>18873.73529</v>
      </c>
    </row>
    <row r="8" spans="1:8" ht="12.75" customHeight="1">
      <c r="A8" s="286" t="s">
        <v>246</v>
      </c>
      <c r="B8" s="287" t="s">
        <v>437</v>
      </c>
      <c r="C8" s="289"/>
      <c r="D8" s="290">
        <v>12102</v>
      </c>
      <c r="E8" s="281">
        <v>7052646.75</v>
      </c>
      <c r="F8" s="281">
        <v>-4706988.37</v>
      </c>
      <c r="G8" s="396">
        <f>E8/1000</f>
        <v>7052.64675</v>
      </c>
      <c r="H8" s="396">
        <f>F8/1000</f>
        <v>-4706.98837</v>
      </c>
    </row>
    <row r="9" spans="1:8" ht="12.75" customHeight="1">
      <c r="A9" s="286" t="s">
        <v>248</v>
      </c>
      <c r="B9" s="287" t="s">
        <v>438</v>
      </c>
      <c r="C9" s="288" t="s">
        <v>439</v>
      </c>
      <c r="D9" s="287">
        <v>12103</v>
      </c>
      <c r="E9" s="281">
        <v>0</v>
      </c>
      <c r="F9" s="281">
        <v>0</v>
      </c>
      <c r="G9" s="396">
        <f>E9/1000</f>
        <v>0</v>
      </c>
      <c r="H9" s="396">
        <v>0</v>
      </c>
    </row>
    <row r="10" spans="1:8" ht="12.75" customHeight="1">
      <c r="A10" s="291" t="s">
        <v>440</v>
      </c>
      <c r="B10" s="292" t="s">
        <v>441</v>
      </c>
      <c r="C10" s="289"/>
      <c r="D10" s="290">
        <v>12104</v>
      </c>
      <c r="E10" s="281">
        <v>0</v>
      </c>
      <c r="F10" s="281">
        <v>0</v>
      </c>
      <c r="G10" s="396">
        <f>E10/1000</f>
        <v>0</v>
      </c>
      <c r="H10" s="396">
        <v>0</v>
      </c>
    </row>
    <row r="11" spans="1:8" ht="12.75" customHeight="1">
      <c r="A11" s="286" t="s">
        <v>442</v>
      </c>
      <c r="B11" s="287" t="s">
        <v>443</v>
      </c>
      <c r="C11" s="288" t="s">
        <v>444</v>
      </c>
      <c r="D11" s="287">
        <v>12105</v>
      </c>
      <c r="E11" s="281"/>
      <c r="F11" s="281"/>
      <c r="G11" s="396"/>
      <c r="H11" s="396"/>
    </row>
    <row r="12" spans="1:8" s="285" customFormat="1" ht="12.75" customHeight="1">
      <c r="A12" s="282">
        <v>2</v>
      </c>
      <c r="B12" s="283" t="s">
        <v>445</v>
      </c>
      <c r="C12" s="283">
        <v>64</v>
      </c>
      <c r="D12" s="283">
        <v>12200</v>
      </c>
      <c r="E12" s="284">
        <f>E13+E14</f>
        <v>4462583</v>
      </c>
      <c r="F12" s="284">
        <f>F13+F14</f>
        <v>5465496</v>
      </c>
      <c r="G12" s="396">
        <f aca="true" t="shared" si="0" ref="G12:G44">E12/1000</f>
        <v>4462.583</v>
      </c>
      <c r="H12" s="396">
        <f aca="true" t="shared" si="1" ref="H12:H44">F12/1000</f>
        <v>5465.496</v>
      </c>
    </row>
    <row r="13" spans="1:8" ht="12.75" customHeight="1">
      <c r="A13" s="286" t="s">
        <v>446</v>
      </c>
      <c r="B13" s="287" t="s">
        <v>447</v>
      </c>
      <c r="C13" s="287">
        <v>641</v>
      </c>
      <c r="D13" s="287">
        <v>12201</v>
      </c>
      <c r="E13" s="281">
        <v>3823977</v>
      </c>
      <c r="F13" s="281">
        <v>4683372</v>
      </c>
      <c r="G13" s="396">
        <f t="shared" si="0"/>
        <v>3823.977</v>
      </c>
      <c r="H13" s="396">
        <f t="shared" si="1"/>
        <v>4683.372</v>
      </c>
    </row>
    <row r="14" spans="1:8" ht="12.75" customHeight="1">
      <c r="A14" s="286" t="s">
        <v>448</v>
      </c>
      <c r="B14" s="287" t="s">
        <v>449</v>
      </c>
      <c r="C14" s="287">
        <v>644</v>
      </c>
      <c r="D14" s="287">
        <v>12202</v>
      </c>
      <c r="E14" s="281">
        <v>638606</v>
      </c>
      <c r="F14" s="281">
        <v>782124</v>
      </c>
      <c r="G14" s="396">
        <f t="shared" si="0"/>
        <v>638.606</v>
      </c>
      <c r="H14" s="396">
        <f t="shared" si="1"/>
        <v>782.124</v>
      </c>
    </row>
    <row r="15" spans="1:8" s="285" customFormat="1" ht="12.75" customHeight="1">
      <c r="A15" s="282">
        <v>3</v>
      </c>
      <c r="B15" s="283" t="s">
        <v>450</v>
      </c>
      <c r="C15" s="283">
        <v>68</v>
      </c>
      <c r="D15" s="283">
        <v>12300</v>
      </c>
      <c r="E15" s="284">
        <v>474480</v>
      </c>
      <c r="F15" s="284">
        <v>660183</v>
      </c>
      <c r="G15" s="396">
        <f t="shared" si="0"/>
        <v>474.48</v>
      </c>
      <c r="H15" s="396">
        <f t="shared" si="1"/>
        <v>660.183</v>
      </c>
    </row>
    <row r="16" spans="1:8" s="285" customFormat="1" ht="12.75" customHeight="1">
      <c r="A16" s="282">
        <v>4</v>
      </c>
      <c r="B16" s="283" t="s">
        <v>451</v>
      </c>
      <c r="C16" s="283">
        <v>61</v>
      </c>
      <c r="D16" s="283">
        <v>12400</v>
      </c>
      <c r="E16" s="284">
        <f>E17+E18+E19+E20+E21+E22+E23+E24+E25+E26+E27+E28+E31</f>
        <v>4060352</v>
      </c>
      <c r="F16" s="284">
        <f>F17+F18+F19+F20+F21+F22+F23+F24+F25+F26+F27+F28+F31</f>
        <v>6547144.09</v>
      </c>
      <c r="G16" s="396">
        <f t="shared" si="0"/>
        <v>4060.352</v>
      </c>
      <c r="H16" s="396">
        <f t="shared" si="1"/>
        <v>6547.14409</v>
      </c>
    </row>
    <row r="17" spans="1:8" ht="12.75" customHeight="1">
      <c r="A17" s="286" t="s">
        <v>244</v>
      </c>
      <c r="B17" s="287" t="s">
        <v>452</v>
      </c>
      <c r="C17" s="292">
        <v>610</v>
      </c>
      <c r="D17" s="287">
        <v>12401</v>
      </c>
      <c r="E17" s="281">
        <v>2437858</v>
      </c>
      <c r="F17" s="281"/>
      <c r="G17" s="396">
        <f t="shared" si="0"/>
        <v>2437.858</v>
      </c>
      <c r="H17" s="396">
        <f t="shared" si="1"/>
        <v>0</v>
      </c>
    </row>
    <row r="18" spans="1:8" ht="12.75" customHeight="1">
      <c r="A18" s="286" t="s">
        <v>246</v>
      </c>
      <c r="B18" s="287" t="s">
        <v>453</v>
      </c>
      <c r="C18" s="287">
        <v>611</v>
      </c>
      <c r="D18" s="287">
        <v>12402</v>
      </c>
      <c r="E18" s="293"/>
      <c r="F18" s="293">
        <v>4425054</v>
      </c>
      <c r="G18" s="396">
        <f t="shared" si="0"/>
        <v>0</v>
      </c>
      <c r="H18" s="396">
        <f t="shared" si="1"/>
        <v>4425.054</v>
      </c>
    </row>
    <row r="19" spans="1:8" ht="15">
      <c r="A19" s="286" t="s">
        <v>248</v>
      </c>
      <c r="B19" s="287" t="s">
        <v>454</v>
      </c>
      <c r="C19" s="287">
        <v>613</v>
      </c>
      <c r="D19" s="287">
        <v>12403</v>
      </c>
      <c r="E19" s="281"/>
      <c r="F19" s="281"/>
      <c r="G19" s="396">
        <f t="shared" si="0"/>
        <v>0</v>
      </c>
      <c r="H19" s="396">
        <f t="shared" si="1"/>
        <v>0</v>
      </c>
    </row>
    <row r="20" spans="1:8" ht="12.75" customHeight="1">
      <c r="A20" s="286" t="s">
        <v>252</v>
      </c>
      <c r="B20" s="287" t="s">
        <v>455</v>
      </c>
      <c r="C20" s="287">
        <v>615</v>
      </c>
      <c r="D20" s="287">
        <v>12404</v>
      </c>
      <c r="E20" s="281">
        <v>818818</v>
      </c>
      <c r="F20" s="281">
        <v>742650</v>
      </c>
      <c r="G20" s="396">
        <f t="shared" si="0"/>
        <v>818.818</v>
      </c>
      <c r="H20" s="396">
        <f t="shared" si="1"/>
        <v>742.65</v>
      </c>
    </row>
    <row r="21" spans="1:8" ht="12.75" customHeight="1">
      <c r="A21" s="286" t="s">
        <v>256</v>
      </c>
      <c r="B21" s="287" t="s">
        <v>456</v>
      </c>
      <c r="C21" s="287">
        <v>616</v>
      </c>
      <c r="D21" s="287">
        <v>12405</v>
      </c>
      <c r="E21" s="281">
        <v>118389</v>
      </c>
      <c r="F21" s="281">
        <v>127563.6</v>
      </c>
      <c r="G21" s="396">
        <f t="shared" si="0"/>
        <v>118.389</v>
      </c>
      <c r="H21" s="396">
        <f t="shared" si="1"/>
        <v>127.56360000000001</v>
      </c>
    </row>
    <row r="22" spans="1:8" ht="12.75" customHeight="1">
      <c r="A22" s="286" t="s">
        <v>260</v>
      </c>
      <c r="B22" s="287" t="s">
        <v>457</v>
      </c>
      <c r="C22" s="287">
        <v>617</v>
      </c>
      <c r="D22" s="287">
        <v>12406</v>
      </c>
      <c r="E22" s="281"/>
      <c r="F22" s="281"/>
      <c r="G22" s="396">
        <f t="shared" si="0"/>
        <v>0</v>
      </c>
      <c r="H22" s="396">
        <f t="shared" si="1"/>
        <v>0</v>
      </c>
    </row>
    <row r="23" spans="1:8" ht="12.75" customHeight="1">
      <c r="A23" s="286" t="s">
        <v>262</v>
      </c>
      <c r="B23" s="287" t="s">
        <v>458</v>
      </c>
      <c r="C23" s="287">
        <v>618</v>
      </c>
      <c r="D23" s="287">
        <v>12407</v>
      </c>
      <c r="E23" s="281">
        <v>216568</v>
      </c>
      <c r="F23" s="281">
        <v>845000</v>
      </c>
      <c r="G23" s="396">
        <f t="shared" si="0"/>
        <v>216.568</v>
      </c>
      <c r="H23" s="396">
        <f t="shared" si="1"/>
        <v>845</v>
      </c>
    </row>
    <row r="24" spans="1:8" ht="12.75" customHeight="1">
      <c r="A24" s="286" t="s">
        <v>267</v>
      </c>
      <c r="B24" s="287" t="s">
        <v>459</v>
      </c>
      <c r="C24" s="287">
        <v>623</v>
      </c>
      <c r="D24" s="287">
        <v>12408</v>
      </c>
      <c r="E24" s="281"/>
      <c r="F24" s="281"/>
      <c r="G24" s="396">
        <f t="shared" si="0"/>
        <v>0</v>
      </c>
      <c r="H24" s="396">
        <f t="shared" si="1"/>
        <v>0</v>
      </c>
    </row>
    <row r="25" spans="1:8" ht="12.75" customHeight="1">
      <c r="A25" s="286" t="s">
        <v>269</v>
      </c>
      <c r="B25" s="287" t="s">
        <v>460</v>
      </c>
      <c r="C25" s="287">
        <v>624</v>
      </c>
      <c r="D25" s="287">
        <v>12409</v>
      </c>
      <c r="E25" s="281"/>
      <c r="F25" s="281"/>
      <c r="G25" s="396">
        <f t="shared" si="0"/>
        <v>0</v>
      </c>
      <c r="H25" s="396">
        <f t="shared" si="1"/>
        <v>0</v>
      </c>
    </row>
    <row r="26" spans="1:8" ht="12.75" customHeight="1">
      <c r="A26" s="286" t="s">
        <v>271</v>
      </c>
      <c r="B26" s="287" t="s">
        <v>461</v>
      </c>
      <c r="C26" s="287">
        <v>625</v>
      </c>
      <c r="D26" s="287">
        <v>12410</v>
      </c>
      <c r="E26" s="281"/>
      <c r="F26" s="281"/>
      <c r="G26" s="396">
        <f t="shared" si="0"/>
        <v>0</v>
      </c>
      <c r="H26" s="396">
        <f t="shared" si="1"/>
        <v>0</v>
      </c>
    </row>
    <row r="27" spans="1:8" ht="12.75" customHeight="1">
      <c r="A27" s="286" t="s">
        <v>273</v>
      </c>
      <c r="B27" s="287" t="s">
        <v>462</v>
      </c>
      <c r="C27" s="287">
        <v>626</v>
      </c>
      <c r="D27" s="287">
        <v>12411</v>
      </c>
      <c r="E27" s="281">
        <v>337550</v>
      </c>
      <c r="F27" s="281">
        <v>330015</v>
      </c>
      <c r="G27" s="396">
        <f t="shared" si="0"/>
        <v>337.55</v>
      </c>
      <c r="H27" s="396">
        <f t="shared" si="1"/>
        <v>330.015</v>
      </c>
    </row>
    <row r="28" spans="1:8" ht="12.75" customHeight="1">
      <c r="A28" s="286" t="s">
        <v>275</v>
      </c>
      <c r="B28" s="287" t="s">
        <v>463</v>
      </c>
      <c r="C28" s="287">
        <v>627</v>
      </c>
      <c r="D28" s="287">
        <v>12412</v>
      </c>
      <c r="E28" s="284">
        <f>E29+E30</f>
        <v>0</v>
      </c>
      <c r="F28" s="284">
        <f>F29+F30</f>
        <v>0</v>
      </c>
      <c r="G28" s="396">
        <f t="shared" si="0"/>
        <v>0</v>
      </c>
      <c r="H28" s="396">
        <f t="shared" si="1"/>
        <v>0</v>
      </c>
    </row>
    <row r="29" spans="1:8" ht="15">
      <c r="A29" s="2"/>
      <c r="B29" s="294" t="s">
        <v>464</v>
      </c>
      <c r="C29" s="287">
        <v>6271</v>
      </c>
      <c r="D29" s="286">
        <v>124121</v>
      </c>
      <c r="E29" s="281"/>
      <c r="F29" s="281"/>
      <c r="G29" s="396">
        <f t="shared" si="0"/>
        <v>0</v>
      </c>
      <c r="H29" s="396">
        <f t="shared" si="1"/>
        <v>0</v>
      </c>
    </row>
    <row r="30" spans="1:8" ht="15">
      <c r="A30" s="2"/>
      <c r="B30" s="294" t="s">
        <v>465</v>
      </c>
      <c r="C30" s="287">
        <v>6272</v>
      </c>
      <c r="D30" s="286">
        <v>124122</v>
      </c>
      <c r="E30" s="281"/>
      <c r="F30" s="281"/>
      <c r="G30" s="396">
        <f t="shared" si="0"/>
        <v>0</v>
      </c>
      <c r="H30" s="396">
        <f t="shared" si="1"/>
        <v>0</v>
      </c>
    </row>
    <row r="31" spans="1:8" ht="12.75" customHeight="1">
      <c r="A31" s="286" t="s">
        <v>280</v>
      </c>
      <c r="B31" s="287" t="s">
        <v>466</v>
      </c>
      <c r="C31" s="287">
        <v>628</v>
      </c>
      <c r="D31" s="287">
        <v>12413</v>
      </c>
      <c r="E31" s="281">
        <v>131169</v>
      </c>
      <c r="F31" s="281">
        <v>76861.49</v>
      </c>
      <c r="G31" s="396">
        <f t="shared" si="0"/>
        <v>131.169</v>
      </c>
      <c r="H31" s="396">
        <f t="shared" si="1"/>
        <v>76.86149</v>
      </c>
    </row>
    <row r="32" spans="1:8" ht="12.75" customHeight="1">
      <c r="A32" s="282">
        <v>5</v>
      </c>
      <c r="B32" s="283" t="s">
        <v>467</v>
      </c>
      <c r="C32" s="283">
        <v>63</v>
      </c>
      <c r="D32" s="283">
        <v>12500</v>
      </c>
      <c r="E32" s="281">
        <f>E33+E34+E35+E36</f>
        <v>60100</v>
      </c>
      <c r="F32" s="281">
        <f>F33+F34+F35+F36</f>
        <v>64750</v>
      </c>
      <c r="G32" s="396">
        <f t="shared" si="0"/>
        <v>60.1</v>
      </c>
      <c r="H32" s="396">
        <f t="shared" si="1"/>
        <v>64.75</v>
      </c>
    </row>
    <row r="33" spans="1:8" ht="12.75" customHeight="1">
      <c r="A33" s="286" t="s">
        <v>244</v>
      </c>
      <c r="B33" s="287" t="s">
        <v>468</v>
      </c>
      <c r="C33" s="287">
        <v>632</v>
      </c>
      <c r="D33" s="287">
        <v>12501</v>
      </c>
      <c r="E33" s="281"/>
      <c r="F33" s="281"/>
      <c r="G33" s="396">
        <f t="shared" si="0"/>
        <v>0</v>
      </c>
      <c r="H33" s="396">
        <f t="shared" si="1"/>
        <v>0</v>
      </c>
    </row>
    <row r="34" spans="1:8" ht="15">
      <c r="A34" s="286" t="s">
        <v>246</v>
      </c>
      <c r="B34" s="287" t="s">
        <v>469</v>
      </c>
      <c r="C34" s="287">
        <v>633</v>
      </c>
      <c r="D34" s="287">
        <v>12502</v>
      </c>
      <c r="E34" s="281"/>
      <c r="F34" s="281"/>
      <c r="G34" s="396">
        <f t="shared" si="0"/>
        <v>0</v>
      </c>
      <c r="H34" s="396">
        <f t="shared" si="1"/>
        <v>0</v>
      </c>
    </row>
    <row r="35" spans="1:8" ht="12.75" customHeight="1">
      <c r="A35" s="286" t="s">
        <v>248</v>
      </c>
      <c r="B35" s="287" t="s">
        <v>470</v>
      </c>
      <c r="C35" s="287">
        <v>634</v>
      </c>
      <c r="D35" s="287">
        <v>12503</v>
      </c>
      <c r="E35" s="281">
        <v>0</v>
      </c>
      <c r="F35" s="281">
        <v>60000</v>
      </c>
      <c r="G35" s="396">
        <f t="shared" si="0"/>
        <v>0</v>
      </c>
      <c r="H35" s="396">
        <f t="shared" si="1"/>
        <v>60</v>
      </c>
    </row>
    <row r="36" spans="1:8" ht="12.75" customHeight="1">
      <c r="A36" s="286" t="s">
        <v>252</v>
      </c>
      <c r="B36" s="287" t="s">
        <v>471</v>
      </c>
      <c r="C36" s="288" t="s">
        <v>472</v>
      </c>
      <c r="D36" s="287">
        <v>12504</v>
      </c>
      <c r="E36" s="281">
        <v>60100</v>
      </c>
      <c r="F36" s="281">
        <v>4750</v>
      </c>
      <c r="G36" s="396">
        <f t="shared" si="0"/>
        <v>60.1</v>
      </c>
      <c r="H36" s="396">
        <f t="shared" si="1"/>
        <v>4.75</v>
      </c>
    </row>
    <row r="37" spans="1:8" ht="12.75" customHeight="1">
      <c r="A37" s="282" t="s">
        <v>473</v>
      </c>
      <c r="B37" s="283" t="s">
        <v>474</v>
      </c>
      <c r="C37" s="2"/>
      <c r="D37" s="287">
        <v>12600</v>
      </c>
      <c r="E37" s="295">
        <f>E6+E12+E15+E16+E32</f>
        <v>66434978.75</v>
      </c>
      <c r="F37" s="296">
        <f>F6+F12+F15+F16+F32</f>
        <v>26904320.009999998</v>
      </c>
      <c r="G37" s="396">
        <f t="shared" si="0"/>
        <v>66434.97875</v>
      </c>
      <c r="H37" s="396">
        <f t="shared" si="1"/>
        <v>26904.32001</v>
      </c>
    </row>
    <row r="38" spans="1:8" ht="25.5" customHeight="1">
      <c r="A38" s="490" t="s">
        <v>475</v>
      </c>
      <c r="B38" s="490"/>
      <c r="C38" s="278"/>
      <c r="E38" s="281" t="s">
        <v>537</v>
      </c>
      <c r="F38" s="281" t="s">
        <v>432</v>
      </c>
      <c r="G38" s="281" t="s">
        <v>537</v>
      </c>
      <c r="H38" s="281" t="s">
        <v>432</v>
      </c>
    </row>
    <row r="39" spans="1:8" ht="13.5" customHeight="1">
      <c r="A39" s="282">
        <v>1</v>
      </c>
      <c r="B39" s="282" t="s">
        <v>476</v>
      </c>
      <c r="C39" s="2"/>
      <c r="D39" s="286">
        <v>14000</v>
      </c>
      <c r="E39" s="297">
        <v>23</v>
      </c>
      <c r="F39" s="297">
        <v>15</v>
      </c>
      <c r="G39" s="395">
        <v>23</v>
      </c>
      <c r="H39" s="395">
        <v>15</v>
      </c>
    </row>
    <row r="40" spans="1:8" ht="13.5" customHeight="1">
      <c r="A40" s="282">
        <v>2</v>
      </c>
      <c r="B40" s="282" t="s">
        <v>477</v>
      </c>
      <c r="C40" s="2"/>
      <c r="D40" s="286">
        <v>15000</v>
      </c>
      <c r="E40" s="296">
        <f>E41-E43</f>
        <v>22850</v>
      </c>
      <c r="F40" s="296">
        <f>F41-F43</f>
        <v>-100000</v>
      </c>
      <c r="G40" s="395">
        <f t="shared" si="0"/>
        <v>22.85</v>
      </c>
      <c r="H40" s="395">
        <f t="shared" si="1"/>
        <v>-100</v>
      </c>
    </row>
    <row r="41" spans="1:8" ht="13.5" customHeight="1">
      <c r="A41" s="286" t="s">
        <v>244</v>
      </c>
      <c r="B41" s="286" t="s">
        <v>478</v>
      </c>
      <c r="C41" s="2"/>
      <c r="D41" s="286">
        <v>15001</v>
      </c>
      <c r="E41" s="298">
        <v>22850</v>
      </c>
      <c r="F41" s="298">
        <v>500000</v>
      </c>
      <c r="G41" s="396">
        <f t="shared" si="0"/>
        <v>22.85</v>
      </c>
      <c r="H41" s="396">
        <f t="shared" si="1"/>
        <v>500</v>
      </c>
    </row>
    <row r="42" spans="1:8" ht="13.5" customHeight="1">
      <c r="A42" s="2"/>
      <c r="B42" s="299" t="s">
        <v>479</v>
      </c>
      <c r="C42" s="299"/>
      <c r="D42" s="286">
        <v>150011</v>
      </c>
      <c r="E42" s="298">
        <v>22850</v>
      </c>
      <c r="F42" s="298">
        <v>500000</v>
      </c>
      <c r="G42" s="396">
        <f t="shared" si="0"/>
        <v>22.85</v>
      </c>
      <c r="H42" s="396">
        <f t="shared" si="1"/>
        <v>500</v>
      </c>
    </row>
    <row r="43" spans="1:8" ht="13.5" customHeight="1">
      <c r="A43" s="286" t="s">
        <v>246</v>
      </c>
      <c r="B43" s="286" t="s">
        <v>480</v>
      </c>
      <c r="C43" s="2"/>
      <c r="D43" s="286">
        <v>15002</v>
      </c>
      <c r="E43" s="298">
        <v>0</v>
      </c>
      <c r="F43" s="298">
        <v>600000</v>
      </c>
      <c r="G43" s="396">
        <f t="shared" si="0"/>
        <v>0</v>
      </c>
      <c r="H43" s="396">
        <f t="shared" si="1"/>
        <v>600</v>
      </c>
    </row>
    <row r="44" spans="1:8" ht="13.5" customHeight="1">
      <c r="A44" s="2"/>
      <c r="B44" s="299" t="s">
        <v>481</v>
      </c>
      <c r="C44" s="299"/>
      <c r="D44" s="286">
        <v>150021</v>
      </c>
      <c r="E44" s="298">
        <v>0</v>
      </c>
      <c r="F44" s="298">
        <v>600000</v>
      </c>
      <c r="G44" s="396">
        <f t="shared" si="0"/>
        <v>0</v>
      </c>
      <c r="H44" s="396">
        <f t="shared" si="1"/>
        <v>600</v>
      </c>
    </row>
    <row r="45" spans="1:8" ht="12.75">
      <c r="A45" s="3"/>
      <c r="B45" s="3"/>
      <c r="C45" s="3"/>
      <c r="D45" s="3"/>
      <c r="E45" s="4"/>
      <c r="F45" s="4"/>
      <c r="G45" s="4"/>
      <c r="H45" s="4"/>
    </row>
    <row r="47" spans="5:7" ht="12.75">
      <c r="E47" s="277"/>
      <c r="G47" s="277"/>
    </row>
    <row r="49" ht="12.75">
      <c r="E49" s="277"/>
    </row>
    <row r="51" ht="12.75">
      <c r="E51" s="277">
        <f>E37+'Te Ardh - Shpez Funks'!I7</f>
        <v>66434978.75</v>
      </c>
    </row>
  </sheetData>
  <sheetProtection/>
  <mergeCells count="1">
    <mergeCell ref="A38:B38"/>
  </mergeCells>
  <printOptions/>
  <pageMargins left="0.57" right="0.17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7"/>
  </sheetPr>
  <dimension ref="A1:K27"/>
  <sheetViews>
    <sheetView zoomScalePageLayoutView="0" workbookViewId="0" topLeftCell="B1">
      <selection activeCell="G9" sqref="G9:H25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15.57421875" style="1" customWidth="1"/>
    <col min="4" max="4" width="10.8515625" style="1" customWidth="1"/>
    <col min="5" max="5" width="11.421875" style="277" hidden="1" customWidth="1"/>
    <col min="6" max="6" width="12.7109375" style="277" hidden="1" customWidth="1"/>
    <col min="7" max="8" width="11.421875" style="277" customWidth="1"/>
    <col min="9" max="16384" width="9.140625" style="1" customWidth="1"/>
  </cols>
  <sheetData>
    <row r="1" ht="12.75">
      <c r="A1" s="1" t="s">
        <v>363</v>
      </c>
    </row>
    <row r="2" spans="1:2" ht="12.75">
      <c r="A2" s="1" t="s">
        <v>423</v>
      </c>
      <c r="B2" s="48" t="s">
        <v>37</v>
      </c>
    </row>
    <row r="3" ht="12.75">
      <c r="D3" s="1" t="s">
        <v>482</v>
      </c>
    </row>
    <row r="5" ht="12.75">
      <c r="B5" s="1" t="s">
        <v>483</v>
      </c>
    </row>
    <row r="6" spans="5:7" ht="12.75">
      <c r="E6" s="277" t="s">
        <v>428</v>
      </c>
      <c r="G6" s="277" t="s">
        <v>428</v>
      </c>
    </row>
    <row r="8" spans="1:8" ht="12.75">
      <c r="A8" s="2"/>
      <c r="B8" s="2" t="s">
        <v>484</v>
      </c>
      <c r="C8" s="2" t="s">
        <v>430</v>
      </c>
      <c r="D8" s="2" t="s">
        <v>431</v>
      </c>
      <c r="E8" s="281" t="s">
        <v>537</v>
      </c>
      <c r="F8" s="281" t="s">
        <v>432</v>
      </c>
      <c r="G8" s="281" t="s">
        <v>537</v>
      </c>
      <c r="H8" s="281" t="s">
        <v>432</v>
      </c>
    </row>
    <row r="9" spans="1:8" ht="15">
      <c r="A9" s="2">
        <v>1</v>
      </c>
      <c r="B9" s="2" t="s">
        <v>485</v>
      </c>
      <c r="C9" s="2">
        <v>70</v>
      </c>
      <c r="D9" s="2">
        <v>11100</v>
      </c>
      <c r="E9" s="281">
        <f>E10+E11+E12</f>
        <v>74612671</v>
      </c>
      <c r="F9" s="281">
        <f>F10+F11+F12</f>
        <v>32722931</v>
      </c>
      <c r="G9" s="396">
        <f>G10+G11+G12</f>
        <v>74612.671</v>
      </c>
      <c r="H9" s="396">
        <f>H10+H11+H12</f>
        <v>32723</v>
      </c>
    </row>
    <row r="10" spans="1:8" ht="15">
      <c r="A10" s="2" t="s">
        <v>486</v>
      </c>
      <c r="B10" s="2" t="s">
        <v>487</v>
      </c>
      <c r="C10" s="2" t="s">
        <v>488</v>
      </c>
      <c r="D10" s="2">
        <v>11101</v>
      </c>
      <c r="E10" s="281">
        <v>0</v>
      </c>
      <c r="F10" s="300">
        <v>0</v>
      </c>
      <c r="G10" s="396">
        <v>0</v>
      </c>
      <c r="H10" s="397">
        <v>0</v>
      </c>
    </row>
    <row r="11" spans="1:8" ht="15">
      <c r="A11" s="2" t="s">
        <v>489</v>
      </c>
      <c r="B11" s="2" t="s">
        <v>490</v>
      </c>
      <c r="C11" s="2">
        <v>704</v>
      </c>
      <c r="D11" s="2">
        <v>11102</v>
      </c>
      <c r="E11" s="281">
        <v>74612671</v>
      </c>
      <c r="F11" s="281">
        <v>32722931</v>
      </c>
      <c r="G11" s="396">
        <f>E11/1000</f>
        <v>74612.671</v>
      </c>
      <c r="H11" s="398">
        <v>32723</v>
      </c>
    </row>
    <row r="12" spans="1:8" ht="15">
      <c r="A12" s="2" t="s">
        <v>491</v>
      </c>
      <c r="B12" s="2" t="s">
        <v>492</v>
      </c>
      <c r="C12" s="2">
        <v>705</v>
      </c>
      <c r="D12" s="2">
        <v>11103</v>
      </c>
      <c r="E12" s="281"/>
      <c r="F12" s="281"/>
      <c r="G12" s="396"/>
      <c r="H12" s="396"/>
    </row>
    <row r="13" spans="1:8" ht="15">
      <c r="A13" s="2">
        <v>2</v>
      </c>
      <c r="B13" s="2" t="s">
        <v>493</v>
      </c>
      <c r="C13" s="2">
        <v>708</v>
      </c>
      <c r="D13" s="2">
        <v>11104</v>
      </c>
      <c r="E13" s="281">
        <f>E14+E15+E16</f>
        <v>0</v>
      </c>
      <c r="F13" s="281">
        <f>F14+F15+F16</f>
        <v>0</v>
      </c>
      <c r="G13" s="396">
        <f>G14+G15+G16</f>
        <v>0</v>
      </c>
      <c r="H13" s="396">
        <f>H14+H15+H16</f>
        <v>0</v>
      </c>
    </row>
    <row r="14" spans="1:8" ht="15">
      <c r="A14" s="2" t="s">
        <v>486</v>
      </c>
      <c r="B14" s="2" t="s">
        <v>494</v>
      </c>
      <c r="C14" s="2">
        <v>7081</v>
      </c>
      <c r="D14" s="2">
        <v>111041</v>
      </c>
      <c r="E14" s="281"/>
      <c r="F14" s="281"/>
      <c r="G14" s="396"/>
      <c r="H14" s="396"/>
    </row>
    <row r="15" spans="1:8" ht="15">
      <c r="A15" s="2" t="s">
        <v>489</v>
      </c>
      <c r="B15" s="2" t="s">
        <v>495</v>
      </c>
      <c r="C15" s="2">
        <v>7082</v>
      </c>
      <c r="D15" s="2">
        <v>111042</v>
      </c>
      <c r="E15" s="281">
        <v>0</v>
      </c>
      <c r="F15" s="301">
        <v>0</v>
      </c>
      <c r="G15" s="396">
        <v>0</v>
      </c>
      <c r="H15" s="399">
        <v>0</v>
      </c>
    </row>
    <row r="16" spans="1:8" ht="15">
      <c r="A16" s="2" t="s">
        <v>491</v>
      </c>
      <c r="B16" s="2" t="s">
        <v>496</v>
      </c>
      <c r="C16" s="2">
        <v>7083</v>
      </c>
      <c r="D16" s="2">
        <v>111042</v>
      </c>
      <c r="E16" s="281"/>
      <c r="F16" s="281"/>
      <c r="G16" s="396"/>
      <c r="H16" s="396"/>
    </row>
    <row r="17" spans="1:8" ht="26.25">
      <c r="A17" s="2">
        <v>3</v>
      </c>
      <c r="B17" s="302" t="s">
        <v>497</v>
      </c>
      <c r="C17" s="2">
        <v>71</v>
      </c>
      <c r="D17" s="2">
        <v>11201</v>
      </c>
      <c r="E17" s="281">
        <f>E18+E19</f>
        <v>0</v>
      </c>
      <c r="F17" s="281">
        <f>F18+F19</f>
        <v>0</v>
      </c>
      <c r="G17" s="396">
        <f>G18+G19</f>
        <v>0</v>
      </c>
      <c r="H17" s="396">
        <f>H18+H19</f>
        <v>0</v>
      </c>
    </row>
    <row r="18" spans="1:8" ht="15">
      <c r="A18" s="2"/>
      <c r="B18" s="2" t="s">
        <v>498</v>
      </c>
      <c r="C18" s="2"/>
      <c r="D18" s="2">
        <v>112011</v>
      </c>
      <c r="E18" s="281"/>
      <c r="F18" s="281"/>
      <c r="G18" s="396"/>
      <c r="H18" s="396"/>
    </row>
    <row r="19" spans="1:8" ht="15">
      <c r="A19" s="2"/>
      <c r="B19" s="2" t="s">
        <v>499</v>
      </c>
      <c r="C19" s="2"/>
      <c r="D19" s="2">
        <v>112012</v>
      </c>
      <c r="E19" s="281"/>
      <c r="F19" s="281"/>
      <c r="G19" s="396"/>
      <c r="H19" s="396"/>
    </row>
    <row r="20" spans="1:8" ht="15">
      <c r="A20" s="2">
        <v>4</v>
      </c>
      <c r="B20" s="2" t="s">
        <v>500</v>
      </c>
      <c r="C20" s="2">
        <v>72</v>
      </c>
      <c r="D20" s="2">
        <v>11300</v>
      </c>
      <c r="E20" s="281"/>
      <c r="F20" s="281"/>
      <c r="G20" s="396"/>
      <c r="H20" s="396"/>
    </row>
    <row r="21" spans="1:8" ht="15">
      <c r="A21" s="2"/>
      <c r="B21" s="2" t="s">
        <v>501</v>
      </c>
      <c r="C21" s="2"/>
      <c r="D21" s="2">
        <v>11301</v>
      </c>
      <c r="E21" s="281"/>
      <c r="F21" s="281"/>
      <c r="G21" s="396"/>
      <c r="H21" s="396"/>
    </row>
    <row r="22" spans="1:8" ht="15">
      <c r="A22" s="2">
        <v>5</v>
      </c>
      <c r="B22" s="2" t="s">
        <v>502</v>
      </c>
      <c r="C22" s="2">
        <v>73</v>
      </c>
      <c r="D22" s="2">
        <v>11400</v>
      </c>
      <c r="E22" s="281"/>
      <c r="F22" s="281"/>
      <c r="G22" s="396"/>
      <c r="H22" s="396"/>
    </row>
    <row r="23" spans="1:8" ht="15">
      <c r="A23" s="2">
        <v>6</v>
      </c>
      <c r="B23" s="2" t="s">
        <v>13</v>
      </c>
      <c r="C23" s="2">
        <v>75</v>
      </c>
      <c r="D23" s="2">
        <v>11500</v>
      </c>
      <c r="E23" s="281"/>
      <c r="F23" s="281"/>
      <c r="G23" s="396"/>
      <c r="H23" s="396"/>
    </row>
    <row r="24" spans="1:8" ht="14.25">
      <c r="A24" s="2">
        <v>7</v>
      </c>
      <c r="B24" s="283" t="s">
        <v>503</v>
      </c>
      <c r="C24" s="282">
        <v>77</v>
      </c>
      <c r="D24" s="282">
        <v>11600</v>
      </c>
      <c r="E24" s="303"/>
      <c r="F24" s="303"/>
      <c r="G24" s="400"/>
      <c r="H24" s="400"/>
    </row>
    <row r="25" spans="1:8" ht="15">
      <c r="A25" s="2" t="s">
        <v>567</v>
      </c>
      <c r="B25" s="2" t="s">
        <v>568</v>
      </c>
      <c r="C25" s="2"/>
      <c r="D25" s="2">
        <v>11800</v>
      </c>
      <c r="E25" s="281">
        <f>E9+E13+E20+E22+E23+E24</f>
        <v>74612671</v>
      </c>
      <c r="F25" s="281">
        <f>F9+F13+F20+F22+F23+F24</f>
        <v>32722931</v>
      </c>
      <c r="G25" s="396">
        <f>G9+G13+G20+G22+G23+G24</f>
        <v>74612.671</v>
      </c>
      <c r="H25" s="396">
        <f>H9+H13+H20+H22+H23+H24</f>
        <v>32723</v>
      </c>
    </row>
    <row r="27" spans="2:11" ht="12.75" customHeight="1">
      <c r="B27" s="278" t="s">
        <v>332</v>
      </c>
      <c r="C27" s="278"/>
      <c r="D27" s="278"/>
      <c r="E27" s="304">
        <f>E25-'Te Ardh - Shpez Funks'!F6</f>
        <v>74612671</v>
      </c>
      <c r="F27" s="304">
        <f>F25-'Te Ardh - Shpez Funks'!G6</f>
        <v>32722931</v>
      </c>
      <c r="G27" s="304"/>
      <c r="H27" s="304"/>
      <c r="I27" s="278"/>
      <c r="J27" s="278"/>
      <c r="K27" s="278"/>
    </row>
  </sheetData>
  <sheetProtection/>
  <printOptions/>
  <pageMargins left="0.37" right="0.31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7"/>
  </sheetPr>
  <dimension ref="A1:D57"/>
  <sheetViews>
    <sheetView zoomScalePageLayoutView="0" workbookViewId="0" topLeftCell="A1">
      <selection activeCell="C10" sqref="C10"/>
    </sheetView>
  </sheetViews>
  <sheetFormatPr defaultColWidth="9.140625" defaultRowHeight="12.75" customHeight="1"/>
  <cols>
    <col min="1" max="1" width="7.28125" style="1" customWidth="1"/>
    <col min="2" max="2" width="10.7109375" style="1" customWidth="1"/>
    <col min="3" max="3" width="38.421875" style="1" customWidth="1"/>
    <col min="4" max="4" width="25.421875" style="277" customWidth="1"/>
    <col min="5" max="16384" width="9.140625" style="1" customWidth="1"/>
  </cols>
  <sheetData>
    <row r="1" spans="1:4" s="285" customFormat="1" ht="12.75" customHeight="1">
      <c r="A1" s="285" t="s">
        <v>333</v>
      </c>
      <c r="B1" s="48" t="s">
        <v>37</v>
      </c>
      <c r="D1" s="305" t="s">
        <v>334</v>
      </c>
    </row>
    <row r="2" spans="1:4" s="285" customFormat="1" ht="12.75" customHeight="1">
      <c r="A2" s="49" t="s">
        <v>569</v>
      </c>
      <c r="D2" s="305"/>
    </row>
    <row r="4" spans="1:4" s="285" customFormat="1" ht="12.75" customHeight="1">
      <c r="A4" s="53"/>
      <c r="B4" s="53"/>
      <c r="C4" s="53" t="s">
        <v>335</v>
      </c>
      <c r="D4" s="284" t="s">
        <v>336</v>
      </c>
    </row>
    <row r="5" spans="1:4" ht="12.75" customHeight="1">
      <c r="A5" s="2">
        <v>1</v>
      </c>
      <c r="B5" s="2" t="s">
        <v>337</v>
      </c>
      <c r="C5" s="2" t="s">
        <v>369</v>
      </c>
      <c r="D5" s="395">
        <v>0</v>
      </c>
    </row>
    <row r="6" spans="1:4" ht="12.75" customHeight="1">
      <c r="A6" s="2">
        <v>2</v>
      </c>
      <c r="B6" s="2" t="s">
        <v>337</v>
      </c>
      <c r="C6" s="2" t="s">
        <v>370</v>
      </c>
      <c r="D6" s="396"/>
    </row>
    <row r="7" spans="1:4" ht="12.75" customHeight="1">
      <c r="A7" s="2">
        <v>3</v>
      </c>
      <c r="B7" s="2" t="s">
        <v>337</v>
      </c>
      <c r="C7" s="2" t="s">
        <v>371</v>
      </c>
      <c r="D7" s="396"/>
    </row>
    <row r="8" spans="1:4" ht="12.75" customHeight="1">
      <c r="A8" s="2">
        <v>4</v>
      </c>
      <c r="B8" s="2" t="s">
        <v>337</v>
      </c>
      <c r="C8" s="2" t="s">
        <v>372</v>
      </c>
      <c r="D8" s="396"/>
    </row>
    <row r="9" spans="1:4" ht="12.75" customHeight="1">
      <c r="A9" s="2">
        <v>5</v>
      </c>
      <c r="B9" s="2" t="s">
        <v>337</v>
      </c>
      <c r="C9" s="2" t="s">
        <v>373</v>
      </c>
      <c r="D9" s="396"/>
    </row>
    <row r="10" spans="1:4" ht="12.75" customHeight="1">
      <c r="A10" s="2">
        <v>6</v>
      </c>
      <c r="B10" s="2" t="s">
        <v>337</v>
      </c>
      <c r="C10" s="2" t="s">
        <v>374</v>
      </c>
      <c r="D10" s="396"/>
    </row>
    <row r="11" spans="1:4" ht="12.75" customHeight="1">
      <c r="A11" s="2">
        <v>7</v>
      </c>
      <c r="B11" s="2" t="s">
        <v>337</v>
      </c>
      <c r="C11" s="2" t="s">
        <v>375</v>
      </c>
      <c r="D11" s="396"/>
    </row>
    <row r="12" spans="1:4" ht="12.75" customHeight="1">
      <c r="A12" s="2">
        <v>8</v>
      </c>
      <c r="B12" s="2" t="s">
        <v>337</v>
      </c>
      <c r="C12" s="2" t="s">
        <v>376</v>
      </c>
      <c r="D12" s="396">
        <v>0</v>
      </c>
    </row>
    <row r="13" spans="1:4" s="285" customFormat="1" ht="12.75" customHeight="1">
      <c r="A13" s="53" t="s">
        <v>321</v>
      </c>
      <c r="B13" s="53" t="s">
        <v>377</v>
      </c>
      <c r="C13" s="53"/>
      <c r="D13" s="395">
        <f>SUM(D5:D12)</f>
        <v>0</v>
      </c>
    </row>
    <row r="14" spans="1:4" ht="12.75" customHeight="1">
      <c r="A14" s="2">
        <v>9</v>
      </c>
      <c r="B14" s="2" t="s">
        <v>378</v>
      </c>
      <c r="C14" s="2" t="s">
        <v>379</v>
      </c>
      <c r="D14" s="396"/>
    </row>
    <row r="15" spans="1:4" ht="12.75" customHeight="1">
      <c r="A15" s="2">
        <v>10</v>
      </c>
      <c r="B15" s="2" t="s">
        <v>378</v>
      </c>
      <c r="C15" s="2" t="s">
        <v>380</v>
      </c>
      <c r="D15" s="396">
        <v>74612671</v>
      </c>
    </row>
    <row r="16" spans="1:4" ht="12.75" customHeight="1">
      <c r="A16" s="2">
        <v>11</v>
      </c>
      <c r="B16" s="2" t="s">
        <v>378</v>
      </c>
      <c r="C16" s="2" t="s">
        <v>381</v>
      </c>
      <c r="D16" s="396"/>
    </row>
    <row r="17" spans="1:4" s="285" customFormat="1" ht="12.75" customHeight="1">
      <c r="A17" s="53" t="s">
        <v>322</v>
      </c>
      <c r="B17" s="53" t="s">
        <v>382</v>
      </c>
      <c r="C17" s="53"/>
      <c r="D17" s="395">
        <f>SUM(D14:D16)</f>
        <v>74612671</v>
      </c>
    </row>
    <row r="18" spans="1:4" ht="12.75" customHeight="1">
      <c r="A18" s="2">
        <v>12</v>
      </c>
      <c r="B18" s="2" t="s">
        <v>383</v>
      </c>
      <c r="C18" s="2" t="s">
        <v>384</v>
      </c>
      <c r="D18" s="396"/>
    </row>
    <row r="19" spans="1:4" ht="12.75" customHeight="1">
      <c r="A19" s="2">
        <v>13</v>
      </c>
      <c r="B19" s="2" t="s">
        <v>383</v>
      </c>
      <c r="C19" s="2" t="s">
        <v>385</v>
      </c>
      <c r="D19" s="396"/>
    </row>
    <row r="20" spans="1:4" ht="12.75" customHeight="1">
      <c r="A20" s="2">
        <v>14</v>
      </c>
      <c r="B20" s="2" t="s">
        <v>383</v>
      </c>
      <c r="C20" s="2" t="s">
        <v>386</v>
      </c>
      <c r="D20" s="396"/>
    </row>
    <row r="21" spans="1:4" ht="12.75" customHeight="1">
      <c r="A21" s="2">
        <v>15</v>
      </c>
      <c r="B21" s="2" t="s">
        <v>383</v>
      </c>
      <c r="C21" s="2" t="s">
        <v>387</v>
      </c>
      <c r="D21" s="396"/>
    </row>
    <row r="22" spans="1:4" ht="12.75" customHeight="1">
      <c r="A22" s="2">
        <v>16</v>
      </c>
      <c r="B22" s="2" t="s">
        <v>383</v>
      </c>
      <c r="C22" s="2" t="s">
        <v>388</v>
      </c>
      <c r="D22" s="396"/>
    </row>
    <row r="23" spans="1:4" ht="12.75" customHeight="1">
      <c r="A23" s="2">
        <v>17</v>
      </c>
      <c r="B23" s="2" t="s">
        <v>383</v>
      </c>
      <c r="C23" s="2" t="s">
        <v>389</v>
      </c>
      <c r="D23" s="396"/>
    </row>
    <row r="24" spans="1:4" ht="12.75" customHeight="1">
      <c r="A24" s="2">
        <v>18</v>
      </c>
      <c r="B24" s="2" t="s">
        <v>383</v>
      </c>
      <c r="C24" s="2" t="s">
        <v>390</v>
      </c>
      <c r="D24" s="396"/>
    </row>
    <row r="25" spans="1:4" ht="12.75" customHeight="1">
      <c r="A25" s="2">
        <v>19</v>
      </c>
      <c r="B25" s="2" t="s">
        <v>383</v>
      </c>
      <c r="C25" s="2" t="s">
        <v>391</v>
      </c>
      <c r="D25" s="396"/>
    </row>
    <row r="26" spans="1:4" s="285" customFormat="1" ht="12.75" customHeight="1">
      <c r="A26" s="53" t="s">
        <v>323</v>
      </c>
      <c r="B26" s="53" t="s">
        <v>392</v>
      </c>
      <c r="C26" s="53"/>
      <c r="D26" s="395">
        <f>SUM(D18:D25)</f>
        <v>0</v>
      </c>
    </row>
    <row r="27" spans="1:4" ht="12.75" customHeight="1">
      <c r="A27" s="2">
        <v>20</v>
      </c>
      <c r="B27" s="2" t="s">
        <v>393</v>
      </c>
      <c r="C27" s="2" t="s">
        <v>394</v>
      </c>
      <c r="D27" s="396"/>
    </row>
    <row r="28" spans="1:4" ht="12.75" customHeight="1">
      <c r="A28" s="2">
        <v>21</v>
      </c>
      <c r="B28" s="2" t="s">
        <v>393</v>
      </c>
      <c r="C28" s="2" t="s">
        <v>395</v>
      </c>
      <c r="D28" s="396"/>
    </row>
    <row r="29" spans="1:4" ht="12.75" customHeight="1">
      <c r="A29" s="2">
        <v>22</v>
      </c>
      <c r="B29" s="2" t="s">
        <v>393</v>
      </c>
      <c r="C29" s="2" t="s">
        <v>396</v>
      </c>
      <c r="D29" s="396"/>
    </row>
    <row r="30" spans="1:4" ht="12.75" customHeight="1">
      <c r="A30" s="2">
        <v>23</v>
      </c>
      <c r="B30" s="2" t="s">
        <v>393</v>
      </c>
      <c r="C30" s="2" t="s">
        <v>397</v>
      </c>
      <c r="D30" s="396"/>
    </row>
    <row r="31" spans="1:4" s="285" customFormat="1" ht="12.75" customHeight="1">
      <c r="A31" s="53" t="s">
        <v>398</v>
      </c>
      <c r="B31" s="53" t="s">
        <v>399</v>
      </c>
      <c r="C31" s="53"/>
      <c r="D31" s="395">
        <f>SUM(D27:D30)</f>
        <v>0</v>
      </c>
    </row>
    <row r="32" spans="1:4" ht="12.75" customHeight="1">
      <c r="A32" s="2">
        <v>24</v>
      </c>
      <c r="B32" s="2" t="s">
        <v>400</v>
      </c>
      <c r="C32" s="2" t="s">
        <v>401</v>
      </c>
      <c r="D32" s="401"/>
    </row>
    <row r="33" spans="1:4" ht="12.75" customHeight="1">
      <c r="A33" s="2">
        <v>25</v>
      </c>
      <c r="B33" s="2" t="s">
        <v>400</v>
      </c>
      <c r="C33" s="2" t="s">
        <v>402</v>
      </c>
      <c r="D33" s="396"/>
    </row>
    <row r="34" spans="1:4" ht="12.75" customHeight="1">
      <c r="A34" s="2">
        <v>26</v>
      </c>
      <c r="B34" s="2" t="s">
        <v>400</v>
      </c>
      <c r="C34" s="2" t="s">
        <v>403</v>
      </c>
      <c r="D34" s="396"/>
    </row>
    <row r="35" spans="1:4" ht="12.75" customHeight="1">
      <c r="A35" s="2">
        <v>27</v>
      </c>
      <c r="B35" s="2" t="s">
        <v>400</v>
      </c>
      <c r="C35" s="2" t="s">
        <v>404</v>
      </c>
      <c r="D35" s="396"/>
    </row>
    <row r="36" spans="1:4" ht="12.75" customHeight="1">
      <c r="A36" s="2">
        <v>28</v>
      </c>
      <c r="B36" s="2" t="s">
        <v>400</v>
      </c>
      <c r="C36" s="2" t="s">
        <v>405</v>
      </c>
      <c r="D36" s="396"/>
    </row>
    <row r="37" spans="1:4" ht="12.75" customHeight="1">
      <c r="A37" s="2">
        <v>29</v>
      </c>
      <c r="B37" s="2" t="s">
        <v>400</v>
      </c>
      <c r="C37" s="2" t="s">
        <v>406</v>
      </c>
      <c r="D37" s="396"/>
    </row>
    <row r="38" spans="1:4" ht="12.75" customHeight="1">
      <c r="A38" s="2">
        <v>30</v>
      </c>
      <c r="B38" s="2" t="s">
        <v>400</v>
      </c>
      <c r="C38" s="2" t="s">
        <v>407</v>
      </c>
      <c r="D38" s="396"/>
    </row>
    <row r="39" spans="1:4" ht="12.75" customHeight="1">
      <c r="A39" s="2">
        <v>31</v>
      </c>
      <c r="B39" s="2" t="s">
        <v>400</v>
      </c>
      <c r="C39" s="2" t="s">
        <v>408</v>
      </c>
      <c r="D39" s="396"/>
    </row>
    <row r="40" spans="1:4" ht="12.75" customHeight="1">
      <c r="A40" s="2">
        <v>32</v>
      </c>
      <c r="B40" s="2" t="s">
        <v>400</v>
      </c>
      <c r="C40" s="2" t="s">
        <v>409</v>
      </c>
      <c r="D40" s="396"/>
    </row>
    <row r="41" spans="1:4" ht="12.75" customHeight="1">
      <c r="A41" s="2">
        <v>33</v>
      </c>
      <c r="B41" s="2" t="s">
        <v>400</v>
      </c>
      <c r="C41" s="2" t="s">
        <v>410</v>
      </c>
      <c r="D41" s="396"/>
    </row>
    <row r="42" spans="1:4" ht="12.75" customHeight="1">
      <c r="A42" s="2">
        <v>34</v>
      </c>
      <c r="B42" s="2" t="s">
        <v>400</v>
      </c>
      <c r="C42" s="2" t="s">
        <v>411</v>
      </c>
      <c r="D42" s="396"/>
    </row>
    <row r="43" spans="1:4" s="285" customFormat="1" ht="12.75" customHeight="1">
      <c r="A43" s="53" t="s">
        <v>412</v>
      </c>
      <c r="B43" s="53" t="s">
        <v>413</v>
      </c>
      <c r="C43" s="53"/>
      <c r="D43" s="395">
        <f>SUM(D33:D42)</f>
        <v>0</v>
      </c>
    </row>
    <row r="44" spans="1:4" s="285" customFormat="1" ht="12.75" customHeight="1">
      <c r="A44" s="53"/>
      <c r="B44" s="493" t="s">
        <v>414</v>
      </c>
      <c r="C44" s="494"/>
      <c r="D44" s="395">
        <f>D13+D17+D26+D31+D43</f>
        <v>74612671</v>
      </c>
    </row>
    <row r="47" spans="2:4" ht="12.75" customHeight="1">
      <c r="B47" s="2" t="s">
        <v>538</v>
      </c>
      <c r="C47" s="2"/>
      <c r="D47" s="281" t="s">
        <v>415</v>
      </c>
    </row>
    <row r="48" spans="2:4" ht="12.75" customHeight="1">
      <c r="B48" s="2" t="s">
        <v>416</v>
      </c>
      <c r="C48" s="2"/>
      <c r="D48" s="396">
        <v>21</v>
      </c>
    </row>
    <row r="49" spans="2:4" ht="12.75" customHeight="1">
      <c r="B49" s="2" t="s">
        <v>417</v>
      </c>
      <c r="C49" s="2"/>
      <c r="D49" s="396"/>
    </row>
    <row r="50" spans="2:4" ht="12.75" customHeight="1">
      <c r="B50" s="2" t="s">
        <v>418</v>
      </c>
      <c r="C50" s="2"/>
      <c r="D50" s="396">
        <v>1</v>
      </c>
    </row>
    <row r="51" spans="2:4" ht="12.75" customHeight="1">
      <c r="B51" s="2" t="s">
        <v>419</v>
      </c>
      <c r="C51" s="2"/>
      <c r="D51" s="396">
        <v>1</v>
      </c>
    </row>
    <row r="52" spans="2:4" ht="12.75" customHeight="1">
      <c r="B52" s="2" t="s">
        <v>420</v>
      </c>
      <c r="C52" s="2"/>
      <c r="D52" s="396"/>
    </row>
    <row r="53" spans="2:4" ht="12.75" customHeight="1">
      <c r="B53" s="491" t="s">
        <v>421</v>
      </c>
      <c r="C53" s="492"/>
      <c r="D53" s="396">
        <f>D48+D49+D50+D51+D52</f>
        <v>23</v>
      </c>
    </row>
    <row r="55" ht="12.75" customHeight="1">
      <c r="B55" s="1" t="s">
        <v>422</v>
      </c>
    </row>
    <row r="57" s="285" customFormat="1" ht="12.75" customHeight="1">
      <c r="D57" s="305" t="s">
        <v>332</v>
      </c>
    </row>
  </sheetData>
  <sheetProtection/>
  <mergeCells count="2">
    <mergeCell ref="B53:C53"/>
    <mergeCell ref="B44:C44"/>
  </mergeCells>
  <printOptions/>
  <pageMargins left="0.75" right="0.75" top="0.77" bottom="0.33" header="0.5" footer="0.16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4"/>
  </sheetPr>
  <dimension ref="A1:N51"/>
  <sheetViews>
    <sheetView zoomScalePageLayoutView="0" workbookViewId="0" topLeftCell="A4">
      <selection activeCell="A15" sqref="A15:IV16"/>
    </sheetView>
  </sheetViews>
  <sheetFormatPr defaultColWidth="9.140625" defaultRowHeight="12.75"/>
  <cols>
    <col min="1" max="1" width="5.140625" style="306" customWidth="1"/>
    <col min="2" max="2" width="21.140625" style="306" customWidth="1"/>
    <col min="3" max="3" width="9.421875" style="306" customWidth="1"/>
    <col min="4" max="4" width="11.57421875" style="306" customWidth="1"/>
    <col min="5" max="5" width="11.00390625" style="306" customWidth="1"/>
    <col min="6" max="6" width="12.00390625" style="306" customWidth="1"/>
    <col min="7" max="7" width="13.421875" style="306" customWidth="1"/>
    <col min="8" max="8" width="9.140625" style="306" customWidth="1"/>
    <col min="9" max="10" width="10.140625" style="306" bestFit="1" customWidth="1"/>
    <col min="11" max="12" width="9.140625" style="306" customWidth="1"/>
    <col min="13" max="13" width="12.28125" style="306" customWidth="1"/>
    <col min="14" max="16384" width="9.140625" style="306" customWidth="1"/>
  </cols>
  <sheetData>
    <row r="1" spans="2:3" ht="15.75">
      <c r="B1" s="307" t="s">
        <v>559</v>
      </c>
      <c r="C1" s="308" t="str">
        <f>KAPAKU!F3</f>
        <v>"SHENDELLI " SH.P.K.</v>
      </c>
    </row>
    <row r="2" spans="2:3" ht="13.5">
      <c r="B2" s="309" t="s">
        <v>560</v>
      </c>
      <c r="C2" s="308" t="str">
        <f>KAPAKU!F4</f>
        <v>K07924803N</v>
      </c>
    </row>
    <row r="3" ht="13.5">
      <c r="B3" s="309"/>
    </row>
    <row r="4" spans="2:7" ht="15.75">
      <c r="B4" s="497" t="s">
        <v>555</v>
      </c>
      <c r="C4" s="497"/>
      <c r="D4" s="497"/>
      <c r="E4" s="497"/>
      <c r="F4" s="497"/>
      <c r="G4" s="497"/>
    </row>
    <row r="6" spans="1:7" ht="12.75">
      <c r="A6" s="498" t="s">
        <v>320</v>
      </c>
      <c r="B6" s="500" t="s">
        <v>199</v>
      </c>
      <c r="C6" s="498" t="s">
        <v>311</v>
      </c>
      <c r="D6" s="310" t="s">
        <v>424</v>
      </c>
      <c r="E6" s="498" t="s">
        <v>425</v>
      </c>
      <c r="F6" s="498" t="s">
        <v>426</v>
      </c>
      <c r="G6" s="310" t="s">
        <v>424</v>
      </c>
    </row>
    <row r="7" spans="1:9" ht="12.75">
      <c r="A7" s="499"/>
      <c r="B7" s="501"/>
      <c r="C7" s="499"/>
      <c r="D7" s="311">
        <v>40544</v>
      </c>
      <c r="E7" s="499"/>
      <c r="F7" s="499"/>
      <c r="G7" s="311">
        <v>40908</v>
      </c>
      <c r="H7" s="312"/>
      <c r="I7" s="312"/>
    </row>
    <row r="8" spans="1:9" ht="12.75">
      <c r="A8" s="313">
        <v>1</v>
      </c>
      <c r="B8" s="314" t="s">
        <v>121</v>
      </c>
      <c r="C8" s="313"/>
      <c r="D8" s="315"/>
      <c r="E8" s="315"/>
      <c r="F8" s="315"/>
      <c r="G8" s="315">
        <f aca="true" t="shared" si="0" ref="G8:G14">D8+E8-F8</f>
        <v>0</v>
      </c>
      <c r="H8" s="312"/>
      <c r="I8" s="312"/>
    </row>
    <row r="9" spans="1:9" ht="15">
      <c r="A9" s="313">
        <v>2</v>
      </c>
      <c r="B9" s="314" t="s">
        <v>561</v>
      </c>
      <c r="C9" s="402"/>
      <c r="D9" s="403"/>
      <c r="E9" s="403"/>
      <c r="F9" s="403"/>
      <c r="G9" s="403">
        <f t="shared" si="0"/>
        <v>0</v>
      </c>
      <c r="H9" s="316"/>
      <c r="I9" s="317"/>
    </row>
    <row r="10" spans="1:9" ht="15">
      <c r="A10" s="313">
        <v>3</v>
      </c>
      <c r="B10" s="318" t="s">
        <v>562</v>
      </c>
      <c r="C10" s="402">
        <v>3</v>
      </c>
      <c r="D10" s="404">
        <v>49121</v>
      </c>
      <c r="E10" s="403">
        <v>22850</v>
      </c>
      <c r="F10" s="403">
        <v>0</v>
      </c>
      <c r="G10" s="403">
        <f t="shared" si="0"/>
        <v>71971</v>
      </c>
      <c r="H10" s="316"/>
      <c r="I10" s="317"/>
    </row>
    <row r="11" spans="1:9" ht="15">
      <c r="A11" s="313">
        <v>4</v>
      </c>
      <c r="B11" s="318" t="s">
        <v>17</v>
      </c>
      <c r="C11" s="405">
        <v>3</v>
      </c>
      <c r="D11" s="406">
        <v>3251792</v>
      </c>
      <c r="E11" s="403">
        <v>0</v>
      </c>
      <c r="F11" s="403">
        <v>0</v>
      </c>
      <c r="G11" s="403">
        <f t="shared" si="0"/>
        <v>3251792</v>
      </c>
      <c r="H11" s="316"/>
      <c r="I11" s="317"/>
    </row>
    <row r="12" spans="1:9" ht="15">
      <c r="A12" s="313">
        <v>5</v>
      </c>
      <c r="B12" s="318" t="s">
        <v>563</v>
      </c>
      <c r="C12" s="402"/>
      <c r="D12" s="403"/>
      <c r="E12" s="407"/>
      <c r="F12" s="403"/>
      <c r="G12" s="403">
        <f t="shared" si="0"/>
        <v>0</v>
      </c>
      <c r="H12" s="316"/>
      <c r="I12" s="317"/>
    </row>
    <row r="13" spans="1:9" ht="15">
      <c r="A13" s="313">
        <v>6</v>
      </c>
      <c r="B13" s="318" t="s">
        <v>564</v>
      </c>
      <c r="C13" s="402"/>
      <c r="D13" s="403"/>
      <c r="E13" s="403"/>
      <c r="F13" s="403"/>
      <c r="G13" s="403">
        <f t="shared" si="0"/>
        <v>0</v>
      </c>
      <c r="H13" s="316"/>
      <c r="I13" s="317"/>
    </row>
    <row r="14" spans="1:9" ht="15.75" thickBot="1">
      <c r="A14" s="313"/>
      <c r="B14" s="319"/>
      <c r="C14" s="402"/>
      <c r="D14" s="403"/>
      <c r="E14" s="403"/>
      <c r="F14" s="403"/>
      <c r="G14" s="403">
        <f t="shared" si="0"/>
        <v>0</v>
      </c>
      <c r="H14" s="312"/>
      <c r="I14" s="312"/>
    </row>
    <row r="15" spans="1:9" ht="15.75" thickBot="1">
      <c r="A15" s="320"/>
      <c r="B15" s="321" t="s">
        <v>565</v>
      </c>
      <c r="C15" s="408"/>
      <c r="D15" s="409">
        <f>SUM(D8:D14)</f>
        <v>3300913</v>
      </c>
      <c r="E15" s="409">
        <f>SUM(E8:E14)</f>
        <v>22850</v>
      </c>
      <c r="F15" s="409">
        <f>SUM(F8:F14)</f>
        <v>0</v>
      </c>
      <c r="G15" s="410">
        <f>SUM(G8:G14)</f>
        <v>3323763</v>
      </c>
      <c r="I15" s="322"/>
    </row>
    <row r="18" spans="2:9" ht="15.75">
      <c r="B18" s="497" t="s">
        <v>556</v>
      </c>
      <c r="C18" s="497"/>
      <c r="D18" s="497"/>
      <c r="E18" s="497"/>
      <c r="F18" s="497"/>
      <c r="G18" s="497"/>
      <c r="I18" s="322"/>
    </row>
    <row r="20" spans="1:7" ht="12.75">
      <c r="A20" s="498" t="s">
        <v>320</v>
      </c>
      <c r="B20" s="500" t="s">
        <v>199</v>
      </c>
      <c r="C20" s="498" t="s">
        <v>311</v>
      </c>
      <c r="D20" s="310" t="s">
        <v>424</v>
      </c>
      <c r="E20" s="498" t="s">
        <v>425</v>
      </c>
      <c r="F20" s="498" t="s">
        <v>426</v>
      </c>
      <c r="G20" s="310" t="s">
        <v>424</v>
      </c>
    </row>
    <row r="21" spans="1:7" ht="12.75">
      <c r="A21" s="499"/>
      <c r="B21" s="501"/>
      <c r="C21" s="499"/>
      <c r="D21" s="311">
        <v>40544</v>
      </c>
      <c r="E21" s="499"/>
      <c r="F21" s="499"/>
      <c r="G21" s="311">
        <v>40908</v>
      </c>
    </row>
    <row r="22" spans="1:7" ht="15">
      <c r="A22" s="313">
        <v>1</v>
      </c>
      <c r="B22" s="314" t="s">
        <v>121</v>
      </c>
      <c r="C22" s="402"/>
      <c r="D22" s="403">
        <v>0</v>
      </c>
      <c r="E22" s="403">
        <v>0</v>
      </c>
      <c r="F22" s="403"/>
      <c r="G22" s="403">
        <f>D22+E22</f>
        <v>0</v>
      </c>
    </row>
    <row r="23" spans="1:7" ht="15">
      <c r="A23" s="313">
        <v>2</v>
      </c>
      <c r="B23" s="314" t="s">
        <v>561</v>
      </c>
      <c r="C23" s="402"/>
      <c r="D23" s="403"/>
      <c r="E23" s="403"/>
      <c r="F23" s="403"/>
      <c r="G23" s="403">
        <f>D23+E23</f>
        <v>0</v>
      </c>
    </row>
    <row r="24" spans="1:7" ht="15">
      <c r="A24" s="313">
        <v>3</v>
      </c>
      <c r="B24" s="318" t="s">
        <v>566</v>
      </c>
      <c r="C24" s="402">
        <v>3</v>
      </c>
      <c r="D24" s="403">
        <v>9824</v>
      </c>
      <c r="E24" s="405">
        <v>9714</v>
      </c>
      <c r="F24" s="403"/>
      <c r="G24" s="403">
        <f>D24+E24</f>
        <v>19538</v>
      </c>
    </row>
    <row r="25" spans="1:7" ht="15">
      <c r="A25" s="313">
        <v>4</v>
      </c>
      <c r="B25" s="318" t="s">
        <v>17</v>
      </c>
      <c r="C25" s="402">
        <v>3</v>
      </c>
      <c r="D25" s="405">
        <v>927961</v>
      </c>
      <c r="E25" s="405">
        <v>464766</v>
      </c>
      <c r="F25" s="403"/>
      <c r="G25" s="403">
        <f>D25+E25</f>
        <v>1392727</v>
      </c>
    </row>
    <row r="26" spans="1:7" ht="15">
      <c r="A26" s="313">
        <v>5</v>
      </c>
      <c r="B26" s="318" t="s">
        <v>563</v>
      </c>
      <c r="C26" s="402"/>
      <c r="D26" s="403"/>
      <c r="E26" s="411"/>
      <c r="F26" s="403"/>
      <c r="G26" s="403">
        <f>D26+E26</f>
        <v>0</v>
      </c>
    </row>
    <row r="27" spans="1:7" ht="15">
      <c r="A27" s="313">
        <v>6</v>
      </c>
      <c r="B27" s="318" t="s">
        <v>564</v>
      </c>
      <c r="C27" s="402"/>
      <c r="D27" s="403"/>
      <c r="E27" s="403"/>
      <c r="F27" s="403"/>
      <c r="G27" s="403"/>
    </row>
    <row r="28" spans="1:7" ht="15.75" thickBot="1">
      <c r="A28" s="313"/>
      <c r="B28" s="319"/>
      <c r="C28" s="402"/>
      <c r="D28" s="403"/>
      <c r="E28" s="403"/>
      <c r="F28" s="403"/>
      <c r="G28" s="403">
        <f>D28+E28-F28</f>
        <v>0</v>
      </c>
    </row>
    <row r="29" spans="1:10" ht="15.75" thickBot="1">
      <c r="A29" s="320"/>
      <c r="B29" s="321" t="s">
        <v>565</v>
      </c>
      <c r="C29" s="408"/>
      <c r="D29" s="409">
        <f>SUM(D22:D28)</f>
        <v>937785</v>
      </c>
      <c r="E29" s="409">
        <f>SUM(E22:E28)</f>
        <v>474480</v>
      </c>
      <c r="F29" s="409">
        <f>SUM(F22:F28)</f>
        <v>0</v>
      </c>
      <c r="G29" s="410">
        <f>SUM(G22:G28)</f>
        <v>1412265</v>
      </c>
      <c r="H29" s="323"/>
      <c r="I29" s="322"/>
      <c r="J29" s="322"/>
    </row>
    <row r="30" ht="12.75">
      <c r="G30" s="323"/>
    </row>
    <row r="32" spans="2:7" ht="15.75">
      <c r="B32" s="497" t="s">
        <v>557</v>
      </c>
      <c r="C32" s="497"/>
      <c r="D32" s="497"/>
      <c r="E32" s="497"/>
      <c r="F32" s="497"/>
      <c r="G32" s="497"/>
    </row>
    <row r="34" spans="1:7" ht="12.75">
      <c r="A34" s="498" t="s">
        <v>320</v>
      </c>
      <c r="B34" s="500" t="s">
        <v>199</v>
      </c>
      <c r="C34" s="498" t="s">
        <v>311</v>
      </c>
      <c r="D34" s="310" t="s">
        <v>424</v>
      </c>
      <c r="E34" s="498" t="s">
        <v>425</v>
      </c>
      <c r="F34" s="498" t="s">
        <v>426</v>
      </c>
      <c r="G34" s="310" t="s">
        <v>424</v>
      </c>
    </row>
    <row r="35" spans="1:7" ht="12.75">
      <c r="A35" s="499"/>
      <c r="B35" s="501"/>
      <c r="C35" s="499"/>
      <c r="D35" s="311">
        <v>40544</v>
      </c>
      <c r="E35" s="499"/>
      <c r="F35" s="499"/>
      <c r="G35" s="311">
        <v>40908</v>
      </c>
    </row>
    <row r="36" spans="1:7" ht="15">
      <c r="A36" s="313">
        <v>1</v>
      </c>
      <c r="B36" s="314" t="s">
        <v>121</v>
      </c>
      <c r="C36" s="402"/>
      <c r="D36" s="403">
        <v>0</v>
      </c>
      <c r="E36" s="403"/>
      <c r="F36" s="403">
        <v>0</v>
      </c>
      <c r="G36" s="403">
        <f>D36+E36-F36</f>
        <v>0</v>
      </c>
    </row>
    <row r="37" spans="1:14" ht="15">
      <c r="A37" s="313">
        <v>2</v>
      </c>
      <c r="B37" s="318" t="s">
        <v>561</v>
      </c>
      <c r="C37" s="402"/>
      <c r="D37" s="403"/>
      <c r="E37" s="403"/>
      <c r="F37" s="403"/>
      <c r="G37" s="403">
        <f>D37+E37-F37</f>
        <v>0</v>
      </c>
      <c r="M37" s="312"/>
      <c r="N37" s="312"/>
    </row>
    <row r="38" spans="1:14" ht="15">
      <c r="A38" s="313">
        <v>3</v>
      </c>
      <c r="B38" s="318" t="s">
        <v>566</v>
      </c>
      <c r="C38" s="402">
        <v>3</v>
      </c>
      <c r="D38" s="403">
        <f>D10-D24</f>
        <v>39297</v>
      </c>
      <c r="E38" s="412"/>
      <c r="F38" s="411"/>
      <c r="G38" s="403">
        <f>G10-G24</f>
        <v>52433</v>
      </c>
      <c r="M38" s="312"/>
      <c r="N38" s="312"/>
    </row>
    <row r="39" spans="1:14" ht="15">
      <c r="A39" s="313">
        <v>4</v>
      </c>
      <c r="B39" s="318" t="s">
        <v>17</v>
      </c>
      <c r="C39" s="402">
        <v>3</v>
      </c>
      <c r="D39" s="403">
        <f>D11-D25</f>
        <v>2323831</v>
      </c>
      <c r="E39" s="403"/>
      <c r="F39" s="403"/>
      <c r="G39" s="403">
        <f>G11-G25</f>
        <v>1859065</v>
      </c>
      <c r="M39" s="312"/>
      <c r="N39" s="312"/>
    </row>
    <row r="40" spans="1:14" ht="15">
      <c r="A40" s="313">
        <v>5</v>
      </c>
      <c r="B40" s="318" t="s">
        <v>563</v>
      </c>
      <c r="C40" s="402"/>
      <c r="D40" s="403"/>
      <c r="E40" s="403"/>
      <c r="F40" s="403"/>
      <c r="G40" s="403">
        <f>D40+E40-F40</f>
        <v>0</v>
      </c>
      <c r="M40" s="312"/>
      <c r="N40" s="312"/>
    </row>
    <row r="41" spans="1:14" ht="15">
      <c r="A41" s="313">
        <v>6</v>
      </c>
      <c r="B41" s="318" t="s">
        <v>564</v>
      </c>
      <c r="C41" s="402"/>
      <c r="D41" s="403"/>
      <c r="E41" s="403"/>
      <c r="F41" s="403"/>
      <c r="G41" s="403">
        <f>D41+E41-F41</f>
        <v>0</v>
      </c>
      <c r="M41" s="312"/>
      <c r="N41" s="312"/>
    </row>
    <row r="42" spans="1:14" ht="15.75" thickBot="1">
      <c r="A42" s="313"/>
      <c r="B42" s="318"/>
      <c r="C42" s="402"/>
      <c r="D42" s="403"/>
      <c r="E42" s="403"/>
      <c r="F42" s="403"/>
      <c r="G42" s="403">
        <f>D42+E42-F42</f>
        <v>0</v>
      </c>
      <c r="M42" s="312"/>
      <c r="N42" s="312"/>
    </row>
    <row r="43" spans="1:14" ht="15.75" thickBot="1">
      <c r="A43" s="320"/>
      <c r="B43" s="321" t="s">
        <v>565</v>
      </c>
      <c r="C43" s="408"/>
      <c r="D43" s="409">
        <f>SUM(D36:D42)</f>
        <v>2363128</v>
      </c>
      <c r="E43" s="409">
        <f>SUM(E36:E42)</f>
        <v>0</v>
      </c>
      <c r="F43" s="409">
        <f>SUM(F36:F42)</f>
        <v>0</v>
      </c>
      <c r="G43" s="410">
        <f>SUM(G36:G42)</f>
        <v>1911498</v>
      </c>
      <c r="I43" s="323"/>
      <c r="J43" s="322"/>
      <c r="M43" s="324"/>
      <c r="N43" s="312"/>
    </row>
    <row r="44" spans="6:10" s="312" customFormat="1" ht="12.75">
      <c r="F44" s="317"/>
      <c r="G44" s="325"/>
      <c r="J44" s="317"/>
    </row>
    <row r="45" spans="4:14" ht="12.75">
      <c r="D45" s="322"/>
      <c r="G45" s="322"/>
      <c r="I45" s="323"/>
      <c r="M45" s="312"/>
      <c r="N45" s="312"/>
    </row>
    <row r="46" spans="4:14" ht="12.75">
      <c r="D46" s="322"/>
      <c r="G46" s="322"/>
      <c r="I46" s="322"/>
      <c r="M46" s="312"/>
      <c r="N46" s="312"/>
    </row>
    <row r="47" spans="5:14" ht="15.75">
      <c r="E47" s="496" t="s">
        <v>332</v>
      </c>
      <c r="F47" s="496"/>
      <c r="G47" s="496"/>
      <c r="M47" s="312"/>
      <c r="N47" s="312"/>
    </row>
    <row r="48" spans="5:7" ht="12.75">
      <c r="E48" s="495"/>
      <c r="F48" s="495"/>
      <c r="G48" s="495"/>
    </row>
    <row r="51" spans="4:7" ht="12.75">
      <c r="D51" s="322">
        <f>D43-AKTIVI!G36</f>
        <v>0</v>
      </c>
      <c r="G51" s="322">
        <f>G43-AKTIVI!F36</f>
        <v>0</v>
      </c>
    </row>
  </sheetData>
  <sheetProtection/>
  <mergeCells count="20">
    <mergeCell ref="B4:G4"/>
    <mergeCell ref="A6:A7"/>
    <mergeCell ref="B6:B7"/>
    <mergeCell ref="C6:C7"/>
    <mergeCell ref="E6:E7"/>
    <mergeCell ref="F6:F7"/>
    <mergeCell ref="B18:G18"/>
    <mergeCell ref="A20:A21"/>
    <mergeCell ref="B20:B21"/>
    <mergeCell ref="C20:C21"/>
    <mergeCell ref="E20:E21"/>
    <mergeCell ref="F20:F21"/>
    <mergeCell ref="E48:G48"/>
    <mergeCell ref="E47:G47"/>
    <mergeCell ref="B32:G32"/>
    <mergeCell ref="A34:A35"/>
    <mergeCell ref="B34:B35"/>
    <mergeCell ref="C34:C35"/>
    <mergeCell ref="E34:E35"/>
    <mergeCell ref="F34:F35"/>
  </mergeCells>
  <printOptions/>
  <pageMargins left="0.55" right="0.75" top="0.84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7"/>
  </sheetPr>
  <dimension ref="A1:F21"/>
  <sheetViews>
    <sheetView zoomScalePageLayoutView="0" workbookViewId="0" topLeftCell="A1">
      <selection activeCell="E10" sqref="E10:E13"/>
    </sheetView>
  </sheetViews>
  <sheetFormatPr defaultColWidth="9.140625" defaultRowHeight="12.75"/>
  <cols>
    <col min="1" max="1" width="5.57421875" style="1" customWidth="1"/>
    <col min="2" max="2" width="26.00390625" style="1" customWidth="1"/>
    <col min="3" max="3" width="11.00390625" style="1" customWidth="1"/>
    <col min="4" max="4" width="13.8515625" style="1" customWidth="1"/>
    <col min="5" max="5" width="14.57421875" style="1" customWidth="1"/>
    <col min="6" max="6" width="16.00390625" style="1" customWidth="1"/>
    <col min="7" max="16384" width="9.140625" style="1" customWidth="1"/>
  </cols>
  <sheetData>
    <row r="1" ht="12.75">
      <c r="A1" s="1" t="s">
        <v>363</v>
      </c>
    </row>
    <row r="2" spans="1:2" ht="12.75">
      <c r="A2" s="1" t="s">
        <v>423</v>
      </c>
      <c r="B2" s="48" t="s">
        <v>37</v>
      </c>
    </row>
    <row r="3" spans="1:2" ht="12.75">
      <c r="A3" s="55"/>
      <c r="B3" s="56"/>
    </row>
    <row r="4" spans="1:2" ht="12.75">
      <c r="A4" s="51"/>
      <c r="B4" s="50"/>
    </row>
    <row r="5" spans="1:2" ht="12.75">
      <c r="A5" s="51"/>
      <c r="B5" s="50"/>
    </row>
    <row r="6" ht="14.25">
      <c r="B6" s="57" t="s">
        <v>364</v>
      </c>
    </row>
    <row r="9" spans="1:6" ht="25.5" customHeight="1">
      <c r="A9" s="53" t="s">
        <v>310</v>
      </c>
      <c r="B9" s="53" t="s">
        <v>328</v>
      </c>
      <c r="C9" s="53" t="s">
        <v>329</v>
      </c>
      <c r="D9" s="53" t="s">
        <v>330</v>
      </c>
      <c r="E9" s="53" t="s">
        <v>331</v>
      </c>
      <c r="F9" s="54" t="s">
        <v>572</v>
      </c>
    </row>
    <row r="10" spans="1:6" ht="22.5" customHeight="1">
      <c r="A10" s="2">
        <v>1</v>
      </c>
      <c r="B10" s="2" t="s">
        <v>508</v>
      </c>
      <c r="C10" s="2" t="s">
        <v>504</v>
      </c>
      <c r="D10" s="2" t="s">
        <v>505</v>
      </c>
      <c r="E10" s="413">
        <v>1115252</v>
      </c>
      <c r="F10" s="52"/>
    </row>
    <row r="11" spans="1:6" ht="22.5" customHeight="1">
      <c r="A11" s="2">
        <v>2</v>
      </c>
      <c r="B11" s="2" t="s">
        <v>506</v>
      </c>
      <c r="C11" s="2" t="s">
        <v>509</v>
      </c>
      <c r="D11" s="2" t="s">
        <v>507</v>
      </c>
      <c r="E11" s="404">
        <v>1636540</v>
      </c>
      <c r="F11" s="2"/>
    </row>
    <row r="12" spans="1:6" ht="22.5" customHeight="1">
      <c r="A12" s="2">
        <v>3</v>
      </c>
      <c r="B12" s="2" t="s">
        <v>510</v>
      </c>
      <c r="C12" s="2" t="s">
        <v>509</v>
      </c>
      <c r="D12" s="2"/>
      <c r="E12" s="404">
        <v>500000</v>
      </c>
      <c r="F12" s="2"/>
    </row>
    <row r="13" spans="1:6" ht="22.5" customHeight="1">
      <c r="A13" s="2">
        <v>4</v>
      </c>
      <c r="B13" s="2"/>
      <c r="C13" s="2"/>
      <c r="D13" s="2"/>
      <c r="E13" s="414"/>
      <c r="F13" s="2"/>
    </row>
    <row r="14" spans="1:6" ht="22.5" customHeight="1">
      <c r="A14" s="2">
        <v>5</v>
      </c>
      <c r="B14" s="2"/>
      <c r="C14" s="2"/>
      <c r="D14" s="2"/>
      <c r="E14" s="2"/>
      <c r="F14" s="2"/>
    </row>
    <row r="15" spans="1:6" ht="22.5" customHeight="1">
      <c r="A15" s="2">
        <v>6</v>
      </c>
      <c r="B15" s="2"/>
      <c r="C15" s="2"/>
      <c r="D15" s="2"/>
      <c r="E15" s="2"/>
      <c r="F15" s="2"/>
    </row>
    <row r="16" spans="1:6" ht="22.5" customHeight="1">
      <c r="A16" s="2">
        <v>7</v>
      </c>
      <c r="B16" s="2"/>
      <c r="C16" s="2"/>
      <c r="D16" s="2"/>
      <c r="E16" s="2"/>
      <c r="F16" s="2"/>
    </row>
    <row r="17" spans="1:6" ht="22.5" customHeight="1">
      <c r="A17" s="2">
        <v>8</v>
      </c>
      <c r="B17" s="2"/>
      <c r="C17" s="2"/>
      <c r="D17" s="2"/>
      <c r="E17" s="2"/>
      <c r="F17" s="2"/>
    </row>
    <row r="18" spans="1:6" ht="22.5" customHeight="1">
      <c r="A18" s="2">
        <v>9</v>
      </c>
      <c r="B18" s="2"/>
      <c r="C18" s="2"/>
      <c r="D18" s="2"/>
      <c r="E18" s="2"/>
      <c r="F18" s="2"/>
    </row>
    <row r="19" spans="1:6" ht="22.5" customHeight="1">
      <c r="A19" s="2">
        <v>10</v>
      </c>
      <c r="B19" s="2"/>
      <c r="C19" s="2"/>
      <c r="D19" s="2"/>
      <c r="E19" s="2"/>
      <c r="F19" s="2"/>
    </row>
    <row r="20" ht="22.5" customHeight="1"/>
    <row r="21" ht="12.75">
      <c r="D21" s="1" t="s">
        <v>332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9" tint="-0.24997000396251678"/>
  </sheetPr>
  <dimension ref="A1:I32"/>
  <sheetViews>
    <sheetView workbookViewId="0" topLeftCell="A1">
      <selection activeCell="I22" sqref="I22"/>
    </sheetView>
  </sheetViews>
  <sheetFormatPr defaultColWidth="9.140625" defaultRowHeight="12.75"/>
  <cols>
    <col min="1" max="1" width="4.8515625" style="9" customWidth="1"/>
    <col min="2" max="2" width="32.421875" style="9" customWidth="1"/>
    <col min="3" max="3" width="18.00390625" style="9" customWidth="1"/>
    <col min="4" max="4" width="16.140625" style="9" customWidth="1"/>
    <col min="5" max="5" width="17.7109375" style="9" customWidth="1"/>
    <col min="6" max="7" width="9.140625" style="9" customWidth="1"/>
    <col min="8" max="8" width="12.28125" style="9" bestFit="1" customWidth="1"/>
    <col min="9" max="9" width="11.57421875" style="9" bestFit="1" customWidth="1"/>
    <col min="10" max="16384" width="9.140625" style="9" customWidth="1"/>
  </cols>
  <sheetData>
    <row r="1" spans="1:5" s="5" customFormat="1" ht="18" customHeight="1">
      <c r="A1" s="506" t="s">
        <v>360</v>
      </c>
      <c r="B1" s="506"/>
      <c r="C1" s="506"/>
      <c r="D1" s="506"/>
      <c r="E1" s="506"/>
    </row>
    <row r="2" spans="1:8" s="5" customFormat="1" ht="18" customHeight="1">
      <c r="A2" s="505" t="s">
        <v>340</v>
      </c>
      <c r="B2" s="505"/>
      <c r="C2" s="505"/>
      <c r="D2" s="505"/>
      <c r="E2" s="505"/>
      <c r="F2" s="32"/>
      <c r="G2" s="32"/>
      <c r="H2" s="32"/>
    </row>
    <row r="3" spans="1:5" s="8" customFormat="1" ht="35.25" customHeight="1">
      <c r="A3" s="36" t="s">
        <v>320</v>
      </c>
      <c r="B3" s="36" t="s">
        <v>199</v>
      </c>
      <c r="C3" s="37" t="s">
        <v>341</v>
      </c>
      <c r="D3" s="37" t="s">
        <v>342</v>
      </c>
      <c r="E3" s="37" t="s">
        <v>343</v>
      </c>
    </row>
    <row r="4" spans="1:5" s="10" customFormat="1" ht="18" customHeight="1">
      <c r="A4" s="38" t="s">
        <v>194</v>
      </c>
      <c r="B4" s="38" t="s">
        <v>195</v>
      </c>
      <c r="C4" s="38">
        <v>1</v>
      </c>
      <c r="D4" s="38">
        <v>2</v>
      </c>
      <c r="E4" s="38" t="s">
        <v>550</v>
      </c>
    </row>
    <row r="5" spans="1:5" s="5" customFormat="1" ht="15.75" customHeight="1">
      <c r="A5" s="39">
        <v>1</v>
      </c>
      <c r="B5" s="39" t="s">
        <v>344</v>
      </c>
      <c r="C5" s="415">
        <v>2437858</v>
      </c>
      <c r="D5" s="416">
        <f aca="true" t="shared" si="0" ref="D5:D16">C5</f>
        <v>2437858</v>
      </c>
      <c r="E5" s="416">
        <f aca="true" t="shared" si="1" ref="E5:E18">C5-D5</f>
        <v>0</v>
      </c>
    </row>
    <row r="6" spans="1:5" s="5" customFormat="1" ht="15.75" customHeight="1">
      <c r="A6" s="39">
        <v>2</v>
      </c>
      <c r="B6" s="39" t="s">
        <v>362</v>
      </c>
      <c r="C6" s="415">
        <v>118389</v>
      </c>
      <c r="D6" s="416">
        <f t="shared" si="0"/>
        <v>118389</v>
      </c>
      <c r="E6" s="416">
        <f t="shared" si="1"/>
        <v>0</v>
      </c>
    </row>
    <row r="7" spans="1:5" s="5" customFormat="1" ht="15.75" customHeight="1">
      <c r="A7" s="39">
        <v>3</v>
      </c>
      <c r="B7" s="42" t="s">
        <v>356</v>
      </c>
      <c r="C7" s="415">
        <v>3182656</v>
      </c>
      <c r="D7" s="416">
        <f t="shared" si="0"/>
        <v>3182656</v>
      </c>
      <c r="E7" s="416">
        <f t="shared" si="1"/>
        <v>0</v>
      </c>
    </row>
    <row r="8" spans="1:5" s="5" customFormat="1" ht="15.75" customHeight="1">
      <c r="A8" s="39">
        <v>4</v>
      </c>
      <c r="B8" s="39" t="s">
        <v>455</v>
      </c>
      <c r="C8" s="415">
        <v>839650</v>
      </c>
      <c r="D8" s="416">
        <f t="shared" si="0"/>
        <v>839650</v>
      </c>
      <c r="E8" s="416">
        <f t="shared" si="1"/>
        <v>0</v>
      </c>
    </row>
    <row r="9" spans="1:5" s="5" customFormat="1" ht="15.75" customHeight="1">
      <c r="A9" s="39">
        <v>5</v>
      </c>
      <c r="B9" s="39" t="s">
        <v>358</v>
      </c>
      <c r="C9" s="415">
        <v>5567</v>
      </c>
      <c r="D9" s="416">
        <f t="shared" si="0"/>
        <v>5567</v>
      </c>
      <c r="E9" s="416">
        <f t="shared" si="1"/>
        <v>0</v>
      </c>
    </row>
    <row r="10" spans="1:8" s="5" customFormat="1" ht="15.75" customHeight="1">
      <c r="A10" s="39">
        <v>6</v>
      </c>
      <c r="B10" s="39" t="s">
        <v>359</v>
      </c>
      <c r="C10" s="415">
        <v>157813</v>
      </c>
      <c r="D10" s="416">
        <f t="shared" si="0"/>
        <v>157813</v>
      </c>
      <c r="E10" s="416">
        <f t="shared" si="1"/>
        <v>0</v>
      </c>
      <c r="H10" s="35"/>
    </row>
    <row r="11" spans="1:8" s="5" customFormat="1" ht="15.75" customHeight="1">
      <c r="A11" s="39">
        <v>7</v>
      </c>
      <c r="B11" s="47" t="s">
        <v>361</v>
      </c>
      <c r="C11" s="415">
        <v>13000</v>
      </c>
      <c r="D11" s="416">
        <f t="shared" si="0"/>
        <v>13000</v>
      </c>
      <c r="E11" s="416">
        <f t="shared" si="1"/>
        <v>0</v>
      </c>
      <c r="H11" s="35"/>
    </row>
    <row r="12" spans="1:5" s="5" customFormat="1" ht="15.75" customHeight="1">
      <c r="A12" s="39">
        <v>8</v>
      </c>
      <c r="B12" s="39" t="s">
        <v>357</v>
      </c>
      <c r="C12" s="415">
        <v>4167</v>
      </c>
      <c r="D12" s="416">
        <f t="shared" si="0"/>
        <v>4167</v>
      </c>
      <c r="E12" s="416">
        <f t="shared" si="1"/>
        <v>0</v>
      </c>
    </row>
    <row r="13" spans="1:5" s="5" customFormat="1" ht="15.75" customHeight="1">
      <c r="A13" s="39">
        <v>9</v>
      </c>
      <c r="B13" s="39" t="s">
        <v>345</v>
      </c>
      <c r="C13" s="415">
        <v>337550</v>
      </c>
      <c r="D13" s="416">
        <f t="shared" si="0"/>
        <v>337550</v>
      </c>
      <c r="E13" s="416">
        <f t="shared" si="1"/>
        <v>0</v>
      </c>
    </row>
    <row r="14" spans="1:5" s="5" customFormat="1" ht="15.75" customHeight="1">
      <c r="A14" s="39">
        <v>10</v>
      </c>
      <c r="B14" s="39" t="s">
        <v>346</v>
      </c>
      <c r="C14" s="415">
        <v>15189</v>
      </c>
      <c r="D14" s="416">
        <f t="shared" si="0"/>
        <v>15189</v>
      </c>
      <c r="E14" s="416">
        <f t="shared" si="1"/>
        <v>0</v>
      </c>
    </row>
    <row r="15" spans="1:5" s="5" customFormat="1" ht="15.75" customHeight="1">
      <c r="A15" s="39">
        <v>11</v>
      </c>
      <c r="B15" s="39" t="s">
        <v>347</v>
      </c>
      <c r="C15" s="415">
        <v>131169</v>
      </c>
      <c r="D15" s="416">
        <f t="shared" si="0"/>
        <v>131169</v>
      </c>
      <c r="E15" s="416">
        <f t="shared" si="1"/>
        <v>0</v>
      </c>
    </row>
    <row r="16" spans="1:5" s="5" customFormat="1" ht="15.75" customHeight="1">
      <c r="A16" s="39">
        <v>13</v>
      </c>
      <c r="B16" s="39" t="s">
        <v>470</v>
      </c>
      <c r="C16" s="415">
        <v>60100</v>
      </c>
      <c r="D16" s="416">
        <f t="shared" si="0"/>
        <v>60100</v>
      </c>
      <c r="E16" s="416">
        <f t="shared" si="1"/>
        <v>0</v>
      </c>
    </row>
    <row r="17" spans="1:5" s="5" customFormat="1" ht="15.75" customHeight="1">
      <c r="A17" s="39">
        <v>16</v>
      </c>
      <c r="B17" s="39" t="s">
        <v>348</v>
      </c>
      <c r="C17" s="415">
        <v>115097</v>
      </c>
      <c r="D17" s="416">
        <v>0</v>
      </c>
      <c r="E17" s="415">
        <f t="shared" si="1"/>
        <v>115097</v>
      </c>
    </row>
    <row r="18" spans="1:5" s="5" customFormat="1" ht="15.75" customHeight="1">
      <c r="A18" s="39"/>
      <c r="B18" s="39"/>
      <c r="C18" s="415"/>
      <c r="D18" s="415"/>
      <c r="E18" s="415">
        <f t="shared" si="1"/>
        <v>0</v>
      </c>
    </row>
    <row r="19" spans="1:9" s="8" customFormat="1" ht="15.75" customHeight="1">
      <c r="A19" s="43"/>
      <c r="B19" s="36" t="s">
        <v>312</v>
      </c>
      <c r="C19" s="417">
        <f>SUM(C5:C18)</f>
        <v>7418205</v>
      </c>
      <c r="D19" s="417">
        <f>SUM(D5:D18)</f>
        <v>7303108</v>
      </c>
      <c r="E19" s="417">
        <f>SUM(E5:E18)</f>
        <v>115097</v>
      </c>
      <c r="H19" s="33"/>
      <c r="I19" s="33"/>
    </row>
    <row r="20" spans="1:5" ht="18" customHeight="1">
      <c r="A20" s="502" t="s">
        <v>349</v>
      </c>
      <c r="B20" s="502"/>
      <c r="C20" s="502"/>
      <c r="D20" s="502"/>
      <c r="E20" s="502"/>
    </row>
    <row r="21" spans="1:5" s="8" customFormat="1" ht="35.25" customHeight="1">
      <c r="A21" s="36" t="s">
        <v>320</v>
      </c>
      <c r="B21" s="36" t="s">
        <v>199</v>
      </c>
      <c r="C21" s="37" t="s">
        <v>341</v>
      </c>
      <c r="D21" s="37" t="s">
        <v>342</v>
      </c>
      <c r="E21" s="37" t="s">
        <v>343</v>
      </c>
    </row>
    <row r="22" spans="1:5" ht="18" customHeight="1">
      <c r="A22" s="38" t="s">
        <v>194</v>
      </c>
      <c r="B22" s="38" t="s">
        <v>195</v>
      </c>
      <c r="C22" s="38">
        <v>1</v>
      </c>
      <c r="D22" s="38">
        <v>2</v>
      </c>
      <c r="E22" s="38" t="s">
        <v>550</v>
      </c>
    </row>
    <row r="23" spans="1:5" s="5" customFormat="1" ht="15.75" customHeight="1">
      <c r="A23" s="39">
        <v>1</v>
      </c>
      <c r="B23" s="39" t="s">
        <v>350</v>
      </c>
      <c r="C23" s="40">
        <v>0</v>
      </c>
      <c r="D23" s="41">
        <f>C23</f>
        <v>0</v>
      </c>
      <c r="E23" s="41">
        <f>C23-D23</f>
        <v>0</v>
      </c>
    </row>
    <row r="24" spans="1:5" s="5" customFormat="1" ht="15.75" customHeight="1">
      <c r="A24" s="39">
        <v>2</v>
      </c>
      <c r="B24" s="39" t="s">
        <v>351</v>
      </c>
      <c r="C24" s="415">
        <v>32297.15</v>
      </c>
      <c r="D24" s="416">
        <f>C24</f>
        <v>32297.15</v>
      </c>
      <c r="E24" s="416">
        <f>C24-D24</f>
        <v>0</v>
      </c>
    </row>
    <row r="25" spans="1:5" s="5" customFormat="1" ht="15.75" customHeight="1">
      <c r="A25" s="39"/>
      <c r="B25" s="39"/>
      <c r="C25" s="415"/>
      <c r="D25" s="416">
        <f>C25</f>
        <v>0</v>
      </c>
      <c r="E25" s="416">
        <f>C25-D25</f>
        <v>0</v>
      </c>
    </row>
    <row r="26" spans="1:5" s="7" customFormat="1" ht="15.75" customHeight="1">
      <c r="A26" s="44"/>
      <c r="B26" s="45" t="s">
        <v>352</v>
      </c>
      <c r="C26" s="417">
        <f>SUM(C23:C25)</f>
        <v>32297.15</v>
      </c>
      <c r="D26" s="417">
        <f>SUM(D23:D25)</f>
        <v>32297.15</v>
      </c>
      <c r="E26" s="417">
        <f>SUM(E23:E25)</f>
        <v>0</v>
      </c>
    </row>
    <row r="27" spans="1:5" s="5" customFormat="1" ht="15.75" customHeight="1">
      <c r="A27" s="39">
        <v>1</v>
      </c>
      <c r="B27" s="39" t="s">
        <v>353</v>
      </c>
      <c r="C27" s="415">
        <v>866.93</v>
      </c>
      <c r="D27" s="416">
        <f>C27</f>
        <v>866.93</v>
      </c>
      <c r="E27" s="416">
        <f>C27-D27</f>
        <v>0</v>
      </c>
    </row>
    <row r="28" spans="1:5" s="5" customFormat="1" ht="15.75" customHeight="1">
      <c r="A28" s="39"/>
      <c r="B28" s="39"/>
      <c r="C28" s="415"/>
      <c r="D28" s="416">
        <f>C28</f>
        <v>0</v>
      </c>
      <c r="E28" s="416">
        <f>C28-D28</f>
        <v>0</v>
      </c>
    </row>
    <row r="29" spans="1:5" s="7" customFormat="1" ht="15.75" customHeight="1">
      <c r="A29" s="44"/>
      <c r="B29" s="45" t="s">
        <v>354</v>
      </c>
      <c r="C29" s="417">
        <f>SUM(C27:C28)</f>
        <v>866.93</v>
      </c>
      <c r="D29" s="417">
        <f>SUM(D27:D28)</f>
        <v>866.93</v>
      </c>
      <c r="E29" s="417">
        <f>SUM(E27:E28)</f>
        <v>0</v>
      </c>
    </row>
    <row r="30" spans="1:5" s="7" customFormat="1" ht="15.75" customHeight="1">
      <c r="A30" s="39"/>
      <c r="B30" s="39"/>
      <c r="C30" s="415"/>
      <c r="D30" s="416">
        <f>C30</f>
        <v>0</v>
      </c>
      <c r="E30" s="416">
        <f>C30-D30</f>
        <v>0</v>
      </c>
    </row>
    <row r="31" spans="1:8" s="7" customFormat="1" ht="15.75" customHeight="1">
      <c r="A31" s="44"/>
      <c r="B31" s="46" t="s">
        <v>355</v>
      </c>
      <c r="C31" s="417">
        <f>C26-C29</f>
        <v>31430.22</v>
      </c>
      <c r="D31" s="417">
        <f>D26-D29</f>
        <v>31430.22</v>
      </c>
      <c r="E31" s="417">
        <f>E26-E29</f>
        <v>0</v>
      </c>
      <c r="H31" s="34"/>
    </row>
    <row r="32" spans="2:5" s="5" customFormat="1" ht="19.5" customHeight="1">
      <c r="B32" s="6" t="s">
        <v>543</v>
      </c>
      <c r="D32" s="503" t="s">
        <v>544</v>
      </c>
      <c r="E32" s="504"/>
    </row>
    <row r="33" ht="19.5" customHeight="1"/>
    <row r="34" ht="19.5" customHeight="1"/>
    <row r="35" ht="19.5" customHeight="1"/>
    <row r="36" ht="19.5" customHeight="1"/>
  </sheetData>
  <sheetProtection/>
  <mergeCells count="4">
    <mergeCell ref="A20:E20"/>
    <mergeCell ref="D32:E32"/>
    <mergeCell ref="A2:E2"/>
    <mergeCell ref="A1:E1"/>
  </mergeCells>
  <printOptions/>
  <pageMargins left="0.7" right="0.41" top="0.38" bottom="0.3" header="0.3" footer="0.19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L52"/>
  <sheetViews>
    <sheetView zoomScalePageLayoutView="0" workbookViewId="0" topLeftCell="A4">
      <selection activeCell="F5" sqref="F5:G47"/>
    </sheetView>
  </sheetViews>
  <sheetFormatPr defaultColWidth="9.140625" defaultRowHeight="12.75"/>
  <cols>
    <col min="1" max="1" width="3.7109375" style="104" customWidth="1"/>
    <col min="2" max="2" width="2.7109375" style="104" customWidth="1"/>
    <col min="3" max="3" width="4.00390625" style="104" customWidth="1"/>
    <col min="4" max="4" width="40.57421875" style="101" customWidth="1"/>
    <col min="5" max="5" width="8.28125" style="101" bestFit="1" customWidth="1"/>
    <col min="6" max="6" width="15.7109375" style="150" customWidth="1"/>
    <col min="7" max="7" width="15.7109375" style="97" customWidth="1"/>
    <col min="8" max="8" width="7.00390625" style="101" customWidth="1"/>
    <col min="9" max="16384" width="9.140625" style="101" customWidth="1"/>
  </cols>
  <sheetData>
    <row r="1" spans="1:7" s="58" customFormat="1" ht="18" customHeight="1">
      <c r="A1" s="423" t="s">
        <v>516</v>
      </c>
      <c r="B1" s="424"/>
      <c r="C1" s="424"/>
      <c r="D1" s="424"/>
      <c r="E1" s="424"/>
      <c r="F1" s="424"/>
      <c r="G1" s="424"/>
    </row>
    <row r="2" ht="13.5" thickBot="1"/>
    <row r="3" spans="1:7" ht="18.75" customHeight="1" thickTop="1">
      <c r="A3" s="425" t="s">
        <v>320</v>
      </c>
      <c r="B3" s="425" t="s">
        <v>84</v>
      </c>
      <c r="C3" s="425"/>
      <c r="D3" s="425"/>
      <c r="E3" s="425" t="s">
        <v>572</v>
      </c>
      <c r="F3" s="151" t="s">
        <v>58</v>
      </c>
      <c r="G3" s="152" t="s">
        <v>58</v>
      </c>
    </row>
    <row r="4" spans="1:7" ht="9" customHeight="1" thickBot="1">
      <c r="A4" s="426"/>
      <c r="B4" s="426"/>
      <c r="C4" s="426"/>
      <c r="D4" s="426"/>
      <c r="E4" s="426"/>
      <c r="F4" s="153" t="s">
        <v>59</v>
      </c>
      <c r="G4" s="154" t="s">
        <v>85</v>
      </c>
    </row>
    <row r="5" spans="1:7" s="58" customFormat="1" ht="15.75" customHeight="1" thickTop="1">
      <c r="A5" s="155" t="s">
        <v>321</v>
      </c>
      <c r="B5" s="432" t="s">
        <v>86</v>
      </c>
      <c r="C5" s="433"/>
      <c r="D5" s="427"/>
      <c r="E5" s="157"/>
      <c r="F5" s="344">
        <v>80026967.70999998</v>
      </c>
      <c r="G5" s="344">
        <v>49712509.77</v>
      </c>
    </row>
    <row r="6" spans="1:7" s="58" customFormat="1" ht="15" customHeight="1">
      <c r="A6" s="158"/>
      <c r="B6" s="159">
        <v>1</v>
      </c>
      <c r="C6" s="160" t="s">
        <v>87</v>
      </c>
      <c r="D6" s="161"/>
      <c r="E6" s="162" t="s">
        <v>19</v>
      </c>
      <c r="F6" s="337">
        <v>60233292.239999995</v>
      </c>
      <c r="G6" s="338">
        <v>26683850.880000003</v>
      </c>
    </row>
    <row r="7" spans="1:7" s="58" customFormat="1" ht="15" customHeight="1">
      <c r="A7" s="158"/>
      <c r="B7" s="159"/>
      <c r="C7" s="163" t="s">
        <v>88</v>
      </c>
      <c r="D7" s="164" t="s">
        <v>89</v>
      </c>
      <c r="E7" s="162"/>
      <c r="F7" s="339">
        <v>15523115.879999999</v>
      </c>
      <c r="G7" s="340">
        <v>2306240.62</v>
      </c>
    </row>
    <row r="8" spans="1:7" s="58" customFormat="1" ht="15" customHeight="1">
      <c r="A8" s="158"/>
      <c r="B8" s="159"/>
      <c r="C8" s="163" t="s">
        <v>90</v>
      </c>
      <c r="D8" s="164" t="s">
        <v>91</v>
      </c>
      <c r="E8" s="162"/>
      <c r="F8" s="339">
        <v>44710176.36</v>
      </c>
      <c r="G8" s="340">
        <v>24377610.26</v>
      </c>
    </row>
    <row r="9" spans="1:7" s="58" customFormat="1" ht="15" customHeight="1">
      <c r="A9" s="158"/>
      <c r="B9" s="159">
        <v>2</v>
      </c>
      <c r="C9" s="160" t="s">
        <v>92</v>
      </c>
      <c r="D9" s="161"/>
      <c r="E9" s="162"/>
      <c r="F9" s="337">
        <v>0</v>
      </c>
      <c r="G9" s="338">
        <v>0</v>
      </c>
    </row>
    <row r="10" spans="1:7" s="58" customFormat="1" ht="15" customHeight="1">
      <c r="A10" s="158"/>
      <c r="B10" s="165"/>
      <c r="C10" s="163" t="s">
        <v>88</v>
      </c>
      <c r="D10" s="164" t="s">
        <v>93</v>
      </c>
      <c r="E10" s="162"/>
      <c r="F10" s="339"/>
      <c r="G10" s="340"/>
    </row>
    <row r="11" spans="1:7" s="58" customFormat="1" ht="15" customHeight="1">
      <c r="A11" s="158"/>
      <c r="B11" s="165"/>
      <c r="C11" s="163" t="s">
        <v>90</v>
      </c>
      <c r="D11" s="164" t="s">
        <v>94</v>
      </c>
      <c r="E11" s="162"/>
      <c r="F11" s="339"/>
      <c r="G11" s="340"/>
    </row>
    <row r="12" spans="1:11" s="58" customFormat="1" ht="15" customHeight="1">
      <c r="A12" s="158"/>
      <c r="B12" s="159">
        <v>3</v>
      </c>
      <c r="C12" s="160" t="s">
        <v>95</v>
      </c>
      <c r="D12" s="161"/>
      <c r="E12" s="162" t="s">
        <v>20</v>
      </c>
      <c r="F12" s="337">
        <v>18975896.4</v>
      </c>
      <c r="G12" s="338">
        <v>15158231</v>
      </c>
      <c r="J12" s="58">
        <v>133911</v>
      </c>
      <c r="K12" s="58">
        <v>2006</v>
      </c>
    </row>
    <row r="13" spans="1:11" s="58" customFormat="1" ht="15" customHeight="1">
      <c r="A13" s="158"/>
      <c r="B13" s="165"/>
      <c r="C13" s="163" t="s">
        <v>88</v>
      </c>
      <c r="D13" s="164" t="s">
        <v>96</v>
      </c>
      <c r="E13" s="162"/>
      <c r="F13" s="339">
        <v>18775875.4</v>
      </c>
      <c r="G13" s="340">
        <v>14850188</v>
      </c>
      <c r="J13" s="58">
        <v>0</v>
      </c>
      <c r="K13" s="58">
        <v>2007</v>
      </c>
    </row>
    <row r="14" spans="1:11" s="58" customFormat="1" ht="15" customHeight="1">
      <c r="A14" s="158"/>
      <c r="B14" s="165"/>
      <c r="C14" s="163" t="s">
        <v>90</v>
      </c>
      <c r="D14" s="164" t="s">
        <v>97</v>
      </c>
      <c r="E14" s="162"/>
      <c r="F14" s="339">
        <v>200021</v>
      </c>
      <c r="G14" s="339">
        <v>200021</v>
      </c>
      <c r="J14" s="58">
        <v>175000</v>
      </c>
      <c r="K14" s="58">
        <v>2009</v>
      </c>
    </row>
    <row r="15" spans="1:7" s="58" customFormat="1" ht="15" customHeight="1">
      <c r="A15" s="158"/>
      <c r="B15" s="165"/>
      <c r="C15" s="163" t="s">
        <v>98</v>
      </c>
      <c r="D15" s="164" t="s">
        <v>99</v>
      </c>
      <c r="E15" s="162"/>
      <c r="F15" s="339">
        <v>0</v>
      </c>
      <c r="G15" s="340">
        <v>108022</v>
      </c>
    </row>
    <row r="16" spans="1:10" s="58" customFormat="1" ht="15" customHeight="1">
      <c r="A16" s="158"/>
      <c r="B16" s="165"/>
      <c r="C16" s="163" t="s">
        <v>100</v>
      </c>
      <c r="D16" s="164" t="s">
        <v>101</v>
      </c>
      <c r="E16" s="162"/>
      <c r="F16" s="339">
        <v>0</v>
      </c>
      <c r="G16" s="340">
        <v>0</v>
      </c>
      <c r="J16" s="58">
        <f>SUM(J12:J15)</f>
        <v>308911</v>
      </c>
    </row>
    <row r="17" spans="1:7" s="58" customFormat="1" ht="15" customHeight="1">
      <c r="A17" s="158"/>
      <c r="B17" s="165"/>
      <c r="C17" s="163" t="s">
        <v>102</v>
      </c>
      <c r="D17" s="164" t="s">
        <v>103</v>
      </c>
      <c r="E17" s="162"/>
      <c r="F17" s="339"/>
      <c r="G17" s="340"/>
    </row>
    <row r="18" spans="1:10" s="58" customFormat="1" ht="15" customHeight="1">
      <c r="A18" s="158"/>
      <c r="B18" s="159">
        <v>4</v>
      </c>
      <c r="C18" s="160" t="s">
        <v>326</v>
      </c>
      <c r="D18" s="161"/>
      <c r="E18" s="162"/>
      <c r="F18" s="337">
        <v>817779.07</v>
      </c>
      <c r="G18" s="338">
        <v>7870427.89</v>
      </c>
      <c r="J18" s="58">
        <v>-308911</v>
      </c>
    </row>
    <row r="19" spans="1:7" s="58" customFormat="1" ht="15" customHeight="1">
      <c r="A19" s="158"/>
      <c r="B19" s="165"/>
      <c r="C19" s="163" t="s">
        <v>88</v>
      </c>
      <c r="D19" s="164" t="s">
        <v>104</v>
      </c>
      <c r="E19" s="162"/>
      <c r="F19" s="339">
        <v>817779.07</v>
      </c>
      <c r="G19" s="340">
        <v>7870427.89</v>
      </c>
    </row>
    <row r="20" spans="1:10" s="58" customFormat="1" ht="15" customHeight="1">
      <c r="A20" s="158"/>
      <c r="B20" s="165"/>
      <c r="C20" s="163" t="s">
        <v>90</v>
      </c>
      <c r="D20" s="164" t="s">
        <v>105</v>
      </c>
      <c r="E20" s="162"/>
      <c r="F20" s="339"/>
      <c r="G20" s="340"/>
      <c r="J20" s="58">
        <f>F15-J14</f>
        <v>-175000</v>
      </c>
    </row>
    <row r="21" spans="1:7" s="58" customFormat="1" ht="15" customHeight="1">
      <c r="A21" s="158"/>
      <c r="B21" s="165"/>
      <c r="C21" s="163" t="s">
        <v>98</v>
      </c>
      <c r="D21" s="164" t="s">
        <v>106</v>
      </c>
      <c r="E21" s="162"/>
      <c r="F21" s="339"/>
      <c r="G21" s="340">
        <v>0</v>
      </c>
    </row>
    <row r="22" spans="1:7" s="58" customFormat="1" ht="15" customHeight="1">
      <c r="A22" s="158"/>
      <c r="B22" s="165"/>
      <c r="C22" s="163" t="s">
        <v>100</v>
      </c>
      <c r="D22" s="164" t="s">
        <v>107</v>
      </c>
      <c r="E22" s="162"/>
      <c r="F22" s="339">
        <v>0</v>
      </c>
      <c r="G22" s="166">
        <v>0</v>
      </c>
    </row>
    <row r="23" spans="1:7" s="58" customFormat="1" ht="15" customHeight="1">
      <c r="A23" s="158"/>
      <c r="B23" s="165"/>
      <c r="C23" s="163" t="s">
        <v>102</v>
      </c>
      <c r="D23" s="164" t="s">
        <v>108</v>
      </c>
      <c r="E23" s="162"/>
      <c r="F23" s="339"/>
      <c r="G23" s="340"/>
    </row>
    <row r="24" spans="1:12" s="58" customFormat="1" ht="15" customHeight="1">
      <c r="A24" s="158"/>
      <c r="B24" s="165"/>
      <c r="C24" s="163" t="s">
        <v>142</v>
      </c>
      <c r="D24" s="164" t="s">
        <v>229</v>
      </c>
      <c r="E24" s="162"/>
      <c r="F24" s="339">
        <v>0</v>
      </c>
      <c r="G24" s="340">
        <v>0</v>
      </c>
      <c r="L24" s="58">
        <v>816859</v>
      </c>
    </row>
    <row r="25" spans="1:12" s="58" customFormat="1" ht="15" customHeight="1">
      <c r="A25" s="158"/>
      <c r="B25" s="159">
        <v>5</v>
      </c>
      <c r="C25" s="160" t="s">
        <v>109</v>
      </c>
      <c r="D25" s="161"/>
      <c r="E25" s="162"/>
      <c r="F25" s="337">
        <v>0</v>
      </c>
      <c r="G25" s="338">
        <v>0</v>
      </c>
      <c r="L25" s="58">
        <f>F19-L24</f>
        <v>920.0699999999488</v>
      </c>
    </row>
    <row r="26" spans="1:7" s="58" customFormat="1" ht="15" customHeight="1">
      <c r="A26" s="158"/>
      <c r="B26" s="159">
        <v>6</v>
      </c>
      <c r="C26" s="160" t="s">
        <v>110</v>
      </c>
      <c r="D26" s="161"/>
      <c r="E26" s="162"/>
      <c r="F26" s="337">
        <v>0</v>
      </c>
      <c r="G26" s="338">
        <v>0</v>
      </c>
    </row>
    <row r="27" spans="1:7" s="58" customFormat="1" ht="15" customHeight="1">
      <c r="A27" s="158"/>
      <c r="B27" s="159">
        <v>7</v>
      </c>
      <c r="C27" s="160" t="s">
        <v>111</v>
      </c>
      <c r="D27" s="161"/>
      <c r="E27" s="162"/>
      <c r="F27" s="337">
        <v>0</v>
      </c>
      <c r="G27" s="338">
        <v>0</v>
      </c>
    </row>
    <row r="28" spans="1:7" s="58" customFormat="1" ht="15" customHeight="1">
      <c r="A28" s="158"/>
      <c r="B28" s="159"/>
      <c r="C28" s="163" t="s">
        <v>88</v>
      </c>
      <c r="D28" s="161" t="s">
        <v>50</v>
      </c>
      <c r="E28" s="162"/>
      <c r="F28" s="339">
        <v>0</v>
      </c>
      <c r="G28" s="340">
        <v>0</v>
      </c>
    </row>
    <row r="29" spans="1:7" s="58" customFormat="1" ht="15" customHeight="1">
      <c r="A29" s="158"/>
      <c r="B29" s="159"/>
      <c r="C29" s="163" t="s">
        <v>90</v>
      </c>
      <c r="D29" s="161" t="s">
        <v>112</v>
      </c>
      <c r="E29" s="162"/>
      <c r="F29" s="339"/>
      <c r="G29" s="340">
        <v>0</v>
      </c>
    </row>
    <row r="30" spans="1:7" s="58" customFormat="1" ht="15" customHeight="1">
      <c r="A30" s="167" t="s">
        <v>322</v>
      </c>
      <c r="B30" s="428" t="s">
        <v>113</v>
      </c>
      <c r="C30" s="418"/>
      <c r="D30" s="419"/>
      <c r="E30" s="162"/>
      <c r="F30" s="337">
        <v>1911498</v>
      </c>
      <c r="G30" s="337">
        <v>2363128</v>
      </c>
    </row>
    <row r="31" spans="1:7" s="58" customFormat="1" ht="15" customHeight="1">
      <c r="A31" s="158"/>
      <c r="B31" s="159">
        <v>1</v>
      </c>
      <c r="C31" s="160" t="s">
        <v>114</v>
      </c>
      <c r="D31" s="161"/>
      <c r="E31" s="162"/>
      <c r="F31" s="337">
        <v>0</v>
      </c>
      <c r="G31" s="338">
        <v>0</v>
      </c>
    </row>
    <row r="32" spans="1:7" s="58" customFormat="1" ht="15" customHeight="1">
      <c r="A32" s="158"/>
      <c r="B32" s="165"/>
      <c r="C32" s="163" t="s">
        <v>115</v>
      </c>
      <c r="D32" s="164" t="s">
        <v>116</v>
      </c>
      <c r="E32" s="162"/>
      <c r="F32" s="339"/>
      <c r="G32" s="340"/>
    </row>
    <row r="33" spans="1:7" s="58" customFormat="1" ht="15" customHeight="1">
      <c r="A33" s="158"/>
      <c r="B33" s="165"/>
      <c r="C33" s="163" t="s">
        <v>90</v>
      </c>
      <c r="D33" s="164" t="s">
        <v>117</v>
      </c>
      <c r="E33" s="162"/>
      <c r="F33" s="339"/>
      <c r="G33" s="340"/>
    </row>
    <row r="34" spans="1:7" s="58" customFormat="1" ht="15" customHeight="1">
      <c r="A34" s="158"/>
      <c r="B34" s="165"/>
      <c r="C34" s="163" t="s">
        <v>98</v>
      </c>
      <c r="D34" s="164" t="s">
        <v>118</v>
      </c>
      <c r="E34" s="162"/>
      <c r="F34" s="339"/>
      <c r="G34" s="340"/>
    </row>
    <row r="35" spans="1:7" s="58" customFormat="1" ht="15" customHeight="1">
      <c r="A35" s="158"/>
      <c r="B35" s="165"/>
      <c r="C35" s="163" t="s">
        <v>100</v>
      </c>
      <c r="D35" s="164" t="s">
        <v>119</v>
      </c>
      <c r="E35" s="162"/>
      <c r="F35" s="339"/>
      <c r="G35" s="340"/>
    </row>
    <row r="36" spans="1:7" s="58" customFormat="1" ht="15" customHeight="1">
      <c r="A36" s="158"/>
      <c r="B36" s="159">
        <v>2</v>
      </c>
      <c r="C36" s="160" t="s">
        <v>120</v>
      </c>
      <c r="D36" s="168"/>
      <c r="E36" s="162" t="s">
        <v>21</v>
      </c>
      <c r="F36" s="337">
        <v>1911498</v>
      </c>
      <c r="G36" s="338">
        <v>2363128</v>
      </c>
    </row>
    <row r="37" spans="1:7" s="58" customFormat="1" ht="15" customHeight="1">
      <c r="A37" s="158"/>
      <c r="B37" s="165"/>
      <c r="C37" s="163" t="s">
        <v>88</v>
      </c>
      <c r="D37" s="164" t="s">
        <v>121</v>
      </c>
      <c r="E37" s="162"/>
      <c r="F37" s="339"/>
      <c r="G37" s="340">
        <v>0</v>
      </c>
    </row>
    <row r="38" spans="1:7" s="58" customFormat="1" ht="15" customHeight="1">
      <c r="A38" s="158"/>
      <c r="B38" s="165"/>
      <c r="C38" s="163" t="s">
        <v>90</v>
      </c>
      <c r="D38" s="164" t="s">
        <v>122</v>
      </c>
      <c r="E38" s="162"/>
      <c r="F38" s="339"/>
      <c r="G38" s="340">
        <v>0</v>
      </c>
    </row>
    <row r="39" spans="1:7" s="58" customFormat="1" ht="15" customHeight="1">
      <c r="A39" s="158"/>
      <c r="B39" s="165"/>
      <c r="C39" s="163" t="s">
        <v>98</v>
      </c>
      <c r="D39" s="164" t="s">
        <v>166</v>
      </c>
      <c r="E39" s="162"/>
      <c r="F39" s="345">
        <v>1911498</v>
      </c>
      <c r="G39" s="340">
        <v>2363128</v>
      </c>
    </row>
    <row r="40" spans="1:7" s="58" customFormat="1" ht="15" customHeight="1">
      <c r="A40" s="158"/>
      <c r="B40" s="165"/>
      <c r="C40" s="163" t="s">
        <v>100</v>
      </c>
      <c r="D40" s="164" t="s">
        <v>123</v>
      </c>
      <c r="E40" s="162"/>
      <c r="F40" s="339">
        <v>0</v>
      </c>
      <c r="G40" s="340">
        <v>0</v>
      </c>
    </row>
    <row r="41" spans="1:7" s="58" customFormat="1" ht="15" customHeight="1">
      <c r="A41" s="158"/>
      <c r="B41" s="159">
        <v>3</v>
      </c>
      <c r="C41" s="160" t="s">
        <v>124</v>
      </c>
      <c r="D41" s="161"/>
      <c r="E41" s="162"/>
      <c r="F41" s="337">
        <v>0</v>
      </c>
      <c r="G41" s="338">
        <v>0</v>
      </c>
    </row>
    <row r="42" spans="1:7" s="58" customFormat="1" ht="15" customHeight="1">
      <c r="A42" s="158"/>
      <c r="B42" s="159">
        <v>4</v>
      </c>
      <c r="C42" s="160" t="s">
        <v>125</v>
      </c>
      <c r="D42" s="161"/>
      <c r="E42" s="162"/>
      <c r="F42" s="337">
        <v>0</v>
      </c>
      <c r="G42" s="338">
        <v>0</v>
      </c>
    </row>
    <row r="43" spans="1:7" s="58" customFormat="1" ht="15" customHeight="1">
      <c r="A43" s="158"/>
      <c r="B43" s="165"/>
      <c r="C43" s="163" t="s">
        <v>88</v>
      </c>
      <c r="D43" s="164" t="s">
        <v>126</v>
      </c>
      <c r="E43" s="162"/>
      <c r="F43" s="339"/>
      <c r="G43" s="340"/>
    </row>
    <row r="44" spans="1:7" s="58" customFormat="1" ht="15" customHeight="1">
      <c r="A44" s="158"/>
      <c r="B44" s="165"/>
      <c r="C44" s="163" t="s">
        <v>90</v>
      </c>
      <c r="D44" s="164" t="s">
        <v>127</v>
      </c>
      <c r="E44" s="162"/>
      <c r="F44" s="339">
        <v>0</v>
      </c>
      <c r="G44" s="340"/>
    </row>
    <row r="45" spans="1:7" s="58" customFormat="1" ht="15" customHeight="1">
      <c r="A45" s="158"/>
      <c r="B45" s="165"/>
      <c r="C45" s="163" t="s">
        <v>98</v>
      </c>
      <c r="D45" s="164" t="s">
        <v>128</v>
      </c>
      <c r="E45" s="162"/>
      <c r="F45" s="339"/>
      <c r="G45" s="340"/>
    </row>
    <row r="46" spans="1:7" s="58" customFormat="1" ht="15" customHeight="1">
      <c r="A46" s="158"/>
      <c r="B46" s="159">
        <v>5</v>
      </c>
      <c r="C46" s="160" t="s">
        <v>129</v>
      </c>
      <c r="D46" s="161"/>
      <c r="E46" s="162"/>
      <c r="F46" s="337">
        <v>0</v>
      </c>
      <c r="G46" s="338">
        <v>0</v>
      </c>
    </row>
    <row r="47" spans="1:7" s="58" customFormat="1" ht="15" customHeight="1">
      <c r="A47" s="158"/>
      <c r="B47" s="159">
        <v>6</v>
      </c>
      <c r="C47" s="160" t="s">
        <v>571</v>
      </c>
      <c r="D47" s="161"/>
      <c r="E47" s="162"/>
      <c r="F47" s="337">
        <v>0</v>
      </c>
      <c r="G47" s="338">
        <v>0</v>
      </c>
    </row>
    <row r="48" spans="1:7" s="58" customFormat="1" ht="27.75" customHeight="1" thickBot="1">
      <c r="A48" s="169"/>
      <c r="B48" s="420" t="s">
        <v>130</v>
      </c>
      <c r="C48" s="421"/>
      <c r="D48" s="422"/>
      <c r="E48" s="170"/>
      <c r="F48" s="342">
        <f>+F5+F30</f>
        <v>81938465.70999998</v>
      </c>
      <c r="G48" s="342">
        <f>+G5+G30</f>
        <v>52075637.77</v>
      </c>
    </row>
    <row r="49" spans="1:7" s="58" customFormat="1" ht="15.75" customHeight="1" thickTop="1">
      <c r="A49" s="93"/>
      <c r="B49" s="93"/>
      <c r="C49" s="93"/>
      <c r="D49" s="93"/>
      <c r="E49" s="94"/>
      <c r="F49" s="171"/>
      <c r="G49" s="95"/>
    </row>
    <row r="50" spans="1:7" s="58" customFormat="1" ht="15.75" customHeight="1">
      <c r="A50" s="93"/>
      <c r="B50" s="93"/>
      <c r="C50" s="93"/>
      <c r="D50" s="93"/>
      <c r="E50" s="94"/>
      <c r="F50" s="171" t="e">
        <f>F48-#REF!</f>
        <v>#REF!</v>
      </c>
      <c r="G50" s="95" t="e">
        <f>G48-#REF!</f>
        <v>#REF!</v>
      </c>
    </row>
    <row r="52" spans="6:7" ht="12.75">
      <c r="F52" s="150">
        <f>F48-PASIVI!F42</f>
        <v>-0.46000002324581146</v>
      </c>
      <c r="G52" s="97">
        <f>G48-PASIVI!G42</f>
        <v>-0.08999999612569809</v>
      </c>
    </row>
  </sheetData>
  <sheetProtection/>
  <mergeCells count="7">
    <mergeCell ref="B5:D5"/>
    <mergeCell ref="B30:D30"/>
    <mergeCell ref="B48:D48"/>
    <mergeCell ref="A1:G1"/>
    <mergeCell ref="A3:A4"/>
    <mergeCell ref="B3:D4"/>
    <mergeCell ref="E3:E4"/>
  </mergeCells>
  <printOptions/>
  <pageMargins left="0.75" right="0.75" top="1.1" bottom="0" header="0.43" footer="0.5"/>
  <pageSetup horizontalDpi="600" verticalDpi="600" orientation="portrait" scale="95" r:id="rId2"/>
  <headerFooter alignWithMargins="0">
    <oddHeader>&amp;C"&amp;"Arial,Bold Italic"&amp;12SHENDELLI"sh.p.k.
K07924803N
PASQYRAT FINANCIARE 2011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2:N53"/>
  <sheetViews>
    <sheetView zoomScalePageLayoutView="0" workbookViewId="0" topLeftCell="A1">
      <selection activeCell="F4" sqref="F4:G41"/>
    </sheetView>
  </sheetViews>
  <sheetFormatPr defaultColWidth="9.140625" defaultRowHeight="12.75"/>
  <cols>
    <col min="1" max="1" width="3.7109375" style="104" customWidth="1"/>
    <col min="2" max="2" width="2.7109375" style="104" customWidth="1"/>
    <col min="3" max="3" width="4.00390625" style="104" customWidth="1"/>
    <col min="4" max="4" width="40.57421875" style="101" customWidth="1"/>
    <col min="5" max="5" width="8.28125" style="101" customWidth="1"/>
    <col min="6" max="6" width="15.7109375" style="150" customWidth="1"/>
    <col min="7" max="7" width="15.7109375" style="97" customWidth="1"/>
    <col min="8" max="8" width="4.00390625" style="101" customWidth="1"/>
    <col min="9" max="11" width="9.140625" style="101" customWidth="1"/>
    <col min="12" max="12" width="9.57421875" style="101" bestFit="1" customWidth="1"/>
    <col min="13" max="16384" width="9.140625" style="101" customWidth="1"/>
  </cols>
  <sheetData>
    <row r="1" ht="13.5" thickBot="1"/>
    <row r="2" spans="1:7" s="58" customFormat="1" ht="15.75" customHeight="1" thickTop="1">
      <c r="A2" s="425" t="s">
        <v>320</v>
      </c>
      <c r="B2" s="425" t="s">
        <v>131</v>
      </c>
      <c r="C2" s="425"/>
      <c r="D2" s="425"/>
      <c r="E2" s="425" t="s">
        <v>572</v>
      </c>
      <c r="F2" s="151" t="s">
        <v>58</v>
      </c>
      <c r="G2" s="152" t="s">
        <v>58</v>
      </c>
    </row>
    <row r="3" spans="1:7" s="58" customFormat="1" ht="8.25" customHeight="1" thickBot="1">
      <c r="A3" s="426"/>
      <c r="B3" s="426"/>
      <c r="C3" s="426"/>
      <c r="D3" s="426"/>
      <c r="E3" s="426"/>
      <c r="F3" s="153" t="s">
        <v>59</v>
      </c>
      <c r="G3" s="154" t="s">
        <v>80</v>
      </c>
    </row>
    <row r="4" spans="1:7" s="58" customFormat="1" ht="18.75" customHeight="1" thickTop="1">
      <c r="A4" s="155" t="s">
        <v>321</v>
      </c>
      <c r="B4" s="432" t="s">
        <v>132</v>
      </c>
      <c r="C4" s="433"/>
      <c r="D4" s="427"/>
      <c r="E4" s="157"/>
      <c r="F4" s="335">
        <v>63476012.18</v>
      </c>
      <c r="G4" s="336">
        <v>40401646</v>
      </c>
    </row>
    <row r="5" spans="1:7" s="58" customFormat="1" ht="15.75" customHeight="1">
      <c r="A5" s="158"/>
      <c r="B5" s="159">
        <v>1</v>
      </c>
      <c r="C5" s="160" t="s">
        <v>1</v>
      </c>
      <c r="D5" s="161"/>
      <c r="E5" s="172"/>
      <c r="F5" s="337">
        <v>0</v>
      </c>
      <c r="G5" s="338">
        <v>0</v>
      </c>
    </row>
    <row r="6" spans="1:7" s="58" customFormat="1" ht="15.75" customHeight="1">
      <c r="A6" s="158"/>
      <c r="B6" s="159">
        <v>2</v>
      </c>
      <c r="C6" s="160" t="s">
        <v>133</v>
      </c>
      <c r="D6" s="161"/>
      <c r="E6" s="173">
        <v>2.1</v>
      </c>
      <c r="F6" s="337">
        <v>0</v>
      </c>
      <c r="G6" s="338">
        <v>0</v>
      </c>
    </row>
    <row r="7" spans="1:7" s="58" customFormat="1" ht="15.75" customHeight="1">
      <c r="A7" s="158"/>
      <c r="B7" s="165"/>
      <c r="C7" s="163" t="s">
        <v>88</v>
      </c>
      <c r="D7" s="164" t="s">
        <v>134</v>
      </c>
      <c r="E7" s="172"/>
      <c r="F7" s="339">
        <v>0</v>
      </c>
      <c r="G7" s="345">
        <v>0</v>
      </c>
    </row>
    <row r="8" spans="1:7" s="58" customFormat="1" ht="15.75" customHeight="1">
      <c r="A8" s="158"/>
      <c r="B8" s="165"/>
      <c r="C8" s="163" t="s">
        <v>90</v>
      </c>
      <c r="D8" s="164" t="s">
        <v>135</v>
      </c>
      <c r="E8" s="172"/>
      <c r="F8" s="339"/>
      <c r="G8" s="340"/>
    </row>
    <row r="9" spans="1:7" s="58" customFormat="1" ht="15.75" customHeight="1">
      <c r="A9" s="158"/>
      <c r="B9" s="159">
        <v>3</v>
      </c>
      <c r="C9" s="160" t="s">
        <v>136</v>
      </c>
      <c r="D9" s="161"/>
      <c r="E9" s="162" t="s">
        <v>192</v>
      </c>
      <c r="F9" s="337">
        <v>63476012.18</v>
      </c>
      <c r="G9" s="338">
        <v>40401646</v>
      </c>
    </row>
    <row r="10" spans="1:7" s="58" customFormat="1" ht="15.75" customHeight="1">
      <c r="A10" s="158"/>
      <c r="B10" s="165"/>
      <c r="C10" s="163" t="s">
        <v>88</v>
      </c>
      <c r="D10" s="164" t="s">
        <v>137</v>
      </c>
      <c r="E10" s="172"/>
      <c r="F10" s="339">
        <v>63225256.18</v>
      </c>
      <c r="G10" s="340">
        <v>39762912</v>
      </c>
    </row>
    <row r="11" spans="1:7" s="58" customFormat="1" ht="15.75" customHeight="1">
      <c r="A11" s="158"/>
      <c r="B11" s="165"/>
      <c r="C11" s="163" t="s">
        <v>90</v>
      </c>
      <c r="D11" s="164" t="s">
        <v>0</v>
      </c>
      <c r="E11" s="172"/>
      <c r="F11" s="339"/>
      <c r="G11" s="340"/>
    </row>
    <row r="12" spans="1:7" s="58" customFormat="1" ht="15.75" customHeight="1">
      <c r="A12" s="158"/>
      <c r="B12" s="165"/>
      <c r="C12" s="163" t="s">
        <v>98</v>
      </c>
      <c r="D12" s="164" t="s">
        <v>138</v>
      </c>
      <c r="E12" s="172"/>
      <c r="F12" s="339">
        <v>0</v>
      </c>
      <c r="G12" s="340">
        <v>0</v>
      </c>
    </row>
    <row r="13" spans="1:7" s="58" customFormat="1" ht="15.75" customHeight="1">
      <c r="A13" s="158"/>
      <c r="B13" s="165"/>
      <c r="C13" s="163" t="s">
        <v>100</v>
      </c>
      <c r="D13" s="164" t="s">
        <v>139</v>
      </c>
      <c r="E13" s="172"/>
      <c r="F13" s="339">
        <v>80100</v>
      </c>
      <c r="G13" s="340">
        <v>119504</v>
      </c>
    </row>
    <row r="14" spans="1:7" s="58" customFormat="1" ht="15.75" customHeight="1">
      <c r="A14" s="158"/>
      <c r="B14" s="165"/>
      <c r="C14" s="163" t="s">
        <v>102</v>
      </c>
      <c r="D14" s="164" t="s">
        <v>140</v>
      </c>
      <c r="E14" s="172"/>
      <c r="F14" s="339">
        <v>12700</v>
      </c>
      <c r="G14" s="340">
        <v>21213</v>
      </c>
    </row>
    <row r="15" spans="1:12" s="58" customFormat="1" ht="15.75" customHeight="1">
      <c r="A15" s="158"/>
      <c r="B15" s="165"/>
      <c r="C15" s="163" t="s">
        <v>142</v>
      </c>
      <c r="D15" s="164" t="s">
        <v>141</v>
      </c>
      <c r="E15" s="172"/>
      <c r="F15" s="339">
        <v>157956</v>
      </c>
      <c r="G15" s="345">
        <v>0</v>
      </c>
      <c r="K15" s="58">
        <v>814626</v>
      </c>
      <c r="L15" s="58" t="s">
        <v>33</v>
      </c>
    </row>
    <row r="16" spans="1:12" s="58" customFormat="1" ht="15.75" customHeight="1">
      <c r="A16" s="158"/>
      <c r="B16" s="165"/>
      <c r="C16" s="163" t="s">
        <v>144</v>
      </c>
      <c r="D16" s="164" t="s">
        <v>197</v>
      </c>
      <c r="E16" s="172"/>
      <c r="F16" s="339">
        <v>0</v>
      </c>
      <c r="G16" s="341">
        <v>498017</v>
      </c>
      <c r="K16" s="58">
        <v>-604000</v>
      </c>
      <c r="L16" s="58" t="s">
        <v>34</v>
      </c>
    </row>
    <row r="17" spans="1:12" s="58" customFormat="1" ht="15.75" customHeight="1">
      <c r="A17" s="158"/>
      <c r="B17" s="165"/>
      <c r="C17" s="163" t="s">
        <v>146</v>
      </c>
      <c r="D17" s="164" t="s">
        <v>143</v>
      </c>
      <c r="E17" s="172"/>
      <c r="F17" s="339"/>
      <c r="G17" s="341"/>
      <c r="K17" s="58">
        <v>-52670</v>
      </c>
      <c r="L17" s="58" t="s">
        <v>35</v>
      </c>
    </row>
    <row r="18" spans="1:12" s="58" customFormat="1" ht="15.75" customHeight="1">
      <c r="A18" s="158"/>
      <c r="B18" s="165"/>
      <c r="C18" s="163" t="s">
        <v>167</v>
      </c>
      <c r="D18" s="164" t="s">
        <v>145</v>
      </c>
      <c r="E18" s="172"/>
      <c r="F18" s="339"/>
      <c r="G18" s="340"/>
      <c r="K18" s="58">
        <f>SUM(K15:K17)</f>
        <v>157956</v>
      </c>
      <c r="L18" s="58" t="s">
        <v>36</v>
      </c>
    </row>
    <row r="19" spans="1:7" s="58" customFormat="1" ht="15.75" customHeight="1">
      <c r="A19" s="158"/>
      <c r="B19" s="165"/>
      <c r="C19" s="163" t="s">
        <v>169</v>
      </c>
      <c r="D19" s="164" t="s">
        <v>147</v>
      </c>
      <c r="E19" s="172"/>
      <c r="F19" s="339">
        <v>0</v>
      </c>
      <c r="G19" s="340">
        <v>0</v>
      </c>
    </row>
    <row r="20" spans="1:7" s="58" customFormat="1" ht="15.75" customHeight="1">
      <c r="A20" s="158"/>
      <c r="B20" s="165"/>
      <c r="C20" s="163" t="s">
        <v>169</v>
      </c>
      <c r="D20" s="164" t="s">
        <v>51</v>
      </c>
      <c r="E20" s="172"/>
      <c r="F20" s="339"/>
      <c r="G20" s="340">
        <v>0</v>
      </c>
    </row>
    <row r="21" spans="1:7" s="58" customFormat="1" ht="15.75" customHeight="1">
      <c r="A21" s="158"/>
      <c r="B21" s="159">
        <v>4</v>
      </c>
      <c r="C21" s="160" t="s">
        <v>573</v>
      </c>
      <c r="D21" s="161"/>
      <c r="E21" s="172"/>
      <c r="F21" s="337">
        <v>0</v>
      </c>
      <c r="G21" s="338">
        <v>0</v>
      </c>
    </row>
    <row r="22" spans="1:7" s="58" customFormat="1" ht="15.75" customHeight="1">
      <c r="A22" s="158"/>
      <c r="B22" s="159">
        <v>5</v>
      </c>
      <c r="C22" s="160" t="s">
        <v>148</v>
      </c>
      <c r="D22" s="161"/>
      <c r="E22" s="162"/>
      <c r="F22" s="337">
        <v>0</v>
      </c>
      <c r="G22" s="338">
        <v>0</v>
      </c>
    </row>
    <row r="23" spans="1:7" s="58" customFormat="1" ht="19.5" customHeight="1">
      <c r="A23" s="167" t="s">
        <v>322</v>
      </c>
      <c r="B23" s="428" t="s">
        <v>149</v>
      </c>
      <c r="C23" s="418"/>
      <c r="D23" s="419"/>
      <c r="E23" s="162"/>
      <c r="F23" s="339"/>
      <c r="G23" s="340"/>
    </row>
    <row r="24" spans="1:7" s="58" customFormat="1" ht="15.75" customHeight="1">
      <c r="A24" s="158"/>
      <c r="B24" s="159">
        <v>1</v>
      </c>
      <c r="C24" s="160" t="s">
        <v>150</v>
      </c>
      <c r="D24" s="168"/>
      <c r="E24" s="162"/>
      <c r="F24" s="337">
        <v>0</v>
      </c>
      <c r="G24" s="338">
        <v>0</v>
      </c>
    </row>
    <row r="25" spans="1:7" s="58" customFormat="1" ht="15.75" customHeight="1">
      <c r="A25" s="158"/>
      <c r="B25" s="165"/>
      <c r="C25" s="163" t="s">
        <v>88</v>
      </c>
      <c r="D25" s="164" t="s">
        <v>168</v>
      </c>
      <c r="E25" s="162"/>
      <c r="F25" s="339"/>
      <c r="G25" s="340">
        <v>0</v>
      </c>
    </row>
    <row r="26" spans="1:7" s="58" customFormat="1" ht="15.75" customHeight="1">
      <c r="A26" s="158"/>
      <c r="B26" s="165"/>
      <c r="C26" s="163" t="s">
        <v>90</v>
      </c>
      <c r="D26" s="164" t="s">
        <v>151</v>
      </c>
      <c r="E26" s="162"/>
      <c r="F26" s="339"/>
      <c r="G26" s="340"/>
    </row>
    <row r="27" spans="1:7" s="58" customFormat="1" ht="15.75" customHeight="1">
      <c r="A27" s="158"/>
      <c r="B27" s="159">
        <v>2</v>
      </c>
      <c r="C27" s="160" t="s">
        <v>574</v>
      </c>
      <c r="D27" s="161"/>
      <c r="E27" s="162"/>
      <c r="F27" s="339">
        <v>0</v>
      </c>
      <c r="G27" s="340">
        <v>0</v>
      </c>
    </row>
    <row r="28" spans="1:7" s="58" customFormat="1" ht="15.75" customHeight="1">
      <c r="A28" s="158"/>
      <c r="B28" s="159">
        <v>3</v>
      </c>
      <c r="C28" s="160" t="s">
        <v>573</v>
      </c>
      <c r="D28" s="161"/>
      <c r="E28" s="162"/>
      <c r="F28" s="339">
        <v>0</v>
      </c>
      <c r="G28" s="340">
        <v>0</v>
      </c>
    </row>
    <row r="29" spans="1:7" s="58" customFormat="1" ht="15.75" customHeight="1">
      <c r="A29" s="158"/>
      <c r="B29" s="159">
        <v>4</v>
      </c>
      <c r="C29" s="160" t="s">
        <v>152</v>
      </c>
      <c r="D29" s="161"/>
      <c r="E29" s="162"/>
      <c r="F29" s="339">
        <v>0</v>
      </c>
      <c r="G29" s="340">
        <v>0</v>
      </c>
    </row>
    <row r="30" spans="1:7" s="58" customFormat="1" ht="17.25" customHeight="1">
      <c r="A30" s="158"/>
      <c r="B30" s="428" t="s">
        <v>153</v>
      </c>
      <c r="C30" s="418"/>
      <c r="D30" s="419"/>
      <c r="E30" s="162"/>
      <c r="F30" s="337">
        <v>63476012.18</v>
      </c>
      <c r="G30" s="338">
        <v>40401646</v>
      </c>
    </row>
    <row r="31" spans="1:7" s="58" customFormat="1" ht="15" customHeight="1">
      <c r="A31" s="167" t="s">
        <v>323</v>
      </c>
      <c r="B31" s="428" t="s">
        <v>154</v>
      </c>
      <c r="C31" s="418"/>
      <c r="D31" s="419"/>
      <c r="E31" s="162" t="s">
        <v>193</v>
      </c>
      <c r="F31" s="337">
        <v>18462453.990000002</v>
      </c>
      <c r="G31" s="338">
        <v>11673991.860000003</v>
      </c>
    </row>
    <row r="32" spans="1:7" s="58" customFormat="1" ht="15.75" customHeight="1">
      <c r="A32" s="158"/>
      <c r="B32" s="159">
        <v>1</v>
      </c>
      <c r="C32" s="160" t="s">
        <v>155</v>
      </c>
      <c r="D32" s="161"/>
      <c r="E32" s="162"/>
      <c r="F32" s="339"/>
      <c r="G32" s="340"/>
    </row>
    <row r="33" spans="1:7" s="58" customFormat="1" ht="15.75" customHeight="1">
      <c r="A33" s="158"/>
      <c r="B33" s="156">
        <v>2</v>
      </c>
      <c r="C33" s="160" t="s">
        <v>156</v>
      </c>
      <c r="D33" s="161"/>
      <c r="E33" s="162"/>
      <c r="F33" s="339"/>
      <c r="G33" s="340"/>
    </row>
    <row r="34" spans="1:7" s="58" customFormat="1" ht="15.75" customHeight="1">
      <c r="A34" s="158"/>
      <c r="B34" s="159">
        <v>3</v>
      </c>
      <c r="C34" s="160" t="s">
        <v>157</v>
      </c>
      <c r="D34" s="161"/>
      <c r="E34" s="162" t="s">
        <v>22</v>
      </c>
      <c r="F34" s="339">
        <v>2600000</v>
      </c>
      <c r="G34" s="340">
        <v>2600000</v>
      </c>
    </row>
    <row r="35" spans="1:7" s="58" customFormat="1" ht="15.75" customHeight="1">
      <c r="A35" s="158"/>
      <c r="B35" s="156">
        <v>4</v>
      </c>
      <c r="C35" s="160" t="s">
        <v>158</v>
      </c>
      <c r="D35" s="161"/>
      <c r="E35" s="162"/>
      <c r="F35" s="339"/>
      <c r="G35" s="340"/>
    </row>
    <row r="36" spans="1:7" s="58" customFormat="1" ht="15.75" customHeight="1">
      <c r="A36" s="158"/>
      <c r="B36" s="159">
        <v>5</v>
      </c>
      <c r="C36" s="160" t="s">
        <v>159</v>
      </c>
      <c r="D36" s="161"/>
      <c r="E36" s="162"/>
      <c r="F36" s="339"/>
      <c r="G36" s="340"/>
    </row>
    <row r="37" spans="1:7" s="58" customFormat="1" ht="15.75" customHeight="1">
      <c r="A37" s="158"/>
      <c r="B37" s="156">
        <v>6</v>
      </c>
      <c r="C37" s="160" t="s">
        <v>160</v>
      </c>
      <c r="D37" s="161"/>
      <c r="E37" s="162"/>
      <c r="F37" s="339"/>
      <c r="G37" s="340"/>
    </row>
    <row r="38" spans="1:7" s="58" customFormat="1" ht="15.75" customHeight="1">
      <c r="A38" s="158"/>
      <c r="B38" s="159">
        <v>7</v>
      </c>
      <c r="C38" s="160" t="s">
        <v>161</v>
      </c>
      <c r="D38" s="161"/>
      <c r="E38" s="162" t="s">
        <v>23</v>
      </c>
      <c r="F38" s="339">
        <v>131997</v>
      </c>
      <c r="G38" s="340">
        <v>131997</v>
      </c>
    </row>
    <row r="39" spans="1:7" s="58" customFormat="1" ht="15.75" customHeight="1">
      <c r="A39" s="158"/>
      <c r="B39" s="156">
        <v>8</v>
      </c>
      <c r="C39" s="160" t="s">
        <v>162</v>
      </c>
      <c r="D39" s="161"/>
      <c r="E39" s="162" t="s">
        <v>24</v>
      </c>
      <c r="F39" s="339">
        <v>8513918</v>
      </c>
      <c r="G39" s="340">
        <v>5013918</v>
      </c>
    </row>
    <row r="40" spans="1:7" s="58" customFormat="1" ht="15.75" customHeight="1">
      <c r="A40" s="158"/>
      <c r="B40" s="159">
        <v>9</v>
      </c>
      <c r="C40" s="160" t="s">
        <v>163</v>
      </c>
      <c r="D40" s="161"/>
      <c r="E40" s="162" t="s">
        <v>25</v>
      </c>
      <c r="F40" s="339">
        <v>0</v>
      </c>
      <c r="G40" s="340">
        <v>0</v>
      </c>
    </row>
    <row r="41" spans="1:14" s="58" customFormat="1" ht="15.75" customHeight="1">
      <c r="A41" s="158"/>
      <c r="B41" s="156">
        <v>10</v>
      </c>
      <c r="C41" s="160" t="s">
        <v>164</v>
      </c>
      <c r="D41" s="161"/>
      <c r="E41" s="162" t="s">
        <v>26</v>
      </c>
      <c r="F41" s="339">
        <v>7216538.990000001</v>
      </c>
      <c r="G41" s="340">
        <v>3928076.86</v>
      </c>
      <c r="K41" s="58">
        <v>14548302</v>
      </c>
      <c r="L41" s="58">
        <v>-7331763</v>
      </c>
      <c r="M41" s="58">
        <f>SUM(K41:L41)</f>
        <v>7216539</v>
      </c>
      <c r="N41" s="58">
        <f>F41-M41</f>
        <v>-0.009999998845160007</v>
      </c>
    </row>
    <row r="42" spans="1:7" s="58" customFormat="1" ht="24.75" customHeight="1" thickBot="1">
      <c r="A42" s="174"/>
      <c r="B42" s="420" t="s">
        <v>165</v>
      </c>
      <c r="C42" s="421"/>
      <c r="D42" s="422"/>
      <c r="E42" s="170"/>
      <c r="F42" s="342">
        <f>+F30+F31</f>
        <v>81938466.17</v>
      </c>
      <c r="G42" s="343">
        <f>G4+G31</f>
        <v>52075637.86</v>
      </c>
    </row>
    <row r="43" spans="1:7" s="58" customFormat="1" ht="15.75" customHeight="1" thickTop="1">
      <c r="A43" s="93"/>
      <c r="B43" s="93"/>
      <c r="C43" s="175"/>
      <c r="D43" s="94"/>
      <c r="E43" s="176"/>
      <c r="F43" s="171"/>
      <c r="G43" s="95"/>
    </row>
    <row r="44" spans="1:7" s="58" customFormat="1" ht="15.75" customHeight="1">
      <c r="A44" s="93"/>
      <c r="B44" s="93"/>
      <c r="C44" s="175"/>
      <c r="D44" s="94"/>
      <c r="E44" s="93"/>
      <c r="F44" s="171" t="e">
        <f>F42-#REF!</f>
        <v>#REF!</v>
      </c>
      <c r="G44" s="95" t="e">
        <f>G42-#REF!</f>
        <v>#REF!</v>
      </c>
    </row>
    <row r="45" spans="1:7" s="58" customFormat="1" ht="15.75" customHeight="1">
      <c r="A45" s="93"/>
      <c r="B45" s="93"/>
      <c r="C45" s="175"/>
      <c r="D45" s="94"/>
      <c r="E45" s="93"/>
      <c r="F45" s="171"/>
      <c r="G45" s="95"/>
    </row>
    <row r="46" spans="1:12" s="58" customFormat="1" ht="15.75" customHeight="1">
      <c r="A46" s="93"/>
      <c r="B46" s="93"/>
      <c r="C46" s="175"/>
      <c r="D46" s="94"/>
      <c r="E46" s="93"/>
      <c r="F46" s="171">
        <f>F42-AKTIVI!F48</f>
        <v>0.46000002324581146</v>
      </c>
      <c r="G46" s="95">
        <f>G42-AKTIVI!G48</f>
        <v>0.08999999612569809</v>
      </c>
      <c r="K46" s="58">
        <v>1047499</v>
      </c>
      <c r="L46" s="58">
        <v>18775875</v>
      </c>
    </row>
    <row r="47" spans="1:12" s="58" customFormat="1" ht="15.75" customHeight="1">
      <c r="A47" s="93"/>
      <c r="B47" s="93"/>
      <c r="C47" s="175"/>
      <c r="D47" s="94"/>
      <c r="E47" s="93"/>
      <c r="F47" s="171"/>
      <c r="G47" s="95"/>
      <c r="K47" s="58">
        <v>-449894</v>
      </c>
      <c r="L47" s="58">
        <v>-18178275</v>
      </c>
    </row>
    <row r="48" spans="1:12" s="58" customFormat="1" ht="15.75" customHeight="1">
      <c r="A48" s="93"/>
      <c r="B48" s="93"/>
      <c r="C48" s="175"/>
      <c r="D48" s="94"/>
      <c r="E48" s="94"/>
      <c r="F48" s="171"/>
      <c r="G48" s="95"/>
      <c r="K48" s="58">
        <f>SUM(K46:K47)</f>
        <v>597605</v>
      </c>
      <c r="L48" s="58">
        <f>SUM(L46:L47)</f>
        <v>597600</v>
      </c>
    </row>
    <row r="49" spans="1:7" s="58" customFormat="1" ht="15.75" customHeight="1">
      <c r="A49" s="93"/>
      <c r="B49" s="93"/>
      <c r="C49" s="175"/>
      <c r="D49" s="94"/>
      <c r="E49" s="94"/>
      <c r="F49" s="171"/>
      <c r="G49" s="95"/>
    </row>
    <row r="50" spans="1:7" s="58" customFormat="1" ht="15.75" customHeight="1">
      <c r="A50" s="93"/>
      <c r="B50" s="93"/>
      <c r="C50" s="175"/>
      <c r="D50" s="94"/>
      <c r="E50" s="94"/>
      <c r="F50" s="171"/>
      <c r="G50" s="95"/>
    </row>
    <row r="51" spans="1:7" s="58" customFormat="1" ht="15.75" customHeight="1">
      <c r="A51" s="93"/>
      <c r="B51" s="93"/>
      <c r="C51" s="175"/>
      <c r="D51" s="94"/>
      <c r="E51" s="94"/>
      <c r="F51" s="171"/>
      <c r="G51" s="95"/>
    </row>
    <row r="52" spans="1:7" s="58" customFormat="1" ht="15.75" customHeight="1">
      <c r="A52" s="93"/>
      <c r="B52" s="93"/>
      <c r="C52" s="93"/>
      <c r="D52" s="93"/>
      <c r="E52" s="94"/>
      <c r="F52" s="171"/>
      <c r="G52" s="95"/>
    </row>
    <row r="53" spans="1:7" ht="12.75">
      <c r="A53" s="98"/>
      <c r="B53" s="98"/>
      <c r="C53" s="177"/>
      <c r="D53" s="99"/>
      <c r="E53" s="99"/>
      <c r="F53" s="178"/>
      <c r="G53" s="100"/>
    </row>
  </sheetData>
  <sheetProtection/>
  <mergeCells count="8">
    <mergeCell ref="A2:A3"/>
    <mergeCell ref="B2:D3"/>
    <mergeCell ref="E2:E3"/>
    <mergeCell ref="B42:D42"/>
    <mergeCell ref="B4:D4"/>
    <mergeCell ref="B23:D23"/>
    <mergeCell ref="B30:D30"/>
    <mergeCell ref="B31:D31"/>
  </mergeCells>
  <printOptions/>
  <pageMargins left="0.75" right="0.75" top="0.98" bottom="0" header="0.37" footer="0.5"/>
  <pageSetup horizontalDpi="600" verticalDpi="600" orientation="portrait" r:id="rId1"/>
  <headerFooter alignWithMargins="0">
    <oddHeader>&amp;C&amp;"Arial,Bold Italic"&amp;12SHENDELLI"sh.p.k.
K07924803N
PASQYRAT FINANCIARE 2011&amp;"Arial,Regular"&amp;10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A1:I109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2" width="3.7109375" style="104" customWidth="1"/>
    <col min="3" max="3" width="2.7109375" style="104" customWidth="1"/>
    <col min="4" max="4" width="46.28125" style="101" customWidth="1"/>
    <col min="5" max="5" width="7.421875" style="101" customWidth="1"/>
    <col min="6" max="6" width="14.8515625" style="97" bestFit="1" customWidth="1"/>
    <col min="7" max="7" width="18.140625" style="97" bestFit="1" customWidth="1"/>
    <col min="8" max="8" width="10.421875" style="97" customWidth="1"/>
    <col min="9" max="9" width="13.421875" style="101" bestFit="1" customWidth="1"/>
    <col min="10" max="16384" width="9.140625" style="101" customWidth="1"/>
  </cols>
  <sheetData>
    <row r="1" spans="1:8" s="58" customFormat="1" ht="21.75" customHeight="1">
      <c r="A1" s="449" t="s">
        <v>517</v>
      </c>
      <c r="B1" s="449"/>
      <c r="C1" s="449"/>
      <c r="D1" s="449"/>
      <c r="E1" s="449"/>
      <c r="F1" s="449"/>
      <c r="G1" s="449"/>
      <c r="H1" s="59"/>
    </row>
    <row r="2" ht="19.5" customHeight="1" thickBot="1"/>
    <row r="3" spans="1:8" s="58" customFormat="1" ht="15.75" customHeight="1" thickTop="1">
      <c r="A3" s="450" t="s">
        <v>320</v>
      </c>
      <c r="B3" s="452" t="s">
        <v>170</v>
      </c>
      <c r="C3" s="452"/>
      <c r="D3" s="452"/>
      <c r="E3" s="454" t="s">
        <v>572</v>
      </c>
      <c r="F3" s="179" t="s">
        <v>58</v>
      </c>
      <c r="G3" s="180" t="s">
        <v>58</v>
      </c>
      <c r="H3" s="59"/>
    </row>
    <row r="4" spans="1:8" s="58" customFormat="1" ht="15.75" customHeight="1">
      <c r="A4" s="451"/>
      <c r="B4" s="453"/>
      <c r="C4" s="453"/>
      <c r="D4" s="453"/>
      <c r="E4" s="455"/>
      <c r="F4" s="181" t="s">
        <v>59</v>
      </c>
      <c r="G4" s="182" t="s">
        <v>80</v>
      </c>
      <c r="H4" s="59"/>
    </row>
    <row r="5" spans="1:8" s="58" customFormat="1" ht="20.25" customHeight="1">
      <c r="A5" s="183">
        <v>1</v>
      </c>
      <c r="B5" s="438" t="s">
        <v>171</v>
      </c>
      <c r="C5" s="438"/>
      <c r="D5" s="438"/>
      <c r="E5" s="162" t="s">
        <v>27</v>
      </c>
      <c r="F5" s="185">
        <v>74612671</v>
      </c>
      <c r="G5" s="334">
        <v>32722931</v>
      </c>
      <c r="H5" s="59"/>
    </row>
    <row r="6" spans="1:8" s="58" customFormat="1" ht="20.25" customHeight="1">
      <c r="A6" s="183">
        <v>2</v>
      </c>
      <c r="B6" s="434" t="s">
        <v>176</v>
      </c>
      <c r="C6" s="435"/>
      <c r="D6" s="436"/>
      <c r="E6" s="162" t="s">
        <v>215</v>
      </c>
      <c r="F6" s="185">
        <v>0</v>
      </c>
      <c r="G6" s="334">
        <v>0</v>
      </c>
      <c r="H6" s="59"/>
    </row>
    <row r="7" spans="1:8" s="58" customFormat="1" ht="19.5" customHeight="1">
      <c r="A7" s="183">
        <v>3</v>
      </c>
      <c r="B7" s="438" t="s">
        <v>172</v>
      </c>
      <c r="C7" s="438"/>
      <c r="D7" s="438"/>
      <c r="E7" s="162" t="s">
        <v>215</v>
      </c>
      <c r="F7" s="326">
        <v>-54194807.75</v>
      </c>
      <c r="G7" s="328">
        <v>-15006746.919999998</v>
      </c>
      <c r="H7" s="59"/>
    </row>
    <row r="8" spans="1:8" s="58" customFormat="1" ht="21.75" customHeight="1">
      <c r="A8" s="437">
        <v>4</v>
      </c>
      <c r="B8" s="440" t="s">
        <v>173</v>
      </c>
      <c r="C8" s="440"/>
      <c r="D8" s="440"/>
      <c r="E8" s="448"/>
      <c r="F8" s="445">
        <v>20417863.25</v>
      </c>
      <c r="G8" s="446">
        <v>17716184.080000002</v>
      </c>
      <c r="H8" s="59"/>
    </row>
    <row r="9" spans="1:8" s="58" customFormat="1" ht="4.5" customHeight="1">
      <c r="A9" s="437"/>
      <c r="B9" s="440"/>
      <c r="C9" s="440"/>
      <c r="D9" s="440"/>
      <c r="E9" s="448"/>
      <c r="F9" s="445"/>
      <c r="G9" s="446"/>
      <c r="H9" s="59"/>
    </row>
    <row r="10" spans="1:8" s="58" customFormat="1" ht="18.75" customHeight="1">
      <c r="A10" s="437">
        <v>5</v>
      </c>
      <c r="B10" s="438" t="s">
        <v>174</v>
      </c>
      <c r="C10" s="438"/>
      <c r="D10" s="438"/>
      <c r="E10" s="442"/>
      <c r="F10" s="439">
        <v>0</v>
      </c>
      <c r="G10" s="441">
        <v>0</v>
      </c>
      <c r="H10" s="59"/>
    </row>
    <row r="11" spans="1:8" s="58" customFormat="1" ht="3.75" customHeight="1">
      <c r="A11" s="437"/>
      <c r="B11" s="438"/>
      <c r="C11" s="438"/>
      <c r="D11" s="438"/>
      <c r="E11" s="442"/>
      <c r="F11" s="439"/>
      <c r="G11" s="441"/>
      <c r="H11" s="59"/>
    </row>
    <row r="12" spans="1:8" s="58" customFormat="1" ht="18.75" customHeight="1">
      <c r="A12" s="437">
        <v>6</v>
      </c>
      <c r="B12" s="438" t="s">
        <v>175</v>
      </c>
      <c r="C12" s="438"/>
      <c r="D12" s="438"/>
      <c r="E12" s="442" t="s">
        <v>28</v>
      </c>
      <c r="F12" s="439">
        <v>-4462583</v>
      </c>
      <c r="G12" s="441">
        <v>-5465496</v>
      </c>
      <c r="H12" s="188"/>
    </row>
    <row r="13" spans="1:8" s="58" customFormat="1" ht="6.75" customHeight="1">
      <c r="A13" s="437"/>
      <c r="B13" s="438"/>
      <c r="C13" s="438"/>
      <c r="D13" s="438"/>
      <c r="E13" s="442"/>
      <c r="F13" s="439"/>
      <c r="G13" s="441"/>
      <c r="H13" s="188"/>
    </row>
    <row r="14" spans="1:8" s="58" customFormat="1" ht="15.75" customHeight="1">
      <c r="A14" s="183"/>
      <c r="B14" s="31" t="s">
        <v>338</v>
      </c>
      <c r="C14" s="184"/>
      <c r="D14" s="184"/>
      <c r="E14" s="162"/>
      <c r="F14" s="326">
        <v>-3823977</v>
      </c>
      <c r="G14" s="328">
        <v>-4683372</v>
      </c>
      <c r="H14" s="188"/>
    </row>
    <row r="15" spans="1:8" s="58" customFormat="1" ht="18" customHeight="1">
      <c r="A15" s="183"/>
      <c r="B15" s="31" t="s">
        <v>339</v>
      </c>
      <c r="C15" s="184"/>
      <c r="D15" s="184"/>
      <c r="E15" s="162"/>
      <c r="F15" s="326">
        <v>-638606</v>
      </c>
      <c r="G15" s="328">
        <v>-782124</v>
      </c>
      <c r="H15" s="188"/>
    </row>
    <row r="16" spans="1:8" s="58" customFormat="1" ht="18.75" customHeight="1">
      <c r="A16" s="437">
        <v>7</v>
      </c>
      <c r="B16" s="438" t="s">
        <v>177</v>
      </c>
      <c r="C16" s="438"/>
      <c r="D16" s="438"/>
      <c r="E16" s="442" t="s">
        <v>29</v>
      </c>
      <c r="F16" s="439">
        <v>-7418205.04</v>
      </c>
      <c r="G16" s="441">
        <v>-6928168.09</v>
      </c>
      <c r="H16" s="59"/>
    </row>
    <row r="17" spans="1:8" s="58" customFormat="1" ht="6" customHeight="1">
      <c r="A17" s="437"/>
      <c r="B17" s="438"/>
      <c r="C17" s="438"/>
      <c r="D17" s="438"/>
      <c r="E17" s="442"/>
      <c r="F17" s="439"/>
      <c r="G17" s="441"/>
      <c r="H17" s="59"/>
    </row>
    <row r="18" spans="1:9" s="58" customFormat="1" ht="12.75">
      <c r="A18" s="437">
        <v>8</v>
      </c>
      <c r="B18" s="438" t="s">
        <v>186</v>
      </c>
      <c r="C18" s="438"/>
      <c r="D18" s="438"/>
      <c r="E18" s="442" t="s">
        <v>30</v>
      </c>
      <c r="F18" s="439">
        <v>0</v>
      </c>
      <c r="G18" s="441">
        <v>0</v>
      </c>
      <c r="H18" s="59"/>
      <c r="I18" s="84"/>
    </row>
    <row r="19" spans="1:8" s="58" customFormat="1" ht="11.25" customHeight="1">
      <c r="A19" s="437"/>
      <c r="B19" s="438"/>
      <c r="C19" s="438"/>
      <c r="D19" s="438"/>
      <c r="E19" s="442"/>
      <c r="F19" s="439"/>
      <c r="G19" s="441"/>
      <c r="H19" s="59"/>
    </row>
    <row r="20" spans="1:8" s="58" customFormat="1" ht="12.75">
      <c r="A20" s="437">
        <v>9</v>
      </c>
      <c r="B20" s="438" t="s">
        <v>318</v>
      </c>
      <c r="C20" s="438"/>
      <c r="D20" s="438"/>
      <c r="E20" s="442" t="s">
        <v>31</v>
      </c>
      <c r="F20" s="439">
        <v>-474480</v>
      </c>
      <c r="G20" s="441">
        <v>-660183</v>
      </c>
      <c r="H20" s="59"/>
    </row>
    <row r="21" spans="1:8" s="58" customFormat="1" ht="12.75" customHeight="1">
      <c r="A21" s="437"/>
      <c r="B21" s="438"/>
      <c r="C21" s="438"/>
      <c r="D21" s="438"/>
      <c r="E21" s="442"/>
      <c r="F21" s="439">
        <v>7999734.770000001</v>
      </c>
      <c r="G21" s="441">
        <v>4177772.73</v>
      </c>
      <c r="H21" s="59"/>
    </row>
    <row r="22" spans="1:8" s="58" customFormat="1" ht="18.75" customHeight="1">
      <c r="A22" s="437">
        <v>10</v>
      </c>
      <c r="B22" s="440" t="s">
        <v>178</v>
      </c>
      <c r="C22" s="440"/>
      <c r="D22" s="440"/>
      <c r="E22" s="442"/>
      <c r="F22" s="445">
        <v>8062595.210000001</v>
      </c>
      <c r="G22" s="446">
        <v>4662336.99</v>
      </c>
      <c r="H22" s="59"/>
    </row>
    <row r="23" spans="1:8" s="58" customFormat="1" ht="5.25" customHeight="1">
      <c r="A23" s="437"/>
      <c r="B23" s="440"/>
      <c r="C23" s="440" t="s">
        <v>319</v>
      </c>
      <c r="D23" s="440"/>
      <c r="E23" s="442"/>
      <c r="F23" s="445"/>
      <c r="G23" s="446"/>
      <c r="H23" s="59"/>
    </row>
    <row r="24" spans="1:8" s="58" customFormat="1" ht="18.75" customHeight="1">
      <c r="A24" s="437">
        <v>11</v>
      </c>
      <c r="B24" s="447" t="s">
        <v>179</v>
      </c>
      <c r="C24" s="447"/>
      <c r="D24" s="447"/>
      <c r="E24" s="442"/>
      <c r="F24" s="439"/>
      <c r="G24" s="441"/>
      <c r="H24" s="59"/>
    </row>
    <row r="25" spans="1:8" s="58" customFormat="1" ht="0.75" customHeight="1">
      <c r="A25" s="437"/>
      <c r="B25" s="447"/>
      <c r="C25" s="447"/>
      <c r="D25" s="447"/>
      <c r="E25" s="442"/>
      <c r="F25" s="439"/>
      <c r="G25" s="441"/>
      <c r="H25" s="59"/>
    </row>
    <row r="26" spans="1:8" s="58" customFormat="1" ht="18.75" customHeight="1">
      <c r="A26" s="437">
        <v>12</v>
      </c>
      <c r="B26" s="438" t="s">
        <v>319</v>
      </c>
      <c r="C26" s="438"/>
      <c r="D26" s="438"/>
      <c r="E26" s="442"/>
      <c r="F26" s="439"/>
      <c r="G26" s="441"/>
      <c r="H26" s="59"/>
    </row>
    <row r="27" spans="1:8" s="58" customFormat="1" ht="1.5" customHeight="1">
      <c r="A27" s="437"/>
      <c r="B27" s="438"/>
      <c r="C27" s="438"/>
      <c r="D27" s="438"/>
      <c r="E27" s="442"/>
      <c r="F27" s="439"/>
      <c r="G27" s="441"/>
      <c r="H27" s="59"/>
    </row>
    <row r="28" spans="1:8" s="58" customFormat="1" ht="18.75" customHeight="1">
      <c r="A28" s="437">
        <v>13</v>
      </c>
      <c r="B28" s="438" t="s">
        <v>180</v>
      </c>
      <c r="C28" s="438"/>
      <c r="D28" s="438"/>
      <c r="E28" s="442"/>
      <c r="F28" s="439">
        <v>-31430.22</v>
      </c>
      <c r="G28" s="441">
        <v>-242282.13</v>
      </c>
      <c r="H28" s="59"/>
    </row>
    <row r="29" spans="1:8" s="58" customFormat="1" ht="3" customHeight="1">
      <c r="A29" s="437"/>
      <c r="B29" s="438"/>
      <c r="C29" s="438"/>
      <c r="D29" s="438"/>
      <c r="E29" s="442"/>
      <c r="F29" s="439"/>
      <c r="G29" s="441"/>
      <c r="H29" s="59"/>
    </row>
    <row r="30" spans="1:8" s="58" customFormat="1" ht="15.75" customHeight="1">
      <c r="A30" s="189"/>
      <c r="B30" s="190" t="s">
        <v>187</v>
      </c>
      <c r="C30" s="190"/>
      <c r="D30" s="190"/>
      <c r="E30" s="162"/>
      <c r="F30" s="329"/>
      <c r="G30" s="330"/>
      <c r="H30" s="59"/>
    </row>
    <row r="31" spans="1:8" s="58" customFormat="1" ht="15.75" customHeight="1">
      <c r="A31" s="189"/>
      <c r="B31" s="438" t="s">
        <v>188</v>
      </c>
      <c r="C31" s="438"/>
      <c r="D31" s="438"/>
      <c r="E31" s="162" t="s">
        <v>32</v>
      </c>
      <c r="F31" s="326">
        <v>-31430.22</v>
      </c>
      <c r="G31" s="328">
        <v>-242282.13</v>
      </c>
      <c r="H31" s="59"/>
    </row>
    <row r="32" spans="1:8" s="58" customFormat="1" ht="15.75" customHeight="1">
      <c r="A32" s="189"/>
      <c r="B32" s="190" t="s">
        <v>189</v>
      </c>
      <c r="C32" s="190"/>
      <c r="D32" s="190"/>
      <c r="E32" s="162"/>
      <c r="F32" s="326"/>
      <c r="G32" s="328"/>
      <c r="H32" s="59"/>
    </row>
    <row r="33" spans="1:8" s="58" customFormat="1" ht="15.75" customHeight="1">
      <c r="A33" s="189"/>
      <c r="B33" s="438" t="s">
        <v>190</v>
      </c>
      <c r="C33" s="438"/>
      <c r="D33" s="438"/>
      <c r="E33" s="162"/>
      <c r="F33" s="326">
        <v>0</v>
      </c>
      <c r="G33" s="328">
        <v>0</v>
      </c>
      <c r="H33" s="59"/>
    </row>
    <row r="34" spans="1:8" s="58" customFormat="1" ht="24" customHeight="1">
      <c r="A34" s="183">
        <v>14</v>
      </c>
      <c r="B34" s="444" t="s">
        <v>181</v>
      </c>
      <c r="C34" s="444"/>
      <c r="D34" s="444"/>
      <c r="E34" s="187"/>
      <c r="F34" s="327">
        <v>-31430.22</v>
      </c>
      <c r="G34" s="331">
        <v>-242282.13</v>
      </c>
      <c r="H34" s="59"/>
    </row>
    <row r="35" spans="1:8" s="58" customFormat="1" ht="24" customHeight="1">
      <c r="A35" s="183">
        <v>15</v>
      </c>
      <c r="B35" s="440" t="s">
        <v>191</v>
      </c>
      <c r="C35" s="440"/>
      <c r="D35" s="440"/>
      <c r="E35" s="162"/>
      <c r="F35" s="327">
        <v>0</v>
      </c>
      <c r="G35" s="331">
        <v>0</v>
      </c>
      <c r="H35" s="59"/>
    </row>
    <row r="36" spans="1:9" s="58" customFormat="1" ht="23.25" customHeight="1">
      <c r="A36" s="183">
        <v>16</v>
      </c>
      <c r="B36" s="186" t="s">
        <v>182</v>
      </c>
      <c r="C36" s="184"/>
      <c r="D36" s="190"/>
      <c r="E36" s="162"/>
      <c r="F36" s="327">
        <v>8031164.990000001</v>
      </c>
      <c r="G36" s="331">
        <v>4420054.86</v>
      </c>
      <c r="H36" s="59"/>
      <c r="I36" s="58" t="s">
        <v>540</v>
      </c>
    </row>
    <row r="37" spans="1:9" s="58" customFormat="1" ht="24.75" customHeight="1">
      <c r="A37" s="183">
        <v>17</v>
      </c>
      <c r="B37" s="438" t="s">
        <v>183</v>
      </c>
      <c r="C37" s="438"/>
      <c r="D37" s="438"/>
      <c r="E37" s="162"/>
      <c r="F37" s="326">
        <v>814626</v>
      </c>
      <c r="G37" s="328">
        <v>491978</v>
      </c>
      <c r="H37" s="59"/>
      <c r="I37" s="191">
        <v>115097</v>
      </c>
    </row>
    <row r="38" spans="1:8" s="58" customFormat="1" ht="24" customHeight="1">
      <c r="A38" s="183">
        <v>18</v>
      </c>
      <c r="B38" s="186" t="s">
        <v>184</v>
      </c>
      <c r="C38" s="184"/>
      <c r="D38" s="190"/>
      <c r="E38" s="162"/>
      <c r="F38" s="327">
        <f>F36-F37</f>
        <v>7216538.990000001</v>
      </c>
      <c r="G38" s="331">
        <f>G36-G37</f>
        <v>3928076.8600000003</v>
      </c>
      <c r="H38" s="59"/>
    </row>
    <row r="39" spans="1:8" s="58" customFormat="1" ht="19.5" customHeight="1" thickBot="1">
      <c r="A39" s="192">
        <v>19</v>
      </c>
      <c r="B39" s="443" t="s">
        <v>185</v>
      </c>
      <c r="C39" s="443"/>
      <c r="D39" s="443"/>
      <c r="E39" s="193"/>
      <c r="F39" s="332"/>
      <c r="G39" s="333"/>
      <c r="H39" s="59"/>
    </row>
    <row r="40" spans="1:8" s="58" customFormat="1" ht="15.75" customHeight="1" thickTop="1">
      <c r="A40" s="93"/>
      <c r="B40" s="93"/>
      <c r="C40" s="93"/>
      <c r="D40" s="94"/>
      <c r="E40" s="176"/>
      <c r="F40" s="95"/>
      <c r="G40" s="95"/>
      <c r="H40" s="59"/>
    </row>
    <row r="41" spans="1:8" s="58" customFormat="1" ht="15.75" customHeight="1">
      <c r="A41" s="93"/>
      <c r="B41" s="93"/>
      <c r="C41" s="93"/>
      <c r="D41" s="94"/>
      <c r="E41" s="176"/>
      <c r="F41" s="95" t="e">
        <f>F38-#REF!</f>
        <v>#REF!</v>
      </c>
      <c r="G41" s="95"/>
      <c r="H41" s="59"/>
    </row>
    <row r="42" spans="1:8" s="58" customFormat="1" ht="15.75" customHeight="1">
      <c r="A42" s="93"/>
      <c r="B42" s="93"/>
      <c r="C42" s="93"/>
      <c r="D42" s="94"/>
      <c r="E42" s="176"/>
      <c r="F42" s="59"/>
      <c r="G42" s="95"/>
      <c r="H42" s="59"/>
    </row>
    <row r="43" spans="1:8" s="58" customFormat="1" ht="15.75" customHeight="1">
      <c r="A43" s="93"/>
      <c r="B43" s="93"/>
      <c r="C43" s="93"/>
      <c r="D43" s="94"/>
      <c r="E43" s="176"/>
      <c r="F43" s="59"/>
      <c r="G43" s="95"/>
      <c r="H43" s="59"/>
    </row>
    <row r="44" spans="1:9" s="58" customFormat="1" ht="15.75" customHeight="1">
      <c r="A44" s="93"/>
      <c r="B44" s="93"/>
      <c r="C44" s="93"/>
      <c r="D44" s="94"/>
      <c r="E44" s="176"/>
      <c r="F44" s="59"/>
      <c r="G44" s="95"/>
      <c r="H44" s="59"/>
      <c r="I44" s="58">
        <f>SUM(I42:I43)</f>
        <v>0</v>
      </c>
    </row>
    <row r="45" spans="1:8" s="58" customFormat="1" ht="15.75" customHeight="1">
      <c r="A45" s="93"/>
      <c r="B45" s="93"/>
      <c r="C45" s="93"/>
      <c r="D45" s="194"/>
      <c r="E45" s="195"/>
      <c r="F45" s="196"/>
      <c r="G45" s="95"/>
      <c r="H45" s="59"/>
    </row>
    <row r="46" spans="1:8" s="58" customFormat="1" ht="15.75" customHeight="1">
      <c r="A46" s="93"/>
      <c r="B46" s="93"/>
      <c r="C46" s="93"/>
      <c r="D46" s="94"/>
      <c r="E46" s="176"/>
      <c r="F46" s="95"/>
      <c r="G46" s="95"/>
      <c r="H46" s="59"/>
    </row>
    <row r="47" spans="1:8" s="58" customFormat="1" ht="15.75" customHeight="1">
      <c r="A47" s="93"/>
      <c r="B47" s="93"/>
      <c r="C47" s="93"/>
      <c r="D47" s="94"/>
      <c r="E47" s="176"/>
      <c r="F47" s="95"/>
      <c r="G47" s="95"/>
      <c r="H47" s="59"/>
    </row>
    <row r="48" spans="1:8" s="58" customFormat="1" ht="15.75" customHeight="1">
      <c r="A48" s="93"/>
      <c r="B48" s="93"/>
      <c r="C48" s="93"/>
      <c r="D48" s="94"/>
      <c r="E48" s="176"/>
      <c r="F48" s="95"/>
      <c r="G48" s="95"/>
      <c r="H48" s="59"/>
    </row>
    <row r="49" spans="1:8" s="58" customFormat="1" ht="15.75" customHeight="1">
      <c r="A49" s="93"/>
      <c r="B49" s="93"/>
      <c r="C49" s="93"/>
      <c r="D49" s="94"/>
      <c r="E49" s="176"/>
      <c r="F49" s="95"/>
      <c r="G49" s="95"/>
      <c r="H49" s="59"/>
    </row>
    <row r="50" spans="1:8" s="58" customFormat="1" ht="15.75" customHeight="1">
      <c r="A50" s="93"/>
      <c r="B50" s="93"/>
      <c r="C50" s="93"/>
      <c r="D50" s="93"/>
      <c r="E50" s="176"/>
      <c r="F50" s="95"/>
      <c r="G50" s="95"/>
      <c r="H50" s="59"/>
    </row>
    <row r="51" spans="1:7" ht="12.75">
      <c r="A51" s="98"/>
      <c r="B51" s="98"/>
      <c r="C51" s="98"/>
      <c r="D51" s="99"/>
      <c r="E51" s="197"/>
      <c r="F51" s="100"/>
      <c r="G51" s="100"/>
    </row>
    <row r="52" ht="12.75">
      <c r="E52" s="198"/>
    </row>
    <row r="53" ht="12.75">
      <c r="E53" s="198"/>
    </row>
    <row r="54" ht="12.75">
      <c r="E54" s="198"/>
    </row>
    <row r="55" ht="12.75">
      <c r="E55" s="198"/>
    </row>
    <row r="56" ht="12.75">
      <c r="E56" s="198"/>
    </row>
    <row r="57" ht="12.75">
      <c r="E57" s="198"/>
    </row>
    <row r="58" ht="12.75">
      <c r="E58" s="198"/>
    </row>
    <row r="59" ht="12.75">
      <c r="E59" s="198"/>
    </row>
    <row r="60" ht="12.75">
      <c r="E60" s="198"/>
    </row>
    <row r="61" ht="12.75">
      <c r="E61" s="198"/>
    </row>
    <row r="62" ht="12.75">
      <c r="E62" s="198"/>
    </row>
    <row r="63" ht="12.75">
      <c r="E63" s="198"/>
    </row>
    <row r="64" ht="12.75">
      <c r="E64" s="198"/>
    </row>
    <row r="65" ht="12.75">
      <c r="E65" s="198"/>
    </row>
    <row r="66" ht="12.75">
      <c r="E66" s="198"/>
    </row>
    <row r="67" ht="12.75">
      <c r="E67" s="198"/>
    </row>
    <row r="68" ht="12.75">
      <c r="E68" s="198"/>
    </row>
    <row r="69" ht="12.75">
      <c r="E69" s="198"/>
    </row>
    <row r="70" ht="12.75">
      <c r="E70" s="198"/>
    </row>
    <row r="71" ht="12.75">
      <c r="E71" s="198"/>
    </row>
    <row r="72" ht="12.75">
      <c r="E72" s="198"/>
    </row>
    <row r="73" ht="12.75">
      <c r="E73" s="198"/>
    </row>
    <row r="74" ht="12.75">
      <c r="E74" s="198"/>
    </row>
    <row r="75" ht="12.75">
      <c r="E75" s="198"/>
    </row>
    <row r="76" ht="12.75">
      <c r="E76" s="198"/>
    </row>
    <row r="77" ht="12.75">
      <c r="E77" s="198"/>
    </row>
    <row r="78" spans="5:9" ht="12.75">
      <c r="E78" s="198"/>
      <c r="I78" s="199"/>
    </row>
    <row r="79" spans="5:9" ht="12.75">
      <c r="E79" s="198"/>
      <c r="I79" s="199"/>
    </row>
    <row r="80" spans="5:9" ht="12.75">
      <c r="E80" s="198"/>
      <c r="I80" s="199"/>
    </row>
    <row r="81" spans="5:9" ht="12.75">
      <c r="E81" s="198"/>
      <c r="I81" s="199"/>
    </row>
    <row r="82" spans="5:9" ht="12.75">
      <c r="E82" s="198"/>
      <c r="I82" s="199"/>
    </row>
    <row r="83" spans="5:9" ht="12.75">
      <c r="E83" s="198"/>
      <c r="I83" s="199"/>
    </row>
    <row r="84" spans="5:9" ht="12.75">
      <c r="E84" s="198"/>
      <c r="I84" s="199"/>
    </row>
    <row r="85" spans="5:9" ht="12.75">
      <c r="E85" s="198"/>
      <c r="I85" s="199"/>
    </row>
    <row r="86" spans="5:9" ht="12.75">
      <c r="E86" s="198"/>
      <c r="I86" s="199"/>
    </row>
    <row r="87" ht="12.75">
      <c r="E87" s="198"/>
    </row>
    <row r="88" ht="12.75">
      <c r="E88" s="198"/>
    </row>
    <row r="89" ht="12.75">
      <c r="E89" s="104"/>
    </row>
    <row r="90" ht="12.75">
      <c r="E90" s="104"/>
    </row>
    <row r="91" ht="12.75">
      <c r="E91" s="104"/>
    </row>
    <row r="92" ht="12.75">
      <c r="E92" s="104"/>
    </row>
    <row r="93" ht="12.75">
      <c r="E93" s="104"/>
    </row>
    <row r="94" ht="12.75">
      <c r="E94" s="104"/>
    </row>
    <row r="95" ht="12.75">
      <c r="E95" s="104"/>
    </row>
    <row r="96" ht="12.75">
      <c r="E96" s="104"/>
    </row>
    <row r="97" ht="12.75">
      <c r="E97" s="104"/>
    </row>
    <row r="98" ht="12.75">
      <c r="E98" s="104"/>
    </row>
    <row r="99" ht="12.75">
      <c r="E99" s="104"/>
    </row>
    <row r="100" ht="12.75">
      <c r="E100" s="104"/>
    </row>
    <row r="101" ht="12.75">
      <c r="E101" s="104"/>
    </row>
    <row r="102" ht="12.75">
      <c r="E102" s="104"/>
    </row>
    <row r="103" ht="12.75">
      <c r="E103" s="104"/>
    </row>
    <row r="104" ht="12.75">
      <c r="E104" s="104"/>
    </row>
    <row r="105" ht="12.75">
      <c r="E105" s="104"/>
    </row>
    <row r="106" ht="12.75">
      <c r="E106" s="104"/>
    </row>
    <row r="107" ht="12.75">
      <c r="E107" s="104"/>
    </row>
    <row r="108" ht="12.75">
      <c r="E108" s="104"/>
    </row>
    <row r="109" ht="12.75">
      <c r="E109" s="104"/>
    </row>
  </sheetData>
  <sheetProtection/>
  <mergeCells count="63">
    <mergeCell ref="A1:G1"/>
    <mergeCell ref="A3:A4"/>
    <mergeCell ref="B3:D4"/>
    <mergeCell ref="B5:D5"/>
    <mergeCell ref="E3:E4"/>
    <mergeCell ref="G8:G9"/>
    <mergeCell ref="A10:A11"/>
    <mergeCell ref="B10:D11"/>
    <mergeCell ref="F10:F11"/>
    <mergeCell ref="G10:G11"/>
    <mergeCell ref="F8:F9"/>
    <mergeCell ref="E8:E9"/>
    <mergeCell ref="E10:E11"/>
    <mergeCell ref="G16:G17"/>
    <mergeCell ref="E16:E17"/>
    <mergeCell ref="A12:A13"/>
    <mergeCell ref="B12:D13"/>
    <mergeCell ref="G12:G13"/>
    <mergeCell ref="E12:E13"/>
    <mergeCell ref="F12:F13"/>
    <mergeCell ref="A24:A25"/>
    <mergeCell ref="B24:D25"/>
    <mergeCell ref="F24:F25"/>
    <mergeCell ref="G24:G25"/>
    <mergeCell ref="E24:E25"/>
    <mergeCell ref="A22:A23"/>
    <mergeCell ref="B22:D23"/>
    <mergeCell ref="F22:F23"/>
    <mergeCell ref="G22:G23"/>
    <mergeCell ref="E22:E23"/>
    <mergeCell ref="A28:A29"/>
    <mergeCell ref="B28:D29"/>
    <mergeCell ref="F28:F29"/>
    <mergeCell ref="G28:G29"/>
    <mergeCell ref="E28:E29"/>
    <mergeCell ref="A26:A27"/>
    <mergeCell ref="B26:D27"/>
    <mergeCell ref="F26:F27"/>
    <mergeCell ref="G26:G27"/>
    <mergeCell ref="E26:E27"/>
    <mergeCell ref="B39:D39"/>
    <mergeCell ref="B35:D35"/>
    <mergeCell ref="B31:D31"/>
    <mergeCell ref="B33:D33"/>
    <mergeCell ref="B34:D34"/>
    <mergeCell ref="B37:D37"/>
    <mergeCell ref="G18:G19"/>
    <mergeCell ref="E18:E19"/>
    <mergeCell ref="A20:A21"/>
    <mergeCell ref="B20:D21"/>
    <mergeCell ref="F20:F21"/>
    <mergeCell ref="G20:G21"/>
    <mergeCell ref="E20:E21"/>
    <mergeCell ref="B6:D6"/>
    <mergeCell ref="A18:A19"/>
    <mergeCell ref="B18:D19"/>
    <mergeCell ref="F18:F19"/>
    <mergeCell ref="A16:A17"/>
    <mergeCell ref="B16:D17"/>
    <mergeCell ref="F16:F17"/>
    <mergeCell ref="A8:A9"/>
    <mergeCell ref="B8:D9"/>
    <mergeCell ref="B7:D7"/>
  </mergeCells>
  <printOptions horizontalCentered="1"/>
  <pageMargins left="0.75" right="0.37" top="1" bottom="1" header="0.5" footer="0.5"/>
  <pageSetup horizontalDpi="600" verticalDpi="600" orientation="portrait" scale="90" r:id="rId1"/>
  <headerFooter alignWithMargins="0">
    <oddHeader>&amp;CSHENDELLI"sh.p.k.
K07924803N
PASQYRAT FINANCIARE 2011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2:D3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9.140625" style="101" customWidth="1"/>
    <col min="2" max="2" width="38.421875" style="101" bestFit="1" customWidth="1"/>
    <col min="3" max="3" width="10.28125" style="101" bestFit="1" customWidth="1"/>
    <col min="4" max="4" width="24.8515625" style="101" customWidth="1"/>
    <col min="5" max="7" width="9.140625" style="101" customWidth="1"/>
    <col min="8" max="8" width="16.00390625" style="105" bestFit="1" customWidth="1"/>
    <col min="9" max="16384" width="9.140625" style="101" customWidth="1"/>
  </cols>
  <sheetData>
    <row r="1" ht="13.5" thickBot="1"/>
    <row r="2" spans="1:4" ht="14.25" thickBot="1" thickTop="1">
      <c r="A2" s="456" t="s">
        <v>314</v>
      </c>
      <c r="B2" s="458" t="s">
        <v>38</v>
      </c>
      <c r="C2" s="106" t="s">
        <v>576</v>
      </c>
      <c r="D2" s="460" t="s">
        <v>518</v>
      </c>
    </row>
    <row r="3" spans="1:4" ht="13.5" thickBot="1">
      <c r="A3" s="457"/>
      <c r="B3" s="459"/>
      <c r="C3" s="107" t="s">
        <v>577</v>
      </c>
      <c r="D3" s="461"/>
    </row>
    <row r="4" spans="1:4" ht="15" thickBot="1">
      <c r="A4" s="108">
        <v>1</v>
      </c>
      <c r="B4" s="109" t="s">
        <v>39</v>
      </c>
      <c r="C4" s="109"/>
      <c r="D4" s="346">
        <f>SUM(D5:D7)</f>
        <v>0</v>
      </c>
    </row>
    <row r="5" spans="1:4" ht="39.75" customHeight="1" hidden="1">
      <c r="A5" s="110"/>
      <c r="B5" s="111" t="s">
        <v>52</v>
      </c>
      <c r="C5" s="111"/>
      <c r="D5" s="347">
        <v>0</v>
      </c>
    </row>
    <row r="6" spans="1:4" ht="39.75" customHeight="1" hidden="1">
      <c r="A6" s="112"/>
      <c r="B6" s="113" t="s">
        <v>53</v>
      </c>
      <c r="C6" s="114"/>
      <c r="D6" s="348">
        <v>0</v>
      </c>
    </row>
    <row r="7" spans="1:4" ht="23.25" customHeight="1" thickBot="1">
      <c r="A7" s="115"/>
      <c r="B7" s="116" t="s">
        <v>368</v>
      </c>
      <c r="C7" s="116"/>
      <c r="D7" s="349">
        <v>0</v>
      </c>
    </row>
    <row r="8" spans="1:4" ht="23.25" customHeight="1" thickBot="1">
      <c r="A8" s="117">
        <v>2</v>
      </c>
      <c r="B8" s="118" t="s">
        <v>54</v>
      </c>
      <c r="C8" s="118">
        <v>121</v>
      </c>
      <c r="D8" s="350">
        <f>'Te Ardh - Shpez Funks'!F36</f>
        <v>8031164.990000001</v>
      </c>
    </row>
    <row r="9" spans="1:4" ht="23.25" customHeight="1" thickBot="1">
      <c r="A9" s="117">
        <v>3</v>
      </c>
      <c r="B9" s="118" t="s">
        <v>40</v>
      </c>
      <c r="C9" s="118"/>
      <c r="D9" s="350">
        <f>SUM(D10:D16)</f>
        <v>115097</v>
      </c>
    </row>
    <row r="10" spans="1:4" ht="23.25" customHeight="1">
      <c r="A10" s="110"/>
      <c r="B10" s="119" t="s">
        <v>41</v>
      </c>
      <c r="C10" s="111"/>
      <c r="D10" s="351"/>
    </row>
    <row r="11" spans="1:4" ht="23.25" customHeight="1">
      <c r="A11" s="120"/>
      <c r="B11" s="121" t="s">
        <v>42</v>
      </c>
      <c r="C11" s="121"/>
      <c r="D11" s="352">
        <v>0</v>
      </c>
    </row>
    <row r="12" spans="1:4" ht="23.25" customHeight="1">
      <c r="A12" s="120"/>
      <c r="B12" s="121" t="s">
        <v>43</v>
      </c>
      <c r="C12" s="121"/>
      <c r="D12" s="352">
        <v>115097</v>
      </c>
    </row>
    <row r="13" spans="1:4" ht="23.25" customHeight="1">
      <c r="A13" s="120"/>
      <c r="B13" s="121" t="s">
        <v>44</v>
      </c>
      <c r="C13" s="121"/>
      <c r="D13" s="353"/>
    </row>
    <row r="14" spans="1:4" ht="23.25" customHeight="1">
      <c r="A14" s="120"/>
      <c r="B14" s="121" t="s">
        <v>45</v>
      </c>
      <c r="C14" s="121"/>
      <c r="D14" s="353"/>
    </row>
    <row r="15" spans="1:4" ht="23.25" customHeight="1">
      <c r="A15" s="120"/>
      <c r="B15" s="121" t="s">
        <v>55</v>
      </c>
      <c r="C15" s="121"/>
      <c r="D15" s="353"/>
    </row>
    <row r="16" spans="1:4" ht="23.25" customHeight="1" thickBot="1">
      <c r="A16" s="115"/>
      <c r="B16" s="116" t="s">
        <v>313</v>
      </c>
      <c r="C16" s="116"/>
      <c r="D16" s="354"/>
    </row>
    <row r="17" spans="1:4" ht="23.25" customHeight="1" thickBot="1">
      <c r="A17" s="117">
        <v>4</v>
      </c>
      <c r="B17" s="118" t="s">
        <v>46</v>
      </c>
      <c r="C17" s="118"/>
      <c r="D17" s="350">
        <f>+D8+D9</f>
        <v>8146261.990000001</v>
      </c>
    </row>
    <row r="18" spans="1:4" ht="23.25" customHeight="1" thickBot="1">
      <c r="A18" s="117">
        <v>5</v>
      </c>
      <c r="B18" s="118" t="s">
        <v>47</v>
      </c>
      <c r="C18" s="118"/>
      <c r="D18" s="350">
        <v>0</v>
      </c>
    </row>
    <row r="19" spans="1:4" ht="23.25" customHeight="1" thickBot="1">
      <c r="A19" s="117">
        <v>6</v>
      </c>
      <c r="B19" s="118" t="s">
        <v>56</v>
      </c>
      <c r="C19" s="118"/>
      <c r="D19" s="350">
        <f>D17+D18</f>
        <v>8146261.990000001</v>
      </c>
    </row>
    <row r="20" spans="1:4" ht="23.25" customHeight="1" thickBot="1">
      <c r="A20" s="117">
        <v>7</v>
      </c>
      <c r="B20" s="118" t="s">
        <v>48</v>
      </c>
      <c r="C20" s="118"/>
      <c r="D20" s="355">
        <v>0.1</v>
      </c>
    </row>
    <row r="21" spans="1:4" ht="23.25" customHeight="1" thickBot="1">
      <c r="A21" s="122">
        <v>8</v>
      </c>
      <c r="B21" s="123" t="s">
        <v>49</v>
      </c>
      <c r="C21" s="123">
        <v>694</v>
      </c>
      <c r="D21" s="356">
        <f>D19*D20</f>
        <v>814626.1990000001</v>
      </c>
    </row>
    <row r="22" ht="13.5" thickTop="1">
      <c r="D22" s="124"/>
    </row>
    <row r="23" ht="12.75">
      <c r="D23" s="124"/>
    </row>
    <row r="24" ht="12.75">
      <c r="D24" s="124"/>
    </row>
    <row r="25" ht="12.75">
      <c r="D25" s="124"/>
    </row>
    <row r="26" ht="12.75">
      <c r="D26" s="124"/>
    </row>
    <row r="27" ht="12.75">
      <c r="D27" s="124"/>
    </row>
    <row r="28" ht="12.75">
      <c r="D28" s="124"/>
    </row>
    <row r="29" ht="12.75">
      <c r="D29" s="124"/>
    </row>
    <row r="30" ht="12.75">
      <c r="D30" s="124"/>
    </row>
    <row r="31" ht="12.75">
      <c r="D31" s="124"/>
    </row>
    <row r="32" ht="12.75">
      <c r="D32" s="124"/>
    </row>
    <row r="33" ht="12.75">
      <c r="D33" s="124"/>
    </row>
    <row r="34" ht="12.75">
      <c r="D34" s="124"/>
    </row>
    <row r="35" ht="12.75">
      <c r="D35" s="124"/>
    </row>
  </sheetData>
  <sheetProtection/>
  <mergeCells count="3">
    <mergeCell ref="A2:A3"/>
    <mergeCell ref="B2:B3"/>
    <mergeCell ref="D2:D3"/>
  </mergeCells>
  <printOptions horizontalCentered="1"/>
  <pageMargins left="0.75" right="0.75" top="1.12" bottom="0" header="0.42" footer="0.5"/>
  <pageSetup horizontalDpi="600" verticalDpi="600" orientation="portrait" scale="95" r:id="rId1"/>
  <headerFooter alignWithMargins="0">
    <oddHeader>&amp;CSHENDELLI"sh.p.k.
K07924803N
PASQYRAT FINANCIARE 2010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A1:BX51"/>
  <sheetViews>
    <sheetView zoomScalePageLayoutView="0" workbookViewId="0" topLeftCell="A10">
      <selection activeCell="I10" sqref="I1:P16384"/>
    </sheetView>
  </sheetViews>
  <sheetFormatPr defaultColWidth="9.140625" defaultRowHeight="12.75"/>
  <cols>
    <col min="1" max="1" width="2.7109375" style="104" customWidth="1"/>
    <col min="2" max="2" width="6.7109375" style="104" hidden="1" customWidth="1"/>
    <col min="3" max="3" width="54.00390625" style="101" customWidth="1"/>
    <col min="4" max="4" width="7.00390625" style="101" customWidth="1"/>
    <col min="5" max="5" width="16.57421875" style="97" bestFit="1" customWidth="1"/>
    <col min="6" max="6" width="17.28125" style="97" customWidth="1"/>
    <col min="7" max="7" width="0.13671875" style="101" hidden="1" customWidth="1"/>
    <col min="8" max="8" width="5.8515625" style="97" customWidth="1"/>
    <col min="9" max="14" width="9.140625" style="102" customWidth="1"/>
    <col min="15" max="76" width="9.140625" style="103" customWidth="1"/>
    <col min="77" max="16384" width="9.140625" style="101" customWidth="1"/>
  </cols>
  <sheetData>
    <row r="1" spans="1:76" s="58" customFormat="1" ht="18" customHeight="1" thickBot="1" thickTop="1">
      <c r="A1" s="462" t="s">
        <v>519</v>
      </c>
      <c r="B1" s="463"/>
      <c r="C1" s="463"/>
      <c r="D1" s="463"/>
      <c r="E1" s="463"/>
      <c r="F1" s="464"/>
      <c r="H1" s="59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</row>
    <row r="2" spans="1:76" s="58" customFormat="1" ht="15.75" customHeight="1">
      <c r="A2" s="465" t="s">
        <v>320</v>
      </c>
      <c r="B2" s="467" t="s">
        <v>57</v>
      </c>
      <c r="C2" s="467"/>
      <c r="D2" s="469" t="s">
        <v>572</v>
      </c>
      <c r="E2" s="62" t="s">
        <v>58</v>
      </c>
      <c r="F2" s="63" t="s">
        <v>58</v>
      </c>
      <c r="H2" s="59"/>
      <c r="I2" s="60"/>
      <c r="J2" s="60"/>
      <c r="K2" s="60"/>
      <c r="L2" s="60"/>
      <c r="M2" s="60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</row>
    <row r="3" spans="1:76" s="58" customFormat="1" ht="15.75" customHeight="1" thickBot="1">
      <c r="A3" s="466"/>
      <c r="B3" s="468"/>
      <c r="C3" s="468"/>
      <c r="D3" s="470"/>
      <c r="E3" s="64" t="s">
        <v>59</v>
      </c>
      <c r="F3" s="65" t="s">
        <v>80</v>
      </c>
      <c r="H3" s="59"/>
      <c r="I3" s="60"/>
      <c r="J3" s="60"/>
      <c r="K3" s="60"/>
      <c r="L3" s="60"/>
      <c r="M3" s="60"/>
      <c r="N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</row>
    <row r="4" spans="1:76" s="58" customFormat="1" ht="15.75" customHeight="1">
      <c r="A4" s="66"/>
      <c r="B4" s="67"/>
      <c r="C4" s="67" t="s">
        <v>60</v>
      </c>
      <c r="D4" s="68"/>
      <c r="E4" s="357"/>
      <c r="F4" s="358"/>
      <c r="H4" s="59"/>
      <c r="I4" s="60"/>
      <c r="J4" s="60"/>
      <c r="K4" s="60"/>
      <c r="L4" s="60"/>
      <c r="M4" s="60"/>
      <c r="N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1:76" s="58" customFormat="1" ht="15.75" customHeight="1">
      <c r="A5" s="69"/>
      <c r="B5" s="70"/>
      <c r="C5" s="71" t="s">
        <v>61</v>
      </c>
      <c r="D5" s="72" t="s">
        <v>6</v>
      </c>
      <c r="E5" s="357">
        <v>85609519</v>
      </c>
      <c r="F5" s="358">
        <v>40873675</v>
      </c>
      <c r="H5" s="59"/>
      <c r="I5" s="60"/>
      <c r="J5" s="60"/>
      <c r="K5" s="60"/>
      <c r="L5" s="60"/>
      <c r="M5" s="60"/>
      <c r="N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</row>
    <row r="6" spans="1:76" s="58" customFormat="1" ht="15.75" customHeight="1">
      <c r="A6" s="69"/>
      <c r="B6" s="70"/>
      <c r="C6" s="71" t="s">
        <v>366</v>
      </c>
      <c r="D6" s="72" t="s">
        <v>7</v>
      </c>
      <c r="E6" s="357">
        <v>-41695057.4</v>
      </c>
      <c r="F6" s="358">
        <v>-19019222.3</v>
      </c>
      <c r="H6" s="59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</row>
    <row r="7" spans="1:76" s="58" customFormat="1" ht="15.75" customHeight="1">
      <c r="A7" s="69"/>
      <c r="B7" s="70"/>
      <c r="C7" s="71" t="s">
        <v>365</v>
      </c>
      <c r="D7" s="72" t="s">
        <v>8</v>
      </c>
      <c r="E7" s="357">
        <v>-3180992</v>
      </c>
      <c r="F7" s="358"/>
      <c r="H7" s="59"/>
      <c r="I7" s="60"/>
      <c r="J7" s="60"/>
      <c r="K7" s="60"/>
      <c r="L7" s="60"/>
      <c r="M7" s="60"/>
      <c r="N7" s="60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1:76" s="58" customFormat="1" ht="15.75" customHeight="1">
      <c r="A8" s="69"/>
      <c r="B8" s="70"/>
      <c r="C8" s="71" t="s">
        <v>62</v>
      </c>
      <c r="D8" s="72"/>
      <c r="E8" s="357"/>
      <c r="F8" s="358"/>
      <c r="H8" s="59"/>
      <c r="I8" s="60"/>
      <c r="J8" s="60"/>
      <c r="K8" s="60"/>
      <c r="L8" s="60"/>
      <c r="M8" s="60"/>
      <c r="N8" s="6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1:76" s="58" customFormat="1" ht="15.75" customHeight="1">
      <c r="A9" s="69"/>
      <c r="B9" s="70"/>
      <c r="C9" s="71" t="s">
        <v>76</v>
      </c>
      <c r="D9" s="72"/>
      <c r="E9" s="357"/>
      <c r="F9" s="358"/>
      <c r="H9" s="59"/>
      <c r="I9" s="60"/>
      <c r="J9" s="60"/>
      <c r="K9" s="60"/>
      <c r="L9" s="60"/>
      <c r="M9" s="60"/>
      <c r="N9" s="60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</row>
    <row r="10" spans="1:76" s="58" customFormat="1" ht="15.75" customHeight="1">
      <c r="A10" s="69"/>
      <c r="B10" s="70"/>
      <c r="C10" s="71" t="s">
        <v>77</v>
      </c>
      <c r="D10" s="72"/>
      <c r="E10" s="357"/>
      <c r="F10" s="358"/>
      <c r="H10" s="59"/>
      <c r="I10" s="60"/>
      <c r="J10" s="60"/>
      <c r="K10" s="60"/>
      <c r="L10" s="60"/>
      <c r="M10" s="60"/>
      <c r="N10" s="60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</row>
    <row r="11" spans="1:76" s="58" customFormat="1" ht="15.75" customHeight="1">
      <c r="A11" s="69"/>
      <c r="B11" s="70"/>
      <c r="C11" s="71" t="s">
        <v>81</v>
      </c>
      <c r="D11" s="72"/>
      <c r="E11" s="357">
        <v>0</v>
      </c>
      <c r="F11" s="358"/>
      <c r="H11" s="59"/>
      <c r="I11" s="60"/>
      <c r="J11" s="60"/>
      <c r="K11" s="60"/>
      <c r="L11" s="60"/>
      <c r="M11" s="60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1:76" s="58" customFormat="1" ht="15.75" customHeight="1">
      <c r="A12" s="69"/>
      <c r="B12" s="70"/>
      <c r="C12" s="71" t="s">
        <v>78</v>
      </c>
      <c r="D12" s="73" t="s">
        <v>9</v>
      </c>
      <c r="E12" s="357"/>
      <c r="F12" s="358"/>
      <c r="H12" s="59"/>
      <c r="I12" s="60"/>
      <c r="J12" s="60"/>
      <c r="K12" s="60"/>
      <c r="L12" s="60"/>
      <c r="M12" s="60"/>
      <c r="N12" s="6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</row>
    <row r="13" spans="1:76" s="58" customFormat="1" ht="15.75" customHeight="1">
      <c r="A13" s="69"/>
      <c r="B13" s="70"/>
      <c r="C13" s="11" t="s">
        <v>551</v>
      </c>
      <c r="D13" s="72" t="s">
        <v>486</v>
      </c>
      <c r="E13" s="357">
        <v>-1106295</v>
      </c>
      <c r="F13" s="358">
        <v>-1285925</v>
      </c>
      <c r="H13" s="59"/>
      <c r="I13" s="60"/>
      <c r="J13" s="60"/>
      <c r="K13" s="60"/>
      <c r="L13" s="60"/>
      <c r="M13" s="60"/>
      <c r="N13" s="60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</row>
    <row r="14" spans="1:76" s="58" customFormat="1" ht="15.75" customHeight="1">
      <c r="A14" s="69"/>
      <c r="B14" s="70"/>
      <c r="C14" s="11" t="s">
        <v>552</v>
      </c>
      <c r="D14" s="72" t="s">
        <v>489</v>
      </c>
      <c r="E14" s="357">
        <v>-604000</v>
      </c>
      <c r="F14" s="358">
        <v>-627482</v>
      </c>
      <c r="H14" s="59"/>
      <c r="I14" s="60"/>
      <c r="J14" s="60"/>
      <c r="K14" s="60"/>
      <c r="L14" s="60"/>
      <c r="M14" s="60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</row>
    <row r="15" spans="1:76" s="58" customFormat="1" ht="15.75" customHeight="1">
      <c r="A15" s="69"/>
      <c r="B15" s="70"/>
      <c r="C15" s="11" t="s">
        <v>553</v>
      </c>
      <c r="D15" s="72" t="s">
        <v>491</v>
      </c>
      <c r="E15" s="357">
        <v>-4133444</v>
      </c>
      <c r="F15" s="358">
        <v>-923253</v>
      </c>
      <c r="H15" s="59"/>
      <c r="I15" s="60"/>
      <c r="J15" s="60"/>
      <c r="K15" s="60"/>
      <c r="L15" s="60"/>
      <c r="M15" s="60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</row>
    <row r="16" spans="1:76" s="58" customFormat="1" ht="15.75" customHeight="1">
      <c r="A16" s="69"/>
      <c r="B16" s="70"/>
      <c r="C16" s="11" t="s">
        <v>554</v>
      </c>
      <c r="D16" s="72" t="s">
        <v>521</v>
      </c>
      <c r="E16" s="357">
        <v>-223213</v>
      </c>
      <c r="F16" s="358">
        <v>-267666</v>
      </c>
      <c r="H16" s="59"/>
      <c r="I16" s="60"/>
      <c r="J16" s="60"/>
      <c r="K16" s="60"/>
      <c r="L16" s="60"/>
      <c r="M16" s="60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</row>
    <row r="17" spans="1:76" s="58" customFormat="1" ht="15.75" customHeight="1">
      <c r="A17" s="69"/>
      <c r="B17" s="70"/>
      <c r="C17" s="71" t="s">
        <v>522</v>
      </c>
      <c r="D17" s="72"/>
      <c r="E17" s="357">
        <v>-60000</v>
      </c>
      <c r="F17" s="358">
        <v>-60000</v>
      </c>
      <c r="H17" s="59"/>
      <c r="I17" s="60"/>
      <c r="J17" s="60"/>
      <c r="K17" s="60"/>
      <c r="L17" s="60"/>
      <c r="M17" s="60"/>
      <c r="N17" s="60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</row>
    <row r="18" spans="1:76" s="58" customFormat="1" ht="15.75" customHeight="1" thickBot="1">
      <c r="A18" s="74"/>
      <c r="B18" s="75"/>
      <c r="C18" s="76" t="s">
        <v>82</v>
      </c>
      <c r="D18" s="72" t="s">
        <v>10</v>
      </c>
      <c r="E18" s="357">
        <v>-570149</v>
      </c>
      <c r="F18" s="358">
        <v>-330416.5</v>
      </c>
      <c r="H18" s="59"/>
      <c r="I18" s="60"/>
      <c r="J18" s="60"/>
      <c r="K18" s="60"/>
      <c r="L18" s="60"/>
      <c r="M18" s="60"/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</row>
    <row r="19" spans="1:76" s="58" customFormat="1" ht="15.75" customHeight="1" thickBot="1">
      <c r="A19" s="77"/>
      <c r="B19" s="78"/>
      <c r="C19" s="78" t="s">
        <v>63</v>
      </c>
      <c r="D19" s="79"/>
      <c r="E19" s="359">
        <f>SUM(E4:E18)</f>
        <v>34036368.6</v>
      </c>
      <c r="F19" s="360">
        <f>SUM(F4:F18)</f>
        <v>18359710.2</v>
      </c>
      <c r="H19" s="59"/>
      <c r="I19" s="60"/>
      <c r="J19" s="60"/>
      <c r="K19" s="60"/>
      <c r="L19" s="60"/>
      <c r="M19" s="60"/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</row>
    <row r="20" spans="1:76" s="58" customFormat="1" ht="15.75" customHeight="1">
      <c r="A20" s="66"/>
      <c r="B20" s="67"/>
      <c r="C20" s="67" t="s">
        <v>64</v>
      </c>
      <c r="D20" s="68"/>
      <c r="E20" s="357"/>
      <c r="F20" s="358"/>
      <c r="H20" s="59"/>
      <c r="I20" s="60"/>
      <c r="J20" s="60"/>
      <c r="K20" s="60"/>
      <c r="L20" s="60"/>
      <c r="M20" s="60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</row>
    <row r="21" spans="1:76" s="58" customFormat="1" ht="15.75" customHeight="1">
      <c r="A21" s="69"/>
      <c r="B21" s="70"/>
      <c r="C21" s="71" t="s">
        <v>65</v>
      </c>
      <c r="D21" s="72"/>
      <c r="E21" s="357"/>
      <c r="F21" s="361"/>
      <c r="H21" s="59"/>
      <c r="I21" s="60"/>
      <c r="J21" s="60"/>
      <c r="K21" s="60"/>
      <c r="L21" s="60"/>
      <c r="M21" s="60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</row>
    <row r="22" spans="1:76" s="58" customFormat="1" ht="15.75" customHeight="1">
      <c r="A22" s="69"/>
      <c r="B22" s="70"/>
      <c r="C22" s="71" t="s">
        <v>14</v>
      </c>
      <c r="D22" s="72"/>
      <c r="E22" s="357">
        <v>-27420</v>
      </c>
      <c r="F22" s="361"/>
      <c r="H22" s="59"/>
      <c r="I22" s="60"/>
      <c r="J22" s="60"/>
      <c r="K22" s="60"/>
      <c r="L22" s="60"/>
      <c r="M22" s="60"/>
      <c r="N22" s="60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1:76" s="58" customFormat="1" ht="15.75" customHeight="1">
      <c r="A23" s="69"/>
      <c r="B23" s="70"/>
      <c r="C23" s="71" t="s">
        <v>66</v>
      </c>
      <c r="D23" s="72"/>
      <c r="E23" s="357"/>
      <c r="F23" s="361"/>
      <c r="H23" s="59"/>
      <c r="I23" s="60"/>
      <c r="J23" s="60"/>
      <c r="K23" s="60"/>
      <c r="L23" s="60"/>
      <c r="M23" s="60"/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pans="1:76" s="58" customFormat="1" ht="15.75" customHeight="1">
      <c r="A24" s="69"/>
      <c r="B24" s="70"/>
      <c r="C24" s="71" t="s">
        <v>2</v>
      </c>
      <c r="D24" s="72"/>
      <c r="E24" s="357">
        <v>866.9</v>
      </c>
      <c r="F24" s="358">
        <v>501.21</v>
      </c>
      <c r="H24" s="59"/>
      <c r="I24" s="60"/>
      <c r="J24" s="60"/>
      <c r="K24" s="60"/>
      <c r="L24" s="60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</row>
    <row r="25" spans="1:76" s="58" customFormat="1" ht="15.75" customHeight="1">
      <c r="A25" s="74"/>
      <c r="B25" s="75"/>
      <c r="C25" s="71" t="s">
        <v>570</v>
      </c>
      <c r="D25" s="73"/>
      <c r="E25" s="357">
        <v>-32297.2</v>
      </c>
      <c r="F25" s="358">
        <v>-242783.34</v>
      </c>
      <c r="H25" s="59"/>
      <c r="I25" s="60"/>
      <c r="J25" s="60"/>
      <c r="K25" s="60"/>
      <c r="L25" s="60"/>
      <c r="M25" s="60"/>
      <c r="N25" s="60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</row>
    <row r="26" spans="1:76" s="58" customFormat="1" ht="15.75" customHeight="1" thickBot="1">
      <c r="A26" s="74"/>
      <c r="B26" s="75"/>
      <c r="C26" s="76" t="s">
        <v>67</v>
      </c>
      <c r="D26" s="73"/>
      <c r="E26" s="362"/>
      <c r="F26" s="363"/>
      <c r="H26" s="59"/>
      <c r="I26" s="60"/>
      <c r="J26" s="60"/>
      <c r="K26" s="60"/>
      <c r="L26" s="60"/>
      <c r="M26" s="60"/>
      <c r="N26" s="60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</row>
    <row r="27" spans="1:76" s="58" customFormat="1" ht="15.75" customHeight="1" thickBot="1">
      <c r="A27" s="77"/>
      <c r="B27" s="78"/>
      <c r="C27" s="78" t="s">
        <v>68</v>
      </c>
      <c r="D27" s="79"/>
      <c r="E27" s="359">
        <f>SUM(E20:E26)</f>
        <v>-58850.3</v>
      </c>
      <c r="F27" s="360">
        <f>SUM(F21:F26)</f>
        <v>-242282.13</v>
      </c>
      <c r="H27" s="59"/>
      <c r="I27" s="60"/>
      <c r="J27" s="60"/>
      <c r="K27" s="60"/>
      <c r="L27" s="60"/>
      <c r="M27" s="60"/>
      <c r="N27" s="6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</row>
    <row r="28" spans="1:76" s="58" customFormat="1" ht="15.75" customHeight="1">
      <c r="A28" s="66"/>
      <c r="B28" s="80"/>
      <c r="C28" s="67" t="s">
        <v>69</v>
      </c>
      <c r="D28" s="68"/>
      <c r="E28" s="364"/>
      <c r="F28" s="358"/>
      <c r="G28" s="373"/>
      <c r="H28" s="59"/>
      <c r="I28" s="60"/>
      <c r="J28" s="60"/>
      <c r="K28" s="60"/>
      <c r="L28" s="60"/>
      <c r="M28" s="60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</row>
    <row r="29" spans="1:76" s="58" customFormat="1" ht="15.75" customHeight="1">
      <c r="A29" s="69"/>
      <c r="B29" s="70"/>
      <c r="C29" s="71" t="s">
        <v>70</v>
      </c>
      <c r="D29" s="72"/>
      <c r="E29" s="357"/>
      <c r="F29" s="361"/>
      <c r="H29" s="59"/>
      <c r="I29" s="60"/>
      <c r="J29" s="60"/>
      <c r="K29" s="60"/>
      <c r="L29" s="60"/>
      <c r="M29" s="60"/>
      <c r="N29" s="60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</row>
    <row r="30" spans="1:76" s="58" customFormat="1" ht="15.75" customHeight="1">
      <c r="A30" s="69"/>
      <c r="B30" s="70"/>
      <c r="C30" s="76" t="s">
        <v>83</v>
      </c>
      <c r="D30" s="72"/>
      <c r="E30" s="357">
        <v>0</v>
      </c>
      <c r="F30" s="358">
        <v>-1917213.6</v>
      </c>
      <c r="H30" s="59"/>
      <c r="I30" s="60"/>
      <c r="J30" s="60"/>
      <c r="K30" s="60"/>
      <c r="L30" s="60"/>
      <c r="M30" s="60"/>
      <c r="N30" s="60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</row>
    <row r="31" spans="1:76" s="58" customFormat="1" ht="15.75" customHeight="1">
      <c r="A31" s="69"/>
      <c r="B31" s="81"/>
      <c r="C31" s="71" t="s">
        <v>309</v>
      </c>
      <c r="D31" s="82"/>
      <c r="E31" s="357"/>
      <c r="F31" s="358"/>
      <c r="H31" s="59"/>
      <c r="I31" s="60"/>
      <c r="J31" s="60"/>
      <c r="K31" s="60"/>
      <c r="L31" s="60"/>
      <c r="M31" s="60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</row>
    <row r="32" spans="1:76" s="58" customFormat="1" ht="15.75" customHeight="1">
      <c r="A32" s="69"/>
      <c r="B32" s="70"/>
      <c r="C32" s="83" t="s">
        <v>79</v>
      </c>
      <c r="D32" s="72"/>
      <c r="E32" s="357"/>
      <c r="F32" s="358"/>
      <c r="H32" s="59"/>
      <c r="I32" s="60"/>
      <c r="J32" s="60"/>
      <c r="K32" s="60"/>
      <c r="L32" s="60"/>
      <c r="M32" s="60"/>
      <c r="N32" s="60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</row>
    <row r="33" spans="1:76" s="58" customFormat="1" ht="15.75" customHeight="1">
      <c r="A33" s="69"/>
      <c r="B33" s="70"/>
      <c r="C33" s="71" t="s">
        <v>71</v>
      </c>
      <c r="D33" s="72"/>
      <c r="E33" s="357"/>
      <c r="F33" s="358"/>
      <c r="H33" s="59"/>
      <c r="I33" s="60"/>
      <c r="J33" s="60"/>
      <c r="K33" s="60"/>
      <c r="L33" s="60"/>
      <c r="M33" s="60"/>
      <c r="N33" s="60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</row>
    <row r="34" spans="1:76" s="58" customFormat="1" ht="15.75" customHeight="1">
      <c r="A34" s="69"/>
      <c r="B34" s="70"/>
      <c r="C34" s="71" t="s">
        <v>5</v>
      </c>
      <c r="D34" s="72"/>
      <c r="E34" s="357">
        <v>0</v>
      </c>
      <c r="F34" s="358">
        <v>10000000</v>
      </c>
      <c r="H34" s="59"/>
      <c r="I34" s="60"/>
      <c r="J34" s="60"/>
      <c r="K34" s="60"/>
      <c r="L34" s="60"/>
      <c r="M34" s="60"/>
      <c r="N34" s="60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</row>
    <row r="35" spans="1:76" s="58" customFormat="1" ht="15.75" customHeight="1">
      <c r="A35" s="69"/>
      <c r="B35" s="70"/>
      <c r="C35" s="71" t="s">
        <v>15</v>
      </c>
      <c r="D35" s="72"/>
      <c r="E35" s="365"/>
      <c r="F35" s="361"/>
      <c r="H35" s="59"/>
      <c r="I35" s="60"/>
      <c r="J35" s="60"/>
      <c r="K35" s="60"/>
      <c r="L35" s="60"/>
      <c r="M35" s="60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</row>
    <row r="36" spans="1:76" s="58" customFormat="1" ht="15.75" customHeight="1" thickBot="1">
      <c r="A36" s="74"/>
      <c r="B36" s="75"/>
      <c r="C36" s="76" t="s">
        <v>16</v>
      </c>
      <c r="D36" s="73"/>
      <c r="E36" s="362">
        <v>-428077</v>
      </c>
      <c r="F36" s="363">
        <v>-403686</v>
      </c>
      <c r="H36" s="59"/>
      <c r="I36" s="60"/>
      <c r="J36" s="60"/>
      <c r="K36" s="60"/>
      <c r="L36" s="60"/>
      <c r="M36" s="60"/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</row>
    <row r="37" spans="1:76" s="58" customFormat="1" ht="15.75" customHeight="1" thickBot="1">
      <c r="A37" s="85"/>
      <c r="B37" s="86"/>
      <c r="C37" s="86" t="s">
        <v>72</v>
      </c>
      <c r="D37" s="87"/>
      <c r="E37" s="366">
        <f>SUM(E28:E36)</f>
        <v>-428077</v>
      </c>
      <c r="F37" s="367">
        <f>SUM(F29:F36)</f>
        <v>7679100.4</v>
      </c>
      <c r="H37" s="59"/>
      <c r="I37" s="60"/>
      <c r="J37" s="60"/>
      <c r="K37" s="60"/>
      <c r="L37" s="60"/>
      <c r="M37" s="60"/>
      <c r="N37" s="60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</row>
    <row r="38" spans="1:76" s="58" customFormat="1" ht="15.75" customHeight="1">
      <c r="A38" s="66"/>
      <c r="B38" s="67"/>
      <c r="C38" s="67" t="s">
        <v>73</v>
      </c>
      <c r="D38" s="68"/>
      <c r="E38" s="364">
        <f>E19+E27+E37</f>
        <v>33549441.300000004</v>
      </c>
      <c r="F38" s="368">
        <f>F19+F27+F37</f>
        <v>25796528.47</v>
      </c>
      <c r="H38" s="59"/>
      <c r="I38" s="60"/>
      <c r="J38" s="60"/>
      <c r="K38" s="60"/>
      <c r="L38" s="60"/>
      <c r="M38" s="60"/>
      <c r="N38" s="60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</row>
    <row r="39" spans="1:76" s="58" customFormat="1" ht="15.75" customHeight="1">
      <c r="A39" s="69"/>
      <c r="B39" s="70"/>
      <c r="C39" s="70" t="s">
        <v>74</v>
      </c>
      <c r="D39" s="88"/>
      <c r="E39" s="369">
        <f>F40</f>
        <v>26683850.869999997</v>
      </c>
      <c r="F39" s="370">
        <v>887322.4</v>
      </c>
      <c r="H39" s="59"/>
      <c r="I39" s="60"/>
      <c r="J39" s="60"/>
      <c r="K39" s="60"/>
      <c r="L39" s="60"/>
      <c r="M39" s="60"/>
      <c r="N39" s="60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</row>
    <row r="40" spans="1:76" s="58" customFormat="1" ht="15.75" customHeight="1" thickBot="1">
      <c r="A40" s="89"/>
      <c r="B40" s="90"/>
      <c r="C40" s="91" t="s">
        <v>75</v>
      </c>
      <c r="D40" s="92"/>
      <c r="E40" s="371">
        <f>+E38+E39</f>
        <v>60233292.17</v>
      </c>
      <c r="F40" s="372">
        <f>+F38+F39</f>
        <v>26683850.869999997</v>
      </c>
      <c r="H40" s="59"/>
      <c r="I40" s="60"/>
      <c r="J40" s="60"/>
      <c r="K40" s="60"/>
      <c r="L40" s="60"/>
      <c r="M40" s="60"/>
      <c r="N40" s="60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</row>
    <row r="41" spans="1:76" s="58" customFormat="1" ht="15.75" customHeight="1" thickTop="1">
      <c r="A41" s="93"/>
      <c r="B41" s="93"/>
      <c r="C41" s="94"/>
      <c r="D41" s="94"/>
      <c r="E41" s="95"/>
      <c r="F41" s="95"/>
      <c r="H41" s="59"/>
      <c r="I41" s="60"/>
      <c r="J41" s="60"/>
      <c r="K41" s="60"/>
      <c r="L41" s="60"/>
      <c r="M41" s="60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</row>
    <row r="42" spans="1:76" s="58" customFormat="1" ht="15.75" customHeight="1">
      <c r="A42" s="93"/>
      <c r="B42" s="93"/>
      <c r="C42" s="94"/>
      <c r="D42" s="94"/>
      <c r="E42" s="95">
        <f>E40-AKTIVI!F6</f>
        <v>-0.06999999284744263</v>
      </c>
      <c r="F42" s="96">
        <f>F40-AKTIVI!G6</f>
        <v>-0.01000000536441803</v>
      </c>
      <c r="H42" s="59"/>
      <c r="I42" s="60"/>
      <c r="J42" s="60"/>
      <c r="K42" s="60"/>
      <c r="L42" s="60"/>
      <c r="M42" s="60"/>
      <c r="N42" s="60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</row>
    <row r="43" spans="1:76" s="58" customFormat="1" ht="15.75" customHeight="1">
      <c r="A43" s="93"/>
      <c r="B43" s="93"/>
      <c r="C43" s="94"/>
      <c r="D43" s="94"/>
      <c r="E43" s="95"/>
      <c r="F43" s="95"/>
      <c r="H43" s="59"/>
      <c r="I43" s="60"/>
      <c r="J43" s="60"/>
      <c r="K43" s="60"/>
      <c r="L43" s="60"/>
      <c r="M43" s="60"/>
      <c r="N43" s="60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</row>
    <row r="44" spans="1:76" s="58" customFormat="1" ht="15.75" customHeight="1">
      <c r="A44" s="93"/>
      <c r="B44" s="93"/>
      <c r="C44" s="94"/>
      <c r="D44" s="94"/>
      <c r="E44" s="95"/>
      <c r="F44" s="95"/>
      <c r="H44" s="59"/>
      <c r="I44" s="60"/>
      <c r="J44" s="60"/>
      <c r="K44" s="60"/>
      <c r="L44" s="60"/>
      <c r="M44" s="60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</row>
    <row r="45" spans="1:76" s="58" customFormat="1" ht="15.75" customHeight="1">
      <c r="A45" s="93"/>
      <c r="B45" s="93"/>
      <c r="C45" s="94"/>
      <c r="D45" s="94"/>
      <c r="E45" s="95"/>
      <c r="F45" s="95"/>
      <c r="H45" s="59"/>
      <c r="I45" s="60"/>
      <c r="J45" s="60"/>
      <c r="K45" s="60"/>
      <c r="L45" s="60"/>
      <c r="M45" s="60"/>
      <c r="N45" s="60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</row>
    <row r="46" spans="1:76" s="58" customFormat="1" ht="15.75" customHeight="1">
      <c r="A46" s="93"/>
      <c r="B46" s="93"/>
      <c r="C46" s="94"/>
      <c r="D46" s="94"/>
      <c r="E46" s="95"/>
      <c r="F46" s="95"/>
      <c r="H46" s="59"/>
      <c r="I46" s="60"/>
      <c r="J46" s="60"/>
      <c r="K46" s="60"/>
      <c r="L46" s="60"/>
      <c r="M46" s="60"/>
      <c r="N46" s="60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</row>
    <row r="47" spans="1:76" s="58" customFormat="1" ht="15.75" customHeight="1">
      <c r="A47" s="93"/>
      <c r="B47" s="93"/>
      <c r="C47" s="94"/>
      <c r="D47" s="94"/>
      <c r="E47" s="95"/>
      <c r="F47" s="95"/>
      <c r="H47" s="59"/>
      <c r="I47" s="60"/>
      <c r="J47" s="60"/>
      <c r="K47" s="60"/>
      <c r="L47" s="60"/>
      <c r="M47" s="60"/>
      <c r="N47" s="6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</row>
    <row r="48" spans="1:76" s="58" customFormat="1" ht="15.75" customHeight="1">
      <c r="A48" s="93"/>
      <c r="B48" s="93"/>
      <c r="C48" s="94"/>
      <c r="D48" s="94"/>
      <c r="E48" s="95"/>
      <c r="F48" s="95"/>
      <c r="H48" s="59"/>
      <c r="I48" s="60"/>
      <c r="J48" s="60"/>
      <c r="K48" s="60"/>
      <c r="L48" s="60"/>
      <c r="M48" s="60"/>
      <c r="N48" s="60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</row>
    <row r="49" spans="1:76" s="58" customFormat="1" ht="15.75" customHeight="1">
      <c r="A49" s="93"/>
      <c r="B49" s="93"/>
      <c r="C49" s="94"/>
      <c r="D49" s="94"/>
      <c r="E49" s="95"/>
      <c r="F49" s="95"/>
      <c r="H49" s="59"/>
      <c r="I49" s="60"/>
      <c r="J49" s="60"/>
      <c r="K49" s="60"/>
      <c r="L49" s="60"/>
      <c r="M49" s="60"/>
      <c r="N49" s="60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</row>
    <row r="50" spans="1:76" s="58" customFormat="1" ht="15.75" customHeight="1">
      <c r="A50" s="93"/>
      <c r="B50" s="93"/>
      <c r="C50" s="93"/>
      <c r="D50" s="93"/>
      <c r="E50" s="95"/>
      <c r="F50" s="95"/>
      <c r="H50" s="59"/>
      <c r="I50" s="60"/>
      <c r="J50" s="60"/>
      <c r="K50" s="60"/>
      <c r="L50" s="60"/>
      <c r="M50" s="60"/>
      <c r="N50" s="60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</row>
    <row r="51" spans="1:6" ht="12.75">
      <c r="A51" s="98"/>
      <c r="B51" s="98"/>
      <c r="C51" s="99"/>
      <c r="D51" s="99"/>
      <c r="E51" s="100"/>
      <c r="F51" s="100"/>
    </row>
  </sheetData>
  <sheetProtection/>
  <mergeCells count="4">
    <mergeCell ref="A1:F1"/>
    <mergeCell ref="A2:A3"/>
    <mergeCell ref="B2:C3"/>
    <mergeCell ref="D2:D3"/>
  </mergeCells>
  <printOptions/>
  <pageMargins left="0.551181102362205" right="0.31496062992126" top="1.37795275590551" bottom="0.47244094488189" header="0.511811023622047" footer="0.511811023622047"/>
  <pageSetup horizontalDpi="600" verticalDpi="600" orientation="portrait" paperSize="9" scale="95" r:id="rId1"/>
  <headerFooter alignWithMargins="0">
    <oddHeader xml:space="preserve">&amp;C&amp;"Arial,Bold"     &amp;9  &amp;"Arial,Bold Italic"&amp;8SHENDELLI"sh.p.k.
K07924803N
PASQYRAT FINANCIARE 2011
&amp;R&amp;"Arial,Bold Italic"&amp;11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M46"/>
  <sheetViews>
    <sheetView zoomScale="90" zoomScaleNormal="90" zoomScalePageLayoutView="0" workbookViewId="0" topLeftCell="A1">
      <selection activeCell="L27" sqref="L27"/>
    </sheetView>
  </sheetViews>
  <sheetFormatPr defaultColWidth="17.7109375" defaultRowHeight="12.75"/>
  <cols>
    <col min="1" max="1" width="2.8515625" style="200" customWidth="1"/>
    <col min="2" max="2" width="32.140625" style="200" customWidth="1"/>
    <col min="3" max="4" width="12.7109375" style="200" customWidth="1"/>
    <col min="5" max="5" width="11.140625" style="200" customWidth="1"/>
    <col min="6" max="6" width="13.8515625" style="200" customWidth="1"/>
    <col min="7" max="7" width="12.28125" style="200" customWidth="1"/>
    <col min="8" max="8" width="13.140625" style="200" customWidth="1"/>
    <col min="9" max="9" width="16.00390625" style="200" customWidth="1"/>
    <col min="10" max="10" width="12.140625" style="200" customWidth="1"/>
    <col min="11" max="11" width="2.7109375" style="200" customWidth="1"/>
    <col min="12" max="16384" width="17.7109375" style="200" customWidth="1"/>
  </cols>
  <sheetData>
    <row r="2" spans="2:10" ht="18.75">
      <c r="B2" s="201"/>
      <c r="C2" s="202"/>
      <c r="D2" s="203"/>
      <c r="E2" s="204"/>
      <c r="I2" s="205"/>
      <c r="J2" s="206" t="s">
        <v>198</v>
      </c>
    </row>
    <row r="3" spans="2:4" ht="6.75" customHeight="1">
      <c r="B3" s="207"/>
      <c r="C3" s="207"/>
      <c r="D3" s="207"/>
    </row>
    <row r="4" spans="1:10" ht="25.5" customHeight="1">
      <c r="A4" s="471" t="s">
        <v>520</v>
      </c>
      <c r="B4" s="471"/>
      <c r="C4" s="471"/>
      <c r="D4" s="471"/>
      <c r="E4" s="471"/>
      <c r="F4" s="471"/>
      <c r="G4" s="471"/>
      <c r="H4" s="471"/>
      <c r="I4" s="471"/>
      <c r="J4" s="471"/>
    </row>
    <row r="5" ht="6.75" customHeight="1" thickBot="1"/>
    <row r="6" spans="1:10" ht="12.75" customHeight="1">
      <c r="A6" s="208"/>
      <c r="B6" s="209" t="s">
        <v>211</v>
      </c>
      <c r="C6" s="210"/>
      <c r="D6" s="210"/>
      <c r="E6" s="210"/>
      <c r="F6" s="210"/>
      <c r="G6" s="210"/>
      <c r="H6" s="210"/>
      <c r="I6" s="211"/>
      <c r="J6" s="212"/>
    </row>
    <row r="7" spans="1:10" ht="6.75" customHeight="1">
      <c r="A7" s="213"/>
      <c r="B7" s="214"/>
      <c r="C7" s="214"/>
      <c r="D7" s="214"/>
      <c r="E7" s="214"/>
      <c r="F7" s="214"/>
      <c r="G7" s="214"/>
      <c r="H7" s="214"/>
      <c r="I7" s="214"/>
      <c r="J7" s="215"/>
    </row>
    <row r="8" spans="1:10" s="219" customFormat="1" ht="31.5" customHeight="1">
      <c r="A8" s="472"/>
      <c r="B8" s="473"/>
      <c r="C8" s="216" t="s">
        <v>157</v>
      </c>
      <c r="D8" s="216" t="s">
        <v>158</v>
      </c>
      <c r="E8" s="217" t="s">
        <v>212</v>
      </c>
      <c r="F8" s="217" t="s">
        <v>213</v>
      </c>
      <c r="G8" s="217" t="s">
        <v>575</v>
      </c>
      <c r="H8" s="216" t="s">
        <v>541</v>
      </c>
      <c r="I8" s="216" t="s">
        <v>214</v>
      </c>
      <c r="J8" s="218" t="s">
        <v>3</v>
      </c>
    </row>
    <row r="9" spans="1:12" s="222" customFormat="1" ht="30" customHeight="1">
      <c r="A9" s="220" t="s">
        <v>321</v>
      </c>
      <c r="B9" s="221" t="s">
        <v>196</v>
      </c>
      <c r="C9" s="374">
        <f>PASIVI!G34</f>
        <v>2600000</v>
      </c>
      <c r="D9" s="374">
        <v>0</v>
      </c>
      <c r="E9" s="374">
        <v>0</v>
      </c>
      <c r="F9" s="374">
        <f>PASIVI!G38</f>
        <v>131997</v>
      </c>
      <c r="G9" s="374">
        <f>PASIVI!G39</f>
        <v>5013918</v>
      </c>
      <c r="H9" s="374">
        <v>0</v>
      </c>
      <c r="I9" s="374">
        <f>PASIVI!G40</f>
        <v>0</v>
      </c>
      <c r="J9" s="375">
        <f aca="true" t="shared" si="0" ref="J9:J15">SUM(C9:I9)</f>
        <v>7745915</v>
      </c>
      <c r="L9" s="223"/>
    </row>
    <row r="10" spans="1:10" s="222" customFormat="1" ht="19.5" customHeight="1">
      <c r="A10" s="224" t="s">
        <v>194</v>
      </c>
      <c r="B10" s="225" t="s">
        <v>202</v>
      </c>
      <c r="C10" s="374"/>
      <c r="D10" s="374"/>
      <c r="E10" s="374"/>
      <c r="F10" s="374"/>
      <c r="G10" s="374"/>
      <c r="H10" s="374"/>
      <c r="I10" s="374"/>
      <c r="J10" s="375">
        <f t="shared" si="0"/>
        <v>0</v>
      </c>
    </row>
    <row r="11" spans="1:10" s="222" customFormat="1" ht="19.5" customHeight="1">
      <c r="A11" s="220" t="s">
        <v>195</v>
      </c>
      <c r="B11" s="221" t="s">
        <v>203</v>
      </c>
      <c r="C11" s="374"/>
      <c r="D11" s="374"/>
      <c r="E11" s="374"/>
      <c r="F11" s="374"/>
      <c r="G11" s="374"/>
      <c r="H11" s="374"/>
      <c r="I11" s="374"/>
      <c r="J11" s="375">
        <f t="shared" si="0"/>
        <v>0</v>
      </c>
    </row>
    <row r="12" spans="1:10" s="222" customFormat="1" ht="19.5" customHeight="1">
      <c r="A12" s="226">
        <v>1</v>
      </c>
      <c r="B12" s="227" t="s">
        <v>204</v>
      </c>
      <c r="C12" s="376"/>
      <c r="D12" s="376"/>
      <c r="E12" s="376"/>
      <c r="F12" s="376"/>
      <c r="G12" s="376"/>
      <c r="H12" s="376">
        <f>PASIVI!G41</f>
        <v>3928076.86</v>
      </c>
      <c r="I12" s="376">
        <v>0</v>
      </c>
      <c r="J12" s="375">
        <f t="shared" si="0"/>
        <v>3928076.86</v>
      </c>
    </row>
    <row r="13" spans="1:10" s="222" customFormat="1" ht="19.5" customHeight="1">
      <c r="A13" s="226">
        <v>2</v>
      </c>
      <c r="B13" s="227" t="s">
        <v>205</v>
      </c>
      <c r="C13" s="376"/>
      <c r="D13" s="376"/>
      <c r="E13" s="376"/>
      <c r="F13" s="376"/>
      <c r="G13" s="376"/>
      <c r="H13" s="376"/>
      <c r="I13" s="376"/>
      <c r="J13" s="375">
        <f t="shared" si="0"/>
        <v>0</v>
      </c>
    </row>
    <row r="14" spans="1:10" s="222" customFormat="1" ht="19.5" customHeight="1">
      <c r="A14" s="226">
        <v>3</v>
      </c>
      <c r="B14" s="227" t="s">
        <v>206</v>
      </c>
      <c r="C14" s="376"/>
      <c r="D14" s="376"/>
      <c r="E14" s="376"/>
      <c r="F14" s="376"/>
      <c r="G14" s="376"/>
      <c r="H14" s="376"/>
      <c r="I14" s="376"/>
      <c r="J14" s="375">
        <f t="shared" si="0"/>
        <v>0</v>
      </c>
    </row>
    <row r="15" spans="1:10" s="222" customFormat="1" ht="19.5" customHeight="1">
      <c r="A15" s="226">
        <v>4</v>
      </c>
      <c r="B15" s="227" t="s">
        <v>207</v>
      </c>
      <c r="C15" s="376"/>
      <c r="D15" s="376"/>
      <c r="E15" s="376"/>
      <c r="F15" s="376"/>
      <c r="G15" s="376"/>
      <c r="H15" s="376"/>
      <c r="I15" s="376"/>
      <c r="J15" s="375">
        <f t="shared" si="0"/>
        <v>0</v>
      </c>
    </row>
    <row r="16" spans="1:12" s="222" customFormat="1" ht="30" customHeight="1">
      <c r="A16" s="220" t="s">
        <v>322</v>
      </c>
      <c r="B16" s="221" t="s">
        <v>558</v>
      </c>
      <c r="C16" s="376">
        <f aca="true" t="shared" si="1" ref="C16:J16">SUM(C9:C15)</f>
        <v>2600000</v>
      </c>
      <c r="D16" s="376">
        <f t="shared" si="1"/>
        <v>0</v>
      </c>
      <c r="E16" s="376">
        <f t="shared" si="1"/>
        <v>0</v>
      </c>
      <c r="F16" s="376">
        <f t="shared" si="1"/>
        <v>131997</v>
      </c>
      <c r="G16" s="376">
        <f t="shared" si="1"/>
        <v>5013918</v>
      </c>
      <c r="H16" s="376">
        <f t="shared" si="1"/>
        <v>3928076.86</v>
      </c>
      <c r="I16" s="376">
        <f t="shared" si="1"/>
        <v>0</v>
      </c>
      <c r="J16" s="375">
        <f t="shared" si="1"/>
        <v>11673991.86</v>
      </c>
      <c r="L16" s="223">
        <f>J16-PASIVI!G31</f>
        <v>0</v>
      </c>
    </row>
    <row r="17" spans="1:10" s="222" customFormat="1" ht="19.5" customHeight="1">
      <c r="A17" s="224">
        <v>1</v>
      </c>
      <c r="B17" s="227" t="s">
        <v>204</v>
      </c>
      <c r="C17" s="376"/>
      <c r="D17" s="376"/>
      <c r="E17" s="376"/>
      <c r="F17" s="376"/>
      <c r="G17" s="376"/>
      <c r="H17" s="376">
        <f>PASIVI!F41</f>
        <v>7216538.990000001</v>
      </c>
      <c r="I17" s="376">
        <v>0</v>
      </c>
      <c r="J17" s="375">
        <f>SUM(C17:I17)</f>
        <v>7216538.990000001</v>
      </c>
    </row>
    <row r="18" spans="1:13" s="222" customFormat="1" ht="19.5" customHeight="1">
      <c r="A18" s="224">
        <v>2</v>
      </c>
      <c r="B18" s="227" t="s">
        <v>205</v>
      </c>
      <c r="C18" s="376"/>
      <c r="D18" s="376"/>
      <c r="E18" s="376"/>
      <c r="F18" s="376"/>
      <c r="G18" s="376"/>
      <c r="H18" s="376">
        <v>-428077</v>
      </c>
      <c r="I18" s="376">
        <v>0</v>
      </c>
      <c r="J18" s="375">
        <f>SUM(C18:I18)</f>
        <v>-428077</v>
      </c>
      <c r="M18" s="223"/>
    </row>
    <row r="19" spans="1:10" s="222" customFormat="1" ht="19.5" customHeight="1">
      <c r="A19" s="224">
        <v>3</v>
      </c>
      <c r="B19" s="227" t="s">
        <v>208</v>
      </c>
      <c r="C19" s="376"/>
      <c r="D19" s="376"/>
      <c r="E19" s="376"/>
      <c r="F19" s="376"/>
      <c r="G19" s="376"/>
      <c r="H19" s="376"/>
      <c r="I19" s="376">
        <v>0</v>
      </c>
      <c r="J19" s="375">
        <f>SUM(C19:I19)</f>
        <v>0</v>
      </c>
    </row>
    <row r="20" spans="1:10" s="222" customFormat="1" ht="19.5" customHeight="1">
      <c r="A20" s="224">
        <v>4</v>
      </c>
      <c r="B20" s="228" t="s">
        <v>4</v>
      </c>
      <c r="C20" s="376"/>
      <c r="D20" s="376"/>
      <c r="E20" s="376"/>
      <c r="F20" s="376"/>
      <c r="G20" s="376">
        <v>3500000</v>
      </c>
      <c r="H20" s="376">
        <v>-3500000</v>
      </c>
      <c r="I20" s="376">
        <v>0</v>
      </c>
      <c r="J20" s="375">
        <f>SUM(C20:I20)</f>
        <v>0</v>
      </c>
    </row>
    <row r="21" spans="1:10" s="222" customFormat="1" ht="19.5" customHeight="1">
      <c r="A21" s="224">
        <v>5</v>
      </c>
      <c r="B21" s="227" t="s">
        <v>209</v>
      </c>
      <c r="C21" s="376"/>
      <c r="D21" s="376"/>
      <c r="E21" s="376"/>
      <c r="F21" s="376"/>
      <c r="G21" s="376"/>
      <c r="H21" s="376"/>
      <c r="I21" s="376"/>
      <c r="J21" s="375">
        <f>SUM(C21:I21)</f>
        <v>0</v>
      </c>
    </row>
    <row r="22" spans="1:12" s="222" customFormat="1" ht="30" customHeight="1" thickBot="1">
      <c r="A22" s="229" t="s">
        <v>323</v>
      </c>
      <c r="B22" s="230" t="s">
        <v>210</v>
      </c>
      <c r="C22" s="377">
        <f aca="true" t="shared" si="2" ref="C22:J22">SUM(C16:C21)</f>
        <v>2600000</v>
      </c>
      <c r="D22" s="377">
        <f t="shared" si="2"/>
        <v>0</v>
      </c>
      <c r="E22" s="377">
        <f t="shared" si="2"/>
        <v>0</v>
      </c>
      <c r="F22" s="377">
        <f t="shared" si="2"/>
        <v>131997</v>
      </c>
      <c r="G22" s="377">
        <f t="shared" si="2"/>
        <v>8513918</v>
      </c>
      <c r="H22" s="377">
        <f>SUM(H16:H21)</f>
        <v>7216538.8500000015</v>
      </c>
      <c r="I22" s="377">
        <f>SUM(I16:I21)</f>
        <v>0</v>
      </c>
      <c r="J22" s="378">
        <f t="shared" si="2"/>
        <v>18462453.85</v>
      </c>
      <c r="L22" s="223">
        <f>J22-PASIVI!F31</f>
        <v>-0.14000000059604645</v>
      </c>
    </row>
    <row r="23" ht="13.5" customHeight="1"/>
    <row r="24" ht="13.5" customHeight="1"/>
    <row r="25" spans="6:10" ht="13.5" customHeight="1">
      <c r="F25" s="231">
        <f>F22-PASIVI!F38</f>
        <v>0</v>
      </c>
      <c r="G25" s="231">
        <f>G22-PASIVI!F39</f>
        <v>0</v>
      </c>
      <c r="H25" s="231">
        <f>H22-PASIVI!F41</f>
        <v>-0.13999999966472387</v>
      </c>
      <c r="I25" s="231"/>
      <c r="J25" s="231">
        <f>J22-PASIVI!F31</f>
        <v>-0.14000000059604645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D40" s="232"/>
    </row>
    <row r="41" ht="13.5" customHeight="1">
      <c r="D41" s="232"/>
    </row>
    <row r="42" ht="13.5" customHeight="1">
      <c r="D42" s="233"/>
    </row>
    <row r="43" ht="13.5" customHeight="1">
      <c r="D43" s="234"/>
    </row>
    <row r="44" ht="13.5" customHeight="1">
      <c r="D44" s="234"/>
    </row>
    <row r="45" ht="13.5" customHeight="1">
      <c r="D45" s="232"/>
    </row>
    <row r="46" ht="13.5" customHeight="1">
      <c r="D46" s="232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sheetProtection/>
  <mergeCells count="1">
    <mergeCell ref="A4:J4"/>
  </mergeCells>
  <printOptions horizontalCentered="1"/>
  <pageMargins left="0.22" right="0" top="0.93" bottom="0.31496062992126" header="0.51" footer="0.511811023622047"/>
  <pageSetup horizontalDpi="600" verticalDpi="600" orientation="landscape" scale="95" r:id="rId1"/>
  <headerFooter alignWithMargins="0">
    <oddHeader>&amp;CSHENDELLI"sh.p.k.
K07924803N
PASQYRAT FINANCIARE 2011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1:J86"/>
  <sheetViews>
    <sheetView zoomScalePageLayoutView="0" workbookViewId="0" topLeftCell="A40">
      <selection activeCell="H60" sqref="H60"/>
    </sheetView>
  </sheetViews>
  <sheetFormatPr defaultColWidth="9.140625" defaultRowHeight="12.75"/>
  <cols>
    <col min="1" max="1" width="4.8515625" style="50" customWidth="1"/>
    <col min="2" max="2" width="46.7109375" style="50" customWidth="1"/>
    <col min="3" max="3" width="2.8515625" style="50" customWidth="1"/>
    <col min="4" max="4" width="17.421875" style="50" customWidth="1"/>
    <col min="5" max="5" width="18.28125" style="50" customWidth="1"/>
    <col min="6" max="6" width="2.28125" style="50" customWidth="1"/>
    <col min="7" max="8" width="9.140625" style="50" customWidth="1"/>
    <col min="9" max="9" width="10.7109375" style="236" bestFit="1" customWidth="1"/>
    <col min="10" max="10" width="14.140625" style="236" customWidth="1"/>
    <col min="11" max="16384" width="9.140625" style="50" customWidth="1"/>
  </cols>
  <sheetData>
    <row r="1" spans="1:7" ht="12.75">
      <c r="A1" s="235" t="s">
        <v>201</v>
      </c>
      <c r="B1" s="235"/>
      <c r="C1" s="235"/>
      <c r="D1" s="235"/>
      <c r="E1" s="235"/>
      <c r="F1" s="235"/>
      <c r="G1" s="235"/>
    </row>
    <row r="2" spans="1:7" ht="12.75">
      <c r="A2" s="235"/>
      <c r="B2" s="235"/>
      <c r="C2" s="235"/>
      <c r="D2" s="235"/>
      <c r="E2" s="235"/>
      <c r="F2" s="235"/>
      <c r="G2" s="235"/>
    </row>
    <row r="3" spans="1:7" ht="12.75">
      <c r="A3" s="235"/>
      <c r="B3" s="235"/>
      <c r="C3" s="235"/>
      <c r="D3" s="237"/>
      <c r="E3" s="238"/>
      <c r="F3" s="239"/>
      <c r="G3" s="240"/>
    </row>
    <row r="4" spans="1:7" ht="15.75">
      <c r="A4" s="235"/>
      <c r="B4" s="241" t="s">
        <v>233</v>
      </c>
      <c r="C4" s="235"/>
      <c r="D4" s="242" t="s">
        <v>234</v>
      </c>
      <c r="E4" s="243"/>
      <c r="F4" s="244"/>
      <c r="G4" s="240"/>
    </row>
    <row r="5" spans="1:7" ht="15.75">
      <c r="A5" s="235"/>
      <c r="B5" s="241" t="s">
        <v>235</v>
      </c>
      <c r="C5" s="235"/>
      <c r="D5" s="245" t="s">
        <v>236</v>
      </c>
      <c r="E5" s="243"/>
      <c r="F5" s="244"/>
      <c r="G5" s="240"/>
    </row>
    <row r="6" spans="1:7" ht="12.75">
      <c r="A6" s="235"/>
      <c r="B6" s="235"/>
      <c r="C6" s="235"/>
      <c r="D6" s="246"/>
      <c r="E6" s="247"/>
      <c r="F6" s="248"/>
      <c r="G6" s="240"/>
    </row>
    <row r="7" spans="1:7" ht="12.75">
      <c r="A7" s="249"/>
      <c r="B7" s="249"/>
      <c r="C7" s="249"/>
      <c r="D7" s="249"/>
      <c r="E7" s="249"/>
      <c r="F7" s="249"/>
      <c r="G7" s="249"/>
    </row>
    <row r="8" spans="1:7" ht="15.75">
      <c r="A8" s="241"/>
      <c r="B8" s="250" t="s">
        <v>18</v>
      </c>
      <c r="C8" s="235"/>
      <c r="D8" s="251" t="s">
        <v>237</v>
      </c>
      <c r="E8" s="239"/>
      <c r="F8" s="252"/>
      <c r="G8" s="241"/>
    </row>
    <row r="9" spans="1:7" ht="15">
      <c r="A9" s="253"/>
      <c r="B9" s="49" t="s">
        <v>12</v>
      </c>
      <c r="C9" s="235"/>
      <c r="D9" s="254">
        <v>2011</v>
      </c>
      <c r="E9" s="244"/>
      <c r="F9" s="255"/>
      <c r="G9" s="253"/>
    </row>
    <row r="10" spans="1:7" ht="15">
      <c r="A10" s="253"/>
      <c r="B10" s="49" t="s">
        <v>317</v>
      </c>
      <c r="C10" s="235"/>
      <c r="D10" s="240"/>
      <c r="E10" s="244"/>
      <c r="F10" s="255"/>
      <c r="G10" s="253"/>
    </row>
    <row r="11" spans="1:7" ht="15">
      <c r="A11" s="253"/>
      <c r="B11" s="256"/>
      <c r="C11" s="235"/>
      <c r="D11" s="257"/>
      <c r="E11" s="248"/>
      <c r="F11" s="255"/>
      <c r="G11" s="253"/>
    </row>
    <row r="12" spans="1:7" ht="17.25" thickBot="1">
      <c r="A12" s="253"/>
      <c r="B12" s="258" t="s">
        <v>238</v>
      </c>
      <c r="C12" s="253"/>
      <c r="D12" s="259" t="s">
        <v>239</v>
      </c>
      <c r="E12" s="259" t="s">
        <v>240</v>
      </c>
      <c r="F12" s="260"/>
      <c r="G12" s="253"/>
    </row>
    <row r="13" spans="1:10" ht="14.25">
      <c r="A13" s="235"/>
      <c r="B13" s="261" t="s">
        <v>241</v>
      </c>
      <c r="C13" s="235"/>
      <c r="D13" s="379">
        <v>74612671</v>
      </c>
      <c r="E13" s="379">
        <f>D13</f>
        <v>74612671</v>
      </c>
      <c r="F13" s="262"/>
      <c r="G13" s="235"/>
      <c r="J13" s="236">
        <f>D13-'Te Ardh - Shpez Funks'!F5</f>
        <v>0</v>
      </c>
    </row>
    <row r="14" spans="1:9" ht="14.25">
      <c r="A14" s="235"/>
      <c r="B14" s="263" t="s">
        <v>242</v>
      </c>
      <c r="C14" s="235"/>
      <c r="D14" s="380">
        <v>66581506</v>
      </c>
      <c r="E14" s="380">
        <f>D14</f>
        <v>66581506</v>
      </c>
      <c r="F14" s="243"/>
      <c r="G14" s="235"/>
      <c r="I14" s="236">
        <f>'Te Ardh - Shpez Funks'!I7</f>
        <v>0</v>
      </c>
    </row>
    <row r="15" spans="1:7" ht="14.25">
      <c r="A15" s="264"/>
      <c r="B15" s="261" t="s">
        <v>243</v>
      </c>
      <c r="C15" s="235"/>
      <c r="D15" s="381"/>
      <c r="E15" s="380">
        <f>SUM(E16:E39)</f>
        <v>115097</v>
      </c>
      <c r="F15" s="243"/>
      <c r="G15" s="235"/>
    </row>
    <row r="16" spans="1:7" ht="15">
      <c r="A16" s="264" t="s">
        <v>244</v>
      </c>
      <c r="B16" s="264" t="s">
        <v>245</v>
      </c>
      <c r="C16" s="264"/>
      <c r="D16" s="382"/>
      <c r="E16" s="383"/>
      <c r="F16" s="265"/>
      <c r="G16" s="264"/>
    </row>
    <row r="17" spans="1:7" ht="15">
      <c r="A17" s="264" t="s">
        <v>246</v>
      </c>
      <c r="B17" s="264" t="s">
        <v>247</v>
      </c>
      <c r="C17" s="264"/>
      <c r="D17" s="382"/>
      <c r="E17" s="383"/>
      <c r="F17" s="265"/>
      <c r="G17" s="264"/>
    </row>
    <row r="18" spans="1:7" ht="15">
      <c r="A18" s="264" t="s">
        <v>248</v>
      </c>
      <c r="B18" s="266" t="s">
        <v>249</v>
      </c>
      <c r="C18" s="264"/>
      <c r="D18" s="384"/>
      <c r="E18" s="385"/>
      <c r="F18" s="265"/>
      <c r="G18" s="264"/>
    </row>
    <row r="19" spans="1:7" ht="15">
      <c r="A19" s="264"/>
      <c r="B19" s="264" t="s">
        <v>250</v>
      </c>
      <c r="C19" s="264"/>
      <c r="D19" s="386"/>
      <c r="E19" s="387"/>
      <c r="F19" s="265"/>
      <c r="G19" s="264"/>
    </row>
    <row r="20" spans="1:7" ht="15">
      <c r="A20" s="264" t="s">
        <v>248</v>
      </c>
      <c r="B20" s="264" t="s">
        <v>251</v>
      </c>
      <c r="C20" s="264"/>
      <c r="D20" s="382"/>
      <c r="E20" s="383"/>
      <c r="F20" s="265"/>
      <c r="G20" s="264"/>
    </row>
    <row r="21" spans="1:7" ht="15">
      <c r="A21" s="264" t="s">
        <v>252</v>
      </c>
      <c r="B21" s="264" t="s">
        <v>253</v>
      </c>
      <c r="C21" s="264"/>
      <c r="D21" s="382"/>
      <c r="E21" s="383"/>
      <c r="F21" s="265"/>
      <c r="G21" s="264"/>
    </row>
    <row r="22" spans="1:7" ht="15">
      <c r="A22" s="264" t="s">
        <v>254</v>
      </c>
      <c r="B22" s="266" t="s">
        <v>255</v>
      </c>
      <c r="C22" s="264"/>
      <c r="D22" s="382"/>
      <c r="E22" s="383"/>
      <c r="F22" s="265"/>
      <c r="G22" s="264"/>
    </row>
    <row r="23" spans="1:7" ht="15">
      <c r="A23" s="264" t="s">
        <v>256</v>
      </c>
      <c r="B23" s="264" t="s">
        <v>257</v>
      </c>
      <c r="C23" s="264"/>
      <c r="D23" s="384"/>
      <c r="E23" s="385"/>
      <c r="F23" s="265"/>
      <c r="G23" s="264"/>
    </row>
    <row r="24" spans="1:7" ht="15">
      <c r="A24" s="264"/>
      <c r="B24" s="264" t="s">
        <v>258</v>
      </c>
      <c r="C24" s="264"/>
      <c r="D24" s="386"/>
      <c r="E24" s="387"/>
      <c r="F24" s="265"/>
      <c r="G24" s="264"/>
    </row>
    <row r="25" spans="1:7" ht="15">
      <c r="A25" s="264" t="s">
        <v>256</v>
      </c>
      <c r="B25" s="264" t="s">
        <v>259</v>
      </c>
      <c r="C25" s="264"/>
      <c r="D25" s="382"/>
      <c r="E25" s="383">
        <v>115097</v>
      </c>
      <c r="F25" s="265"/>
      <c r="G25" s="264"/>
    </row>
    <row r="26" spans="1:7" ht="15">
      <c r="A26" s="264" t="s">
        <v>260</v>
      </c>
      <c r="B26" s="264" t="s">
        <v>261</v>
      </c>
      <c r="C26" s="264"/>
      <c r="D26" s="382"/>
      <c r="E26" s="383"/>
      <c r="F26" s="265"/>
      <c r="G26" s="264"/>
    </row>
    <row r="27" spans="1:7" ht="15">
      <c r="A27" s="264" t="s">
        <v>262</v>
      </c>
      <c r="B27" s="264" t="s">
        <v>263</v>
      </c>
      <c r="C27" s="264"/>
      <c r="D27" s="384"/>
      <c r="E27" s="385">
        <v>0</v>
      </c>
      <c r="F27" s="265"/>
      <c r="G27" s="264"/>
    </row>
    <row r="28" spans="1:7" ht="15">
      <c r="A28" s="264"/>
      <c r="B28" s="264" t="s">
        <v>264</v>
      </c>
      <c r="C28" s="264"/>
      <c r="D28" s="386"/>
      <c r="E28" s="387"/>
      <c r="F28" s="265"/>
      <c r="G28" s="264"/>
    </row>
    <row r="29" spans="1:7" ht="15">
      <c r="A29" s="264" t="s">
        <v>265</v>
      </c>
      <c r="B29" s="266" t="s">
        <v>266</v>
      </c>
      <c r="C29" s="264"/>
      <c r="D29" s="382"/>
      <c r="E29" s="383"/>
      <c r="F29" s="265"/>
      <c r="G29" s="264"/>
    </row>
    <row r="30" spans="1:7" ht="15">
      <c r="A30" s="264" t="s">
        <v>267</v>
      </c>
      <c r="B30" s="264" t="s">
        <v>268</v>
      </c>
      <c r="C30" s="264"/>
      <c r="D30" s="382"/>
      <c r="E30" s="383"/>
      <c r="F30" s="265"/>
      <c r="G30" s="264"/>
    </row>
    <row r="31" spans="1:7" ht="15">
      <c r="A31" s="264" t="s">
        <v>269</v>
      </c>
      <c r="B31" s="264" t="s">
        <v>270</v>
      </c>
      <c r="C31" s="264"/>
      <c r="D31" s="382"/>
      <c r="E31" s="383"/>
      <c r="F31" s="265"/>
      <c r="G31" s="264"/>
    </row>
    <row r="32" spans="1:7" ht="15">
      <c r="A32" s="264" t="s">
        <v>271</v>
      </c>
      <c r="B32" s="266" t="s">
        <v>272</v>
      </c>
      <c r="C32" s="264"/>
      <c r="D32" s="382"/>
      <c r="E32" s="383"/>
      <c r="F32" s="265"/>
      <c r="G32" s="264"/>
    </row>
    <row r="33" spans="1:7" ht="15">
      <c r="A33" s="264" t="s">
        <v>273</v>
      </c>
      <c r="B33" s="264" t="s">
        <v>274</v>
      </c>
      <c r="C33" s="264"/>
      <c r="D33" s="382"/>
      <c r="E33" s="383"/>
      <c r="F33" s="265"/>
      <c r="G33" s="264"/>
    </row>
    <row r="34" spans="1:7" ht="15">
      <c r="A34" s="264" t="s">
        <v>275</v>
      </c>
      <c r="B34" s="266" t="s">
        <v>276</v>
      </c>
      <c r="C34" s="264"/>
      <c r="D34" s="384"/>
      <c r="E34" s="385"/>
      <c r="F34" s="265"/>
      <c r="G34" s="264"/>
    </row>
    <row r="35" spans="1:7" ht="15">
      <c r="A35" s="264"/>
      <c r="B35" s="264" t="s">
        <v>277</v>
      </c>
      <c r="C35" s="264"/>
      <c r="D35" s="386"/>
      <c r="E35" s="387"/>
      <c r="F35" s="265"/>
      <c r="G35" s="264"/>
    </row>
    <row r="36" spans="1:7" ht="15">
      <c r="A36" s="264" t="s">
        <v>278</v>
      </c>
      <c r="B36" s="264" t="s">
        <v>279</v>
      </c>
      <c r="C36" s="264"/>
      <c r="D36" s="382"/>
      <c r="E36" s="383"/>
      <c r="F36" s="265"/>
      <c r="G36" s="264"/>
    </row>
    <row r="37" spans="1:7" ht="15">
      <c r="A37" s="264" t="s">
        <v>280</v>
      </c>
      <c r="B37" s="264" t="s">
        <v>281</v>
      </c>
      <c r="C37" s="264"/>
      <c r="D37" s="384"/>
      <c r="E37" s="385"/>
      <c r="F37" s="265"/>
      <c r="G37" s="264"/>
    </row>
    <row r="38" spans="1:7" ht="15">
      <c r="A38" s="264"/>
      <c r="B38" s="264" t="s">
        <v>282</v>
      </c>
      <c r="C38" s="264"/>
      <c r="D38" s="386"/>
      <c r="E38" s="387"/>
      <c r="F38" s="265"/>
      <c r="G38" s="264"/>
    </row>
    <row r="39" spans="1:7" ht="15.75" thickBot="1">
      <c r="A39" s="264" t="s">
        <v>283</v>
      </c>
      <c r="B39" s="264" t="s">
        <v>284</v>
      </c>
      <c r="C39" s="264"/>
      <c r="D39" s="388"/>
      <c r="E39" s="389"/>
      <c r="F39" s="265"/>
      <c r="G39" s="264"/>
    </row>
    <row r="40" spans="1:7" ht="15">
      <c r="A40" s="264"/>
      <c r="B40" s="264"/>
      <c r="C40" s="264"/>
      <c r="D40" s="390"/>
      <c r="E40" s="390"/>
      <c r="F40" s="264"/>
      <c r="G40" s="264"/>
    </row>
    <row r="41" spans="1:7" ht="15" thickBot="1">
      <c r="A41" s="264"/>
      <c r="B41" s="261" t="s">
        <v>285</v>
      </c>
      <c r="C41" s="235"/>
      <c r="D41" s="391"/>
      <c r="E41" s="391"/>
      <c r="F41" s="264"/>
      <c r="G41" s="264"/>
    </row>
    <row r="42" spans="1:7" ht="14.25">
      <c r="A42" s="264"/>
      <c r="B42" s="267" t="s">
        <v>286</v>
      </c>
      <c r="C42" s="235"/>
      <c r="D42" s="392"/>
      <c r="E42" s="392"/>
      <c r="F42" s="265"/>
      <c r="G42" s="264"/>
    </row>
    <row r="43" spans="1:8" ht="14.25">
      <c r="A43" s="264"/>
      <c r="B43" s="267" t="s">
        <v>287</v>
      </c>
      <c r="C43" s="235"/>
      <c r="D43" s="380">
        <f>D13-D14</f>
        <v>8031165</v>
      </c>
      <c r="E43" s="380">
        <f>E13-E14+E15</f>
        <v>8146262</v>
      </c>
      <c r="F43" s="265"/>
      <c r="G43" s="264"/>
      <c r="H43" s="236">
        <f>D43-'Te Ardh - Shpez Funks'!F36</f>
        <v>0.009999998845160007</v>
      </c>
    </row>
    <row r="44" spans="1:7" ht="15">
      <c r="A44" s="264"/>
      <c r="B44" s="268" t="s">
        <v>288</v>
      </c>
      <c r="C44" s="264"/>
      <c r="D44" s="382"/>
      <c r="E44" s="383"/>
      <c r="F44" s="265"/>
      <c r="G44" s="264"/>
    </row>
    <row r="45" spans="1:7" ht="15">
      <c r="A45" s="264"/>
      <c r="B45" s="264" t="s">
        <v>289</v>
      </c>
      <c r="C45" s="264"/>
      <c r="D45" s="382"/>
      <c r="E45" s="383"/>
      <c r="F45" s="265"/>
      <c r="G45" s="264"/>
    </row>
    <row r="46" spans="1:7" ht="15">
      <c r="A46" s="264"/>
      <c r="B46" s="264" t="s">
        <v>290</v>
      </c>
      <c r="C46" s="264"/>
      <c r="D46" s="382"/>
      <c r="E46" s="383"/>
      <c r="F46" s="265"/>
      <c r="G46" s="264"/>
    </row>
    <row r="47" spans="1:7" ht="15">
      <c r="A47" s="264"/>
      <c r="B47" s="235" t="s">
        <v>291</v>
      </c>
      <c r="C47" s="264"/>
      <c r="D47" s="382"/>
      <c r="E47" s="383"/>
      <c r="F47" s="265"/>
      <c r="G47" s="264"/>
    </row>
    <row r="48" spans="1:7" ht="15">
      <c r="A48" s="264"/>
      <c r="B48" s="261" t="s">
        <v>292</v>
      </c>
      <c r="C48" s="264"/>
      <c r="D48" s="382"/>
      <c r="E48" s="383"/>
      <c r="F48" s="265"/>
      <c r="G48" s="264"/>
    </row>
    <row r="49" spans="1:7" ht="15">
      <c r="A49" s="264"/>
      <c r="B49" s="261" t="s">
        <v>293</v>
      </c>
      <c r="C49" s="264"/>
      <c r="D49" s="382"/>
      <c r="E49" s="383">
        <f>E43</f>
        <v>8146262</v>
      </c>
      <c r="F49" s="265"/>
      <c r="G49" s="264"/>
    </row>
    <row r="50" spans="1:7" ht="15">
      <c r="A50" s="264"/>
      <c r="B50" s="269" t="s">
        <v>294</v>
      </c>
      <c r="C50" s="235"/>
      <c r="D50" s="382"/>
      <c r="E50" s="380">
        <v>814626</v>
      </c>
      <c r="F50" s="243"/>
      <c r="G50" s="235"/>
    </row>
    <row r="51" spans="1:7" ht="15">
      <c r="A51" s="264"/>
      <c r="B51" s="270" t="s">
        <v>295</v>
      </c>
      <c r="C51" s="235"/>
      <c r="D51" s="382"/>
      <c r="E51" s="380"/>
      <c r="F51" s="243"/>
      <c r="G51" s="235"/>
    </row>
    <row r="52" spans="1:8" ht="15">
      <c r="A52" s="264"/>
      <c r="B52" s="270" t="s">
        <v>296</v>
      </c>
      <c r="C52" s="235"/>
      <c r="D52" s="382"/>
      <c r="E52" s="380">
        <f>D43-E50</f>
        <v>7216539</v>
      </c>
      <c r="F52" s="243"/>
      <c r="G52" s="235"/>
      <c r="H52" s="271">
        <f>E52-'Te Ardh - Shpez Funks'!F38</f>
        <v>0.009999998845160007</v>
      </c>
    </row>
    <row r="53" spans="1:7" ht="15">
      <c r="A53" s="264"/>
      <c r="B53" s="261" t="s">
        <v>297</v>
      </c>
      <c r="C53" s="235"/>
      <c r="D53" s="382"/>
      <c r="E53" s="380"/>
      <c r="F53" s="243"/>
      <c r="G53" s="235"/>
    </row>
    <row r="54" spans="1:7" ht="15">
      <c r="A54" s="264"/>
      <c r="B54" s="270" t="s">
        <v>298</v>
      </c>
      <c r="C54" s="235"/>
      <c r="D54" s="382"/>
      <c r="E54" s="380">
        <v>0</v>
      </c>
      <c r="F54" s="243"/>
      <c r="G54" s="235"/>
    </row>
    <row r="55" spans="1:7" ht="15">
      <c r="A55" s="264"/>
      <c r="B55" s="270" t="s">
        <v>299</v>
      </c>
      <c r="C55" s="235"/>
      <c r="D55" s="382"/>
      <c r="E55" s="380">
        <v>0</v>
      </c>
      <c r="F55" s="243"/>
      <c r="G55" s="235"/>
    </row>
    <row r="56" spans="1:7" ht="15" thickBot="1">
      <c r="A56" s="264"/>
      <c r="B56" s="261" t="s">
        <v>300</v>
      </c>
      <c r="C56" s="235"/>
      <c r="D56" s="393"/>
      <c r="E56" s="394">
        <v>0</v>
      </c>
      <c r="F56" s="243"/>
      <c r="G56" s="235"/>
    </row>
    <row r="57" spans="1:7" ht="14.25">
      <c r="A57" s="264"/>
      <c r="B57" s="235"/>
      <c r="C57" s="235"/>
      <c r="D57" s="391"/>
      <c r="E57" s="391"/>
      <c r="F57" s="235"/>
      <c r="G57" s="235"/>
    </row>
    <row r="58" spans="1:7" ht="15" thickBot="1">
      <c r="A58" s="264"/>
      <c r="B58" s="272" t="s">
        <v>301</v>
      </c>
      <c r="C58" s="235"/>
      <c r="D58" s="391"/>
      <c r="E58" s="391"/>
      <c r="F58" s="235"/>
      <c r="G58" s="235"/>
    </row>
    <row r="59" spans="1:7" ht="14.25">
      <c r="A59" s="264"/>
      <c r="B59" s="263" t="s">
        <v>302</v>
      </c>
      <c r="C59" s="235"/>
      <c r="D59" s="392">
        <f>SUM(D60:D63)</f>
        <v>474480</v>
      </c>
      <c r="E59" s="392">
        <f>SUM(E60:E63)</f>
        <v>474480</v>
      </c>
      <c r="F59" s="243"/>
      <c r="G59" s="235"/>
    </row>
    <row r="60" spans="1:8" ht="14.25">
      <c r="A60" s="264"/>
      <c r="B60" s="264" t="s">
        <v>303</v>
      </c>
      <c r="C60" s="235"/>
      <c r="D60" s="380"/>
      <c r="E60" s="380"/>
      <c r="F60" s="243"/>
      <c r="G60" s="235"/>
      <c r="H60" s="236"/>
    </row>
    <row r="61" spans="1:7" ht="14.25">
      <c r="A61" s="264"/>
      <c r="B61" s="264" t="s">
        <v>304</v>
      </c>
      <c r="C61" s="235"/>
      <c r="D61" s="380"/>
      <c r="E61" s="380"/>
      <c r="F61" s="243"/>
      <c r="G61" s="235"/>
    </row>
    <row r="62" spans="1:7" ht="14.25">
      <c r="A62" s="264"/>
      <c r="B62" s="264" t="s">
        <v>305</v>
      </c>
      <c r="C62" s="235"/>
      <c r="D62" s="380"/>
      <c r="E62" s="380"/>
      <c r="F62" s="243"/>
      <c r="G62" s="235"/>
    </row>
    <row r="63" spans="1:7" ht="14.25">
      <c r="A63" s="264"/>
      <c r="B63" s="264" t="s">
        <v>306</v>
      </c>
      <c r="C63" s="235"/>
      <c r="D63" s="380">
        <v>474480</v>
      </c>
      <c r="E63" s="380">
        <f>D63</f>
        <v>474480</v>
      </c>
      <c r="F63" s="243"/>
      <c r="G63" s="235"/>
    </row>
    <row r="64" spans="1:7" ht="15" thickBot="1">
      <c r="A64" s="235"/>
      <c r="B64" s="261" t="s">
        <v>307</v>
      </c>
      <c r="C64" s="235"/>
      <c r="D64" s="393"/>
      <c r="E64" s="394"/>
      <c r="F64" s="243"/>
      <c r="G64" s="235"/>
    </row>
    <row r="65" spans="1:7" ht="12.75">
      <c r="A65" s="264"/>
      <c r="B65" s="264"/>
      <c r="C65" s="264"/>
      <c r="D65" s="264"/>
      <c r="E65" s="264"/>
      <c r="F65" s="264"/>
      <c r="G65" s="264"/>
    </row>
    <row r="66" spans="1:7" ht="12.75">
      <c r="A66" s="264"/>
      <c r="B66" s="264"/>
      <c r="C66" s="264"/>
      <c r="D66" s="264"/>
      <c r="E66" s="264"/>
      <c r="F66" s="264"/>
      <c r="G66" s="264"/>
    </row>
    <row r="67" spans="1:7" ht="12.75">
      <c r="A67" s="264"/>
      <c r="B67" s="261" t="s">
        <v>367</v>
      </c>
      <c r="C67" s="264"/>
      <c r="D67" s="264"/>
      <c r="E67" s="264"/>
      <c r="F67" s="264"/>
      <c r="G67" s="264"/>
    </row>
    <row r="68" spans="1:7" ht="12.75">
      <c r="A68" s="264"/>
      <c r="B68" s="264"/>
      <c r="C68" s="264"/>
      <c r="D68" s="264"/>
      <c r="E68" s="264"/>
      <c r="F68" s="264"/>
      <c r="G68" s="264"/>
    </row>
    <row r="69" spans="1:7" ht="12.75">
      <c r="A69" s="235" t="s">
        <v>308</v>
      </c>
      <c r="B69" s="235"/>
      <c r="C69" s="235"/>
      <c r="D69" s="235"/>
      <c r="E69" s="235"/>
      <c r="F69" s="235"/>
      <c r="G69" s="235"/>
    </row>
    <row r="70" spans="1:7" ht="12.75">
      <c r="A70" s="264"/>
      <c r="B70" s="264"/>
      <c r="C70" s="264"/>
      <c r="D70" s="264"/>
      <c r="E70" s="264"/>
      <c r="F70" s="264"/>
      <c r="G70" s="264"/>
    </row>
    <row r="71" spans="1:7" ht="12.75">
      <c r="A71" s="264"/>
      <c r="B71" s="264"/>
      <c r="C71" s="264"/>
      <c r="D71" s="264"/>
      <c r="E71" s="264"/>
      <c r="F71" s="264"/>
      <c r="G71" s="264"/>
    </row>
    <row r="72" spans="1:7" ht="12.75">
      <c r="A72" s="264"/>
      <c r="B72" s="264"/>
      <c r="C72" s="264"/>
      <c r="D72" s="264"/>
      <c r="E72" s="264"/>
      <c r="F72" s="264"/>
      <c r="G72" s="264"/>
    </row>
    <row r="73" spans="1:7" ht="12.75">
      <c r="A73" s="264"/>
      <c r="B73" s="264"/>
      <c r="C73" s="264"/>
      <c r="D73" s="264"/>
      <c r="E73" s="264"/>
      <c r="F73" s="264"/>
      <c r="G73" s="264"/>
    </row>
    <row r="74" spans="1:7" ht="12.75">
      <c r="A74" s="264"/>
      <c r="B74" s="264"/>
      <c r="C74" s="264"/>
      <c r="D74" s="264"/>
      <c r="E74" s="264"/>
      <c r="F74" s="264"/>
      <c r="G74" s="264"/>
    </row>
    <row r="75" spans="1:7" ht="12.75">
      <c r="A75" s="264"/>
      <c r="B75" s="264"/>
      <c r="C75" s="264"/>
      <c r="D75" s="264"/>
      <c r="E75" s="264"/>
      <c r="F75" s="264"/>
      <c r="G75" s="264"/>
    </row>
    <row r="76" spans="1:7" ht="12.75">
      <c r="A76" s="264"/>
      <c r="B76" s="264"/>
      <c r="C76" s="264"/>
      <c r="D76" s="264"/>
      <c r="E76" s="264"/>
      <c r="F76" s="264"/>
      <c r="G76" s="264"/>
    </row>
    <row r="77" spans="1:7" ht="12.75">
      <c r="A77" s="264"/>
      <c r="B77" s="264"/>
      <c r="C77" s="264"/>
      <c r="D77" s="264"/>
      <c r="E77" s="264"/>
      <c r="F77" s="264"/>
      <c r="G77" s="264"/>
    </row>
    <row r="78" spans="1:9" ht="12.75">
      <c r="A78" s="264"/>
      <c r="B78" s="264"/>
      <c r="C78" s="264"/>
      <c r="D78" s="264"/>
      <c r="E78" s="264"/>
      <c r="F78" s="264"/>
      <c r="G78" s="264"/>
      <c r="I78" s="236">
        <v>402482</v>
      </c>
    </row>
    <row r="79" spans="1:9" ht="12.75">
      <c r="A79" s="264"/>
      <c r="B79" s="264"/>
      <c r="C79" s="264"/>
      <c r="D79" s="264"/>
      <c r="E79" s="264"/>
      <c r="F79" s="264"/>
      <c r="G79" s="264"/>
      <c r="I79" s="236">
        <v>-375000</v>
      </c>
    </row>
    <row r="80" spans="1:7" ht="12.75">
      <c r="A80" s="264"/>
      <c r="B80" s="264"/>
      <c r="C80" s="264"/>
      <c r="D80" s="264"/>
      <c r="E80" s="264"/>
      <c r="F80" s="264"/>
      <c r="G80" s="264"/>
    </row>
    <row r="81" spans="1:7" ht="12.75">
      <c r="A81" s="264"/>
      <c r="B81" s="264"/>
      <c r="C81" s="264"/>
      <c r="D81" s="264"/>
      <c r="E81" s="264"/>
      <c r="F81" s="264"/>
      <c r="G81" s="264"/>
    </row>
    <row r="82" spans="1:7" ht="12.75">
      <c r="A82" s="264"/>
      <c r="B82" s="264"/>
      <c r="C82" s="264"/>
      <c r="D82" s="264"/>
      <c r="E82" s="264"/>
      <c r="F82" s="264"/>
      <c r="G82" s="264"/>
    </row>
    <row r="83" spans="1:7" ht="12.75">
      <c r="A83" s="264"/>
      <c r="B83" s="264"/>
      <c r="C83" s="264"/>
      <c r="D83" s="264"/>
      <c r="E83" s="264"/>
      <c r="F83" s="264"/>
      <c r="G83" s="264"/>
    </row>
    <row r="84" spans="1:7" ht="12.75">
      <c r="A84" s="264"/>
      <c r="B84" s="264"/>
      <c r="C84" s="264"/>
      <c r="D84" s="264"/>
      <c r="E84" s="264"/>
      <c r="F84" s="264"/>
      <c r="G84" s="264"/>
    </row>
    <row r="85" spans="1:7" ht="12.75">
      <c r="A85" s="264"/>
      <c r="B85" s="264"/>
      <c r="C85" s="264"/>
      <c r="D85" s="264"/>
      <c r="E85" s="264"/>
      <c r="F85" s="264"/>
      <c r="G85" s="264"/>
    </row>
    <row r="86" spans="1:7" ht="12.75">
      <c r="A86" s="264"/>
      <c r="B86" s="264"/>
      <c r="C86" s="264"/>
      <c r="D86" s="264"/>
      <c r="E86" s="264"/>
      <c r="F86" s="264"/>
      <c r="G86" s="264"/>
    </row>
  </sheetData>
  <sheetProtection/>
  <printOptions/>
  <pageMargins left="0.45" right="0.2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4"/>
  </sheetPr>
  <dimension ref="A1:U19"/>
  <sheetViews>
    <sheetView workbookViewId="0" topLeftCell="A1">
      <selection activeCell="U9" sqref="U9:V16"/>
    </sheetView>
  </sheetViews>
  <sheetFormatPr defaultColWidth="9.140625" defaultRowHeight="12.75"/>
  <cols>
    <col min="1" max="1" width="3.28125" style="50" customWidth="1"/>
    <col min="2" max="2" width="13.8515625" style="50" customWidth="1"/>
    <col min="3" max="3" width="5.28125" style="50" customWidth="1"/>
    <col min="4" max="4" width="6.7109375" style="50" customWidth="1"/>
    <col min="5" max="5" width="4.7109375" style="50" customWidth="1"/>
    <col min="6" max="6" width="9.421875" style="50" customWidth="1"/>
    <col min="7" max="7" width="9.28125" style="50" customWidth="1"/>
    <col min="8" max="9" width="8.8515625" style="50" customWidth="1"/>
    <col min="10" max="10" width="10.28125" style="50" bestFit="1" customWidth="1"/>
    <col min="11" max="11" width="6.8515625" style="50" customWidth="1"/>
    <col min="12" max="12" width="10.28125" style="50" hidden="1" customWidth="1"/>
    <col min="13" max="13" width="9.00390625" style="50" customWidth="1"/>
    <col min="14" max="14" width="5.8515625" style="50" customWidth="1"/>
    <col min="15" max="15" width="9.140625" style="50" customWidth="1"/>
    <col min="16" max="16" width="9.8515625" style="50" customWidth="1"/>
    <col min="17" max="17" width="10.57421875" style="50" customWidth="1"/>
    <col min="18" max="16384" width="9.140625" style="50" customWidth="1"/>
  </cols>
  <sheetData>
    <row r="1" spans="1:4" ht="15.75">
      <c r="A1" s="1"/>
      <c r="B1" s="1" t="s">
        <v>363</v>
      </c>
      <c r="C1" s="1"/>
      <c r="D1" s="202"/>
    </row>
    <row r="2" spans="1:6" ht="12.75">
      <c r="A2" s="1"/>
      <c r="B2" s="1" t="s">
        <v>423</v>
      </c>
      <c r="C2" s="48" t="s">
        <v>37</v>
      </c>
      <c r="D2" s="48"/>
      <c r="F2" s="48"/>
    </row>
    <row r="3" spans="1:4" ht="12.75">
      <c r="A3" s="51"/>
      <c r="B3" s="48"/>
      <c r="C3" s="48"/>
      <c r="D3" s="48"/>
    </row>
    <row r="4" ht="12.75">
      <c r="A4" s="51"/>
    </row>
    <row r="6" ht="25.5" customHeight="1">
      <c r="A6" s="30" t="s">
        <v>536</v>
      </c>
    </row>
    <row r="7" spans="15:17" ht="22.5" customHeight="1">
      <c r="O7" s="475"/>
      <c r="P7" s="475"/>
      <c r="Q7" s="475"/>
    </row>
    <row r="8" spans="1:17" ht="34.5" customHeight="1">
      <c r="A8" s="474" t="s">
        <v>320</v>
      </c>
      <c r="B8" s="474" t="s">
        <v>545</v>
      </c>
      <c r="C8" s="474" t="s">
        <v>542</v>
      </c>
      <c r="D8" s="474" t="s">
        <v>534</v>
      </c>
      <c r="E8" s="474" t="s">
        <v>533</v>
      </c>
      <c r="F8" s="474" t="s">
        <v>532</v>
      </c>
      <c r="G8" s="486" t="s">
        <v>524</v>
      </c>
      <c r="H8" s="482" t="s">
        <v>527</v>
      </c>
      <c r="I8" s="484" t="s">
        <v>525</v>
      </c>
      <c r="J8" s="488" t="s">
        <v>526</v>
      </c>
      <c r="K8" s="479" t="s">
        <v>535</v>
      </c>
      <c r="L8" s="480"/>
      <c r="M8" s="481"/>
      <c r="N8" s="476" t="s">
        <v>531</v>
      </c>
      <c r="O8" s="477"/>
      <c r="P8" s="27" t="s">
        <v>327</v>
      </c>
      <c r="Q8" s="478" t="s">
        <v>528</v>
      </c>
    </row>
    <row r="9" spans="1:17" ht="21" customHeight="1">
      <c r="A9" s="474"/>
      <c r="B9" s="474"/>
      <c r="C9" s="474"/>
      <c r="D9" s="474"/>
      <c r="E9" s="474"/>
      <c r="F9" s="474"/>
      <c r="G9" s="487"/>
      <c r="H9" s="483"/>
      <c r="I9" s="485"/>
      <c r="J9" s="489"/>
      <c r="K9" s="26" t="s">
        <v>546</v>
      </c>
      <c r="L9" s="26" t="s">
        <v>547</v>
      </c>
      <c r="M9" s="26" t="s">
        <v>331</v>
      </c>
      <c r="N9" s="28" t="s">
        <v>548</v>
      </c>
      <c r="O9" s="26" t="s">
        <v>549</v>
      </c>
      <c r="P9" s="29"/>
      <c r="Q9" s="478"/>
    </row>
    <row r="10" spans="1:21" ht="22.5" customHeight="1">
      <c r="A10" s="12">
        <v>1</v>
      </c>
      <c r="B10" s="24" t="s">
        <v>17</v>
      </c>
      <c r="C10" s="24">
        <v>215</v>
      </c>
      <c r="D10" s="12" t="s">
        <v>200</v>
      </c>
      <c r="E10" s="12">
        <v>1</v>
      </c>
      <c r="F10" s="25">
        <v>1115252</v>
      </c>
      <c r="G10" s="15">
        <f aca="true" t="shared" si="0" ref="G10:G15">E10*F10</f>
        <v>1115252</v>
      </c>
      <c r="H10" s="16">
        <v>223051</v>
      </c>
      <c r="I10" s="16">
        <v>446102</v>
      </c>
      <c r="J10" s="17">
        <f>G10-I10</f>
        <v>669150</v>
      </c>
      <c r="K10" s="21"/>
      <c r="L10" s="17"/>
      <c r="M10" s="17"/>
      <c r="N10" s="17">
        <v>20</v>
      </c>
      <c r="O10" s="18">
        <f>J10*20%</f>
        <v>133830</v>
      </c>
      <c r="P10" s="18">
        <f aca="true" t="shared" si="1" ref="P10:P15">I10+O10</f>
        <v>579932</v>
      </c>
      <c r="Q10" s="18">
        <f>G10-P10</f>
        <v>535320</v>
      </c>
      <c r="R10" s="236"/>
      <c r="S10" s="236"/>
      <c r="T10" s="236"/>
      <c r="U10" s="236"/>
    </row>
    <row r="11" spans="1:21" ht="22.5" customHeight="1">
      <c r="A11" s="14">
        <v>2</v>
      </c>
      <c r="B11" s="13" t="s">
        <v>17</v>
      </c>
      <c r="C11" s="13">
        <v>215</v>
      </c>
      <c r="D11" s="14" t="s">
        <v>200</v>
      </c>
      <c r="E11" s="14">
        <v>1</v>
      </c>
      <c r="F11" s="18">
        <v>1636540</v>
      </c>
      <c r="G11" s="15">
        <f t="shared" si="0"/>
        <v>1636540</v>
      </c>
      <c r="H11" s="16">
        <v>327308</v>
      </c>
      <c r="I11" s="16">
        <v>381859</v>
      </c>
      <c r="J11" s="17">
        <f>G11-I11</f>
        <v>1254681</v>
      </c>
      <c r="K11" s="21"/>
      <c r="L11" s="17"/>
      <c r="M11" s="17"/>
      <c r="N11" s="17">
        <v>20</v>
      </c>
      <c r="O11" s="18">
        <f>J11*20%</f>
        <v>250936.2</v>
      </c>
      <c r="P11" s="18">
        <f t="shared" si="1"/>
        <v>632795.2</v>
      </c>
      <c r="Q11" s="18">
        <f>G11-P11</f>
        <v>1003744.8</v>
      </c>
      <c r="R11" s="236"/>
      <c r="S11" s="236"/>
      <c r="T11" s="236"/>
      <c r="U11" s="236"/>
    </row>
    <row r="12" spans="1:21" ht="22.5" customHeight="1">
      <c r="A12" s="14">
        <v>3</v>
      </c>
      <c r="B12" s="13" t="s">
        <v>17</v>
      </c>
      <c r="C12" s="13">
        <v>215</v>
      </c>
      <c r="D12" s="14" t="s">
        <v>200</v>
      </c>
      <c r="E12" s="14">
        <v>1</v>
      </c>
      <c r="F12" s="18">
        <v>500000</v>
      </c>
      <c r="G12" s="15">
        <f t="shared" si="0"/>
        <v>500000</v>
      </c>
      <c r="H12" s="14">
        <v>100000</v>
      </c>
      <c r="I12" s="14">
        <v>100000</v>
      </c>
      <c r="J12" s="17">
        <f>G12-I12</f>
        <v>400000</v>
      </c>
      <c r="K12" s="21"/>
      <c r="L12" s="17"/>
      <c r="M12" s="17"/>
      <c r="N12" s="17">
        <v>20</v>
      </c>
      <c r="O12" s="18">
        <f>J12*20%</f>
        <v>80000</v>
      </c>
      <c r="P12" s="18">
        <f t="shared" si="1"/>
        <v>180000</v>
      </c>
      <c r="Q12" s="18">
        <f>G12-P12</f>
        <v>320000</v>
      </c>
      <c r="R12" s="236"/>
      <c r="S12" s="236"/>
      <c r="T12" s="236"/>
      <c r="U12" s="236"/>
    </row>
    <row r="13" spans="1:21" ht="22.5" customHeight="1">
      <c r="A13" s="14">
        <v>4</v>
      </c>
      <c r="B13" s="19" t="s">
        <v>511</v>
      </c>
      <c r="C13" s="19">
        <v>218</v>
      </c>
      <c r="D13" s="14" t="s">
        <v>200</v>
      </c>
      <c r="E13" s="14">
        <v>1</v>
      </c>
      <c r="F13" s="18">
        <v>49121</v>
      </c>
      <c r="G13" s="18">
        <f t="shared" si="0"/>
        <v>49121</v>
      </c>
      <c r="H13" s="14">
        <v>9824</v>
      </c>
      <c r="I13" s="14">
        <v>9824</v>
      </c>
      <c r="J13" s="17">
        <f>G13-I13</f>
        <v>39297</v>
      </c>
      <c r="K13" s="21"/>
      <c r="L13" s="17"/>
      <c r="M13" s="17"/>
      <c r="N13" s="17">
        <v>20</v>
      </c>
      <c r="O13" s="18">
        <f>J13*20%</f>
        <v>7859.400000000001</v>
      </c>
      <c r="P13" s="18">
        <f t="shared" si="1"/>
        <v>17683.4</v>
      </c>
      <c r="Q13" s="18">
        <f>G13-P13</f>
        <v>31437.6</v>
      </c>
      <c r="R13" s="236"/>
      <c r="T13" s="236"/>
      <c r="U13" s="236"/>
    </row>
    <row r="14" spans="1:20" ht="21" customHeight="1">
      <c r="A14" s="14">
        <v>5</v>
      </c>
      <c r="B14" s="14" t="s">
        <v>539</v>
      </c>
      <c r="C14" s="14">
        <v>213</v>
      </c>
      <c r="D14" s="14" t="s">
        <v>200</v>
      </c>
      <c r="E14" s="14">
        <v>1</v>
      </c>
      <c r="F14" s="18"/>
      <c r="G14" s="20">
        <f t="shared" si="0"/>
        <v>0</v>
      </c>
      <c r="H14" s="14"/>
      <c r="I14" s="14"/>
      <c r="J14" s="17">
        <f>G14-H14</f>
        <v>0</v>
      </c>
      <c r="K14" s="22" t="s">
        <v>529</v>
      </c>
      <c r="L14" s="17"/>
      <c r="M14" s="17">
        <v>14500</v>
      </c>
      <c r="N14" s="17">
        <v>20</v>
      </c>
      <c r="O14" s="18">
        <f>M14*128/365*20%</f>
        <v>1016.9863013698631</v>
      </c>
      <c r="P14" s="18">
        <f t="shared" si="1"/>
        <v>1016.9863013698631</v>
      </c>
      <c r="Q14" s="18">
        <f>G14+M14-P14</f>
        <v>13483.013698630137</v>
      </c>
      <c r="R14" s="236"/>
      <c r="T14" s="236"/>
    </row>
    <row r="15" spans="1:20" ht="21" customHeight="1">
      <c r="A15" s="14">
        <v>6</v>
      </c>
      <c r="B15" s="14" t="s">
        <v>523</v>
      </c>
      <c r="C15" s="14">
        <v>213</v>
      </c>
      <c r="D15" s="14" t="s">
        <v>200</v>
      </c>
      <c r="E15" s="14">
        <v>1</v>
      </c>
      <c r="F15" s="18"/>
      <c r="G15" s="20">
        <f t="shared" si="0"/>
        <v>0</v>
      </c>
      <c r="H15" s="14"/>
      <c r="I15" s="14"/>
      <c r="J15" s="17">
        <f>G15-H15</f>
        <v>0</v>
      </c>
      <c r="K15" s="22" t="s">
        <v>530</v>
      </c>
      <c r="L15" s="17"/>
      <c r="M15" s="17">
        <v>8350</v>
      </c>
      <c r="N15" s="17">
        <v>20</v>
      </c>
      <c r="O15" s="18">
        <f>M15*183/365*20%</f>
        <v>837.2876712328767</v>
      </c>
      <c r="P15" s="18">
        <f t="shared" si="1"/>
        <v>837.2876712328767</v>
      </c>
      <c r="Q15" s="18">
        <f>G15+M15-P15</f>
        <v>7512.712328767123</v>
      </c>
      <c r="R15" s="236"/>
      <c r="T15" s="236"/>
    </row>
    <row r="16" spans="1:20" ht="21" customHeight="1">
      <c r="A16" s="14"/>
      <c r="B16" s="14" t="s">
        <v>312</v>
      </c>
      <c r="C16" s="14"/>
      <c r="D16" s="14"/>
      <c r="E16" s="14"/>
      <c r="F16" s="18"/>
      <c r="G16" s="20">
        <f>SUM(G10:G15)</f>
        <v>3300913</v>
      </c>
      <c r="H16" s="20">
        <f aca="true" t="shared" si="2" ref="H16:Q16">SUM(H10:H15)</f>
        <v>660183</v>
      </c>
      <c r="I16" s="20">
        <f t="shared" si="2"/>
        <v>937785</v>
      </c>
      <c r="J16" s="20">
        <f t="shared" si="2"/>
        <v>2363128</v>
      </c>
      <c r="K16" s="23"/>
      <c r="L16" s="20"/>
      <c r="M16" s="20">
        <f t="shared" si="2"/>
        <v>22850</v>
      </c>
      <c r="N16" s="20"/>
      <c r="O16" s="20">
        <f t="shared" si="2"/>
        <v>474479.87397260277</v>
      </c>
      <c r="P16" s="20">
        <f t="shared" si="2"/>
        <v>1412264.8739726027</v>
      </c>
      <c r="Q16" s="20">
        <f t="shared" si="2"/>
        <v>1911498.1260273973</v>
      </c>
      <c r="R16" s="236"/>
      <c r="T16" s="236"/>
    </row>
    <row r="17" ht="21" customHeight="1">
      <c r="Q17" s="56"/>
    </row>
    <row r="18" spans="7:17" ht="21" customHeight="1">
      <c r="G18" s="273">
        <f>G16-'[1]AKTIVI analit.'!D150-'[1]AKTIVI analit.'!D152-'[1]AKTIVI analit.'!D158</f>
        <v>0</v>
      </c>
      <c r="H18" s="236"/>
      <c r="J18" s="271">
        <f>J16-AKTIVI!G36</f>
        <v>0</v>
      </c>
      <c r="K18" s="271"/>
      <c r="L18" s="271"/>
      <c r="M18" s="274"/>
      <c r="N18" s="275"/>
      <c r="Q18" s="276">
        <f>Q16-AKTIVI!F36</f>
        <v>0.12602739734575152</v>
      </c>
    </row>
    <row r="19" ht="21" customHeight="1">
      <c r="Q19" s="56"/>
    </row>
  </sheetData>
  <sheetProtection/>
  <mergeCells count="14">
    <mergeCell ref="O7:Q7"/>
    <mergeCell ref="N8:O8"/>
    <mergeCell ref="Q8:Q9"/>
    <mergeCell ref="F8:F9"/>
    <mergeCell ref="K8:M8"/>
    <mergeCell ref="H8:H9"/>
    <mergeCell ref="I8:I9"/>
    <mergeCell ref="G8:G9"/>
    <mergeCell ref="J8:J9"/>
    <mergeCell ref="B8:B9"/>
    <mergeCell ref="A8:A9"/>
    <mergeCell ref="E8:E9"/>
    <mergeCell ref="D8:D9"/>
    <mergeCell ref="C8:C9"/>
  </mergeCells>
  <printOptions/>
  <pageMargins left="0.36" right="0.1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m.e.</cp:lastModifiedBy>
  <cp:lastPrinted>2012-03-24T13:44:33Z</cp:lastPrinted>
  <dcterms:created xsi:type="dcterms:W3CDTF">2004-09-15T22:40:45Z</dcterms:created>
  <dcterms:modified xsi:type="dcterms:W3CDTF">2012-07-29T15:00:31Z</dcterms:modified>
  <cp:category/>
  <cp:version/>
  <cp:contentType/>
  <cp:contentStatus/>
</cp:coreProperties>
</file>