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440" tabRatio="1000" firstSheet="1" activeTab="6"/>
  </bookViews>
  <sheets>
    <sheet name="AAM" sheetId="1" state="hidden" r:id="rId1"/>
    <sheet name="Kopertina " sheetId="2" r:id="rId2"/>
    <sheet name="Aktivet " sheetId="3" r:id="rId3"/>
    <sheet name="Pasivet " sheetId="4" state="hidden" r:id="rId4"/>
    <sheet name="P&amp;L  " sheetId="5" state="hidden" r:id="rId5"/>
    <sheet name="Cash Flow " sheetId="6" state="hidden" r:id="rId6"/>
    <sheet name="Equity Statement " sheetId="7" r:id="rId7"/>
    <sheet name="Aktivitetet per BM" sheetId="8" r:id="rId8"/>
  </sheets>
  <externalReferences>
    <externalReference r:id="rId11"/>
    <externalReference r:id="rId12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<sst xmlns="http://schemas.openxmlformats.org/spreadsheetml/2006/main" count="463" uniqueCount="287">
  <si>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</si>
  <si>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</si>
  <si>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</si>
  <si>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</si>
  <si>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</si>
  <si>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</si>
  <si>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</si>
  <si>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</si>
  <si>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</si>
  <si>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</si>
  <si>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</si>
  <si>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</si>
  <si>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</si>
  <si>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</si>
  <si>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</si>
  <si>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</si>
  <si>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</si>
  <si>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</si>
  <si>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</si>
  <si>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</si>
  <si>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</si>
  <si>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</si>
  <si>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</si>
  <si>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</si>
  <si>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</si>
  <si>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</si>
  <si>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</si>
  <si>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</si>
  <si>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</si>
  <si>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</si>
  <si>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</si>
  <si>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</si>
  <si>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</si>
  <si>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</si>
  <si>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</si>
  <si>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</si>
  <si>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</si>
  <si>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</si>
  <si>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</si>
  <si>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</si>
  <si>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</si>
  <si>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</si>
  <si>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</si>
  <si>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</si>
  <si>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</si>
  <si>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</si>
  <si>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</si>
  <si>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</si>
  <si>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</si>
  <si>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</si>
  <si>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</si>
  <si>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</si>
  <si>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</si>
  <si>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</si>
  <si>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</si>
  <si>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</si>
  <si>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</si>
  <si>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</si>
  <si>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</si>
  <si>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</si>
  <si>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</si>
  <si>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</si>
  <si>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</si>
  <si>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</si>
  <si>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</si>
  <si>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</si>
  <si>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</si>
  <si>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</si>
  <si>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</si>
  <si>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</si>
  <si>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</si>
  <si>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</si>
  <si>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</si>
  <si>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</si>
  <si>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</si>
  <si>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</si>
  <si>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</si>
  <si>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</si>
  <si>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</si>
  <si>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</si>
  <si>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</si>
  <si>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</si>
  <si>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</si>
  <si>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</si>
  <si>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</si>
  <si>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</si>
  <si>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</si>
  <si>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</si>
  <si>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</si>
  <si>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</si>
  <si>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</si>
  <si>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</si>
  <si>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</si>
  <si>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</si>
  <si>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</si>
  <si>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</si>
  <si>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</si>
  <si>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</si>
  <si>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</si>
  <si>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</si>
  <si>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</si>
  <si>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</si>
  <si>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</si>
  <si>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</si>
  <si>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</si>
  <si>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</si>
  <si>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</si>
  <si>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</si>
  <si>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</si>
  <si>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</si>
  <si>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</si>
  <si>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</si>
  <si>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</si>
  <si>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</si>
  <si>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</si>
  <si>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</si>
  <si>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</si>
  <si>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</si>
  <si>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Makineri dhe paisje</t>
  </si>
  <si>
    <t>Inventari Imet</t>
  </si>
  <si>
    <t>Te drejta e detyrime ndaj ortakeve</t>
  </si>
  <si>
    <t>Overdraftet bankare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</si>
  <si>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</si>
  <si>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</si>
  <si>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</si>
  <si>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</si>
  <si>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</si>
  <si>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</si>
  <si>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</si>
  <si>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Kosto e punes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</si>
  <si>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</si>
  <si>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</si>
  <si>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</si>
  <si>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</si>
  <si>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</si>
  <si>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</si>
  <si>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</si>
  <si>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</si>
  <si>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</si>
  <si>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</si>
  <si>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</si>
  <si>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</si>
  <si>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</si>
  <si>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</si>
  <si>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</si>
  <si>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</si>
  <si>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</si>
  <si>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</si>
  <si>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</si>
  <si>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</si>
  <si>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</si>
  <si>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</si>
  <si>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</si>
  <si>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</si>
  <si>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</si>
  <si>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</si>
  <si>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</si>
  <si>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</si>
  <si>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</si>
  <si>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Totali</t>
  </si>
  <si>
    <t>Leke</t>
  </si>
  <si>
    <t>Administratori</t>
  </si>
  <si>
    <t>Po</t>
  </si>
  <si>
    <t>Jo</t>
  </si>
  <si>
    <t>Description</t>
  </si>
  <si>
    <t>Land</t>
  </si>
  <si>
    <t>Vehicles</t>
  </si>
  <si>
    <t>Equipment</t>
  </si>
  <si>
    <t>Computers/Hardware/Software</t>
  </si>
  <si>
    <t>Total</t>
  </si>
  <si>
    <t>V. NET CARRYING AMOUNT</t>
  </si>
  <si>
    <t>Pershkrimi</t>
  </si>
  <si>
    <t>Ndertime te Pergjithshme</t>
  </si>
  <si>
    <t>Makineri dhe pajisje pune</t>
  </si>
  <si>
    <t>Pajisje Zyre</t>
  </si>
  <si>
    <t>Pajisje informatike</t>
  </si>
  <si>
    <t>Hyrje</t>
  </si>
  <si>
    <t>Dalje</t>
  </si>
  <si>
    <t>Te tjera (pershkruaj me poshte)</t>
  </si>
  <si>
    <t>A. KOSTO</t>
  </si>
  <si>
    <t>B. AMORTIZIMI</t>
  </si>
  <si>
    <t>Pozicioni me 31 dhjetor 2009</t>
  </si>
  <si>
    <t>Gjendja ne 01 Janar 2010</t>
  </si>
  <si>
    <t>Gjendja  ne 31 Dhjetor 2010</t>
  </si>
  <si>
    <t>Opening balance as of 01 January 2010</t>
  </si>
  <si>
    <t>Closing balance as of 31 December 2010</t>
  </si>
  <si>
    <t>Pozicioni me 31 dhjetor 2010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</si>
  <si>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</si>
  <si>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</si>
  <si>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</si>
  <si>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</si>
  <si>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</si>
  <si>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</si>
  <si>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</si>
  <si>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</si>
  <si>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</si>
  <si>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</si>
  <si>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</si>
  <si>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</si>
  <si>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</si>
  <si>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</si>
  <si>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</si>
  <si>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</si>
  <si>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</si>
  <si>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</si>
  <si>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</si>
  <si>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</si>
  <si>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</si>
  <si>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</si>
  <si>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</si>
  <si>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</si>
  <si>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</si>
  <si>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</si>
  <si>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</si>
  <si>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</si>
  <si>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</si>
  <si>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</si>
  <si>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</si>
  <si>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</si>
  <si>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</si>
  <si>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</si>
  <si>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</si>
  <si>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</si>
  <si>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</si>
  <si>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</si>
  <si>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</si>
  <si>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</si>
  <si>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</si>
  <si>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</si>
  <si>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</si>
  <si>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</si>
  <si>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</si>
  <si>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</si>
  <si>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</si>
  <si>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</si>
  <si>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</si>
  <si>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</si>
  <si>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</si>
  <si>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</si>
  <si>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</si>
  <si>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</si>
  <si>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</si>
  <si>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</si>
  <si>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</si>
  <si>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</si>
  <si>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</si>
  <si>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</si>
  <si>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</si>
  <si>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</si>
  <si>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</si>
  <si>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</si>
  <si>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</si>
  <si>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</si>
  <si>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</si>
  <si>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</si>
  <si>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</si>
  <si>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Pozicioni me 31 dhjetor 2011</t>
  </si>
  <si>
    <t>Tvsh/VAT</t>
  </si>
  <si>
    <t>Amortizime/Depreciation</t>
  </si>
  <si>
    <t>Aktive tjera afat gjata materiale</t>
  </si>
  <si>
    <t>Detyrime per Sigurime Shoq.Shend</t>
  </si>
  <si>
    <t>Pagat e personelit</t>
  </si>
  <si>
    <t>Materialet e konsumuara</t>
  </si>
  <si>
    <t>Shpenzimet per sigurime shoqerore e shendetesore</t>
  </si>
  <si>
    <t>Amortizimet dhe zhvleresimet</t>
  </si>
  <si>
    <t>Shpenzime te tjera</t>
  </si>
  <si>
    <t>Te ardhurat dhe shpenzimet nga interesat</t>
  </si>
  <si>
    <t>Fitimet (Humbjet) nga kursi kembimit</t>
  </si>
  <si>
    <t>HEC-I KABASH -POROCAN sh.p.k</t>
  </si>
  <si>
    <t>K82403009G</t>
  </si>
  <si>
    <t>Autostrada TR-DR , km 6</t>
  </si>
  <si>
    <t>Kashar , Tirane</t>
  </si>
  <si>
    <t>26/11/2008</t>
  </si>
  <si>
    <t>Data e krijimit</t>
  </si>
  <si>
    <t>Q.K.R</t>
  </si>
  <si>
    <t>Prodhim te energjise elektrike duke shfrytezuar burimet</t>
  </si>
  <si>
    <t xml:space="preserve">e energjise te cilat gjenden ne natyre dhe jane te  </t>
  </si>
  <si>
    <t xml:space="preserve">rinovueshme si ajo hidrike , diellore, e res, gjeotermale etj </t>
  </si>
  <si>
    <t>Viti   2011</t>
  </si>
  <si>
    <t>01.01.2011</t>
  </si>
  <si>
    <t>31.12.2011</t>
  </si>
  <si>
    <t>Pasqyrat    Financiare    te    Vitit   2011</t>
  </si>
  <si>
    <t>Pasqyra   e   te   Ardhurave   dhe   Shpenzimeve     2011</t>
  </si>
  <si>
    <t>Pasqyra   e   Fluksit   Monetar  -  Metoda  Indirekte   2011</t>
  </si>
  <si>
    <t>Pasqyra  e  Ndryshimeve  ne  Kapital  2011</t>
  </si>
  <si>
    <t>SHOQERIA  HEC-I Kabash Porocan Sh.p.k</t>
  </si>
  <si>
    <t>NIPT  K82403009G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</si>
</sst>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.##000;\-#.##000"/>
    <numFmt numFmtId="195" formatCode="_(* #,##0.0_);_(* \(#,##0.0\);_(* &quot;-&quot;??_);_(@_)"/>
    <numFmt numFmtId="196" formatCode="_(* #,##0_);_(* \(#,##0\);_(* &quot;-&quot;??_);_(@_)"/>
    <numFmt numFmtId="197" formatCode="#,##0.000000000"/>
    <numFmt numFmtId="198" formatCode="mm/dd/yyyy"/>
    <numFmt numFmtId="199" formatCode="_(* #,##0.0_);_(* \(#,##0.0\);_(* &quot;-&quot;?_);_(@_)"/>
    <numFmt numFmtId="200" formatCode="dd/mm/yyyy"/>
    <numFmt numFmtId="201" formatCode="[$-409]dddd\,\ mmmm\ dd\,\ yyyy"/>
    <numFmt numFmtId="202" formatCode="#,##0.00_ ;\-#,##0.00\ "/>
  </numFmts>
  <fonts count="60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 horizontal="center"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86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14" fillId="0" borderId="26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19" fillId="0" borderId="0" xfId="59" applyFont="1">
      <alignment/>
      <protection/>
    </xf>
    <xf numFmtId="3" fontId="20" fillId="0" borderId="0" xfId="59" applyNumberFormat="1" applyFont="1" applyAlignment="1">
      <alignment horizontal="right"/>
      <protection/>
    </xf>
    <xf numFmtId="0" fontId="20" fillId="0" borderId="0" xfId="59" applyFont="1">
      <alignment/>
      <protection/>
    </xf>
    <xf numFmtId="0" fontId="20" fillId="0" borderId="25" xfId="59" applyFont="1" applyBorder="1">
      <alignment/>
      <protection/>
    </xf>
    <xf numFmtId="3" fontId="20" fillId="0" borderId="25" xfId="59" applyNumberFormat="1" applyFont="1" applyBorder="1" applyAlignment="1">
      <alignment horizontal="right"/>
      <protection/>
    </xf>
    <xf numFmtId="3" fontId="19" fillId="0" borderId="25" xfId="59" applyNumberFormat="1" applyFont="1" applyBorder="1" applyAlignment="1">
      <alignment horizontal="right"/>
      <protection/>
    </xf>
    <xf numFmtId="0" fontId="20" fillId="0" borderId="26" xfId="59" applyFont="1" applyBorder="1">
      <alignment/>
      <protection/>
    </xf>
    <xf numFmtId="3" fontId="20" fillId="0" borderId="26" xfId="59" applyNumberFormat="1" applyFont="1" applyBorder="1" applyAlignment="1">
      <alignment horizontal="right"/>
      <protection/>
    </xf>
    <xf numFmtId="3" fontId="19" fillId="0" borderId="26" xfId="59" applyNumberFormat="1" applyFont="1" applyBorder="1" applyAlignment="1">
      <alignment horizontal="right"/>
      <protection/>
    </xf>
    <xf numFmtId="3" fontId="19" fillId="0" borderId="31" xfId="59" applyNumberFormat="1" applyFont="1" applyBorder="1" applyAlignment="1">
      <alignment horizontal="right"/>
      <protection/>
    </xf>
    <xf numFmtId="0" fontId="19" fillId="0" borderId="0" xfId="59" applyFont="1" applyFill="1">
      <alignment/>
      <protection/>
    </xf>
    <xf numFmtId="3" fontId="20" fillId="0" borderId="0" xfId="59" applyNumberFormat="1" applyFont="1" applyFill="1" applyAlignment="1">
      <alignment horizontal="right"/>
      <protection/>
    </xf>
    <xf numFmtId="0" fontId="20" fillId="0" borderId="0" xfId="59" applyFont="1" applyFill="1">
      <alignment/>
      <protection/>
    </xf>
    <xf numFmtId="0" fontId="19" fillId="0" borderId="31" xfId="59" applyFont="1" applyFill="1" applyBorder="1" applyAlignment="1">
      <alignment horizontal="left" vertical="center"/>
      <protection/>
    </xf>
    <xf numFmtId="3" fontId="19" fillId="0" borderId="31" xfId="59" applyNumberFormat="1" applyFont="1" applyFill="1" applyBorder="1" applyAlignment="1">
      <alignment horizontal="right" vertical="center" wrapText="1"/>
      <protection/>
    </xf>
    <xf numFmtId="0" fontId="20" fillId="0" borderId="25" xfId="59" applyFont="1" applyFill="1" applyBorder="1">
      <alignment/>
      <protection/>
    </xf>
    <xf numFmtId="3" fontId="20" fillId="0" borderId="25" xfId="59" applyNumberFormat="1" applyFont="1" applyFill="1" applyBorder="1" applyAlignment="1">
      <alignment horizontal="right"/>
      <protection/>
    </xf>
    <xf numFmtId="3" fontId="19" fillId="0" borderId="25" xfId="59" applyNumberFormat="1" applyFont="1" applyFill="1" applyBorder="1" applyAlignment="1">
      <alignment horizontal="right"/>
      <protection/>
    </xf>
    <xf numFmtId="0" fontId="20" fillId="0" borderId="26" xfId="59" applyFont="1" applyFill="1" applyBorder="1">
      <alignment/>
      <protection/>
    </xf>
    <xf numFmtId="3" fontId="20" fillId="0" borderId="26" xfId="59" applyNumberFormat="1" applyFont="1" applyFill="1" applyBorder="1" applyAlignment="1">
      <alignment horizontal="right"/>
      <protection/>
    </xf>
    <xf numFmtId="3" fontId="19" fillId="0" borderId="26" xfId="59" applyNumberFormat="1" applyFont="1" applyFill="1" applyBorder="1" applyAlignment="1">
      <alignment horizontal="right"/>
      <protection/>
    </xf>
    <xf numFmtId="0" fontId="19" fillId="0" borderId="31" xfId="59" applyFont="1" applyFill="1" applyBorder="1">
      <alignment/>
      <protection/>
    </xf>
    <xf numFmtId="3" fontId="19" fillId="0" borderId="31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3" fontId="21" fillId="0" borderId="0" xfId="59" applyNumberFormat="1" applyFont="1" applyAlignment="1">
      <alignment horizontal="right"/>
      <protection/>
    </xf>
    <xf numFmtId="0" fontId="0" fillId="0" borderId="0" xfId="62" applyFont="1">
      <alignment/>
      <protection/>
    </xf>
    <xf numFmtId="0" fontId="18" fillId="0" borderId="0" xfId="62" applyFont="1">
      <alignment/>
      <protection/>
    </xf>
    <xf numFmtId="3" fontId="0" fillId="33" borderId="26" xfId="0" applyNumberFormat="1" applyFont="1" applyFill="1" applyBorder="1" applyAlignment="1">
      <alignment vertical="center"/>
    </xf>
    <xf numFmtId="3" fontId="14" fillId="33" borderId="26" xfId="0" applyNumberFormat="1" applyFont="1" applyFill="1" applyBorder="1" applyAlignment="1">
      <alignment vertical="center"/>
    </xf>
    <xf numFmtId="0" fontId="19" fillId="0" borderId="31" xfId="59" applyFont="1" applyBorder="1" applyAlignment="1">
      <alignment horizontal="center" vertical="center"/>
      <protection/>
    </xf>
    <xf numFmtId="3" fontId="19" fillId="0" borderId="31" xfId="59" applyNumberFormat="1" applyFont="1" applyBorder="1" applyAlignment="1">
      <alignment horizontal="center" vertical="center" wrapText="1"/>
      <protection/>
    </xf>
    <xf numFmtId="15" fontId="19" fillId="0" borderId="31" xfId="59" applyNumberFormat="1" applyFont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26" xfId="0" applyFont="1" applyBorder="1" applyAlignment="1">
      <alignment/>
    </xf>
    <xf numFmtId="0" fontId="0" fillId="0" borderId="29" xfId="0" applyBorder="1" applyAlignment="1">
      <alignment/>
    </xf>
    <xf numFmtId="0" fontId="15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8" xfId="0" applyFont="1" applyBorder="1" applyAlignment="1">
      <alignment/>
    </xf>
    <xf numFmtId="188" fontId="14" fillId="0" borderId="26" xfId="42" applyNumberFormat="1" applyFont="1" applyBorder="1" applyAlignment="1">
      <alignment/>
    </xf>
    <xf numFmtId="3" fontId="41" fillId="0" borderId="26" xfId="50" applyNumberFormat="1" applyFont="1" applyFill="1" applyBorder="1" applyAlignment="1">
      <alignment vertical="center"/>
    </xf>
    <xf numFmtId="3" fontId="42" fillId="0" borderId="26" xfId="5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14" fillId="0" borderId="26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/>
    </xf>
    <xf numFmtId="3" fontId="14" fillId="34" borderId="26" xfId="0" applyNumberFormat="1" applyFont="1" applyFill="1" applyBorder="1" applyAlignment="1">
      <alignment vertical="center"/>
    </xf>
    <xf numFmtId="3" fontId="42" fillId="35" borderId="26" xfId="50" applyNumberFormat="1" applyFont="1" applyFill="1" applyBorder="1" applyAlignment="1">
      <alignment vertical="center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Aa-Fixed assets-test" xfId="62"/>
    <cellStyle name="Note" xfId="63"/>
    <cellStyle name="Output" xfId="64"/>
    <cellStyle name="Percent" xfId="65"/>
    <cellStyle name="Tickmark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AMORTIZIMI%20CARE%20DIRE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2">
          <cell r="H2">
            <v>1375000</v>
          </cell>
          <cell r="M2">
            <v>114583.33333333333</v>
          </cell>
          <cell r="N2">
            <v>252083.33333333337</v>
          </cell>
          <cell r="O2">
            <v>201666.6666666667</v>
          </cell>
          <cell r="P2">
            <v>161333.33333333337</v>
          </cell>
        </row>
        <row r="3">
          <cell r="H3">
            <v>25074</v>
          </cell>
          <cell r="M3">
            <v>2925.2999999999997</v>
          </cell>
          <cell r="N3">
            <v>4429.740000000001</v>
          </cell>
          <cell r="O3">
            <v>3543.792</v>
          </cell>
          <cell r="P3">
            <v>2835.0336</v>
          </cell>
        </row>
        <row r="4">
          <cell r="H4">
            <v>25074</v>
          </cell>
          <cell r="M4">
            <v>2925.2999999999997</v>
          </cell>
          <cell r="N4">
            <v>4429.740000000001</v>
          </cell>
          <cell r="O4">
            <v>3543.792</v>
          </cell>
          <cell r="P4">
            <v>2835.0336</v>
          </cell>
        </row>
        <row r="5">
          <cell r="H5">
            <v>25074</v>
          </cell>
          <cell r="M5">
            <v>2925.2999999999997</v>
          </cell>
          <cell r="N5">
            <v>4429.740000000001</v>
          </cell>
          <cell r="O5">
            <v>3543.792</v>
          </cell>
          <cell r="P5">
            <v>2835.0336</v>
          </cell>
        </row>
        <row r="6">
          <cell r="H6">
            <v>22680</v>
          </cell>
          <cell r="M6">
            <v>2646</v>
          </cell>
          <cell r="N6">
            <v>4006.8</v>
          </cell>
          <cell r="O6">
            <v>3205.4400000000005</v>
          </cell>
          <cell r="P6">
            <v>2564.3520000000003</v>
          </cell>
        </row>
        <row r="7">
          <cell r="H7">
            <v>18774</v>
          </cell>
          <cell r="M7">
            <v>2190.3</v>
          </cell>
          <cell r="N7">
            <v>3316.7400000000002</v>
          </cell>
          <cell r="O7">
            <v>2653.3920000000003</v>
          </cell>
          <cell r="P7">
            <v>2122.7136000000005</v>
          </cell>
        </row>
        <row r="8">
          <cell r="H8">
            <v>6000</v>
          </cell>
          <cell r="M8">
            <v>700</v>
          </cell>
          <cell r="N8">
            <v>1060</v>
          </cell>
          <cell r="O8">
            <v>848</v>
          </cell>
          <cell r="P8">
            <v>678.4000000000001</v>
          </cell>
        </row>
        <row r="9">
          <cell r="H9">
            <v>37170</v>
          </cell>
          <cell r="M9">
            <v>4336.5</v>
          </cell>
          <cell r="N9">
            <v>6566.700000000001</v>
          </cell>
          <cell r="O9">
            <v>5253.360000000001</v>
          </cell>
          <cell r="P9">
            <v>4202.688</v>
          </cell>
        </row>
        <row r="10">
          <cell r="H10">
            <v>13671</v>
          </cell>
          <cell r="M10">
            <v>1594.95</v>
          </cell>
          <cell r="N10">
            <v>2415.21</v>
          </cell>
          <cell r="O10">
            <v>1932.1680000000001</v>
          </cell>
          <cell r="P10">
            <v>1545.7344000000003</v>
          </cell>
        </row>
        <row r="11">
          <cell r="H11">
            <v>13671</v>
          </cell>
          <cell r="M11">
            <v>1594.95</v>
          </cell>
          <cell r="N11">
            <v>2415.21</v>
          </cell>
          <cell r="O11">
            <v>1932.1680000000001</v>
          </cell>
          <cell r="P11">
            <v>1545.7344000000003</v>
          </cell>
        </row>
        <row r="12">
          <cell r="H12">
            <v>18270</v>
          </cell>
          <cell r="M12">
            <v>2131.5</v>
          </cell>
          <cell r="N12">
            <v>3227.7000000000003</v>
          </cell>
          <cell r="O12">
            <v>2582.16</v>
          </cell>
          <cell r="P12">
            <v>2065.728</v>
          </cell>
        </row>
        <row r="13">
          <cell r="H13">
            <v>18270</v>
          </cell>
          <cell r="M13">
            <v>2131.5</v>
          </cell>
          <cell r="N13">
            <v>3227.7000000000003</v>
          </cell>
          <cell r="O13">
            <v>2582.16</v>
          </cell>
          <cell r="P13">
            <v>2065.728</v>
          </cell>
        </row>
        <row r="14">
          <cell r="H14">
            <v>28476</v>
          </cell>
          <cell r="M14">
            <v>3322.2000000000007</v>
          </cell>
          <cell r="N14">
            <v>5030.76</v>
          </cell>
          <cell r="O14">
            <v>4024.608</v>
          </cell>
          <cell r="P14">
            <v>3219.6864000000005</v>
          </cell>
        </row>
        <row r="15">
          <cell r="H15">
            <v>10584</v>
          </cell>
          <cell r="M15">
            <v>1234.8000000000002</v>
          </cell>
          <cell r="N15">
            <v>1869.8400000000001</v>
          </cell>
          <cell r="O15">
            <v>1495.8720000000003</v>
          </cell>
          <cell r="P15">
            <v>1196.6976000000002</v>
          </cell>
        </row>
        <row r="16">
          <cell r="H16">
            <v>45612</v>
          </cell>
          <cell r="M16">
            <v>5321.4</v>
          </cell>
          <cell r="N16">
            <v>8058.12</v>
          </cell>
          <cell r="O16">
            <v>6446.496</v>
          </cell>
          <cell r="P16">
            <v>5157.196800000001</v>
          </cell>
        </row>
        <row r="17">
          <cell r="H17">
            <v>9000</v>
          </cell>
          <cell r="M17">
            <v>1050</v>
          </cell>
          <cell r="N17">
            <v>1590</v>
          </cell>
          <cell r="O17">
            <v>1272</v>
          </cell>
          <cell r="P17">
            <v>1017.6</v>
          </cell>
        </row>
        <row r="18">
          <cell r="H18">
            <v>28380</v>
          </cell>
          <cell r="M18">
            <v>2956.25</v>
          </cell>
          <cell r="N18">
            <v>6355.9375</v>
          </cell>
          <cell r="O18">
            <v>4766.953125</v>
          </cell>
          <cell r="P18">
            <v>3575.21484375</v>
          </cell>
        </row>
        <row r="19">
          <cell r="H19">
            <v>7875</v>
          </cell>
          <cell r="M19">
            <v>492.1875</v>
          </cell>
          <cell r="N19">
            <v>1845.703125</v>
          </cell>
          <cell r="O19">
            <v>1384.27734375</v>
          </cell>
          <cell r="P19">
            <v>1038.2080078125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view="pageBreakPreview" zoomScaleNormal="75" zoomScaleSheetLayoutView="100" zoomScalePageLayoutView="0" workbookViewId="0" topLeftCell="A16">
      <selection activeCell="C45" sqref="C45"/>
    </sheetView>
  </sheetViews>
  <sheetFormatPr defaultColWidth="9.140625" defaultRowHeight="12.75"/>
  <cols>
    <col min="1" max="1" width="35.28125" style="173" customWidth="1"/>
    <col min="2" max="5" width="18.00390625" style="172" customWidth="1"/>
    <col min="6" max="6" width="20.421875" style="172" customWidth="1"/>
    <col min="7" max="16384" width="9.140625" style="173" customWidth="1"/>
  </cols>
  <sheetData>
    <row r="2" ht="12.75">
      <c r="A2" s="171" t="s">
        <v>179</v>
      </c>
    </row>
    <row r="4" spans="1:6" ht="26.25" thickBot="1">
      <c r="A4" s="200" t="s">
        <v>171</v>
      </c>
      <c r="B4" s="201" t="s">
        <v>172</v>
      </c>
      <c r="C4" s="201" t="s">
        <v>173</v>
      </c>
      <c r="D4" s="201" t="s">
        <v>174</v>
      </c>
      <c r="E4" s="201" t="s">
        <v>175</v>
      </c>
      <c r="F4" s="201" t="s">
        <v>169</v>
      </c>
    </row>
    <row r="5" spans="1:6" ht="13.5" thickTop="1">
      <c r="A5" s="174"/>
      <c r="B5" s="175"/>
      <c r="C5" s="175"/>
      <c r="D5" s="175"/>
      <c r="E5" s="175"/>
      <c r="F5" s="176"/>
    </row>
    <row r="6" spans="1:6" ht="12.75">
      <c r="A6" s="177" t="s">
        <v>182</v>
      </c>
      <c r="B6" s="178"/>
      <c r="C6" s="178">
        <f>'[1]Sheet1 (2)'!$H$2</f>
        <v>1375000</v>
      </c>
      <c r="D6" s="178">
        <f>'[1]Sheet1 (2)'!$H$3+'[1]Sheet1 (2)'!$H$4+'[1]Sheet1 (2)'!$H$5+'[1]Sheet1 (2)'!$H$6+'[1]Sheet1 (2)'!$H$7+'[1]Sheet1 (2)'!$H$8+'[1]Sheet1 (2)'!$H$9+'[1]Sheet1 (2)'!$H$10+'[1]Sheet1 (2)'!$H$11+'[1]Sheet1 (2)'!$H$12+'[1]Sheet1 (2)'!$H$13+'[1]Sheet1 (2)'!$H$14+'[1]Sheet1 (2)'!$H$15+'[1]Sheet1 (2)'!$H$16+'[1]Sheet1 (2)'!$H$17</f>
        <v>317400</v>
      </c>
      <c r="E6" s="178">
        <f>'[1]Sheet1 (2)'!$H$18+'[1]Sheet1 (2)'!$H$19</f>
        <v>36255</v>
      </c>
      <c r="F6" s="179">
        <f>B6+C6+D6+E6</f>
        <v>1728655</v>
      </c>
    </row>
    <row r="7" spans="1:6" ht="12.75">
      <c r="A7" s="177" t="s">
        <v>176</v>
      </c>
      <c r="B7" s="178"/>
      <c r="C7" s="178"/>
      <c r="D7" s="178"/>
      <c r="E7" s="178"/>
      <c r="F7" s="179">
        <f>C7+D7+E7+B7</f>
        <v>0</v>
      </c>
    </row>
    <row r="8" spans="1:6" ht="12.75">
      <c r="A8" s="177" t="s">
        <v>177</v>
      </c>
      <c r="B8" s="178"/>
      <c r="C8" s="178"/>
      <c r="D8" s="178"/>
      <c r="E8" s="178"/>
      <c r="F8" s="179"/>
    </row>
    <row r="9" spans="1:6" ht="12.75">
      <c r="A9" s="177" t="s">
        <v>178</v>
      </c>
      <c r="B9" s="178"/>
      <c r="D9" s="178"/>
      <c r="E9" s="178"/>
      <c r="F9" s="179"/>
    </row>
    <row r="10" spans="1:6" ht="12.75">
      <c r="A10" s="177"/>
      <c r="B10" s="178"/>
      <c r="C10" s="178"/>
      <c r="D10" s="178"/>
      <c r="E10" s="178"/>
      <c r="F10" s="179"/>
    </row>
    <row r="11" spans="1:6" ht="12.75">
      <c r="A11" s="177"/>
      <c r="B11" s="178"/>
      <c r="C11" s="178"/>
      <c r="D11" s="178"/>
      <c r="E11" s="178"/>
      <c r="F11" s="179"/>
    </row>
    <row r="12" spans="1:6" ht="12.75">
      <c r="A12" s="177"/>
      <c r="B12" s="178"/>
      <c r="C12" s="178"/>
      <c r="D12" s="178"/>
      <c r="E12" s="178"/>
      <c r="F12" s="179"/>
    </row>
    <row r="13" spans="1:6" ht="13.5" thickBot="1">
      <c r="A13" s="202" t="s">
        <v>183</v>
      </c>
      <c r="B13" s="180">
        <f>SUM(B6:B12)</f>
        <v>0</v>
      </c>
      <c r="C13" s="180">
        <f>SUM(C6:C12)</f>
        <v>1375000</v>
      </c>
      <c r="D13" s="180">
        <f>SUM(D6:D12)</f>
        <v>317400</v>
      </c>
      <c r="E13" s="180">
        <f>SUM(E6:E12)</f>
        <v>36255</v>
      </c>
      <c r="F13" s="180">
        <f>SUM(F6:F12)</f>
        <v>1728655</v>
      </c>
    </row>
    <row r="14" ht="13.5" thickTop="1"/>
    <row r="16" ht="12.75">
      <c r="A16" s="171" t="s">
        <v>180</v>
      </c>
    </row>
    <row r="17" ht="12.75">
      <c r="A17" s="171"/>
    </row>
    <row r="18" ht="12.75">
      <c r="A18" s="171"/>
    </row>
    <row r="19" ht="12.75">
      <c r="A19" s="171"/>
    </row>
    <row r="20" spans="1:6" ht="26.25" thickBot="1">
      <c r="A20" s="200" t="s">
        <v>171</v>
      </c>
      <c r="B20" s="201" t="s">
        <v>172</v>
      </c>
      <c r="C20" s="201" t="s">
        <v>173</v>
      </c>
      <c r="D20" s="201" t="s">
        <v>174</v>
      </c>
      <c r="E20" s="201" t="s">
        <v>175</v>
      </c>
      <c r="F20" s="201" t="s">
        <v>169</v>
      </c>
    </row>
    <row r="21" spans="1:6" ht="13.5" thickTop="1">
      <c r="A21" s="174"/>
      <c r="B21" s="175"/>
      <c r="C21" s="175"/>
      <c r="D21" s="175"/>
      <c r="E21" s="175"/>
      <c r="F21" s="176"/>
    </row>
    <row r="22" spans="1:6" ht="12.75">
      <c r="A22" s="177" t="s">
        <v>182</v>
      </c>
      <c r="B22" s="178">
        <v>0</v>
      </c>
      <c r="C22" s="178">
        <f>'[1]Sheet1 (2)'!$M$2+'[1]Sheet1 (2)'!$N$2+'[1]Sheet1 (2)'!$O$2</f>
        <v>568333.3333333334</v>
      </c>
      <c r="D22" s="178">
        <f>SUM('[1]Sheet1 (2)'!$M$3:$M$17,'[1]Sheet1 (2)'!$N$3:$N$17,'[1]Sheet1 (2)'!$O$3:$O$17)</f>
        <v>137963.20000000004</v>
      </c>
      <c r="E22" s="178">
        <f>SUM('[1]Sheet1 (2)'!$M$18:$M$19,'[1]Sheet1 (2)'!$N$18:$N$19,'[1]Sheet1 (2)'!$O$18:$O$19)</f>
        <v>17801.30859375</v>
      </c>
      <c r="F22" s="179">
        <f aca="true" t="shared" si="0" ref="F22:F28">SUM(B22:E22)</f>
        <v>724097.8419270834</v>
      </c>
    </row>
    <row r="23" spans="1:6" ht="12.75">
      <c r="A23" s="177" t="s">
        <v>176</v>
      </c>
      <c r="B23" s="178"/>
      <c r="C23" s="178">
        <f>'[1]Sheet1 (2)'!$P$2</f>
        <v>161333.33333333337</v>
      </c>
      <c r="D23" s="178">
        <f>SUM('[1]Sheet1 (2)'!$P$3:$P$17)</f>
        <v>35887.36</v>
      </c>
      <c r="E23" s="178">
        <f>SUM('[1]Sheet1 (2)'!$P$18:$P$19)</f>
        <v>4613.4228515625</v>
      </c>
      <c r="F23" s="179">
        <f t="shared" si="0"/>
        <v>201834.11618489586</v>
      </c>
    </row>
    <row r="24" spans="1:6" ht="12.75">
      <c r="A24" s="177" t="s">
        <v>177</v>
      </c>
      <c r="B24" s="178"/>
      <c r="C24" s="178"/>
      <c r="D24" s="178"/>
      <c r="E24" s="178"/>
      <c r="F24" s="179">
        <f t="shared" si="0"/>
        <v>0</v>
      </c>
    </row>
    <row r="25" spans="1:6" ht="12.75">
      <c r="A25" s="177" t="s">
        <v>178</v>
      </c>
      <c r="B25" s="178"/>
      <c r="C25" s="178"/>
      <c r="D25" s="178"/>
      <c r="E25" s="178"/>
      <c r="F25" s="179">
        <f t="shared" si="0"/>
        <v>0</v>
      </c>
    </row>
    <row r="26" spans="1:6" ht="12.75">
      <c r="A26" s="177"/>
      <c r="B26" s="178"/>
      <c r="C26" s="178"/>
      <c r="D26" s="178"/>
      <c r="E26" s="178"/>
      <c r="F26" s="179">
        <f t="shared" si="0"/>
        <v>0</v>
      </c>
    </row>
    <row r="27" spans="1:6" ht="12.75">
      <c r="A27" s="177"/>
      <c r="B27" s="178"/>
      <c r="C27" s="178"/>
      <c r="D27" s="178"/>
      <c r="E27" s="178"/>
      <c r="F27" s="179">
        <f t="shared" si="0"/>
        <v>0</v>
      </c>
    </row>
    <row r="28" spans="1:6" ht="12.75">
      <c r="A28" s="177"/>
      <c r="B28" s="178"/>
      <c r="C28" s="178"/>
      <c r="D28" s="178"/>
      <c r="E28" s="178"/>
      <c r="F28" s="179">
        <f t="shared" si="0"/>
        <v>0</v>
      </c>
    </row>
    <row r="29" spans="1:6" ht="13.5" thickBot="1">
      <c r="A29" s="202" t="s">
        <v>183</v>
      </c>
      <c r="B29" s="180">
        <f>SUM(B22:B28)</f>
        <v>0</v>
      </c>
      <c r="C29" s="180">
        <f>SUM(C22:C28)</f>
        <v>729666.6666666667</v>
      </c>
      <c r="D29" s="180">
        <f>SUM(D22:D28)</f>
        <v>173850.56000000006</v>
      </c>
      <c r="E29" s="180">
        <f>SUM(E22:E28)</f>
        <v>22414.7314453125</v>
      </c>
      <c r="F29" s="180">
        <f>SUM(F22:F28)</f>
        <v>925931.9581119793</v>
      </c>
    </row>
    <row r="30" ht="13.5" thickTop="1"/>
    <row r="32" spans="1:6" ht="12.75">
      <c r="A32" s="181" t="s">
        <v>170</v>
      </c>
      <c r="B32" s="182"/>
      <c r="C32" s="182"/>
      <c r="D32" s="182"/>
      <c r="E32" s="182"/>
      <c r="F32" s="182"/>
    </row>
    <row r="33" spans="1:6" ht="12.75">
      <c r="A33" s="183"/>
      <c r="B33" s="182"/>
      <c r="C33" s="182"/>
      <c r="D33" s="182"/>
      <c r="E33" s="182"/>
      <c r="F33" s="182"/>
    </row>
    <row r="34" spans="1:6" ht="26.25" thickBot="1">
      <c r="A34" s="184" t="s">
        <v>164</v>
      </c>
      <c r="B34" s="185" t="s">
        <v>165</v>
      </c>
      <c r="C34" s="185" t="s">
        <v>166</v>
      </c>
      <c r="D34" s="185" t="s">
        <v>167</v>
      </c>
      <c r="E34" s="185" t="s">
        <v>168</v>
      </c>
      <c r="F34" s="185" t="s">
        <v>169</v>
      </c>
    </row>
    <row r="35" spans="1:6" ht="13.5" thickTop="1">
      <c r="A35" s="186"/>
      <c r="B35" s="187"/>
      <c r="C35" s="187"/>
      <c r="D35" s="187"/>
      <c r="E35" s="187"/>
      <c r="F35" s="188"/>
    </row>
    <row r="36" spans="1:6" ht="12.75">
      <c r="A36" s="189" t="s">
        <v>184</v>
      </c>
      <c r="B36" s="190">
        <f>B6-B22</f>
        <v>0</v>
      </c>
      <c r="C36" s="190">
        <f>C6-C22</f>
        <v>806666.6666666666</v>
      </c>
      <c r="D36" s="190">
        <f>D6-D22</f>
        <v>179436.79999999996</v>
      </c>
      <c r="E36" s="190">
        <f>E6-E22</f>
        <v>18453.69140625</v>
      </c>
      <c r="F36" s="191">
        <f>SUM(B36:E36)</f>
        <v>1004557.1580729166</v>
      </c>
    </row>
    <row r="37" spans="1:6" ht="13.5" thickBot="1">
      <c r="A37" s="192" t="s">
        <v>185</v>
      </c>
      <c r="B37" s="193">
        <f>B13-B29</f>
        <v>0</v>
      </c>
      <c r="C37" s="193">
        <f>C13-C29</f>
        <v>645333.3333333333</v>
      </c>
      <c r="D37" s="193">
        <f>D13-D29</f>
        <v>143549.43999999994</v>
      </c>
      <c r="E37" s="193">
        <f>E13-E29</f>
        <v>13840.2685546875</v>
      </c>
      <c r="F37" s="193">
        <f>SUM(B37:E37)</f>
        <v>802723.0418880207</v>
      </c>
    </row>
    <row r="38" ht="13.5" thickTop="1"/>
    <row r="41" spans="1:12" s="172" customFormat="1" ht="12.75">
      <c r="A41" s="194"/>
      <c r="E41" s="195"/>
      <c r="G41" s="173"/>
      <c r="H41" s="173"/>
      <c r="I41" s="173"/>
      <c r="J41" s="173"/>
      <c r="K41" s="173"/>
      <c r="L41" s="173"/>
    </row>
    <row r="42" spans="1:12" s="172" customFormat="1" ht="12.75">
      <c r="A42" s="196"/>
      <c r="G42" s="173"/>
      <c r="H42" s="173"/>
      <c r="I42" s="173"/>
      <c r="J42" s="173"/>
      <c r="K42" s="173"/>
      <c r="L42" s="173"/>
    </row>
    <row r="43" spans="1:12" s="172" customFormat="1" ht="12.75">
      <c r="A43" s="197"/>
      <c r="G43" s="173"/>
      <c r="H43" s="173"/>
      <c r="I43" s="173"/>
      <c r="J43" s="173"/>
      <c r="K43" s="173"/>
      <c r="L43" s="173"/>
    </row>
    <row r="44" spans="1:12" s="172" customFormat="1" ht="12.75">
      <c r="A44" s="196"/>
      <c r="G44" s="173"/>
      <c r="H44" s="173"/>
      <c r="I44" s="173"/>
      <c r="J44" s="173"/>
      <c r="K44" s="173"/>
      <c r="L44" s="173"/>
    </row>
    <row r="45" spans="1:12" s="172" customFormat="1" ht="12.75">
      <c r="A45" s="197"/>
      <c r="G45" s="173"/>
      <c r="H45" s="173"/>
      <c r="I45" s="173"/>
      <c r="J45" s="173"/>
      <c r="K45" s="173"/>
      <c r="L45" s="173"/>
    </row>
  </sheetData>
  <sheetProtection/>
  <printOptions horizontalCentered="1"/>
  <pageMargins left="0" right="0" top="0.3937007874015748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6">
      <selection activeCell="H54" sqref="H54:I54"/>
    </sheetView>
  </sheetViews>
  <sheetFormatPr defaultColWidth="9.140625" defaultRowHeight="12.75"/>
  <cols>
    <col min="1" max="1" width="1.28515625" style="22" customWidth="1"/>
    <col min="2" max="3" width="9.140625" style="22" customWidth="1"/>
    <col min="4" max="4" width="9.28125" style="22" customWidth="1"/>
    <col min="5" max="5" width="11.421875" style="22" customWidth="1"/>
    <col min="6" max="6" width="12.8515625" style="22" customWidth="1"/>
    <col min="7" max="7" width="5.421875" style="22" customWidth="1"/>
    <col min="8" max="9" width="9.140625" style="22" customWidth="1"/>
    <col min="10" max="10" width="3.140625" style="22" customWidth="1"/>
    <col min="11" max="11" width="9.140625" style="22" customWidth="1"/>
    <col min="12" max="12" width="1.8515625" style="22" customWidth="1"/>
    <col min="13" max="16384" width="9.140625" style="22" customWidth="1"/>
  </cols>
  <sheetData>
    <row r="1" s="18" customFormat="1" ht="6.75" customHeight="1"/>
    <row r="2" spans="2:11" s="18" customFormat="1" ht="12.75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19" customFormat="1" ht="13.5" customHeight="1">
      <c r="B3" s="26"/>
      <c r="C3" s="27" t="s">
        <v>158</v>
      </c>
      <c r="D3" s="27"/>
      <c r="E3" s="27"/>
      <c r="F3" s="140" t="s">
        <v>268</v>
      </c>
      <c r="G3" s="141"/>
      <c r="H3" s="142"/>
      <c r="I3" s="140"/>
      <c r="J3" s="143"/>
      <c r="K3" s="144"/>
    </row>
    <row r="4" spans="2:11" s="19" customFormat="1" ht="13.5" customHeight="1">
      <c r="B4" s="26"/>
      <c r="C4" s="27" t="s">
        <v>106</v>
      </c>
      <c r="D4" s="27"/>
      <c r="E4" s="27"/>
      <c r="F4" s="140" t="s">
        <v>269</v>
      </c>
      <c r="G4" s="145"/>
      <c r="H4" s="146"/>
      <c r="I4" s="147"/>
      <c r="J4" s="147"/>
      <c r="K4" s="144"/>
    </row>
    <row r="5" spans="2:11" s="19" customFormat="1" ht="13.5" customHeight="1">
      <c r="B5" s="26"/>
      <c r="C5" s="27" t="s">
        <v>5</v>
      </c>
      <c r="D5" s="27"/>
      <c r="E5" s="27"/>
      <c r="F5" s="148" t="s">
        <v>270</v>
      </c>
      <c r="G5" s="140"/>
      <c r="H5" s="140"/>
      <c r="I5" s="140"/>
      <c r="J5" s="140"/>
      <c r="K5" s="144"/>
    </row>
    <row r="6" spans="2:11" s="19" customFormat="1" ht="13.5" customHeight="1">
      <c r="B6" s="26"/>
      <c r="C6" s="27"/>
      <c r="D6" s="27"/>
      <c r="E6" s="27"/>
      <c r="F6" s="143"/>
      <c r="G6" s="143"/>
      <c r="H6" s="149" t="s">
        <v>271</v>
      </c>
      <c r="I6" s="149"/>
      <c r="J6" s="147"/>
      <c r="K6" s="144"/>
    </row>
    <row r="7" spans="2:11" s="19" customFormat="1" ht="13.5" customHeight="1">
      <c r="B7" s="26"/>
      <c r="C7" s="27" t="s">
        <v>273</v>
      </c>
      <c r="D7" s="27"/>
      <c r="E7" s="27"/>
      <c r="F7" s="243" t="s">
        <v>272</v>
      </c>
      <c r="G7" s="150"/>
      <c r="H7" s="143"/>
      <c r="I7" s="143"/>
      <c r="J7" s="143"/>
      <c r="K7" s="144"/>
    </row>
    <row r="8" spans="2:11" s="19" customFormat="1" ht="13.5" customHeight="1">
      <c r="B8" s="26"/>
      <c r="C8" s="27" t="s">
        <v>0</v>
      </c>
      <c r="D8" s="27"/>
      <c r="E8" s="27"/>
      <c r="F8" s="148" t="s">
        <v>274</v>
      </c>
      <c r="G8" s="151"/>
      <c r="H8" s="143"/>
      <c r="I8" s="143"/>
      <c r="J8" s="143"/>
      <c r="K8" s="144"/>
    </row>
    <row r="9" spans="2:11" s="19" customFormat="1" ht="13.5" customHeight="1">
      <c r="B9" s="26"/>
      <c r="C9" s="27"/>
      <c r="D9" s="27"/>
      <c r="E9" s="27"/>
      <c r="F9" s="143"/>
      <c r="G9" s="143"/>
      <c r="H9" s="143"/>
      <c r="I9" s="143"/>
      <c r="J9" s="143"/>
      <c r="K9" s="144"/>
    </row>
    <row r="10" spans="2:11" s="19" customFormat="1" ht="13.5" customHeight="1">
      <c r="B10" s="26"/>
      <c r="C10" s="27" t="s">
        <v>31</v>
      </c>
      <c r="D10" s="27"/>
      <c r="E10" s="27"/>
      <c r="F10" s="140" t="s">
        <v>275</v>
      </c>
      <c r="G10" s="140"/>
      <c r="H10" s="140"/>
      <c r="I10" s="140"/>
      <c r="J10" s="140"/>
      <c r="K10" s="144"/>
    </row>
    <row r="11" spans="2:11" s="19" customFormat="1" ht="13.5" customHeight="1">
      <c r="B11" s="26"/>
      <c r="C11" s="27"/>
      <c r="D11" s="27"/>
      <c r="E11" s="27"/>
      <c r="F11" s="148" t="s">
        <v>276</v>
      </c>
      <c r="G11" s="148"/>
      <c r="H11" s="148"/>
      <c r="I11" s="148"/>
      <c r="J11" s="148"/>
      <c r="K11" s="144"/>
    </row>
    <row r="12" spans="2:11" s="19" customFormat="1" ht="13.5" customHeight="1">
      <c r="B12" s="26"/>
      <c r="C12" s="27"/>
      <c r="D12" s="27"/>
      <c r="E12" s="27"/>
      <c r="F12" s="148" t="s">
        <v>277</v>
      </c>
      <c r="G12" s="148"/>
      <c r="H12" s="148"/>
      <c r="I12" s="148"/>
      <c r="J12" s="148"/>
      <c r="K12" s="144"/>
    </row>
    <row r="13" spans="2:11" s="20" customFormat="1" ht="12.75">
      <c r="B13" s="31"/>
      <c r="C13" s="32"/>
      <c r="D13" s="32"/>
      <c r="E13" s="32"/>
      <c r="F13" s="137"/>
      <c r="G13" s="137"/>
      <c r="H13" s="137"/>
      <c r="I13" s="137"/>
      <c r="J13" s="137"/>
      <c r="K13" s="152"/>
    </row>
    <row r="14" spans="2:11" s="20" customFormat="1" ht="12.75"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2:11" s="20" customFormat="1" ht="12.75">
      <c r="B15" s="31"/>
      <c r="C15" s="32"/>
      <c r="D15" s="32"/>
      <c r="E15" s="32"/>
      <c r="F15" s="32"/>
      <c r="G15" s="32"/>
      <c r="H15" s="32"/>
      <c r="I15" s="32"/>
      <c r="J15" s="32"/>
      <c r="K15" s="33"/>
    </row>
    <row r="16" spans="2:11" s="20" customFormat="1" ht="12.75">
      <c r="B16" s="31"/>
      <c r="C16" s="32"/>
      <c r="D16" s="32"/>
      <c r="E16" s="32"/>
      <c r="F16" s="32"/>
      <c r="G16" s="32"/>
      <c r="H16" s="32"/>
      <c r="I16" s="32"/>
      <c r="J16" s="32"/>
      <c r="K16" s="33"/>
    </row>
    <row r="17" spans="2:11" s="20" customFormat="1" ht="12.75">
      <c r="B17" s="31"/>
      <c r="C17" s="32"/>
      <c r="D17" s="32"/>
      <c r="E17" s="32"/>
      <c r="F17" s="32"/>
      <c r="G17" s="32"/>
      <c r="H17" s="32"/>
      <c r="I17" s="32"/>
      <c r="J17" s="32"/>
      <c r="K17" s="33"/>
    </row>
    <row r="18" spans="2:11" s="20" customFormat="1" ht="12.75">
      <c r="B18" s="31"/>
      <c r="C18" s="32"/>
      <c r="D18" s="32"/>
      <c r="E18" s="32"/>
      <c r="F18" s="32"/>
      <c r="G18" s="32"/>
      <c r="H18" s="32"/>
      <c r="I18" s="32"/>
      <c r="J18" s="32"/>
      <c r="K18" s="33"/>
    </row>
    <row r="19" spans="2:11" s="20" customFormat="1" ht="12.75">
      <c r="B19" s="31"/>
      <c r="C19" s="32"/>
      <c r="D19" s="32"/>
      <c r="E19" s="32"/>
      <c r="F19" s="32"/>
      <c r="G19" s="32"/>
      <c r="H19" s="32"/>
      <c r="I19" s="32"/>
      <c r="J19" s="32"/>
      <c r="K19" s="33"/>
    </row>
    <row r="20" spans="2:11" s="20" customFormat="1" ht="12.75">
      <c r="B20" s="31"/>
      <c r="C20" s="32"/>
      <c r="D20" s="32"/>
      <c r="E20" s="32"/>
      <c r="F20" s="32"/>
      <c r="G20" s="32"/>
      <c r="H20" s="32"/>
      <c r="I20" s="32"/>
      <c r="J20" s="32"/>
      <c r="K20" s="33"/>
    </row>
    <row r="21" spans="2:11" s="20" customFormat="1" ht="12.75">
      <c r="B21" s="31"/>
      <c r="D21" s="32"/>
      <c r="E21" s="32"/>
      <c r="F21" s="32"/>
      <c r="G21" s="32"/>
      <c r="H21" s="32"/>
      <c r="I21" s="32"/>
      <c r="J21" s="32"/>
      <c r="K21" s="33"/>
    </row>
    <row r="22" spans="2:11" s="20" customFormat="1" ht="12.75">
      <c r="B22" s="31"/>
      <c r="C22" s="32"/>
      <c r="D22" s="32"/>
      <c r="E22" s="32"/>
      <c r="F22" s="32"/>
      <c r="G22" s="32"/>
      <c r="H22" s="32"/>
      <c r="I22" s="32"/>
      <c r="J22" s="32"/>
      <c r="K22" s="33"/>
    </row>
    <row r="23" spans="2:11" s="20" customFormat="1" ht="12.75">
      <c r="B23" s="31"/>
      <c r="C23" s="32"/>
      <c r="D23" s="32"/>
      <c r="E23" s="32"/>
      <c r="F23" s="32"/>
      <c r="G23" s="32"/>
      <c r="H23" s="32"/>
      <c r="I23" s="32"/>
      <c r="J23" s="32"/>
      <c r="K23" s="33"/>
    </row>
    <row r="24" spans="2:11" s="20" customFormat="1" ht="12.75">
      <c r="B24" s="31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34" customFormat="1" ht="33.75">
      <c r="A25" s="20"/>
      <c r="B25" s="250" t="s">
        <v>6</v>
      </c>
      <c r="C25" s="251"/>
      <c r="D25" s="251"/>
      <c r="E25" s="251"/>
      <c r="F25" s="251"/>
      <c r="G25" s="251"/>
      <c r="H25" s="251"/>
      <c r="I25" s="251"/>
      <c r="J25" s="251"/>
      <c r="K25" s="252"/>
    </row>
    <row r="26" spans="1:11" s="20" customFormat="1" ht="12.75">
      <c r="A26" s="34"/>
      <c r="B26" s="35"/>
      <c r="C26" s="247" t="s">
        <v>72</v>
      </c>
      <c r="D26" s="247"/>
      <c r="E26" s="247"/>
      <c r="F26" s="247"/>
      <c r="G26" s="247"/>
      <c r="H26" s="247"/>
      <c r="I26" s="247"/>
      <c r="J26" s="247"/>
      <c r="K26" s="33"/>
    </row>
    <row r="27" spans="2:11" s="20" customFormat="1" ht="12.75">
      <c r="B27" s="31"/>
      <c r="C27" s="247" t="s">
        <v>73</v>
      </c>
      <c r="D27" s="247"/>
      <c r="E27" s="247"/>
      <c r="F27" s="247"/>
      <c r="G27" s="247"/>
      <c r="H27" s="247"/>
      <c r="I27" s="247"/>
      <c r="J27" s="247"/>
      <c r="K27" s="33"/>
    </row>
    <row r="28" spans="2:11" s="20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3"/>
    </row>
    <row r="29" spans="2:11" s="20" customFormat="1" ht="12.75">
      <c r="B29" s="31"/>
      <c r="C29" s="32"/>
      <c r="D29" s="32"/>
      <c r="E29" s="32"/>
      <c r="F29" s="32"/>
      <c r="G29" s="32"/>
      <c r="H29" s="32"/>
      <c r="I29" s="32"/>
      <c r="J29" s="32"/>
      <c r="K29" s="33"/>
    </row>
    <row r="30" spans="1:11" s="39" customFormat="1" ht="33.75">
      <c r="A30" s="20"/>
      <c r="B30" s="31"/>
      <c r="C30" s="32"/>
      <c r="D30" s="32"/>
      <c r="E30" s="32"/>
      <c r="F30" s="36" t="s">
        <v>278</v>
      </c>
      <c r="G30" s="37"/>
      <c r="H30" s="37"/>
      <c r="I30" s="37"/>
      <c r="J30" s="37"/>
      <c r="K30" s="38"/>
    </row>
    <row r="31" spans="2:11" s="39" customFormat="1" ht="12.75">
      <c r="B31" s="40"/>
      <c r="C31" s="37"/>
      <c r="D31" s="37"/>
      <c r="E31" s="37"/>
      <c r="F31" s="37"/>
      <c r="G31" s="37"/>
      <c r="H31" s="37"/>
      <c r="I31" s="37"/>
      <c r="J31" s="37"/>
      <c r="K31" s="38"/>
    </row>
    <row r="32" spans="2:11" s="39" customFormat="1" ht="12.75">
      <c r="B32" s="40"/>
      <c r="C32" s="37"/>
      <c r="D32" s="37"/>
      <c r="E32" s="37"/>
      <c r="F32" s="37"/>
      <c r="G32" s="37"/>
      <c r="H32" s="37"/>
      <c r="I32" s="37"/>
      <c r="J32" s="37"/>
      <c r="K32" s="38"/>
    </row>
    <row r="33" spans="2:11" s="39" customFormat="1" ht="12.75">
      <c r="B33" s="40"/>
      <c r="C33" s="37"/>
      <c r="D33" s="37"/>
      <c r="E33" s="37"/>
      <c r="F33" s="37"/>
      <c r="G33" s="37"/>
      <c r="H33" s="37"/>
      <c r="I33" s="37"/>
      <c r="J33" s="37"/>
      <c r="K33" s="38"/>
    </row>
    <row r="34" spans="2:11" s="39" customFormat="1" ht="12.75">
      <c r="B34" s="40"/>
      <c r="C34" s="37"/>
      <c r="D34" s="37"/>
      <c r="E34" s="37"/>
      <c r="F34" s="37"/>
      <c r="G34" s="37"/>
      <c r="H34" s="37"/>
      <c r="I34" s="37"/>
      <c r="J34" s="37"/>
      <c r="K34" s="38"/>
    </row>
    <row r="35" spans="2:11" s="39" customFormat="1" ht="12.75">
      <c r="B35" s="40"/>
      <c r="C35" s="37"/>
      <c r="D35" s="37"/>
      <c r="E35" s="37"/>
      <c r="F35" s="37"/>
      <c r="G35" s="37"/>
      <c r="H35" s="37"/>
      <c r="I35" s="37"/>
      <c r="J35" s="37"/>
      <c r="K35" s="38"/>
    </row>
    <row r="36" spans="2:11" s="39" customFormat="1" ht="12.75">
      <c r="B36" s="40"/>
      <c r="C36" s="37"/>
      <c r="D36" s="37"/>
      <c r="E36" s="37"/>
      <c r="F36" s="37"/>
      <c r="G36" s="37"/>
      <c r="H36" s="37"/>
      <c r="I36" s="37"/>
      <c r="J36" s="37"/>
      <c r="K36" s="38"/>
    </row>
    <row r="37" spans="2:11" s="39" customFormat="1" ht="12.75">
      <c r="B37" s="40"/>
      <c r="C37" s="37"/>
      <c r="D37" s="37"/>
      <c r="E37" s="37"/>
      <c r="F37" s="37"/>
      <c r="G37" s="37"/>
      <c r="H37" s="37"/>
      <c r="I37" s="37"/>
      <c r="J37" s="37"/>
      <c r="K37" s="38"/>
    </row>
    <row r="38" spans="2:11" s="39" customFormat="1" ht="12.75">
      <c r="B38" s="40"/>
      <c r="C38" s="37"/>
      <c r="D38" s="37"/>
      <c r="E38" s="37"/>
      <c r="F38" s="37"/>
      <c r="G38" s="37"/>
      <c r="H38" s="37"/>
      <c r="I38" s="37"/>
      <c r="J38" s="37"/>
      <c r="K38" s="38"/>
    </row>
    <row r="39" spans="2:11" s="39" customFormat="1" ht="12.75">
      <c r="B39" s="40"/>
      <c r="C39" s="37"/>
      <c r="D39" s="37"/>
      <c r="E39" s="37"/>
      <c r="F39" s="37"/>
      <c r="G39" s="37"/>
      <c r="H39" s="37"/>
      <c r="I39" s="37"/>
      <c r="J39" s="37"/>
      <c r="K39" s="38"/>
    </row>
    <row r="40" spans="2:11" s="39" customFormat="1" ht="12.75">
      <c r="B40" s="40"/>
      <c r="C40" s="37"/>
      <c r="D40" s="37"/>
      <c r="E40" s="37"/>
      <c r="F40" s="37"/>
      <c r="G40" s="37"/>
      <c r="H40" s="37"/>
      <c r="I40" s="37"/>
      <c r="J40" s="37"/>
      <c r="K40" s="38"/>
    </row>
    <row r="41" spans="2:11" s="39" customFormat="1" ht="12.75">
      <c r="B41" s="40"/>
      <c r="C41" s="37"/>
      <c r="D41" s="37"/>
      <c r="E41" s="37"/>
      <c r="F41" s="37"/>
      <c r="G41" s="37"/>
      <c r="H41" s="37"/>
      <c r="I41" s="37"/>
      <c r="J41" s="37"/>
      <c r="K41" s="38"/>
    </row>
    <row r="42" spans="2:11" s="39" customFormat="1" ht="12.75">
      <c r="B42" s="40"/>
      <c r="C42" s="37"/>
      <c r="D42" s="37"/>
      <c r="E42" s="37"/>
      <c r="F42" s="37"/>
      <c r="G42" s="37"/>
      <c r="H42" s="37"/>
      <c r="I42" s="37"/>
      <c r="J42" s="37"/>
      <c r="K42" s="38"/>
    </row>
    <row r="43" spans="2:11" s="39" customFormat="1" ht="12.75">
      <c r="B43" s="40"/>
      <c r="C43" s="37"/>
      <c r="D43" s="37"/>
      <c r="E43" s="37"/>
      <c r="F43" s="37"/>
      <c r="G43" s="37"/>
      <c r="H43" s="37"/>
      <c r="I43" s="37"/>
      <c r="J43" s="37"/>
      <c r="K43" s="38"/>
    </row>
    <row r="44" spans="2:11" s="39" customFormat="1" ht="12.75">
      <c r="B44" s="40"/>
      <c r="C44" s="37"/>
      <c r="D44" s="37"/>
      <c r="E44" s="37"/>
      <c r="F44" s="37"/>
      <c r="G44" s="37"/>
      <c r="H44" s="37"/>
      <c r="I44" s="37"/>
      <c r="J44" s="37"/>
      <c r="K44" s="38"/>
    </row>
    <row r="45" spans="2:11" s="39" customFormat="1" ht="9" customHeight="1">
      <c r="B45" s="40"/>
      <c r="C45" s="37"/>
      <c r="D45" s="37"/>
      <c r="E45" s="37"/>
      <c r="F45" s="37"/>
      <c r="G45" s="37"/>
      <c r="H45" s="37"/>
      <c r="I45" s="37"/>
      <c r="J45" s="37"/>
      <c r="K45" s="38"/>
    </row>
    <row r="46" spans="2:11" s="39" customFormat="1" ht="12.75">
      <c r="B46" s="40"/>
      <c r="C46" s="37"/>
      <c r="D46" s="37"/>
      <c r="E46" s="37"/>
      <c r="F46" s="37"/>
      <c r="G46" s="37"/>
      <c r="H46" s="37"/>
      <c r="I46" s="37"/>
      <c r="J46" s="37"/>
      <c r="K46" s="38"/>
    </row>
    <row r="47" spans="2:11" s="39" customFormat="1" ht="12.75">
      <c r="B47" s="40"/>
      <c r="C47" s="37"/>
      <c r="D47" s="37"/>
      <c r="E47" s="37"/>
      <c r="F47" s="37"/>
      <c r="G47" s="37"/>
      <c r="H47" s="37"/>
      <c r="I47" s="37"/>
      <c r="J47" s="37"/>
      <c r="K47" s="38"/>
    </row>
    <row r="48" spans="2:11" s="19" customFormat="1" ht="12.75" customHeight="1">
      <c r="B48" s="26"/>
      <c r="C48" s="27" t="s">
        <v>112</v>
      </c>
      <c r="D48" s="27"/>
      <c r="E48" s="27"/>
      <c r="F48" s="27"/>
      <c r="G48" s="27"/>
      <c r="H48" s="253" t="s">
        <v>162</v>
      </c>
      <c r="I48" s="253"/>
      <c r="J48" s="27"/>
      <c r="K48" s="29"/>
    </row>
    <row r="49" spans="2:11" s="19" customFormat="1" ht="12.75" customHeight="1">
      <c r="B49" s="26"/>
      <c r="C49" s="27" t="s">
        <v>113</v>
      </c>
      <c r="D49" s="27"/>
      <c r="E49" s="27"/>
      <c r="F49" s="27"/>
      <c r="G49" s="27"/>
      <c r="H49" s="248" t="s">
        <v>163</v>
      </c>
      <c r="I49" s="248"/>
      <c r="J49" s="27"/>
      <c r="K49" s="29"/>
    </row>
    <row r="50" spans="2:11" s="19" customFormat="1" ht="12.75" customHeight="1">
      <c r="B50" s="26"/>
      <c r="C50" s="27" t="s">
        <v>107</v>
      </c>
      <c r="D50" s="27"/>
      <c r="E50" s="27"/>
      <c r="F50" s="27"/>
      <c r="G50" s="27"/>
      <c r="H50" s="248" t="s">
        <v>160</v>
      </c>
      <c r="I50" s="248"/>
      <c r="J50" s="27"/>
      <c r="K50" s="29"/>
    </row>
    <row r="51" spans="2:11" s="19" customFormat="1" ht="12.75" customHeight="1">
      <c r="B51" s="26"/>
      <c r="C51" s="27" t="s">
        <v>108</v>
      </c>
      <c r="D51" s="27"/>
      <c r="E51" s="27"/>
      <c r="F51" s="27"/>
      <c r="G51" s="27"/>
      <c r="H51" s="248" t="s">
        <v>160</v>
      </c>
      <c r="I51" s="248"/>
      <c r="J51" s="27"/>
      <c r="K51" s="29"/>
    </row>
    <row r="52" spans="2:11" s="20" customFormat="1" ht="12.75">
      <c r="B52" s="31"/>
      <c r="C52" s="32"/>
      <c r="D52" s="32"/>
      <c r="E52" s="32"/>
      <c r="F52" s="32"/>
      <c r="G52" s="32"/>
      <c r="H52" s="32"/>
      <c r="I52" s="32"/>
      <c r="J52" s="32"/>
      <c r="K52" s="33"/>
    </row>
    <row r="53" spans="2:11" s="21" customFormat="1" ht="12.75" customHeight="1">
      <c r="B53" s="41"/>
      <c r="C53" s="27" t="s">
        <v>114</v>
      </c>
      <c r="D53" s="27"/>
      <c r="E53" s="27"/>
      <c r="F53" s="27"/>
      <c r="G53" s="30" t="s">
        <v>109</v>
      </c>
      <c r="H53" s="249" t="s">
        <v>279</v>
      </c>
      <c r="I53" s="247"/>
      <c r="J53" s="42"/>
      <c r="K53" s="43"/>
    </row>
    <row r="54" spans="2:11" s="21" customFormat="1" ht="12.75" customHeight="1">
      <c r="B54" s="41"/>
      <c r="C54" s="27"/>
      <c r="D54" s="27"/>
      <c r="E54" s="27"/>
      <c r="F54" s="27"/>
      <c r="G54" s="30" t="s">
        <v>110</v>
      </c>
      <c r="H54" s="246" t="s">
        <v>280</v>
      </c>
      <c r="I54" s="247"/>
      <c r="J54" s="42"/>
      <c r="K54" s="43"/>
    </row>
    <row r="55" spans="2:11" s="21" customFormat="1" ht="7.5" customHeight="1">
      <c r="B55" s="41"/>
      <c r="C55" s="27"/>
      <c r="D55" s="27"/>
      <c r="E55" s="27"/>
      <c r="F55" s="27"/>
      <c r="G55" s="30"/>
      <c r="H55" s="30"/>
      <c r="I55" s="30"/>
      <c r="J55" s="42"/>
      <c r="K55" s="43"/>
    </row>
    <row r="56" spans="2:11" s="21" customFormat="1" ht="12.75" customHeight="1">
      <c r="B56" s="41"/>
      <c r="C56" s="27" t="s">
        <v>111</v>
      </c>
      <c r="D56" s="27"/>
      <c r="E56" s="27"/>
      <c r="F56" s="30"/>
      <c r="G56" s="27"/>
      <c r="H56" s="28"/>
      <c r="I56" s="28"/>
      <c r="J56" s="42"/>
      <c r="K56" s="43"/>
    </row>
    <row r="57" spans="2:11" ht="22.5" customHeight="1">
      <c r="B57" s="44"/>
      <c r="C57" s="45"/>
      <c r="D57" s="45"/>
      <c r="E57" s="45"/>
      <c r="F57" s="45"/>
      <c r="G57" s="45"/>
      <c r="H57" s="45"/>
      <c r="I57" s="45"/>
      <c r="J57" s="45"/>
      <c r="K57" s="46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22">
      <selection activeCell="H45" sqref="H45"/>
    </sheetView>
  </sheetViews>
  <sheetFormatPr defaultColWidth="9.140625" defaultRowHeight="12.75"/>
  <cols>
    <col min="1" max="1" width="5.421875" style="80" customWidth="1"/>
    <col min="2" max="2" width="3.7109375" style="82" customWidth="1"/>
    <col min="3" max="3" width="2.7109375" style="82" customWidth="1"/>
    <col min="4" max="4" width="4.00390625" style="82" customWidth="1"/>
    <col min="5" max="5" width="44.421875" style="80" customWidth="1"/>
    <col min="6" max="6" width="8.28125" style="80" customWidth="1"/>
    <col min="7" max="7" width="15.7109375" style="209" customWidth="1"/>
    <col min="8" max="8" width="15.7109375" style="83" customWidth="1"/>
    <col min="9" max="9" width="1.421875" style="80" customWidth="1"/>
    <col min="10" max="16384" width="9.140625" style="80" customWidth="1"/>
  </cols>
  <sheetData>
    <row r="1" spans="2:8" s="18" customFormat="1" ht="17.25" customHeight="1">
      <c r="B1" s="47"/>
      <c r="C1" s="47"/>
      <c r="D1" s="47"/>
      <c r="G1" s="203"/>
      <c r="H1" s="48"/>
    </row>
    <row r="2" spans="2:8" s="52" customFormat="1" ht="9" customHeight="1">
      <c r="B2" s="49"/>
      <c r="C2" s="50"/>
      <c r="D2" s="50"/>
      <c r="E2" s="51"/>
      <c r="G2" s="204"/>
      <c r="H2" s="53"/>
    </row>
    <row r="3" spans="2:8" s="54" customFormat="1" ht="18" customHeight="1">
      <c r="B3" s="254" t="s">
        <v>281</v>
      </c>
      <c r="C3" s="254"/>
      <c r="D3" s="254"/>
      <c r="E3" s="254"/>
      <c r="F3" s="254"/>
      <c r="G3" s="254"/>
      <c r="H3" s="254"/>
    </row>
    <row r="4" spans="2:8" s="22" customFormat="1" ht="6.75" customHeight="1">
      <c r="B4" s="55"/>
      <c r="C4" s="55"/>
      <c r="D4" s="55"/>
      <c r="G4" s="205"/>
      <c r="H4" s="56"/>
    </row>
    <row r="5" spans="2:8" s="22" customFormat="1" ht="12" customHeight="1">
      <c r="B5" s="258" t="s">
        <v>1</v>
      </c>
      <c r="C5" s="260" t="s">
        <v>7</v>
      </c>
      <c r="D5" s="261"/>
      <c r="E5" s="262"/>
      <c r="F5" s="258" t="s">
        <v>8</v>
      </c>
      <c r="G5" s="206" t="s">
        <v>138</v>
      </c>
      <c r="H5" s="57" t="s">
        <v>138</v>
      </c>
    </row>
    <row r="6" spans="2:8" s="22" customFormat="1" ht="12" customHeight="1">
      <c r="B6" s="259"/>
      <c r="C6" s="263"/>
      <c r="D6" s="264"/>
      <c r="E6" s="265"/>
      <c r="F6" s="259"/>
      <c r="G6" s="207" t="s">
        <v>139</v>
      </c>
      <c r="H6" s="165" t="s">
        <v>156</v>
      </c>
    </row>
    <row r="7" spans="2:8" s="61" customFormat="1" ht="24.75" customHeight="1">
      <c r="B7" s="58" t="s">
        <v>2</v>
      </c>
      <c r="C7" s="255" t="s">
        <v>157</v>
      </c>
      <c r="D7" s="256"/>
      <c r="E7" s="257"/>
      <c r="F7" s="118"/>
      <c r="G7" s="234">
        <v>1070107</v>
      </c>
      <c r="H7" s="234">
        <v>2040306</v>
      </c>
    </row>
    <row r="8" spans="2:8" s="61" customFormat="1" ht="16.5" customHeight="1">
      <c r="B8" s="62"/>
      <c r="C8" s="59">
        <v>1</v>
      </c>
      <c r="D8" s="63" t="s">
        <v>9</v>
      </c>
      <c r="E8" s="64"/>
      <c r="F8" s="62"/>
      <c r="G8" s="234">
        <v>113107</v>
      </c>
      <c r="H8" s="234">
        <v>763306</v>
      </c>
    </row>
    <row r="9" spans="2:8" s="70" customFormat="1" ht="16.5" customHeight="1">
      <c r="B9" s="62"/>
      <c r="C9" s="59"/>
      <c r="D9" s="66" t="s">
        <v>115</v>
      </c>
      <c r="E9" s="67" t="s">
        <v>28</v>
      </c>
      <c r="F9" s="71"/>
      <c r="G9" s="235">
        <v>113107</v>
      </c>
      <c r="H9" s="69">
        <v>763306</v>
      </c>
    </row>
    <row r="10" spans="2:8" s="70" customFormat="1" ht="16.5" customHeight="1">
      <c r="B10" s="71"/>
      <c r="C10" s="59"/>
      <c r="D10" s="66" t="s">
        <v>115</v>
      </c>
      <c r="E10" s="67" t="s">
        <v>29</v>
      </c>
      <c r="F10" s="71"/>
      <c r="G10" s="245">
        <v>0</v>
      </c>
      <c r="H10" s="69">
        <v>0</v>
      </c>
    </row>
    <row r="11" spans="2:8" s="61" customFormat="1" ht="16.5" customHeight="1">
      <c r="B11" s="71"/>
      <c r="C11" s="59">
        <v>2</v>
      </c>
      <c r="D11" s="63" t="s">
        <v>142</v>
      </c>
      <c r="E11" s="64"/>
      <c r="F11" s="62"/>
      <c r="G11" s="236">
        <v>0</v>
      </c>
      <c r="H11" s="236">
        <v>0</v>
      </c>
    </row>
    <row r="12" spans="2:8" s="61" customFormat="1" ht="16.5" customHeight="1">
      <c r="B12" s="62"/>
      <c r="C12" s="59">
        <v>3</v>
      </c>
      <c r="D12" s="63" t="s">
        <v>143</v>
      </c>
      <c r="E12" s="64"/>
      <c r="F12" s="62"/>
      <c r="G12" s="236">
        <v>957000</v>
      </c>
      <c r="H12" s="236">
        <v>1277000</v>
      </c>
    </row>
    <row r="13" spans="2:8" s="70" customFormat="1" ht="16.5" customHeight="1">
      <c r="B13" s="62"/>
      <c r="C13" s="72"/>
      <c r="D13" s="66" t="s">
        <v>115</v>
      </c>
      <c r="E13" s="67" t="s">
        <v>144</v>
      </c>
      <c r="F13" s="71"/>
      <c r="G13" s="235">
        <v>0</v>
      </c>
      <c r="H13" s="69">
        <v>0</v>
      </c>
    </row>
    <row r="14" spans="2:8" s="70" customFormat="1" ht="16.5" customHeight="1">
      <c r="B14" s="71"/>
      <c r="C14" s="73"/>
      <c r="D14" s="74" t="s">
        <v>115</v>
      </c>
      <c r="E14" s="67" t="s">
        <v>116</v>
      </c>
      <c r="F14" s="71"/>
      <c r="G14" s="235">
        <v>0</v>
      </c>
      <c r="H14" s="235">
        <v>320000</v>
      </c>
    </row>
    <row r="15" spans="2:8" s="70" customFormat="1" ht="16.5" customHeight="1">
      <c r="B15" s="71"/>
      <c r="C15" s="73"/>
      <c r="D15" s="74" t="s">
        <v>115</v>
      </c>
      <c r="E15" s="67" t="s">
        <v>117</v>
      </c>
      <c r="F15" s="71"/>
      <c r="G15" s="235">
        <v>110000</v>
      </c>
      <c r="H15" s="69">
        <v>110000</v>
      </c>
    </row>
    <row r="16" spans="2:8" s="70" customFormat="1" ht="16.5" customHeight="1">
      <c r="B16" s="71"/>
      <c r="C16" s="73"/>
      <c r="D16" s="74" t="s">
        <v>115</v>
      </c>
      <c r="E16" s="67" t="s">
        <v>257</v>
      </c>
      <c r="F16" s="71"/>
      <c r="G16" s="235">
        <v>847000</v>
      </c>
      <c r="H16" s="69">
        <v>847000</v>
      </c>
    </row>
    <row r="17" spans="2:8" s="70" customFormat="1" ht="16.5" customHeight="1">
      <c r="B17" s="71"/>
      <c r="C17" s="73"/>
      <c r="D17" s="74" t="s">
        <v>115</v>
      </c>
      <c r="E17" s="67" t="s">
        <v>120</v>
      </c>
      <c r="F17" s="71"/>
      <c r="G17" s="237">
        <v>0</v>
      </c>
      <c r="H17" s="69">
        <v>0</v>
      </c>
    </row>
    <row r="18" spans="2:8" s="70" customFormat="1" ht="16.5" customHeight="1">
      <c r="B18" s="71"/>
      <c r="C18" s="73"/>
      <c r="D18" s="74" t="s">
        <v>115</v>
      </c>
      <c r="E18" s="67"/>
      <c r="F18" s="71"/>
      <c r="G18" s="237">
        <v>0</v>
      </c>
      <c r="H18" s="69">
        <v>0</v>
      </c>
    </row>
    <row r="19" spans="2:8" s="70" customFormat="1" ht="16.5" customHeight="1">
      <c r="B19" s="71"/>
      <c r="C19" s="73"/>
      <c r="D19" s="74" t="s">
        <v>115</v>
      </c>
      <c r="E19" s="67"/>
      <c r="F19" s="71"/>
      <c r="G19" s="237">
        <v>0</v>
      </c>
      <c r="H19" s="69">
        <v>0</v>
      </c>
    </row>
    <row r="20" spans="2:8" s="61" customFormat="1" ht="16.5" customHeight="1">
      <c r="B20" s="71"/>
      <c r="C20" s="59">
        <v>4</v>
      </c>
      <c r="D20" s="63" t="s">
        <v>10</v>
      </c>
      <c r="E20" s="64"/>
      <c r="F20" s="62"/>
      <c r="G20" s="236">
        <f>SUM(G21:G27)</f>
        <v>0</v>
      </c>
      <c r="H20" s="236">
        <v>0</v>
      </c>
    </row>
    <row r="21" spans="2:8" s="70" customFormat="1" ht="16.5" customHeight="1">
      <c r="B21" s="62"/>
      <c r="C21" s="72"/>
      <c r="D21" s="66" t="s">
        <v>115</v>
      </c>
      <c r="E21" s="67" t="s">
        <v>11</v>
      </c>
      <c r="F21" s="71"/>
      <c r="G21" s="237">
        <v>0</v>
      </c>
      <c r="H21" s="69">
        <v>0</v>
      </c>
    </row>
    <row r="22" spans="2:8" s="70" customFormat="1" ht="16.5" customHeight="1">
      <c r="B22" s="71"/>
      <c r="C22" s="73"/>
      <c r="D22" s="74" t="s">
        <v>115</v>
      </c>
      <c r="E22" s="67" t="s">
        <v>119</v>
      </c>
      <c r="F22" s="71"/>
      <c r="G22" s="237">
        <v>0</v>
      </c>
      <c r="H22" s="69">
        <v>0</v>
      </c>
    </row>
    <row r="23" spans="2:8" s="70" customFormat="1" ht="16.5" customHeight="1">
      <c r="B23" s="71"/>
      <c r="C23" s="73"/>
      <c r="D23" s="74" t="s">
        <v>115</v>
      </c>
      <c r="E23" s="67" t="s">
        <v>12</v>
      </c>
      <c r="F23" s="71"/>
      <c r="G23" s="237">
        <v>0</v>
      </c>
      <c r="H23" s="69">
        <v>0</v>
      </c>
    </row>
    <row r="24" spans="2:8" s="70" customFormat="1" ht="16.5" customHeight="1">
      <c r="B24" s="71"/>
      <c r="C24" s="73"/>
      <c r="D24" s="74" t="s">
        <v>115</v>
      </c>
      <c r="E24" s="67" t="s">
        <v>145</v>
      </c>
      <c r="F24" s="71"/>
      <c r="G24" s="237">
        <v>0</v>
      </c>
      <c r="H24" s="69">
        <v>0</v>
      </c>
    </row>
    <row r="25" spans="2:11" s="70" customFormat="1" ht="16.5" customHeight="1">
      <c r="B25" s="71"/>
      <c r="C25" s="73"/>
      <c r="D25" s="74" t="s">
        <v>115</v>
      </c>
      <c r="E25" s="67" t="s">
        <v>13</v>
      </c>
      <c r="F25" s="71"/>
      <c r="G25" s="235">
        <v>0</v>
      </c>
      <c r="H25" s="69">
        <v>0</v>
      </c>
      <c r="K25" s="159"/>
    </row>
    <row r="26" spans="2:8" s="70" customFormat="1" ht="16.5" customHeight="1">
      <c r="B26" s="71"/>
      <c r="C26" s="73"/>
      <c r="D26" s="74" t="s">
        <v>115</v>
      </c>
      <c r="E26" s="67" t="s">
        <v>14</v>
      </c>
      <c r="F26" s="71"/>
      <c r="G26" s="237">
        <v>0</v>
      </c>
      <c r="H26" s="69">
        <v>0</v>
      </c>
    </row>
    <row r="27" spans="2:8" s="70" customFormat="1" ht="16.5" customHeight="1">
      <c r="B27" s="71"/>
      <c r="C27" s="73"/>
      <c r="D27" s="74" t="s">
        <v>115</v>
      </c>
      <c r="E27" s="67"/>
      <c r="F27" s="71"/>
      <c r="G27" s="237"/>
      <c r="H27" s="69"/>
    </row>
    <row r="28" spans="2:8" s="61" customFormat="1" ht="16.5" customHeight="1">
      <c r="B28" s="71"/>
      <c r="C28" s="59">
        <v>5</v>
      </c>
      <c r="D28" s="63" t="s">
        <v>146</v>
      </c>
      <c r="E28" s="64"/>
      <c r="F28" s="62"/>
      <c r="G28" s="236">
        <v>0</v>
      </c>
      <c r="H28" s="236">
        <v>0</v>
      </c>
    </row>
    <row r="29" spans="2:8" s="61" customFormat="1" ht="16.5" customHeight="1">
      <c r="B29" s="62"/>
      <c r="C29" s="59">
        <v>6</v>
      </c>
      <c r="D29" s="63" t="s">
        <v>147</v>
      </c>
      <c r="E29" s="64"/>
      <c r="F29" s="62"/>
      <c r="G29" s="236">
        <v>0</v>
      </c>
      <c r="H29" s="236">
        <v>0</v>
      </c>
    </row>
    <row r="30" spans="2:8" s="61" customFormat="1" ht="16.5" customHeight="1">
      <c r="B30" s="62"/>
      <c r="C30" s="59">
        <v>7</v>
      </c>
      <c r="D30" s="63" t="s">
        <v>15</v>
      </c>
      <c r="E30" s="64"/>
      <c r="F30" s="62"/>
      <c r="G30" s="234">
        <f>SUM(G31:G32)</f>
        <v>0</v>
      </c>
      <c r="H30" s="234">
        <v>0</v>
      </c>
    </row>
    <row r="31" spans="2:8" s="61" customFormat="1" ht="16.5" customHeight="1">
      <c r="B31" s="62"/>
      <c r="C31" s="59"/>
      <c r="D31" s="66" t="s">
        <v>115</v>
      </c>
      <c r="E31" s="64" t="s">
        <v>148</v>
      </c>
      <c r="F31" s="62"/>
      <c r="G31" s="235">
        <v>0</v>
      </c>
      <c r="H31" s="60">
        <v>0</v>
      </c>
    </row>
    <row r="32" spans="2:8" s="61" customFormat="1" ht="16.5" customHeight="1">
      <c r="B32" s="62"/>
      <c r="C32" s="59"/>
      <c r="D32" s="66" t="s">
        <v>115</v>
      </c>
      <c r="E32" s="214"/>
      <c r="F32" s="62"/>
      <c r="G32" s="237"/>
      <c r="H32" s="60"/>
    </row>
    <row r="33" spans="2:8" s="61" customFormat="1" ht="24.75" customHeight="1">
      <c r="B33" s="75" t="s">
        <v>3</v>
      </c>
      <c r="C33" s="255" t="s">
        <v>16</v>
      </c>
      <c r="D33" s="256"/>
      <c r="E33" s="257"/>
      <c r="F33" s="62"/>
      <c r="G33" s="236">
        <v>3885000</v>
      </c>
      <c r="H33" s="236">
        <v>3885000</v>
      </c>
    </row>
    <row r="34" spans="2:8" s="61" customFormat="1" ht="16.5" customHeight="1">
      <c r="B34" s="62"/>
      <c r="C34" s="59">
        <v>1</v>
      </c>
      <c r="D34" s="63" t="s">
        <v>17</v>
      </c>
      <c r="E34" s="64"/>
      <c r="F34" s="62"/>
      <c r="G34" s="244">
        <v>0</v>
      </c>
      <c r="H34" s="236">
        <v>0</v>
      </c>
    </row>
    <row r="35" spans="2:8" s="61" customFormat="1" ht="16.5" customHeight="1">
      <c r="B35" s="62"/>
      <c r="C35" s="59">
        <v>2</v>
      </c>
      <c r="D35" s="63" t="s">
        <v>18</v>
      </c>
      <c r="E35" s="76"/>
      <c r="F35" s="62"/>
      <c r="G35" s="236">
        <v>0</v>
      </c>
      <c r="H35" s="236">
        <v>0</v>
      </c>
    </row>
    <row r="36" spans="2:8" s="70" customFormat="1" ht="16.5" customHeight="1">
      <c r="B36" s="62"/>
      <c r="C36" s="72"/>
      <c r="D36" s="66" t="s">
        <v>115</v>
      </c>
      <c r="E36" s="67" t="s">
        <v>23</v>
      </c>
      <c r="F36" s="71"/>
      <c r="G36" s="237">
        <v>0</v>
      </c>
      <c r="H36" s="69">
        <v>0</v>
      </c>
    </row>
    <row r="37" spans="2:8" s="70" customFormat="1" ht="16.5" customHeight="1">
      <c r="B37" s="71"/>
      <c r="C37" s="73"/>
      <c r="D37" s="74" t="s">
        <v>115</v>
      </c>
      <c r="E37" s="67" t="s">
        <v>4</v>
      </c>
      <c r="F37" s="71"/>
      <c r="G37" s="235">
        <v>0</v>
      </c>
      <c r="H37" s="198">
        <v>0</v>
      </c>
    </row>
    <row r="38" spans="2:10" s="70" customFormat="1" ht="16.5" customHeight="1">
      <c r="B38" s="71"/>
      <c r="C38" s="73"/>
      <c r="D38" s="74" t="s">
        <v>115</v>
      </c>
      <c r="E38" s="67" t="s">
        <v>118</v>
      </c>
      <c r="F38" s="71"/>
      <c r="G38" s="235">
        <v>0</v>
      </c>
      <c r="H38" s="198">
        <v>0</v>
      </c>
      <c r="J38" s="159"/>
    </row>
    <row r="39" spans="2:8" s="70" customFormat="1" ht="16.5" customHeight="1">
      <c r="B39" s="71"/>
      <c r="C39" s="73"/>
      <c r="D39" s="74" t="s">
        <v>115</v>
      </c>
      <c r="E39" s="67" t="s">
        <v>259</v>
      </c>
      <c r="F39" s="71"/>
      <c r="G39" s="235">
        <v>0</v>
      </c>
      <c r="H39" s="198">
        <v>0</v>
      </c>
    </row>
    <row r="40" spans="2:11" s="70" customFormat="1" ht="16.5" customHeight="1">
      <c r="B40" s="71"/>
      <c r="C40" s="73"/>
      <c r="D40" s="74" t="s">
        <v>115</v>
      </c>
      <c r="E40" s="67" t="s">
        <v>258</v>
      </c>
      <c r="F40" s="71"/>
      <c r="G40" s="235">
        <v>0</v>
      </c>
      <c r="H40" s="198">
        <v>0</v>
      </c>
      <c r="K40" s="159"/>
    </row>
    <row r="41" spans="2:8" s="61" customFormat="1" ht="16.5" customHeight="1">
      <c r="B41" s="71"/>
      <c r="C41" s="59">
        <v>3</v>
      </c>
      <c r="D41" s="63" t="s">
        <v>19</v>
      </c>
      <c r="E41" s="64"/>
      <c r="F41" s="62"/>
      <c r="G41" s="236">
        <v>0</v>
      </c>
      <c r="H41" s="199">
        <v>0</v>
      </c>
    </row>
    <row r="42" spans="2:8" s="61" customFormat="1" ht="16.5" customHeight="1">
      <c r="B42" s="62"/>
      <c r="C42" s="59">
        <v>4</v>
      </c>
      <c r="D42" s="63" t="s">
        <v>20</v>
      </c>
      <c r="E42" s="64"/>
      <c r="F42" s="62"/>
      <c r="G42" s="236">
        <v>3885000</v>
      </c>
      <c r="H42" s="199">
        <v>3885000</v>
      </c>
    </row>
    <row r="43" spans="2:8" s="61" customFormat="1" ht="16.5" customHeight="1">
      <c r="B43" s="62"/>
      <c r="C43" s="59">
        <v>5</v>
      </c>
      <c r="D43" s="63" t="s">
        <v>21</v>
      </c>
      <c r="E43" s="64"/>
      <c r="F43" s="62"/>
      <c r="G43" s="236">
        <v>0</v>
      </c>
      <c r="H43" s="199">
        <v>0</v>
      </c>
    </row>
    <row r="44" spans="2:8" s="61" customFormat="1" ht="16.5" customHeight="1">
      <c r="B44" s="62"/>
      <c r="C44" s="59">
        <v>6</v>
      </c>
      <c r="D44" s="63" t="s">
        <v>22</v>
      </c>
      <c r="E44" s="64"/>
      <c r="F44" s="62"/>
      <c r="G44" s="236">
        <v>0</v>
      </c>
      <c r="H44" s="199">
        <v>0</v>
      </c>
    </row>
    <row r="45" spans="2:12" s="61" customFormat="1" ht="30" customHeight="1">
      <c r="B45" s="65"/>
      <c r="C45" s="255" t="s">
        <v>51</v>
      </c>
      <c r="D45" s="256"/>
      <c r="E45" s="257"/>
      <c r="F45" s="65"/>
      <c r="G45" s="236">
        <v>4955107</v>
      </c>
      <c r="H45" s="236">
        <v>5925306</v>
      </c>
      <c r="L45" s="215"/>
    </row>
    <row r="46" spans="2:8" s="61" customFormat="1" ht="9.75" customHeight="1">
      <c r="B46" s="77"/>
      <c r="C46" s="77"/>
      <c r="D46" s="77"/>
      <c r="E46" s="77"/>
      <c r="F46" s="78"/>
      <c r="G46" s="208"/>
      <c r="H46" s="79"/>
    </row>
    <row r="47" spans="2:8" s="61" customFormat="1" ht="15.75" customHeight="1">
      <c r="B47" s="77"/>
      <c r="C47" s="77"/>
      <c r="D47" s="77"/>
      <c r="E47" s="77"/>
      <c r="F47" s="78"/>
      <c r="G47" s="208"/>
      <c r="H47" s="208"/>
    </row>
  </sheetData>
  <sheetProtection/>
  <mergeCells count="7"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28">
      <selection activeCell="H44" sqref="H44"/>
    </sheetView>
  </sheetViews>
  <sheetFormatPr defaultColWidth="9.140625" defaultRowHeight="12.75"/>
  <cols>
    <col min="1" max="1" width="2.421875" style="80" customWidth="1"/>
    <col min="2" max="2" width="3.7109375" style="82" customWidth="1"/>
    <col min="3" max="3" width="2.7109375" style="82" customWidth="1"/>
    <col min="4" max="4" width="4.00390625" style="82" customWidth="1"/>
    <col min="5" max="5" width="45.8515625" style="80" customWidth="1"/>
    <col min="6" max="6" width="8.28125" style="80" customWidth="1"/>
    <col min="7" max="7" width="15.7109375" style="209" customWidth="1"/>
    <col min="8" max="8" width="15.7109375" style="83" customWidth="1"/>
    <col min="9" max="9" width="1.421875" style="80" customWidth="1"/>
    <col min="10" max="10" width="9.7109375" style="80" bestFit="1" customWidth="1"/>
    <col min="11" max="11" width="10.140625" style="80" bestFit="1" customWidth="1"/>
    <col min="12" max="16384" width="9.140625" style="80" customWidth="1"/>
  </cols>
  <sheetData>
    <row r="2" spans="2:8" s="52" customFormat="1" ht="6" customHeight="1">
      <c r="B2" s="49"/>
      <c r="C2" s="50"/>
      <c r="D2" s="50"/>
      <c r="E2" s="51"/>
      <c r="G2" s="204"/>
      <c r="H2" s="53"/>
    </row>
    <row r="3" spans="2:8" s="84" customFormat="1" ht="18" customHeight="1">
      <c r="B3" s="254" t="s">
        <v>281</v>
      </c>
      <c r="C3" s="254"/>
      <c r="D3" s="254"/>
      <c r="E3" s="254"/>
      <c r="F3" s="254"/>
      <c r="G3" s="254"/>
      <c r="H3" s="254"/>
    </row>
    <row r="4" spans="2:8" s="20" customFormat="1" ht="6.75" customHeight="1">
      <c r="B4" s="85"/>
      <c r="C4" s="85"/>
      <c r="D4" s="85"/>
      <c r="G4" s="210"/>
      <c r="H4" s="86"/>
    </row>
    <row r="5" spans="2:8" s="84" customFormat="1" ht="15.75" customHeight="1">
      <c r="B5" s="266" t="s">
        <v>1</v>
      </c>
      <c r="C5" s="268" t="s">
        <v>47</v>
      </c>
      <c r="D5" s="269"/>
      <c r="E5" s="270"/>
      <c r="F5" s="266" t="s">
        <v>8</v>
      </c>
      <c r="G5" s="211" t="s">
        <v>138</v>
      </c>
      <c r="H5" s="87" t="s">
        <v>138</v>
      </c>
    </row>
    <row r="6" spans="2:8" s="84" customFormat="1" ht="15.75" customHeight="1">
      <c r="B6" s="267"/>
      <c r="C6" s="271"/>
      <c r="D6" s="272"/>
      <c r="E6" s="273"/>
      <c r="F6" s="267"/>
      <c r="G6" s="212" t="s">
        <v>139</v>
      </c>
      <c r="H6" s="88" t="s">
        <v>156</v>
      </c>
    </row>
    <row r="7" spans="2:8" s="61" customFormat="1" ht="24.75" customHeight="1">
      <c r="B7" s="75" t="s">
        <v>2</v>
      </c>
      <c r="C7" s="255" t="s">
        <v>140</v>
      </c>
      <c r="D7" s="256"/>
      <c r="E7" s="257"/>
      <c r="F7" s="65"/>
      <c r="G7" s="236">
        <v>214493</v>
      </c>
      <c r="H7" s="236">
        <v>204376</v>
      </c>
    </row>
    <row r="8" spans="2:8" s="61" customFormat="1" ht="15.75" customHeight="1">
      <c r="B8" s="62"/>
      <c r="C8" s="59">
        <v>1</v>
      </c>
      <c r="D8" s="63" t="s">
        <v>24</v>
      </c>
      <c r="E8" s="64"/>
      <c r="F8" s="65"/>
      <c r="G8" s="236">
        <v>0</v>
      </c>
      <c r="H8" s="132">
        <v>0</v>
      </c>
    </row>
    <row r="9" spans="2:8" s="61" customFormat="1" ht="15.75" customHeight="1">
      <c r="B9" s="62"/>
      <c r="C9" s="59">
        <v>2</v>
      </c>
      <c r="D9" s="63" t="s">
        <v>25</v>
      </c>
      <c r="E9" s="64"/>
      <c r="F9" s="65"/>
      <c r="G9" s="236">
        <f>SUM(G10:G11)</f>
        <v>0</v>
      </c>
      <c r="H9" s="132">
        <v>0</v>
      </c>
    </row>
    <row r="10" spans="2:8" s="70" customFormat="1" ht="15.75" customHeight="1">
      <c r="B10" s="62"/>
      <c r="C10" s="72"/>
      <c r="D10" s="66" t="s">
        <v>115</v>
      </c>
      <c r="E10" s="67" t="s">
        <v>121</v>
      </c>
      <c r="F10" s="68"/>
      <c r="G10" s="235">
        <v>0</v>
      </c>
      <c r="H10" s="69">
        <v>0</v>
      </c>
    </row>
    <row r="11" spans="2:8" s="70" customFormat="1" ht="15.75" customHeight="1">
      <c r="B11" s="71"/>
      <c r="C11" s="73"/>
      <c r="D11" s="74" t="s">
        <v>115</v>
      </c>
      <c r="E11" s="67" t="s">
        <v>141</v>
      </c>
      <c r="F11" s="68"/>
      <c r="G11" s="235">
        <v>0</v>
      </c>
      <c r="H11" s="69">
        <v>0</v>
      </c>
    </row>
    <row r="12" spans="2:8" s="61" customFormat="1" ht="15.75" customHeight="1">
      <c r="B12" s="71"/>
      <c r="C12" s="59">
        <v>3</v>
      </c>
      <c r="D12" s="63" t="s">
        <v>26</v>
      </c>
      <c r="E12" s="64"/>
      <c r="F12" s="65"/>
      <c r="G12" s="236">
        <v>214493</v>
      </c>
      <c r="H12" s="236">
        <v>204370</v>
      </c>
    </row>
    <row r="13" spans="2:11" s="70" customFormat="1" ht="15.75" customHeight="1">
      <c r="B13" s="62"/>
      <c r="C13" s="72"/>
      <c r="D13" s="66" t="s">
        <v>115</v>
      </c>
      <c r="E13" s="67" t="s">
        <v>149</v>
      </c>
      <c r="F13" s="68"/>
      <c r="G13" s="235">
        <v>0</v>
      </c>
      <c r="H13" s="69">
        <v>0</v>
      </c>
      <c r="K13" s="159"/>
    </row>
    <row r="14" spans="2:8" s="70" customFormat="1" ht="15.75" customHeight="1">
      <c r="B14" s="71"/>
      <c r="C14" s="73"/>
      <c r="D14" s="74" t="s">
        <v>115</v>
      </c>
      <c r="E14" s="67" t="s">
        <v>150</v>
      </c>
      <c r="F14" s="68"/>
      <c r="G14" s="235">
        <v>0</v>
      </c>
      <c r="H14" s="69">
        <v>0</v>
      </c>
    </row>
    <row r="15" spans="2:8" s="70" customFormat="1" ht="15.75" customHeight="1">
      <c r="B15" s="71"/>
      <c r="C15" s="73"/>
      <c r="D15" s="74" t="s">
        <v>115</v>
      </c>
      <c r="E15" s="67" t="s">
        <v>260</v>
      </c>
      <c r="F15" s="68"/>
      <c r="G15" s="235">
        <v>0</v>
      </c>
      <c r="H15" s="69">
        <v>0</v>
      </c>
    </row>
    <row r="16" spans="2:8" s="70" customFormat="1" ht="15.75" customHeight="1">
      <c r="B16" s="71"/>
      <c r="C16" s="73"/>
      <c r="D16" s="74" t="s">
        <v>115</v>
      </c>
      <c r="E16" s="67" t="s">
        <v>122</v>
      </c>
      <c r="F16" s="68"/>
      <c r="G16" s="235">
        <v>8770</v>
      </c>
      <c r="H16" s="69">
        <v>8410</v>
      </c>
    </row>
    <row r="17" spans="2:8" s="70" customFormat="1" ht="15.75" customHeight="1">
      <c r="B17" s="71"/>
      <c r="C17" s="73"/>
      <c r="D17" s="74" t="s">
        <v>115</v>
      </c>
      <c r="E17" s="67" t="s">
        <v>123</v>
      </c>
      <c r="F17" s="68"/>
      <c r="G17" s="235">
        <v>0</v>
      </c>
      <c r="H17" s="69">
        <v>0</v>
      </c>
    </row>
    <row r="18" spans="2:8" s="70" customFormat="1" ht="15.75" customHeight="1">
      <c r="B18" s="71"/>
      <c r="C18" s="73"/>
      <c r="D18" s="74" t="s">
        <v>115</v>
      </c>
      <c r="E18" s="67" t="s">
        <v>124</v>
      </c>
      <c r="F18" s="68"/>
      <c r="G18" s="235">
        <v>0</v>
      </c>
      <c r="H18" s="69">
        <v>0</v>
      </c>
    </row>
    <row r="19" spans="2:8" s="70" customFormat="1" ht="15.75" customHeight="1">
      <c r="B19" s="71"/>
      <c r="C19" s="73"/>
      <c r="D19" s="74" t="s">
        <v>115</v>
      </c>
      <c r="E19" s="67" t="s">
        <v>125</v>
      </c>
      <c r="F19" s="68"/>
      <c r="G19" s="235">
        <v>0</v>
      </c>
      <c r="H19" s="69">
        <v>0</v>
      </c>
    </row>
    <row r="20" spans="2:8" s="70" customFormat="1" ht="15.75" customHeight="1">
      <c r="B20" s="71"/>
      <c r="C20" s="73"/>
      <c r="D20" s="74" t="s">
        <v>115</v>
      </c>
      <c r="E20" s="67" t="s">
        <v>120</v>
      </c>
      <c r="F20" s="68"/>
      <c r="G20" s="235">
        <v>0</v>
      </c>
      <c r="H20" s="69">
        <v>0</v>
      </c>
    </row>
    <row r="21" spans="2:8" s="70" customFormat="1" ht="15.75" customHeight="1">
      <c r="B21" s="71"/>
      <c r="C21" s="73"/>
      <c r="D21" s="74" t="s">
        <v>115</v>
      </c>
      <c r="E21" s="67" t="s">
        <v>127</v>
      </c>
      <c r="F21" s="68"/>
      <c r="G21" s="235">
        <v>0</v>
      </c>
      <c r="H21" s="69">
        <v>0</v>
      </c>
    </row>
    <row r="22" spans="2:8" s="70" customFormat="1" ht="15.75" customHeight="1">
      <c r="B22" s="71"/>
      <c r="C22" s="73"/>
      <c r="D22" s="74" t="s">
        <v>115</v>
      </c>
      <c r="E22" s="67" t="s">
        <v>126</v>
      </c>
      <c r="F22" s="68"/>
      <c r="G22" s="235">
        <v>205723</v>
      </c>
      <c r="H22" s="198">
        <v>195960</v>
      </c>
    </row>
    <row r="23" spans="2:8" s="61" customFormat="1" ht="15.75" customHeight="1">
      <c r="B23" s="71"/>
      <c r="C23" s="59">
        <v>4</v>
      </c>
      <c r="D23" s="63" t="s">
        <v>27</v>
      </c>
      <c r="E23" s="64"/>
      <c r="F23" s="65"/>
      <c r="G23" s="235">
        <v>0</v>
      </c>
      <c r="H23" s="132">
        <v>0</v>
      </c>
    </row>
    <row r="24" spans="2:8" s="61" customFormat="1" ht="15.75" customHeight="1">
      <c r="B24" s="62"/>
      <c r="C24" s="59">
        <v>5</v>
      </c>
      <c r="D24" s="63" t="s">
        <v>151</v>
      </c>
      <c r="E24" s="64"/>
      <c r="F24" s="65"/>
      <c r="G24" s="236">
        <v>0</v>
      </c>
      <c r="H24" s="132">
        <v>0</v>
      </c>
    </row>
    <row r="25" spans="2:8" s="61" customFormat="1" ht="24.75" customHeight="1">
      <c r="B25" s="75" t="s">
        <v>3</v>
      </c>
      <c r="C25" s="255" t="s">
        <v>48</v>
      </c>
      <c r="D25" s="256"/>
      <c r="E25" s="257"/>
      <c r="F25" s="65"/>
      <c r="G25" s="236">
        <f>G26+G29+G30+G31</f>
        <v>0</v>
      </c>
      <c r="H25" s="236">
        <v>0</v>
      </c>
    </row>
    <row r="26" spans="2:8" s="61" customFormat="1" ht="15.75" customHeight="1">
      <c r="B26" s="62"/>
      <c r="C26" s="59">
        <v>1</v>
      </c>
      <c r="D26" s="63" t="s">
        <v>32</v>
      </c>
      <c r="E26" s="76"/>
      <c r="F26" s="65"/>
      <c r="G26" s="236">
        <f>SUM(G27:G28)</f>
        <v>0</v>
      </c>
      <c r="H26" s="236">
        <v>0</v>
      </c>
    </row>
    <row r="27" spans="2:8" s="70" customFormat="1" ht="15.75" customHeight="1">
      <c r="B27" s="62"/>
      <c r="C27" s="72"/>
      <c r="D27" s="66" t="s">
        <v>115</v>
      </c>
      <c r="E27" s="67" t="s">
        <v>33</v>
      </c>
      <c r="F27" s="68"/>
      <c r="G27" s="237">
        <v>0</v>
      </c>
      <c r="H27" s="69">
        <v>0</v>
      </c>
    </row>
    <row r="28" spans="2:8" s="70" customFormat="1" ht="15.75" customHeight="1">
      <c r="B28" s="71"/>
      <c r="C28" s="73"/>
      <c r="D28" s="74" t="s">
        <v>115</v>
      </c>
      <c r="E28" s="67" t="s">
        <v>30</v>
      </c>
      <c r="F28" s="68"/>
      <c r="G28" s="237">
        <v>0</v>
      </c>
      <c r="H28" s="69">
        <v>0</v>
      </c>
    </row>
    <row r="29" spans="2:11" s="61" customFormat="1" ht="15.75" customHeight="1">
      <c r="B29" s="71"/>
      <c r="C29" s="59">
        <v>2</v>
      </c>
      <c r="D29" s="63" t="s">
        <v>34</v>
      </c>
      <c r="E29" s="64"/>
      <c r="F29" s="65"/>
      <c r="G29" s="236">
        <v>0</v>
      </c>
      <c r="H29" s="132">
        <v>0</v>
      </c>
      <c r="K29" s="215"/>
    </row>
    <row r="30" spans="2:8" s="61" customFormat="1" ht="15.75" customHeight="1">
      <c r="B30" s="62"/>
      <c r="C30" s="59">
        <v>3</v>
      </c>
      <c r="D30" s="63" t="s">
        <v>27</v>
      </c>
      <c r="E30" s="64"/>
      <c r="F30" s="65"/>
      <c r="G30" s="236">
        <v>0</v>
      </c>
      <c r="H30" s="132">
        <v>0</v>
      </c>
    </row>
    <row r="31" spans="2:8" s="61" customFormat="1" ht="15.75" customHeight="1">
      <c r="B31" s="62"/>
      <c r="C31" s="59">
        <v>4</v>
      </c>
      <c r="D31" s="63" t="s">
        <v>35</v>
      </c>
      <c r="E31" s="64"/>
      <c r="F31" s="65"/>
      <c r="G31" s="236">
        <v>0</v>
      </c>
      <c r="H31" s="132">
        <v>0</v>
      </c>
    </row>
    <row r="32" spans="2:8" s="61" customFormat="1" ht="24.75" customHeight="1">
      <c r="B32" s="62"/>
      <c r="C32" s="255" t="s">
        <v>50</v>
      </c>
      <c r="D32" s="256"/>
      <c r="E32" s="257"/>
      <c r="F32" s="65"/>
      <c r="G32" s="236">
        <v>214493</v>
      </c>
      <c r="H32" s="236">
        <v>204370</v>
      </c>
    </row>
    <row r="33" spans="2:8" s="61" customFormat="1" ht="24.75" customHeight="1">
      <c r="B33" s="75" t="s">
        <v>36</v>
      </c>
      <c r="C33" s="255" t="s">
        <v>37</v>
      </c>
      <c r="D33" s="256"/>
      <c r="E33" s="257"/>
      <c r="F33" s="65"/>
      <c r="G33" s="236">
        <v>4740614</v>
      </c>
      <c r="H33" s="236">
        <v>5720930</v>
      </c>
    </row>
    <row r="34" spans="2:8" s="61" customFormat="1" ht="15.75" customHeight="1">
      <c r="B34" s="62"/>
      <c r="C34" s="59">
        <v>1</v>
      </c>
      <c r="D34" s="63" t="s">
        <v>38</v>
      </c>
      <c r="E34" s="64"/>
      <c r="F34" s="65"/>
      <c r="G34" s="237">
        <v>0</v>
      </c>
      <c r="H34" s="60">
        <v>0</v>
      </c>
    </row>
    <row r="35" spans="2:8" s="61" customFormat="1" ht="15.75" customHeight="1">
      <c r="B35" s="62"/>
      <c r="C35" s="89">
        <v>2</v>
      </c>
      <c r="D35" s="63" t="s">
        <v>39</v>
      </c>
      <c r="E35" s="64"/>
      <c r="F35" s="65"/>
      <c r="G35" s="237">
        <v>6000000</v>
      </c>
      <c r="H35" s="60">
        <v>6000000</v>
      </c>
    </row>
    <row r="36" spans="2:8" s="61" customFormat="1" ht="15.75" customHeight="1">
      <c r="B36" s="62"/>
      <c r="C36" s="59">
        <v>3</v>
      </c>
      <c r="D36" s="63" t="s">
        <v>40</v>
      </c>
      <c r="E36" s="64"/>
      <c r="F36" s="65"/>
      <c r="G36" s="237">
        <v>0</v>
      </c>
      <c r="H36" s="60">
        <v>0</v>
      </c>
    </row>
    <row r="37" spans="2:8" s="61" customFormat="1" ht="15.75" customHeight="1">
      <c r="B37" s="62"/>
      <c r="C37" s="89">
        <v>4</v>
      </c>
      <c r="D37" s="63" t="s">
        <v>41</v>
      </c>
      <c r="E37" s="64"/>
      <c r="F37" s="65"/>
      <c r="G37" s="237">
        <v>0</v>
      </c>
      <c r="H37" s="60">
        <v>0</v>
      </c>
    </row>
    <row r="38" spans="2:8" s="61" customFormat="1" ht="15.75" customHeight="1">
      <c r="B38" s="62"/>
      <c r="C38" s="59">
        <v>5</v>
      </c>
      <c r="D38" s="63" t="s">
        <v>128</v>
      </c>
      <c r="E38" s="64"/>
      <c r="F38" s="65"/>
      <c r="G38" s="237">
        <v>0</v>
      </c>
      <c r="H38" s="60">
        <v>0</v>
      </c>
    </row>
    <row r="39" spans="2:8" s="61" customFormat="1" ht="15.75" customHeight="1">
      <c r="B39" s="62"/>
      <c r="C39" s="89">
        <v>6</v>
      </c>
      <c r="D39" s="63" t="s">
        <v>42</v>
      </c>
      <c r="E39" s="64"/>
      <c r="F39" s="65"/>
      <c r="G39" s="237">
        <v>0</v>
      </c>
      <c r="H39" s="60">
        <v>0</v>
      </c>
    </row>
    <row r="40" spans="2:8" s="61" customFormat="1" ht="15.75" customHeight="1">
      <c r="B40" s="62"/>
      <c r="C40" s="59">
        <v>7</v>
      </c>
      <c r="D40" s="63" t="s">
        <v>43</v>
      </c>
      <c r="E40" s="64"/>
      <c r="F40" s="65"/>
      <c r="G40" s="237">
        <v>0</v>
      </c>
      <c r="H40" s="60">
        <v>0</v>
      </c>
    </row>
    <row r="41" spans="2:8" s="61" customFormat="1" ht="15.75" customHeight="1">
      <c r="B41" s="62"/>
      <c r="C41" s="89">
        <v>8</v>
      </c>
      <c r="D41" s="63" t="s">
        <v>44</v>
      </c>
      <c r="E41" s="64"/>
      <c r="F41" s="65"/>
      <c r="G41" s="237">
        <v>0</v>
      </c>
      <c r="H41" s="60">
        <v>0</v>
      </c>
    </row>
    <row r="42" spans="2:10" s="61" customFormat="1" ht="15.75" customHeight="1">
      <c r="B42" s="62"/>
      <c r="C42" s="59">
        <v>9</v>
      </c>
      <c r="D42" s="63" t="s">
        <v>45</v>
      </c>
      <c r="E42" s="64"/>
      <c r="F42" s="65"/>
      <c r="G42" s="237">
        <v>-279070</v>
      </c>
      <c r="H42" s="60">
        <v>-128575</v>
      </c>
      <c r="J42" s="215"/>
    </row>
    <row r="43" spans="2:10" s="61" customFormat="1" ht="15.75" customHeight="1">
      <c r="B43" s="62"/>
      <c r="C43" s="89">
        <v>10</v>
      </c>
      <c r="D43" s="63" t="s">
        <v>46</v>
      </c>
      <c r="E43" s="64"/>
      <c r="F43" s="65"/>
      <c r="G43" s="237">
        <v>-980316</v>
      </c>
      <c r="H43" s="60">
        <v>-150495</v>
      </c>
      <c r="J43" s="215"/>
    </row>
    <row r="44" spans="2:8" s="61" customFormat="1" ht="24.75" customHeight="1">
      <c r="B44" s="62"/>
      <c r="C44" s="255" t="s">
        <v>49</v>
      </c>
      <c r="D44" s="256"/>
      <c r="E44" s="257"/>
      <c r="F44" s="65"/>
      <c r="G44" s="236">
        <f>G32+G33</f>
        <v>4955107</v>
      </c>
      <c r="H44" s="236">
        <v>5925306</v>
      </c>
    </row>
    <row r="45" spans="2:8" s="61" customFormat="1" ht="15.75" customHeight="1">
      <c r="B45" s="77"/>
      <c r="C45" s="77"/>
      <c r="D45" s="90"/>
      <c r="E45" s="78"/>
      <c r="F45" s="78"/>
      <c r="G45" s="208">
        <f>+G44-'Aktivet '!G45</f>
        <v>0</v>
      </c>
      <c r="H45" s="79"/>
    </row>
    <row r="46" spans="2:8" s="61" customFormat="1" ht="15.75" customHeight="1">
      <c r="B46" s="77"/>
      <c r="C46" s="77"/>
      <c r="D46" s="90"/>
      <c r="E46" s="78"/>
      <c r="F46" s="78"/>
      <c r="G46" s="208"/>
      <c r="H46" s="79"/>
    </row>
    <row r="47" spans="2:8" s="61" customFormat="1" ht="15.75" customHeight="1">
      <c r="B47" s="77"/>
      <c r="C47" s="77"/>
      <c r="D47" s="90"/>
      <c r="E47" s="78"/>
      <c r="F47" s="78"/>
      <c r="G47" s="208"/>
      <c r="H47" s="79"/>
    </row>
    <row r="48" spans="2:8" s="61" customFormat="1" ht="15.75" customHeight="1">
      <c r="B48" s="77"/>
      <c r="C48" s="77"/>
      <c r="D48" s="90"/>
      <c r="E48" s="78"/>
      <c r="F48" s="78"/>
      <c r="G48" s="208"/>
      <c r="H48" s="79"/>
    </row>
    <row r="49" spans="2:8" s="61" customFormat="1" ht="15.75" customHeight="1">
      <c r="B49" s="77"/>
      <c r="C49" s="77"/>
      <c r="D49" s="90"/>
      <c r="E49" s="78"/>
      <c r="F49" s="78"/>
      <c r="G49" s="208"/>
      <c r="H49" s="79"/>
    </row>
    <row r="50" spans="2:8" s="61" customFormat="1" ht="15.75" customHeight="1">
      <c r="B50" s="77"/>
      <c r="C50" s="77"/>
      <c r="D50" s="90"/>
      <c r="E50" s="78"/>
      <c r="F50" s="78"/>
      <c r="G50" s="208"/>
      <c r="H50" s="79"/>
    </row>
    <row r="51" spans="2:8" s="61" customFormat="1" ht="15.75" customHeight="1">
      <c r="B51" s="77"/>
      <c r="C51" s="77"/>
      <c r="D51" s="90"/>
      <c r="E51" s="78"/>
      <c r="F51" s="78"/>
      <c r="G51" s="208"/>
      <c r="H51" s="79"/>
    </row>
    <row r="52" spans="2:8" s="61" customFormat="1" ht="15.75" customHeight="1">
      <c r="B52" s="77"/>
      <c r="C52" s="77"/>
      <c r="D52" s="90"/>
      <c r="E52" s="78"/>
      <c r="F52" s="78"/>
      <c r="G52" s="208"/>
      <c r="H52" s="79"/>
    </row>
    <row r="53" spans="2:8" s="61" customFormat="1" ht="15.75" customHeight="1">
      <c r="B53" s="77"/>
      <c r="C53" s="77"/>
      <c r="D53" s="90"/>
      <c r="E53" s="78"/>
      <c r="F53" s="78"/>
      <c r="G53" s="208"/>
      <c r="H53" s="79"/>
    </row>
    <row r="54" spans="2:8" s="61" customFormat="1" ht="15.75" customHeight="1">
      <c r="B54" s="77"/>
      <c r="C54" s="77"/>
      <c r="D54" s="77"/>
      <c r="E54" s="77"/>
      <c r="F54" s="78"/>
      <c r="G54" s="208"/>
      <c r="H54" s="79"/>
    </row>
    <row r="55" spans="2:8" ht="12.75">
      <c r="B55" s="91"/>
      <c r="C55" s="91"/>
      <c r="D55" s="92"/>
      <c r="E55" s="93"/>
      <c r="F55" s="93"/>
      <c r="G55" s="213"/>
      <c r="H55" s="94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22">
      <selection activeCell="G30" sqref="G30"/>
    </sheetView>
  </sheetViews>
  <sheetFormatPr defaultColWidth="9.140625" defaultRowHeight="12.75"/>
  <cols>
    <col min="1" max="1" width="4.421875" style="20" customWidth="1"/>
    <col min="2" max="2" width="3.7109375" style="85" customWidth="1"/>
    <col min="3" max="3" width="5.28125" style="85" customWidth="1"/>
    <col min="4" max="4" width="2.7109375" style="85" customWidth="1"/>
    <col min="5" max="5" width="57.7109375" style="20" customWidth="1"/>
    <col min="6" max="6" width="14.8515625" style="86" customWidth="1"/>
    <col min="7" max="7" width="14.00390625" style="86" customWidth="1"/>
    <col min="8" max="8" width="1.421875" style="20" customWidth="1"/>
    <col min="9" max="16384" width="9.140625" style="20" customWidth="1"/>
  </cols>
  <sheetData>
    <row r="2" spans="2:9" s="84" customFormat="1" ht="7.5" customHeight="1">
      <c r="B2" s="49"/>
      <c r="C2" s="49"/>
      <c r="D2" s="50"/>
      <c r="E2" s="51"/>
      <c r="F2" s="53"/>
      <c r="G2" s="95"/>
      <c r="H2" s="52"/>
      <c r="I2" s="52"/>
    </row>
    <row r="3" spans="2:9" s="84" customFormat="1" ht="29.25" customHeight="1">
      <c r="B3" s="274" t="s">
        <v>282</v>
      </c>
      <c r="C3" s="274"/>
      <c r="D3" s="274"/>
      <c r="E3" s="274"/>
      <c r="F3" s="274"/>
      <c r="G3" s="274"/>
      <c r="H3" s="97"/>
      <c r="I3" s="97"/>
    </row>
    <row r="4" spans="2:9" s="84" customFormat="1" ht="18.75" customHeight="1">
      <c r="B4" s="292" t="s">
        <v>136</v>
      </c>
      <c r="C4" s="292"/>
      <c r="D4" s="292"/>
      <c r="E4" s="292"/>
      <c r="F4" s="292"/>
      <c r="G4" s="292"/>
      <c r="H4" s="54"/>
      <c r="I4" s="54"/>
    </row>
    <row r="5" ht="7.5" customHeight="1"/>
    <row r="6" spans="2:9" s="84" customFormat="1" ht="15.75" customHeight="1">
      <c r="B6" s="284" t="s">
        <v>1</v>
      </c>
      <c r="C6" s="278" t="s">
        <v>137</v>
      </c>
      <c r="D6" s="279"/>
      <c r="E6" s="280"/>
      <c r="F6" s="98" t="s">
        <v>138</v>
      </c>
      <c r="G6" s="98" t="s">
        <v>138</v>
      </c>
      <c r="H6" s="61"/>
      <c r="I6" s="61"/>
    </row>
    <row r="7" spans="2:9" s="84" customFormat="1" ht="15.75" customHeight="1">
      <c r="B7" s="285"/>
      <c r="C7" s="281"/>
      <c r="D7" s="282"/>
      <c r="E7" s="283"/>
      <c r="F7" s="99" t="s">
        <v>139</v>
      </c>
      <c r="G7" s="100" t="s">
        <v>156</v>
      </c>
      <c r="H7" s="61"/>
      <c r="I7" s="61"/>
    </row>
    <row r="8" spans="2:7" s="84" customFormat="1" ht="24.75" customHeight="1">
      <c r="B8" s="101">
        <v>1</v>
      </c>
      <c r="C8" s="286" t="s">
        <v>52</v>
      </c>
      <c r="D8" s="287"/>
      <c r="E8" s="288"/>
      <c r="F8" s="153">
        <v>0</v>
      </c>
      <c r="G8" s="153">
        <v>0</v>
      </c>
    </row>
    <row r="9" spans="2:7" s="84" customFormat="1" ht="24.75" customHeight="1">
      <c r="B9" s="101">
        <v>2</v>
      </c>
      <c r="C9" s="286" t="s">
        <v>53</v>
      </c>
      <c r="D9" s="287"/>
      <c r="E9" s="288"/>
      <c r="F9" s="153">
        <v>0</v>
      </c>
      <c r="G9" s="153">
        <v>0</v>
      </c>
    </row>
    <row r="10" spans="2:9" s="84" customFormat="1" ht="24.75" customHeight="1">
      <c r="B10" s="81">
        <v>3</v>
      </c>
      <c r="C10" s="286" t="s">
        <v>152</v>
      </c>
      <c r="D10" s="287"/>
      <c r="E10" s="288"/>
      <c r="F10" s="154">
        <v>0</v>
      </c>
      <c r="G10" s="154">
        <v>0</v>
      </c>
      <c r="I10" s="96"/>
    </row>
    <row r="11" spans="2:9" s="84" customFormat="1" ht="24.75" customHeight="1">
      <c r="B11" s="81">
        <v>4</v>
      </c>
      <c r="C11" s="289" t="s">
        <v>262</v>
      </c>
      <c r="D11" s="287"/>
      <c r="E11" s="288"/>
      <c r="F11" s="154">
        <v>0</v>
      </c>
      <c r="G11" s="154">
        <v>0</v>
      </c>
      <c r="I11" s="96"/>
    </row>
    <row r="12" spans="2:9" s="84" customFormat="1" ht="24.75" customHeight="1">
      <c r="B12" s="81">
        <v>5</v>
      </c>
      <c r="C12" s="286" t="s">
        <v>129</v>
      </c>
      <c r="D12" s="287"/>
      <c r="E12" s="288"/>
      <c r="F12" s="155">
        <v>103080</v>
      </c>
      <c r="G12" s="155">
        <v>98820</v>
      </c>
      <c r="I12" s="96"/>
    </row>
    <row r="13" spans="2:9" s="84" customFormat="1" ht="24.75" customHeight="1">
      <c r="B13" s="81"/>
      <c r="C13" s="102"/>
      <c r="D13" s="290" t="s">
        <v>261</v>
      </c>
      <c r="E13" s="291"/>
      <c r="F13" s="156">
        <v>103080</v>
      </c>
      <c r="G13" s="156">
        <v>98820</v>
      </c>
      <c r="H13" s="70"/>
      <c r="I13" s="96"/>
    </row>
    <row r="14" spans="2:9" s="84" customFormat="1" ht="24.75" customHeight="1">
      <c r="B14" s="81"/>
      <c r="C14" s="102"/>
      <c r="D14" s="290" t="s">
        <v>263</v>
      </c>
      <c r="E14" s="291"/>
      <c r="F14" s="156">
        <v>0</v>
      </c>
      <c r="G14" s="156">
        <v>0</v>
      </c>
      <c r="H14" s="70"/>
      <c r="I14" s="70"/>
    </row>
    <row r="15" spans="2:7" s="84" customFormat="1" ht="24.75" customHeight="1">
      <c r="B15" s="101">
        <v>6</v>
      </c>
      <c r="C15" s="289" t="s">
        <v>264</v>
      </c>
      <c r="D15" s="287"/>
      <c r="E15" s="288"/>
      <c r="F15" s="153">
        <v>0</v>
      </c>
      <c r="G15" s="153">
        <v>0</v>
      </c>
    </row>
    <row r="16" spans="2:7" s="84" customFormat="1" ht="24.75" customHeight="1">
      <c r="B16" s="101">
        <v>7</v>
      </c>
      <c r="C16" s="289" t="s">
        <v>265</v>
      </c>
      <c r="D16" s="287"/>
      <c r="E16" s="288"/>
      <c r="F16" s="153">
        <v>877236</v>
      </c>
      <c r="G16" s="153">
        <v>52090</v>
      </c>
    </row>
    <row r="17" spans="2:9" s="84" customFormat="1" ht="39.75" customHeight="1">
      <c r="B17" s="101">
        <v>8</v>
      </c>
      <c r="C17" s="255" t="s">
        <v>130</v>
      </c>
      <c r="D17" s="256"/>
      <c r="E17" s="257"/>
      <c r="F17" s="157">
        <v>980316</v>
      </c>
      <c r="G17" s="157">
        <v>150910</v>
      </c>
      <c r="H17" s="61"/>
      <c r="I17" s="61"/>
    </row>
    <row r="18" spans="2:9" s="84" customFormat="1" ht="39.75" customHeight="1">
      <c r="B18" s="101">
        <v>9</v>
      </c>
      <c r="C18" s="275" t="s">
        <v>131</v>
      </c>
      <c r="D18" s="276"/>
      <c r="E18" s="277"/>
      <c r="F18" s="157">
        <f>F8+F9+F10-F17</f>
        <v>-980316</v>
      </c>
      <c r="G18" s="157">
        <v>-150910</v>
      </c>
      <c r="H18" s="61"/>
      <c r="I18" s="61"/>
    </row>
    <row r="19" spans="2:7" s="84" customFormat="1" ht="24.75" customHeight="1">
      <c r="B19" s="101">
        <v>10</v>
      </c>
      <c r="C19" s="286" t="s">
        <v>54</v>
      </c>
      <c r="D19" s="287"/>
      <c r="E19" s="288"/>
      <c r="F19" s="153">
        <v>0</v>
      </c>
      <c r="G19" s="153">
        <v>0</v>
      </c>
    </row>
    <row r="20" spans="2:7" s="84" customFormat="1" ht="24.75" customHeight="1">
      <c r="B20" s="101">
        <v>11</v>
      </c>
      <c r="C20" s="286" t="s">
        <v>132</v>
      </c>
      <c r="D20" s="287"/>
      <c r="E20" s="288"/>
      <c r="F20" s="153">
        <v>0</v>
      </c>
      <c r="G20" s="153">
        <v>0</v>
      </c>
    </row>
    <row r="21" spans="2:7" s="84" customFormat="1" ht="24.75" customHeight="1">
      <c r="B21" s="101">
        <v>12</v>
      </c>
      <c r="C21" s="286" t="s">
        <v>55</v>
      </c>
      <c r="D21" s="287"/>
      <c r="E21" s="288"/>
      <c r="F21" s="238">
        <v>0</v>
      </c>
      <c r="G21" s="238">
        <v>413</v>
      </c>
    </row>
    <row r="22" spans="2:9" s="84" customFormat="1" ht="24.75" customHeight="1">
      <c r="B22" s="101"/>
      <c r="C22" s="104">
        <v>121</v>
      </c>
      <c r="D22" s="290" t="s">
        <v>56</v>
      </c>
      <c r="E22" s="291"/>
      <c r="F22" s="158">
        <v>0</v>
      </c>
      <c r="G22" s="158">
        <v>0</v>
      </c>
      <c r="H22" s="70"/>
      <c r="I22" s="70"/>
    </row>
    <row r="23" spans="2:9" s="84" customFormat="1" ht="24.75" customHeight="1">
      <c r="B23" s="101"/>
      <c r="C23" s="102">
        <v>122</v>
      </c>
      <c r="D23" s="290" t="s">
        <v>266</v>
      </c>
      <c r="E23" s="291"/>
      <c r="F23" s="158">
        <v>0</v>
      </c>
      <c r="G23" s="158">
        <v>0</v>
      </c>
      <c r="H23" s="70"/>
      <c r="I23" s="70"/>
    </row>
    <row r="24" spans="2:9" s="84" customFormat="1" ht="24.75" customHeight="1">
      <c r="B24" s="101"/>
      <c r="C24" s="102">
        <v>123</v>
      </c>
      <c r="D24" s="290" t="s">
        <v>267</v>
      </c>
      <c r="E24" s="291"/>
      <c r="F24" s="153">
        <v>0</v>
      </c>
      <c r="G24" s="158">
        <v>413</v>
      </c>
      <c r="H24" s="70"/>
      <c r="I24" s="70"/>
    </row>
    <row r="25" spans="2:9" s="84" customFormat="1" ht="24.75" customHeight="1">
      <c r="B25" s="101"/>
      <c r="C25" s="102">
        <v>124</v>
      </c>
      <c r="D25" s="290" t="s">
        <v>57</v>
      </c>
      <c r="E25" s="291"/>
      <c r="F25" s="158">
        <v>0</v>
      </c>
      <c r="G25" s="158">
        <v>0</v>
      </c>
      <c r="H25" s="70"/>
      <c r="I25" s="70"/>
    </row>
    <row r="26" spans="2:9" s="84" customFormat="1" ht="39.75" customHeight="1">
      <c r="B26" s="101">
        <v>13</v>
      </c>
      <c r="C26" s="275" t="s">
        <v>58</v>
      </c>
      <c r="D26" s="276"/>
      <c r="E26" s="277"/>
      <c r="F26" s="157">
        <v>0</v>
      </c>
      <c r="G26" s="157">
        <v>413</v>
      </c>
      <c r="H26" s="61"/>
      <c r="I26" s="61"/>
    </row>
    <row r="27" spans="2:9" s="84" customFormat="1" ht="39.75" customHeight="1">
      <c r="B27" s="101">
        <v>14</v>
      </c>
      <c r="C27" s="275" t="s">
        <v>134</v>
      </c>
      <c r="D27" s="276"/>
      <c r="E27" s="277"/>
      <c r="F27" s="157">
        <f>F18+F26</f>
        <v>-980316</v>
      </c>
      <c r="G27" s="157">
        <v>-150497</v>
      </c>
      <c r="H27" s="61"/>
      <c r="I27" s="61"/>
    </row>
    <row r="28" spans="2:7" s="84" customFormat="1" ht="24.75" customHeight="1">
      <c r="B28" s="101">
        <v>15</v>
      </c>
      <c r="C28" s="286" t="s">
        <v>59</v>
      </c>
      <c r="D28" s="287"/>
      <c r="E28" s="288"/>
      <c r="F28" s="153">
        <v>0</v>
      </c>
      <c r="G28" s="153">
        <v>0</v>
      </c>
    </row>
    <row r="29" spans="2:9" s="84" customFormat="1" ht="39.75" customHeight="1">
      <c r="B29" s="101">
        <v>16</v>
      </c>
      <c r="C29" s="275" t="s">
        <v>135</v>
      </c>
      <c r="D29" s="276"/>
      <c r="E29" s="277"/>
      <c r="F29" s="157">
        <f>F27-F28</f>
        <v>-980316</v>
      </c>
      <c r="G29" s="157">
        <v>-150497</v>
      </c>
      <c r="H29" s="61"/>
      <c r="I29" s="61"/>
    </row>
    <row r="30" spans="2:7" s="84" customFormat="1" ht="24.75" customHeight="1">
      <c r="B30" s="101">
        <v>17</v>
      </c>
      <c r="C30" s="286" t="s">
        <v>133</v>
      </c>
      <c r="D30" s="287"/>
      <c r="E30" s="288"/>
      <c r="F30" s="153">
        <v>-980316</v>
      </c>
      <c r="G30" s="153">
        <v>-150497</v>
      </c>
    </row>
    <row r="31" spans="2:7" s="84" customFormat="1" ht="15.75" customHeight="1">
      <c r="B31" s="105"/>
      <c r="C31" s="105"/>
      <c r="D31" s="105"/>
      <c r="E31" s="106"/>
      <c r="F31" s="107"/>
      <c r="G31" s="107"/>
    </row>
    <row r="32" spans="2:7" s="84" customFormat="1" ht="15.75" customHeight="1">
      <c r="B32" s="105"/>
      <c r="C32" s="105"/>
      <c r="D32" s="105"/>
      <c r="E32" s="106"/>
      <c r="F32" s="107"/>
      <c r="G32" s="107"/>
    </row>
    <row r="33" spans="2:7" s="84" customFormat="1" ht="15.75" customHeight="1">
      <c r="B33" s="105"/>
      <c r="C33" s="105"/>
      <c r="D33" s="105"/>
      <c r="E33" s="106"/>
      <c r="F33" s="107"/>
      <c r="G33" s="107"/>
    </row>
    <row r="34" spans="2:7" s="84" customFormat="1" ht="15.75" customHeight="1">
      <c r="B34" s="105"/>
      <c r="C34" s="105"/>
      <c r="D34" s="105"/>
      <c r="E34" s="106"/>
      <c r="F34" s="107"/>
      <c r="G34" s="107"/>
    </row>
    <row r="35" spans="2:7" s="84" customFormat="1" ht="15.75" customHeight="1">
      <c r="B35" s="105"/>
      <c r="C35" s="105"/>
      <c r="D35" s="105"/>
      <c r="E35" s="106"/>
      <c r="F35" s="107"/>
      <c r="G35" s="107"/>
    </row>
    <row r="36" spans="2:7" s="84" customFormat="1" ht="15.75" customHeight="1">
      <c r="B36" s="105"/>
      <c r="C36" s="105"/>
      <c r="D36" s="105"/>
      <c r="E36" s="106"/>
      <c r="F36" s="107"/>
      <c r="G36" s="107"/>
    </row>
    <row r="37" spans="2:7" s="84" customFormat="1" ht="15.75" customHeight="1">
      <c r="B37" s="105"/>
      <c r="C37" s="105"/>
      <c r="D37" s="105"/>
      <c r="E37" s="106"/>
      <c r="F37" s="107"/>
      <c r="G37" s="107"/>
    </row>
    <row r="38" spans="2:7" s="84" customFormat="1" ht="15.75" customHeight="1">
      <c r="B38" s="105"/>
      <c r="C38" s="105"/>
      <c r="D38" s="105"/>
      <c r="E38" s="106"/>
      <c r="F38" s="107"/>
      <c r="G38" s="107"/>
    </row>
    <row r="39" spans="2:7" s="84" customFormat="1" ht="15.75" customHeight="1">
      <c r="B39" s="105"/>
      <c r="C39" s="105"/>
      <c r="D39" s="105"/>
      <c r="E39" s="106"/>
      <c r="F39" s="107"/>
      <c r="G39" s="107"/>
    </row>
    <row r="40" spans="2:7" s="84" customFormat="1" ht="15.75" customHeight="1">
      <c r="B40" s="105"/>
      <c r="C40" s="105"/>
      <c r="D40" s="105"/>
      <c r="E40" s="105"/>
      <c r="F40" s="107"/>
      <c r="G40" s="107"/>
    </row>
    <row r="41" spans="2:7" ht="12.75">
      <c r="B41" s="108"/>
      <c r="C41" s="108"/>
      <c r="D41" s="108"/>
      <c r="E41" s="32"/>
      <c r="F41" s="109"/>
      <c r="G41" s="109"/>
    </row>
  </sheetData>
  <sheetProtection/>
  <mergeCells count="27"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C30:E30"/>
    <mergeCell ref="C29:E29"/>
    <mergeCell ref="C12:E12"/>
    <mergeCell ref="D13:E13"/>
    <mergeCell ref="D14:E14"/>
    <mergeCell ref="C15:E15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8">
      <selection activeCell="F38" sqref="F38"/>
    </sheetView>
  </sheetViews>
  <sheetFormatPr defaultColWidth="9.140625" defaultRowHeight="12.75"/>
  <cols>
    <col min="1" max="1" width="4.7109375" style="80" customWidth="1"/>
    <col min="2" max="3" width="3.7109375" style="82" customWidth="1"/>
    <col min="4" max="4" width="3.57421875" style="82" customWidth="1"/>
    <col min="5" max="5" width="44.421875" style="80" customWidth="1"/>
    <col min="6" max="7" width="15.421875" style="83" customWidth="1"/>
    <col min="8" max="8" width="1.421875" style="80" customWidth="1"/>
    <col min="9" max="9" width="9.140625" style="80" customWidth="1"/>
    <col min="10" max="10" width="10.7109375" style="80" bestFit="1" customWidth="1"/>
    <col min="11" max="16384" width="9.140625" style="80" customWidth="1"/>
  </cols>
  <sheetData>
    <row r="2" spans="2:7" s="52" customFormat="1" ht="7.5" customHeight="1">
      <c r="B2" s="49"/>
      <c r="C2" s="49"/>
      <c r="D2" s="50"/>
      <c r="E2" s="51"/>
      <c r="F2" s="115"/>
      <c r="G2" s="116"/>
    </row>
    <row r="3" spans="2:7" s="52" customFormat="1" ht="8.25" customHeight="1">
      <c r="B3" s="49"/>
      <c r="C3" s="49"/>
      <c r="D3" s="50"/>
      <c r="E3" s="51"/>
      <c r="F3" s="53"/>
      <c r="G3" s="95"/>
    </row>
    <row r="4" spans="2:7" s="97" customFormat="1" ht="18" customHeight="1">
      <c r="B4" s="274" t="s">
        <v>283</v>
      </c>
      <c r="C4" s="274"/>
      <c r="D4" s="274"/>
      <c r="E4" s="274"/>
      <c r="F4" s="274"/>
      <c r="G4" s="274"/>
    </row>
    <row r="5" spans="2:7" s="114" customFormat="1" ht="6.75" customHeight="1">
      <c r="B5" s="112"/>
      <c r="C5" s="112"/>
      <c r="D5" s="112"/>
      <c r="F5" s="113"/>
      <c r="G5" s="113"/>
    </row>
    <row r="6" spans="2:7" s="61" customFormat="1" ht="15.75" customHeight="1">
      <c r="B6" s="293" t="s">
        <v>1</v>
      </c>
      <c r="C6" s="278" t="s">
        <v>91</v>
      </c>
      <c r="D6" s="279"/>
      <c r="E6" s="280"/>
      <c r="F6" s="117" t="s">
        <v>138</v>
      </c>
      <c r="G6" s="117" t="s">
        <v>138</v>
      </c>
    </row>
    <row r="7" spans="2:7" s="61" customFormat="1" ht="15.75" customHeight="1">
      <c r="B7" s="294"/>
      <c r="C7" s="281"/>
      <c r="D7" s="282"/>
      <c r="E7" s="283"/>
      <c r="F7" s="119" t="s">
        <v>139</v>
      </c>
      <c r="G7" s="120" t="s">
        <v>156</v>
      </c>
    </row>
    <row r="8" spans="2:7" s="61" customFormat="1" ht="24.75" customHeight="1">
      <c r="B8" s="62"/>
      <c r="C8" s="110" t="s">
        <v>71</v>
      </c>
      <c r="D8" s="111"/>
      <c r="E8" s="76"/>
      <c r="F8" s="166"/>
      <c r="G8" s="166"/>
    </row>
    <row r="9" spans="2:10" s="61" customFormat="1" ht="19.5" customHeight="1">
      <c r="B9" s="62"/>
      <c r="C9" s="110"/>
      <c r="D9" s="64" t="s">
        <v>92</v>
      </c>
      <c r="E9" s="64"/>
      <c r="F9" s="166">
        <v>-980316</v>
      </c>
      <c r="G9" s="166">
        <v>-150497</v>
      </c>
      <c r="J9" s="215"/>
    </row>
    <row r="10" spans="2:7" s="61" customFormat="1" ht="19.5" customHeight="1">
      <c r="B10" s="62"/>
      <c r="C10" s="121"/>
      <c r="D10" s="122" t="s">
        <v>93</v>
      </c>
      <c r="F10" s="166"/>
      <c r="G10" s="166"/>
    </row>
    <row r="11" spans="2:10" s="61" customFormat="1" ht="19.5" customHeight="1">
      <c r="B11" s="62"/>
      <c r="C11" s="110"/>
      <c r="D11" s="111"/>
      <c r="E11" s="123" t="s">
        <v>102</v>
      </c>
      <c r="F11" s="166">
        <f>+'P&amp;L  '!F15</f>
        <v>0</v>
      </c>
      <c r="G11" s="166">
        <v>-413</v>
      </c>
      <c r="J11" s="215"/>
    </row>
    <row r="12" spans="2:10" s="61" customFormat="1" ht="19.5" customHeight="1">
      <c r="B12" s="62"/>
      <c r="C12" s="110"/>
      <c r="D12" s="111"/>
      <c r="E12" s="242" t="s">
        <v>103</v>
      </c>
      <c r="F12" s="166">
        <v>0</v>
      </c>
      <c r="G12" s="166">
        <v>0</v>
      </c>
      <c r="J12" s="215"/>
    </row>
    <row r="13" spans="2:7" s="61" customFormat="1" ht="19.5" customHeight="1">
      <c r="B13" s="62"/>
      <c r="C13" s="110"/>
      <c r="D13" s="111"/>
      <c r="E13" s="123" t="s">
        <v>104</v>
      </c>
      <c r="F13" s="166">
        <v>0</v>
      </c>
      <c r="G13" s="166">
        <v>0</v>
      </c>
    </row>
    <row r="14" spans="2:10" s="61" customFormat="1" ht="19.5" customHeight="1">
      <c r="B14" s="62"/>
      <c r="C14" s="110"/>
      <c r="D14" s="111"/>
      <c r="E14" s="123" t="s">
        <v>105</v>
      </c>
      <c r="F14" s="166">
        <v>0</v>
      </c>
      <c r="G14" s="166">
        <v>0</v>
      </c>
      <c r="J14" s="215"/>
    </row>
    <row r="15" spans="2:10" s="78" customFormat="1" ht="19.5" customHeight="1">
      <c r="B15" s="295"/>
      <c r="C15" s="278"/>
      <c r="D15" s="124" t="s">
        <v>94</v>
      </c>
      <c r="F15" s="239">
        <f>+'Aktivet '!H12-'Aktivet '!G12</f>
        <v>320000</v>
      </c>
      <c r="G15" s="239">
        <v>-440000</v>
      </c>
      <c r="J15" s="79"/>
    </row>
    <row r="16" spans="2:10" s="78" customFormat="1" ht="19.5" customHeight="1">
      <c r="B16" s="296"/>
      <c r="C16" s="281"/>
      <c r="D16" s="125" t="s">
        <v>95</v>
      </c>
      <c r="F16" s="240"/>
      <c r="G16" s="240"/>
      <c r="J16" s="79"/>
    </row>
    <row r="17" spans="2:10" s="61" customFormat="1" ht="19.5" customHeight="1">
      <c r="B17" s="118"/>
      <c r="C17" s="110"/>
      <c r="D17" s="64" t="s">
        <v>96</v>
      </c>
      <c r="E17" s="64"/>
      <c r="F17" s="167">
        <f>'Aktivet '!H20-'Aktivet '!G20</f>
        <v>0</v>
      </c>
      <c r="G17" s="167">
        <v>0</v>
      </c>
      <c r="J17" s="215"/>
    </row>
    <row r="18" spans="2:7" s="61" customFormat="1" ht="19.5" customHeight="1">
      <c r="B18" s="297"/>
      <c r="C18" s="278"/>
      <c r="D18" s="124" t="s">
        <v>97</v>
      </c>
      <c r="E18" s="124"/>
      <c r="F18" s="239">
        <v>10117</v>
      </c>
      <c r="G18" s="239">
        <v>16920</v>
      </c>
    </row>
    <row r="19" spans="2:10" s="61" customFormat="1" ht="19.5" customHeight="1">
      <c r="B19" s="294"/>
      <c r="C19" s="281"/>
      <c r="D19" s="122" t="s">
        <v>98</v>
      </c>
      <c r="E19" s="122"/>
      <c r="F19" s="240"/>
      <c r="G19" s="240"/>
      <c r="J19" s="215"/>
    </row>
    <row r="20" spans="2:10" s="61" customFormat="1" ht="19.5" customHeight="1">
      <c r="B20" s="62"/>
      <c r="C20" s="110"/>
      <c r="D20" s="133" t="s">
        <v>99</v>
      </c>
      <c r="E20" s="133"/>
      <c r="F20" s="168"/>
      <c r="G20" s="168"/>
      <c r="J20" s="215"/>
    </row>
    <row r="21" spans="2:7" s="61" customFormat="1" ht="19.5" customHeight="1">
      <c r="B21" s="62"/>
      <c r="C21" s="110"/>
      <c r="D21" s="64" t="s">
        <v>74</v>
      </c>
      <c r="E21" s="64"/>
      <c r="F21" s="166">
        <v>0</v>
      </c>
      <c r="G21" s="166">
        <v>0</v>
      </c>
    </row>
    <row r="22" spans="2:7" s="61" customFormat="1" ht="19.5" customHeight="1">
      <c r="B22" s="62"/>
      <c r="C22" s="110"/>
      <c r="D22" s="64" t="s">
        <v>75</v>
      </c>
      <c r="E22" s="64"/>
      <c r="F22" s="166">
        <v>0</v>
      </c>
      <c r="G22" s="166">
        <v>0</v>
      </c>
    </row>
    <row r="23" spans="2:10" s="70" customFormat="1" ht="19.5" customHeight="1">
      <c r="B23" s="62"/>
      <c r="C23" s="110"/>
      <c r="D23" s="134" t="s">
        <v>100</v>
      </c>
      <c r="E23" s="133"/>
      <c r="F23" s="157">
        <v>-650199</v>
      </c>
      <c r="G23" s="157">
        <v>-573990</v>
      </c>
      <c r="J23" s="159"/>
    </row>
    <row r="24" spans="2:7" s="61" customFormat="1" ht="24.75" customHeight="1">
      <c r="B24" s="71"/>
      <c r="C24" s="127" t="s">
        <v>76</v>
      </c>
      <c r="D24" s="111"/>
      <c r="E24" s="64"/>
      <c r="F24" s="166"/>
      <c r="G24" s="166"/>
    </row>
    <row r="25" spans="2:7" s="61" customFormat="1" ht="19.5" customHeight="1">
      <c r="B25" s="62"/>
      <c r="C25" s="110"/>
      <c r="D25" s="64" t="s">
        <v>77</v>
      </c>
      <c r="E25" s="64"/>
      <c r="F25" s="166">
        <v>0</v>
      </c>
      <c r="G25" s="166">
        <v>0</v>
      </c>
    </row>
    <row r="26" spans="2:10" s="61" customFormat="1" ht="19.5" customHeight="1">
      <c r="B26" s="62"/>
      <c r="C26" s="110"/>
      <c r="D26" s="64" t="s">
        <v>78</v>
      </c>
      <c r="E26" s="64"/>
      <c r="F26" s="166">
        <v>0</v>
      </c>
      <c r="G26" s="166">
        <v>0</v>
      </c>
      <c r="J26" s="215"/>
    </row>
    <row r="27" spans="2:7" s="61" customFormat="1" ht="19.5" customHeight="1">
      <c r="B27" s="62"/>
      <c r="C27" s="103"/>
      <c r="D27" s="64" t="s">
        <v>79</v>
      </c>
      <c r="E27" s="64"/>
      <c r="F27" s="166">
        <v>0</v>
      </c>
      <c r="G27" s="166">
        <v>0</v>
      </c>
    </row>
    <row r="28" spans="2:7" s="61" customFormat="1" ht="19.5" customHeight="1">
      <c r="B28" s="62"/>
      <c r="C28" s="72"/>
      <c r="D28" s="64" t="s">
        <v>80</v>
      </c>
      <c r="E28" s="64"/>
      <c r="F28" s="166">
        <v>0</v>
      </c>
      <c r="G28" s="166">
        <v>0</v>
      </c>
    </row>
    <row r="29" spans="2:7" s="61" customFormat="1" ht="19.5" customHeight="1">
      <c r="B29" s="62"/>
      <c r="C29" s="72"/>
      <c r="D29" s="64" t="s">
        <v>81</v>
      </c>
      <c r="E29" s="64"/>
      <c r="F29" s="166">
        <v>0</v>
      </c>
      <c r="G29" s="166">
        <v>0</v>
      </c>
    </row>
    <row r="30" spans="2:10" s="70" customFormat="1" ht="19.5" customHeight="1">
      <c r="B30" s="62"/>
      <c r="C30" s="72"/>
      <c r="D30" s="67" t="s">
        <v>82</v>
      </c>
      <c r="E30" s="126"/>
      <c r="F30" s="157">
        <v>0</v>
      </c>
      <c r="G30" s="157">
        <v>0</v>
      </c>
      <c r="J30" s="159"/>
    </row>
    <row r="31" spans="2:7" s="61" customFormat="1" ht="24.75" customHeight="1">
      <c r="B31" s="71"/>
      <c r="C31" s="110" t="s">
        <v>83</v>
      </c>
      <c r="D31" s="128"/>
      <c r="E31" s="64"/>
      <c r="F31" s="166"/>
      <c r="G31" s="166"/>
    </row>
    <row r="32" spans="2:10" s="61" customFormat="1" ht="19.5" customHeight="1">
      <c r="B32" s="62"/>
      <c r="C32" s="72"/>
      <c r="D32" s="64" t="s">
        <v>90</v>
      </c>
      <c r="E32" s="64"/>
      <c r="F32" s="166">
        <v>0</v>
      </c>
      <c r="G32" s="166">
        <v>0</v>
      </c>
      <c r="J32" s="215"/>
    </row>
    <row r="33" spans="2:10" s="61" customFormat="1" ht="19.5" customHeight="1">
      <c r="B33" s="62"/>
      <c r="C33" s="72"/>
      <c r="D33" s="64" t="s">
        <v>84</v>
      </c>
      <c r="E33" s="64"/>
      <c r="F33" s="166">
        <f>'Pasivet '!G27-'Pasivet '!H27</f>
        <v>0</v>
      </c>
      <c r="G33" s="166">
        <v>0</v>
      </c>
      <c r="J33" s="215"/>
    </row>
    <row r="34" spans="2:7" s="61" customFormat="1" ht="19.5" customHeight="1">
      <c r="B34" s="62"/>
      <c r="C34" s="72"/>
      <c r="D34" s="64" t="s">
        <v>85</v>
      </c>
      <c r="E34" s="64"/>
      <c r="F34" s="166">
        <v>0</v>
      </c>
      <c r="G34" s="166">
        <v>413</v>
      </c>
    </row>
    <row r="35" spans="2:7" s="61" customFormat="1" ht="19.5" customHeight="1">
      <c r="B35" s="62"/>
      <c r="C35" s="72"/>
      <c r="D35" s="64" t="s">
        <v>86</v>
      </c>
      <c r="E35" s="64"/>
      <c r="F35" s="166">
        <v>0</v>
      </c>
      <c r="G35" s="166">
        <v>0</v>
      </c>
    </row>
    <row r="36" spans="2:7" s="70" customFormat="1" ht="19.5" customHeight="1">
      <c r="B36" s="62"/>
      <c r="C36" s="72"/>
      <c r="D36" s="67" t="s">
        <v>101</v>
      </c>
      <c r="E36" s="126"/>
      <c r="F36" s="157">
        <f>SUM(F32:F35)</f>
        <v>0</v>
      </c>
      <c r="G36" s="157">
        <v>413</v>
      </c>
    </row>
    <row r="37" spans="2:7" ht="25.5" customHeight="1">
      <c r="B37" s="129"/>
      <c r="C37" s="127" t="s">
        <v>87</v>
      </c>
      <c r="D37" s="130"/>
      <c r="E37" s="131"/>
      <c r="F37" s="169">
        <v>-650199</v>
      </c>
      <c r="G37" s="169">
        <v>-573577</v>
      </c>
    </row>
    <row r="38" spans="2:7" ht="25.5" customHeight="1">
      <c r="B38" s="130"/>
      <c r="C38" s="127" t="s">
        <v>88</v>
      </c>
      <c r="D38" s="130"/>
      <c r="E38" s="131"/>
      <c r="F38" s="170">
        <v>763306</v>
      </c>
      <c r="G38" s="170">
        <v>1336883</v>
      </c>
    </row>
    <row r="39" spans="2:7" ht="25.5" customHeight="1">
      <c r="B39" s="130"/>
      <c r="C39" s="127" t="s">
        <v>89</v>
      </c>
      <c r="D39" s="130"/>
      <c r="E39" s="131"/>
      <c r="F39" s="169">
        <f>F37+F38</f>
        <v>113107</v>
      </c>
      <c r="G39" s="169">
        <v>763306</v>
      </c>
    </row>
    <row r="41" ht="12.75">
      <c r="F41" s="83">
        <f>+F39-'Aktivet '!G8</f>
        <v>0</v>
      </c>
    </row>
  </sheetData>
  <sheetProtection/>
  <mergeCells count="7">
    <mergeCell ref="B4:G4"/>
    <mergeCell ref="C6:E7"/>
    <mergeCell ref="B6:B7"/>
    <mergeCell ref="B15:B16"/>
    <mergeCell ref="C15:C16"/>
    <mergeCell ref="C18:C19"/>
    <mergeCell ref="B18:B19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H21" sqref="H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98" t="s">
        <v>284</v>
      </c>
      <c r="B4" s="298"/>
      <c r="C4" s="298"/>
      <c r="D4" s="298"/>
      <c r="E4" s="298"/>
      <c r="F4" s="298"/>
      <c r="G4" s="298"/>
      <c r="H4" s="298"/>
    </row>
    <row r="5" ht="6.75" customHeight="1"/>
    <row r="6" spans="2:7" ht="12.75" customHeight="1">
      <c r="B6" s="9"/>
      <c r="G6" s="2"/>
    </row>
    <row r="7" ht="6.75" customHeight="1" thickBot="1"/>
    <row r="8" spans="1:8" s="3" customFormat="1" ht="24.75" customHeight="1" thickTop="1">
      <c r="A8" s="299"/>
      <c r="B8" s="300"/>
      <c r="C8" s="11" t="s">
        <v>40</v>
      </c>
      <c r="D8" s="11" t="s">
        <v>41</v>
      </c>
      <c r="E8" s="12" t="s">
        <v>66</v>
      </c>
      <c r="F8" s="12" t="s">
        <v>65</v>
      </c>
      <c r="G8" s="11" t="s">
        <v>67</v>
      </c>
      <c r="H8" s="13" t="s">
        <v>61</v>
      </c>
    </row>
    <row r="9" spans="1:8" s="6" customFormat="1" ht="30" customHeight="1">
      <c r="A9" s="15" t="s">
        <v>2</v>
      </c>
      <c r="B9" s="14" t="s">
        <v>181</v>
      </c>
      <c r="C9" s="160">
        <v>6000000</v>
      </c>
      <c r="D9" s="160">
        <v>0</v>
      </c>
      <c r="E9" s="160">
        <v>0</v>
      </c>
      <c r="F9" s="160">
        <v>0</v>
      </c>
      <c r="G9" s="160">
        <v>-128573</v>
      </c>
      <c r="H9" s="161">
        <f>SUM(C9:G9)</f>
        <v>5871427</v>
      </c>
    </row>
    <row r="10" spans="1:8" s="6" customFormat="1" ht="19.5" customHeight="1">
      <c r="A10" s="4" t="s">
        <v>153</v>
      </c>
      <c r="B10" s="5" t="s">
        <v>62</v>
      </c>
      <c r="C10" s="160"/>
      <c r="D10" s="160"/>
      <c r="E10" s="160"/>
      <c r="F10" s="160"/>
      <c r="G10" s="160">
        <v>-150497</v>
      </c>
      <c r="H10" s="161">
        <f aca="true" t="shared" si="0" ref="H10:H16">SUM(C10:G10)</f>
        <v>-150497</v>
      </c>
    </row>
    <row r="11" spans="1:8" s="6" customFormat="1" ht="19.5" customHeight="1">
      <c r="A11" s="15" t="s">
        <v>154</v>
      </c>
      <c r="B11" s="14" t="s">
        <v>60</v>
      </c>
      <c r="C11" s="160"/>
      <c r="D11" s="160"/>
      <c r="E11" s="160"/>
      <c r="F11" s="160"/>
      <c r="G11" s="160"/>
      <c r="H11" s="161">
        <f t="shared" si="0"/>
        <v>0</v>
      </c>
    </row>
    <row r="12" spans="1:8" s="6" customFormat="1" ht="19.5" customHeight="1">
      <c r="A12" s="8">
        <v>1</v>
      </c>
      <c r="B12" s="7" t="s">
        <v>64</v>
      </c>
      <c r="C12" s="162"/>
      <c r="D12" s="162"/>
      <c r="E12" s="162"/>
      <c r="F12" s="162"/>
      <c r="G12" s="162"/>
      <c r="H12" s="161">
        <f t="shared" si="0"/>
        <v>0</v>
      </c>
    </row>
    <row r="13" spans="1:8" s="6" customFormat="1" ht="19.5" customHeight="1">
      <c r="A13" s="8">
        <v>2</v>
      </c>
      <c r="B13" s="7" t="s">
        <v>63</v>
      </c>
      <c r="C13" s="162"/>
      <c r="D13" s="162"/>
      <c r="E13" s="162"/>
      <c r="F13" s="162"/>
      <c r="G13" s="162"/>
      <c r="H13" s="161">
        <f t="shared" si="0"/>
        <v>0</v>
      </c>
    </row>
    <row r="14" spans="1:8" s="6" customFormat="1" ht="19.5" customHeight="1">
      <c r="A14" s="8">
        <v>3</v>
      </c>
      <c r="B14" s="7" t="s">
        <v>68</v>
      </c>
      <c r="C14" s="162"/>
      <c r="D14" s="162"/>
      <c r="E14" s="162"/>
      <c r="F14" s="162"/>
      <c r="G14" s="162"/>
      <c r="H14" s="161">
        <f t="shared" si="0"/>
        <v>0</v>
      </c>
    </row>
    <row r="15" spans="1:8" s="6" customFormat="1" ht="19.5" customHeight="1">
      <c r="A15" s="8">
        <v>4</v>
      </c>
      <c r="B15" s="7" t="s">
        <v>69</v>
      </c>
      <c r="C15" s="162">
        <v>0</v>
      </c>
      <c r="D15" s="162"/>
      <c r="E15" s="162"/>
      <c r="F15" s="162"/>
      <c r="G15" s="162"/>
      <c r="H15" s="161">
        <f t="shared" si="0"/>
        <v>0</v>
      </c>
    </row>
    <row r="16" spans="1:10" s="6" customFormat="1" ht="30" customHeight="1">
      <c r="A16" s="15" t="s">
        <v>3</v>
      </c>
      <c r="B16" s="14" t="s">
        <v>186</v>
      </c>
      <c r="C16" s="163">
        <f>SUM(C9:C15)</f>
        <v>6000000</v>
      </c>
      <c r="D16" s="163">
        <f>SUM(D9:D15)</f>
        <v>0</v>
      </c>
      <c r="E16" s="163">
        <f>SUM(E9:E15)</f>
        <v>0</v>
      </c>
      <c r="F16" s="163">
        <f>SUM(F9:F15)</f>
        <v>0</v>
      </c>
      <c r="G16" s="163">
        <f>SUM(G9:G15)</f>
        <v>-279070</v>
      </c>
      <c r="H16" s="161">
        <f t="shared" si="0"/>
        <v>5720930</v>
      </c>
      <c r="J16" s="216">
        <f>+H16-'Pasivet '!H33</f>
        <v>0</v>
      </c>
    </row>
    <row r="17" spans="1:8" s="6" customFormat="1" ht="19.5" customHeight="1">
      <c r="A17" s="4">
        <v>1</v>
      </c>
      <c r="B17" s="7" t="s">
        <v>64</v>
      </c>
      <c r="C17" s="162">
        <v>0</v>
      </c>
      <c r="D17" s="162">
        <v>0</v>
      </c>
      <c r="E17" s="162">
        <v>0</v>
      </c>
      <c r="F17" s="162">
        <v>0</v>
      </c>
      <c r="G17" s="162">
        <f>'P&amp;L  '!F29</f>
        <v>-980316</v>
      </c>
      <c r="H17" s="161">
        <f>SUM(C17:G17)</f>
        <v>-980316</v>
      </c>
    </row>
    <row r="18" spans="1:8" s="6" customFormat="1" ht="19.5" customHeight="1">
      <c r="A18" s="4">
        <v>2</v>
      </c>
      <c r="B18" s="7" t="s">
        <v>63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1">
        <f>SUM(C18:G18)</f>
        <v>0</v>
      </c>
    </row>
    <row r="19" spans="1:8" s="6" customFormat="1" ht="19.5" customHeight="1">
      <c r="A19" s="4">
        <v>3</v>
      </c>
      <c r="B19" s="7" t="s">
        <v>70</v>
      </c>
      <c r="C19" s="162">
        <f>+'Cash Flow '!F32</f>
        <v>0</v>
      </c>
      <c r="D19" s="162">
        <v>0</v>
      </c>
      <c r="E19" s="162">
        <v>0</v>
      </c>
      <c r="F19" s="162">
        <v>0</v>
      </c>
      <c r="G19" s="162"/>
      <c r="H19" s="161">
        <f>SUM(C19:G19)</f>
        <v>0</v>
      </c>
    </row>
    <row r="20" spans="1:8" s="6" customFormat="1" ht="19.5" customHeight="1">
      <c r="A20" s="4">
        <v>4</v>
      </c>
      <c r="B20" s="7" t="s">
        <v>155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1">
        <f>SUM(C20:G20)</f>
        <v>0</v>
      </c>
    </row>
    <row r="21" spans="1:10" s="6" customFormat="1" ht="30" customHeight="1" thickBot="1">
      <c r="A21" s="16" t="s">
        <v>36</v>
      </c>
      <c r="B21" s="17" t="s">
        <v>256</v>
      </c>
      <c r="C21" s="164">
        <f>SUM(C16:C20)</f>
        <v>6000000</v>
      </c>
      <c r="D21" s="164">
        <f>SUM(D16:D20)</f>
        <v>0</v>
      </c>
      <c r="E21" s="164">
        <f>SUM(E16:E20)</f>
        <v>0</v>
      </c>
      <c r="F21" s="164">
        <f>SUM(F16:F20)</f>
        <v>0</v>
      </c>
      <c r="G21" s="164">
        <f>SUM(G16:G20)</f>
        <v>-1259386</v>
      </c>
      <c r="H21" s="241">
        <f>SUM(C21:G21)</f>
        <v>4740614</v>
      </c>
      <c r="J21" s="216"/>
    </row>
    <row r="22" ht="13.5" customHeight="1" thickTop="1"/>
    <row r="23" ht="13.5" customHeight="1"/>
    <row r="24" ht="13.5" customHeight="1">
      <c r="H24" s="217">
        <f>H21-'Pasivet '!G33</f>
        <v>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O8" sqref="O8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1" ht="12.75">
      <c r="A1" s="218" t="s">
        <v>187</v>
      </c>
      <c r="B1" s="218" t="s">
        <v>188</v>
      </c>
      <c r="C1" s="218" t="s">
        <v>189</v>
      </c>
      <c r="I1" s="219" t="s">
        <v>285</v>
      </c>
      <c r="J1" s="222"/>
      <c r="K1" s="222"/>
    </row>
    <row r="2" spans="2:11" ht="12.75">
      <c r="B2" s="218" t="s">
        <v>190</v>
      </c>
      <c r="C2" s="218" t="s">
        <v>190</v>
      </c>
      <c r="I2" s="219" t="s">
        <v>286</v>
      </c>
      <c r="J2" s="222"/>
      <c r="K2" s="222"/>
    </row>
    <row r="3" spans="2:11" ht="12.75">
      <c r="B3" s="218"/>
      <c r="C3" s="218"/>
      <c r="I3" s="219"/>
      <c r="K3" s="218" t="s">
        <v>191</v>
      </c>
    </row>
    <row r="4" spans="2:3" ht="12.75">
      <c r="B4" s="218"/>
      <c r="C4" s="218"/>
    </row>
    <row r="5" spans="2:11" ht="12.75">
      <c r="B5" s="10" t="s">
        <v>192</v>
      </c>
      <c r="C5" s="10" t="s">
        <v>192</v>
      </c>
      <c r="H5" s="136"/>
      <c r="I5" s="136"/>
      <c r="J5" s="220" t="s">
        <v>193</v>
      </c>
      <c r="K5" s="220" t="s">
        <v>194</v>
      </c>
    </row>
    <row r="6" spans="2:11" ht="12.75">
      <c r="B6" s="10" t="s">
        <v>195</v>
      </c>
      <c r="C6" s="10" t="s">
        <v>195</v>
      </c>
      <c r="H6" s="136">
        <v>1</v>
      </c>
      <c r="I6" s="220" t="s">
        <v>190</v>
      </c>
      <c r="J6" s="223" t="s">
        <v>192</v>
      </c>
      <c r="K6" s="223"/>
    </row>
    <row r="7" spans="2:11" ht="12.75">
      <c r="B7" s="10" t="s">
        <v>196</v>
      </c>
      <c r="C7" s="10" t="s">
        <v>196</v>
      </c>
      <c r="H7" s="136">
        <v>2</v>
      </c>
      <c r="I7" s="220" t="s">
        <v>190</v>
      </c>
      <c r="J7" s="223" t="s">
        <v>197</v>
      </c>
      <c r="K7" s="136"/>
    </row>
    <row r="8" spans="2:11" ht="12.75">
      <c r="B8" s="10" t="s">
        <v>198</v>
      </c>
      <c r="C8" s="10" t="s">
        <v>198</v>
      </c>
      <c r="H8" s="136">
        <v>3</v>
      </c>
      <c r="I8" s="220" t="s">
        <v>190</v>
      </c>
      <c r="J8" s="223" t="s">
        <v>199</v>
      </c>
      <c r="K8" s="136"/>
    </row>
    <row r="9" spans="2:11" ht="12.75">
      <c r="B9" s="10" t="s">
        <v>200</v>
      </c>
      <c r="C9" s="10" t="s">
        <v>200</v>
      </c>
      <c r="H9" s="136">
        <v>4</v>
      </c>
      <c r="I9" s="220" t="s">
        <v>190</v>
      </c>
      <c r="J9" s="223" t="s">
        <v>198</v>
      </c>
      <c r="K9" s="136"/>
    </row>
    <row r="10" spans="2:11" ht="12.75">
      <c r="B10" s="10" t="s">
        <v>201</v>
      </c>
      <c r="C10" s="10" t="s">
        <v>201</v>
      </c>
      <c r="H10" s="136">
        <v>5</v>
      </c>
      <c r="I10" s="220" t="s">
        <v>190</v>
      </c>
      <c r="J10" s="223" t="s">
        <v>200</v>
      </c>
      <c r="K10" s="136"/>
    </row>
    <row r="11" spans="2:11" ht="12.75">
      <c r="B11" s="10" t="s">
        <v>202</v>
      </c>
      <c r="C11" s="10" t="s">
        <v>202</v>
      </c>
      <c r="H11" s="136">
        <v>6</v>
      </c>
      <c r="I11" s="220" t="s">
        <v>190</v>
      </c>
      <c r="J11" s="223" t="s">
        <v>201</v>
      </c>
      <c r="K11" s="136"/>
    </row>
    <row r="12" spans="2:11" ht="12.75">
      <c r="B12" s="10" t="s">
        <v>203</v>
      </c>
      <c r="C12" s="10" t="s">
        <v>203</v>
      </c>
      <c r="H12" s="136">
        <v>7</v>
      </c>
      <c r="I12" s="220" t="s">
        <v>190</v>
      </c>
      <c r="J12" s="223" t="s">
        <v>204</v>
      </c>
      <c r="K12" s="136"/>
    </row>
    <row r="13" spans="2:11" ht="12.75">
      <c r="B13" s="218" t="s">
        <v>205</v>
      </c>
      <c r="C13" s="218" t="s">
        <v>205</v>
      </c>
      <c r="H13" s="136">
        <v>8</v>
      </c>
      <c r="I13" s="220" t="s">
        <v>190</v>
      </c>
      <c r="J13" s="223" t="s">
        <v>203</v>
      </c>
      <c r="K13" s="136"/>
    </row>
    <row r="14" spans="2:11" ht="12.75">
      <c r="B14" s="218"/>
      <c r="C14" s="218"/>
      <c r="H14" s="220" t="s">
        <v>2</v>
      </c>
      <c r="I14" s="220"/>
      <c r="J14" s="220" t="s">
        <v>206</v>
      </c>
      <c r="K14" s="220"/>
    </row>
    <row r="15" spans="2:11" ht="12.75">
      <c r="B15" s="10" t="s">
        <v>207</v>
      </c>
      <c r="C15" s="10" t="s">
        <v>207</v>
      </c>
      <c r="H15" s="136">
        <v>9</v>
      </c>
      <c r="I15" s="220" t="s">
        <v>205</v>
      </c>
      <c r="J15" s="223" t="s">
        <v>208</v>
      </c>
      <c r="K15" s="136"/>
    </row>
    <row r="16" spans="2:11" ht="12.75">
      <c r="B16" s="10" t="s">
        <v>209</v>
      </c>
      <c r="C16" s="10" t="s">
        <v>209</v>
      </c>
      <c r="H16" s="136">
        <v>10</v>
      </c>
      <c r="I16" s="220" t="s">
        <v>205</v>
      </c>
      <c r="J16" s="223" t="s">
        <v>209</v>
      </c>
      <c r="K16" s="223"/>
    </row>
    <row r="17" spans="2:11" ht="12.75">
      <c r="B17" s="10" t="s">
        <v>210</v>
      </c>
      <c r="C17" s="10" t="s">
        <v>210</v>
      </c>
      <c r="H17" s="136">
        <v>11</v>
      </c>
      <c r="I17" s="220" t="s">
        <v>205</v>
      </c>
      <c r="J17" s="223" t="s">
        <v>210</v>
      </c>
      <c r="K17" s="136"/>
    </row>
    <row r="18" spans="2:11" ht="12.75">
      <c r="B18" s="10"/>
      <c r="C18" s="10"/>
      <c r="H18" s="220" t="s">
        <v>3</v>
      </c>
      <c r="I18" s="220"/>
      <c r="J18" s="220" t="s">
        <v>211</v>
      </c>
      <c r="K18" s="220"/>
    </row>
    <row r="19" spans="2:11" ht="12.75">
      <c r="B19" s="218" t="s">
        <v>212</v>
      </c>
      <c r="C19" s="218" t="s">
        <v>212</v>
      </c>
      <c r="H19" s="136">
        <v>12</v>
      </c>
      <c r="I19" s="220" t="s">
        <v>212</v>
      </c>
      <c r="J19" s="223" t="s">
        <v>213</v>
      </c>
      <c r="K19" s="136"/>
    </row>
    <row r="20" spans="2:11" ht="12.75">
      <c r="B20" s="10" t="s">
        <v>202</v>
      </c>
      <c r="C20" s="10" t="s">
        <v>202</v>
      </c>
      <c r="H20" s="136">
        <v>13</v>
      </c>
      <c r="I20" s="220" t="s">
        <v>212</v>
      </c>
      <c r="J20" s="220" t="s">
        <v>214</v>
      </c>
      <c r="K20" s="136"/>
    </row>
    <row r="21" spans="2:11" ht="12.75">
      <c r="B21" s="10" t="s">
        <v>215</v>
      </c>
      <c r="C21" s="10" t="s">
        <v>215</v>
      </c>
      <c r="H21" s="136">
        <v>14</v>
      </c>
      <c r="I21" s="220" t="s">
        <v>212</v>
      </c>
      <c r="J21" s="223" t="s">
        <v>216</v>
      </c>
      <c r="K21" s="136"/>
    </row>
    <row r="22" spans="2:11" ht="12.75">
      <c r="B22" s="10" t="s">
        <v>216</v>
      </c>
      <c r="C22" s="10" t="s">
        <v>216</v>
      </c>
      <c r="H22" s="136">
        <v>15</v>
      </c>
      <c r="I22" s="220" t="s">
        <v>212</v>
      </c>
      <c r="J22" s="223" t="s">
        <v>217</v>
      </c>
      <c r="K22" s="136"/>
    </row>
    <row r="23" spans="2:11" ht="12.75">
      <c r="B23" s="10" t="s">
        <v>217</v>
      </c>
      <c r="C23" s="10" t="s">
        <v>217</v>
      </c>
      <c r="H23" s="136">
        <v>16</v>
      </c>
      <c r="I23" s="220" t="s">
        <v>212</v>
      </c>
      <c r="J23" s="223" t="s">
        <v>218</v>
      </c>
      <c r="K23" s="136"/>
    </row>
    <row r="24" spans="2:11" ht="12.75">
      <c r="B24" s="10" t="s">
        <v>219</v>
      </c>
      <c r="C24" s="10" t="s">
        <v>219</v>
      </c>
      <c r="H24" s="136">
        <v>17</v>
      </c>
      <c r="I24" s="220" t="s">
        <v>212</v>
      </c>
      <c r="J24" s="223" t="s">
        <v>220</v>
      </c>
      <c r="K24" s="136"/>
    </row>
    <row r="25" spans="2:11" ht="12.75">
      <c r="B25" s="10" t="s">
        <v>220</v>
      </c>
      <c r="C25" s="10" t="s">
        <v>220</v>
      </c>
      <c r="H25" s="136">
        <v>18</v>
      </c>
      <c r="I25" s="220" t="s">
        <v>212</v>
      </c>
      <c r="J25" s="223" t="s">
        <v>221</v>
      </c>
      <c r="K25" s="136"/>
    </row>
    <row r="26" spans="2:11" ht="12.75">
      <c r="B26" s="10" t="s">
        <v>222</v>
      </c>
      <c r="C26" s="10" t="s">
        <v>222</v>
      </c>
      <c r="H26" s="136">
        <v>19</v>
      </c>
      <c r="I26" s="220" t="s">
        <v>212</v>
      </c>
      <c r="J26" s="223" t="s">
        <v>223</v>
      </c>
      <c r="K26" s="136"/>
    </row>
    <row r="27" spans="2:11" ht="12.75">
      <c r="B27" s="10"/>
      <c r="C27" s="10"/>
      <c r="H27" s="220" t="s">
        <v>36</v>
      </c>
      <c r="I27" s="220"/>
      <c r="J27" s="220" t="s">
        <v>224</v>
      </c>
      <c r="K27" s="136"/>
    </row>
    <row r="28" spans="2:11" ht="12.75">
      <c r="B28" s="10" t="s">
        <v>223</v>
      </c>
      <c r="C28" s="10" t="s">
        <v>223</v>
      </c>
      <c r="H28" s="136">
        <v>20</v>
      </c>
      <c r="I28" s="220" t="s">
        <v>225</v>
      </c>
      <c r="J28" s="223" t="s">
        <v>226</v>
      </c>
      <c r="K28" s="136"/>
    </row>
    <row r="29" spans="2:11" ht="12.75">
      <c r="B29" s="218" t="s">
        <v>225</v>
      </c>
      <c r="C29" s="218" t="s">
        <v>225</v>
      </c>
      <c r="H29" s="136">
        <v>21</v>
      </c>
      <c r="I29" s="220" t="s">
        <v>225</v>
      </c>
      <c r="J29" s="223" t="s">
        <v>227</v>
      </c>
      <c r="K29" s="223"/>
    </row>
    <row r="30" spans="2:11" ht="12.75">
      <c r="B30" s="10" t="s">
        <v>228</v>
      </c>
      <c r="C30" s="10" t="s">
        <v>228</v>
      </c>
      <c r="H30" s="136">
        <v>22</v>
      </c>
      <c r="I30" s="220" t="s">
        <v>225</v>
      </c>
      <c r="J30" s="223" t="s">
        <v>229</v>
      </c>
      <c r="K30" s="223"/>
    </row>
    <row r="31" spans="2:11" ht="12.75">
      <c r="B31" s="10" t="s">
        <v>227</v>
      </c>
      <c r="C31" s="10" t="s">
        <v>227</v>
      </c>
      <c r="H31" s="136">
        <v>23</v>
      </c>
      <c r="I31" s="220" t="s">
        <v>225</v>
      </c>
      <c r="J31" s="223" t="s">
        <v>230</v>
      </c>
      <c r="K31" s="136"/>
    </row>
    <row r="32" spans="2:11" ht="12.75">
      <c r="B32" s="10"/>
      <c r="C32" s="10"/>
      <c r="H32" s="220" t="s">
        <v>231</v>
      </c>
      <c r="I32" s="220"/>
      <c r="J32" s="220" t="s">
        <v>232</v>
      </c>
      <c r="K32" s="136"/>
    </row>
    <row r="33" spans="2:11" ht="12.75">
      <c r="B33" s="10" t="s">
        <v>229</v>
      </c>
      <c r="C33" s="10" t="s">
        <v>229</v>
      </c>
      <c r="H33" s="136">
        <v>24</v>
      </c>
      <c r="I33" s="220" t="s">
        <v>233</v>
      </c>
      <c r="J33" s="223" t="s">
        <v>234</v>
      </c>
      <c r="K33" s="136"/>
    </row>
    <row r="34" spans="2:11" ht="12.75">
      <c r="B34" s="10" t="s">
        <v>230</v>
      </c>
      <c r="C34" s="10" t="s">
        <v>230</v>
      </c>
      <c r="H34" s="136">
        <v>25</v>
      </c>
      <c r="I34" s="220" t="s">
        <v>233</v>
      </c>
      <c r="J34" s="223" t="s">
        <v>235</v>
      </c>
      <c r="K34" s="136"/>
    </row>
    <row r="35" spans="8:11" ht="12.75">
      <c r="H35" s="136">
        <v>26</v>
      </c>
      <c r="I35" s="220" t="s">
        <v>233</v>
      </c>
      <c r="J35" s="223" t="s">
        <v>236</v>
      </c>
      <c r="K35" s="136"/>
    </row>
    <row r="36" spans="2:11" ht="12.75">
      <c r="B36" s="218" t="s">
        <v>233</v>
      </c>
      <c r="C36" s="218" t="s">
        <v>233</v>
      </c>
      <c r="H36" s="136">
        <v>27</v>
      </c>
      <c r="I36" s="220" t="s">
        <v>233</v>
      </c>
      <c r="J36" s="223" t="s">
        <v>237</v>
      </c>
      <c r="K36" s="136"/>
    </row>
    <row r="37" spans="2:11" ht="12.75">
      <c r="B37" s="10" t="s">
        <v>234</v>
      </c>
      <c r="C37" s="10" t="s">
        <v>234</v>
      </c>
      <c r="H37" s="136">
        <v>28</v>
      </c>
      <c r="I37" s="220" t="s">
        <v>233</v>
      </c>
      <c r="J37" s="223" t="s">
        <v>238</v>
      </c>
      <c r="K37" s="223"/>
    </row>
    <row r="38" spans="2:11" ht="12.75">
      <c r="B38" s="10" t="s">
        <v>235</v>
      </c>
      <c r="C38" s="10" t="s">
        <v>235</v>
      </c>
      <c r="H38" s="136">
        <v>29</v>
      </c>
      <c r="I38" s="220" t="s">
        <v>233</v>
      </c>
      <c r="J38" s="224" t="s">
        <v>239</v>
      </c>
      <c r="K38" s="136"/>
    </row>
    <row r="39" spans="2:11" ht="12.75">
      <c r="B39" s="10" t="s">
        <v>236</v>
      </c>
      <c r="C39" s="10" t="s">
        <v>236</v>
      </c>
      <c r="H39" s="136">
        <v>30</v>
      </c>
      <c r="I39" s="220" t="s">
        <v>233</v>
      </c>
      <c r="J39" s="223" t="s">
        <v>240</v>
      </c>
      <c r="K39" s="136"/>
    </row>
    <row r="40" spans="2:11" ht="12.75">
      <c r="B40" s="10" t="s">
        <v>237</v>
      </c>
      <c r="C40" s="10" t="s">
        <v>237</v>
      </c>
      <c r="H40" s="136">
        <v>31</v>
      </c>
      <c r="I40" s="220" t="s">
        <v>233</v>
      </c>
      <c r="J40" s="223" t="s">
        <v>241</v>
      </c>
      <c r="K40" s="136"/>
    </row>
    <row r="41" spans="2:11" ht="12.75">
      <c r="B41" s="10"/>
      <c r="C41" s="10"/>
      <c r="H41" s="136">
        <v>32</v>
      </c>
      <c r="I41" s="220" t="s">
        <v>233</v>
      </c>
      <c r="J41" s="223" t="s">
        <v>242</v>
      </c>
      <c r="K41" s="136"/>
    </row>
    <row r="42" spans="2:11" ht="12.75">
      <c r="B42" s="10" t="s">
        <v>238</v>
      </c>
      <c r="C42" s="10" t="s">
        <v>238</v>
      </c>
      <c r="H42" s="136">
        <v>33</v>
      </c>
      <c r="I42" s="220" t="s">
        <v>233</v>
      </c>
      <c r="J42" s="223" t="s">
        <v>243</v>
      </c>
      <c r="K42" s="136"/>
    </row>
    <row r="43" spans="2:13" ht="12.75">
      <c r="B43" s="10" t="s">
        <v>239</v>
      </c>
      <c r="C43" s="10" t="s">
        <v>239</v>
      </c>
      <c r="H43" s="135">
        <v>34</v>
      </c>
      <c r="I43" s="220" t="s">
        <v>233</v>
      </c>
      <c r="J43" s="223" t="s">
        <v>244</v>
      </c>
      <c r="K43" s="139">
        <f>+'P&amp;L  '!F8/1000</f>
        <v>0</v>
      </c>
      <c r="M43" s="138"/>
    </row>
    <row r="44" spans="2:11" ht="12.75">
      <c r="B44" s="10" t="s">
        <v>240</v>
      </c>
      <c r="C44" s="10" t="s">
        <v>240</v>
      </c>
      <c r="H44" s="220" t="s">
        <v>245</v>
      </c>
      <c r="I44" s="136"/>
      <c r="J44" s="220" t="s">
        <v>246</v>
      </c>
      <c r="K44" s="233">
        <f>+K43</f>
        <v>0</v>
      </c>
    </row>
    <row r="45" spans="2:11" ht="12.75">
      <c r="B45" s="10" t="s">
        <v>241</v>
      </c>
      <c r="C45" s="10" t="s">
        <v>241</v>
      </c>
      <c r="H45" s="136"/>
      <c r="I45" s="136"/>
      <c r="J45" s="220" t="s">
        <v>247</v>
      </c>
      <c r="K45" s="225">
        <f>SUM(K43:K44)</f>
        <v>0</v>
      </c>
    </row>
    <row r="46" spans="2:3" ht="12.75">
      <c r="B46" s="10" t="s">
        <v>244</v>
      </c>
      <c r="C46" s="10" t="s">
        <v>244</v>
      </c>
    </row>
    <row r="48" spans="9:11" ht="12.75">
      <c r="I48" s="226" t="s">
        <v>248</v>
      </c>
      <c r="J48" s="221"/>
      <c r="K48" s="220" t="s">
        <v>249</v>
      </c>
    </row>
    <row r="49" spans="9:11" ht="12.75">
      <c r="I49" s="227"/>
      <c r="J49" s="228"/>
      <c r="K49" s="228"/>
    </row>
    <row r="50" spans="9:11" ht="12.75">
      <c r="I50" s="229" t="s">
        <v>250</v>
      </c>
      <c r="J50" s="229"/>
      <c r="K50" s="136"/>
    </row>
    <row r="51" spans="9:11" ht="12.75">
      <c r="I51" s="136" t="s">
        <v>251</v>
      </c>
      <c r="J51" s="136"/>
      <c r="K51" s="136"/>
    </row>
    <row r="52" spans="9:11" ht="12.75">
      <c r="I52" s="136" t="s">
        <v>252</v>
      </c>
      <c r="J52" s="136"/>
      <c r="K52" s="136"/>
    </row>
    <row r="53" spans="9:11" ht="12.75">
      <c r="I53" s="136" t="s">
        <v>253</v>
      </c>
      <c r="J53" s="136"/>
      <c r="K53" s="136"/>
    </row>
    <row r="54" spans="9:11" ht="12.75">
      <c r="I54" s="230" t="s">
        <v>254</v>
      </c>
      <c r="J54" s="221"/>
      <c r="K54" s="136">
        <v>1</v>
      </c>
    </row>
    <row r="55" spans="9:11" ht="12.75">
      <c r="I55" s="231"/>
      <c r="J55" s="232" t="s">
        <v>159</v>
      </c>
      <c r="K55" s="232">
        <v>1</v>
      </c>
    </row>
    <row r="57" ht="12.75">
      <c r="K57" s="218" t="s">
        <v>161</v>
      </c>
    </row>
    <row r="58" ht="12.75">
      <c r="K58" s="10"/>
    </row>
    <row r="59" ht="12.75">
      <c r="I59" s="218" t="s">
        <v>255</v>
      </c>
    </row>
    <row r="61" ht="12.75">
      <c r="I61" s="218"/>
    </row>
    <row r="62" spans="8:15" ht="12.75">
      <c r="H62" s="218"/>
      <c r="I62" s="218"/>
      <c r="J62" s="218"/>
      <c r="K62" s="218"/>
      <c r="L62" s="218"/>
      <c r="M62" s="218"/>
      <c r="N62" s="218"/>
      <c r="O62" s="218"/>
    </row>
    <row r="63" spans="8:15" ht="12.75">
      <c r="H63" s="218"/>
      <c r="I63" s="218"/>
      <c r="J63" s="218"/>
      <c r="K63" s="218"/>
      <c r="L63" s="218"/>
      <c r="M63" s="218"/>
      <c r="N63" s="218"/>
      <c r="O63" s="218"/>
    </row>
    <row r="64" spans="9:15" ht="12.75">
      <c r="I64" s="218"/>
      <c r="J64" s="218"/>
      <c r="K64" s="218"/>
      <c r="L64" s="218"/>
      <c r="M64" s="218"/>
      <c r="N64" s="218"/>
      <c r="O64" s="218"/>
    </row>
    <row r="65" spans="9:15" ht="12.75">
      <c r="I65" s="218"/>
      <c r="J65" s="218"/>
      <c r="K65" s="218"/>
      <c r="L65" s="218"/>
      <c r="M65" s="218"/>
      <c r="N65" s="218"/>
      <c r="O65" s="218"/>
    </row>
    <row r="66" spans="8:9" ht="12.75">
      <c r="H66" s="218"/>
      <c r="I66" s="2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Miri</cp:lastModifiedBy>
  <cp:lastPrinted>2013-03-26T16:48:10Z</cp:lastPrinted>
  <dcterms:created xsi:type="dcterms:W3CDTF">2002-02-16T18:16:52Z</dcterms:created>
  <dcterms:modified xsi:type="dcterms:W3CDTF">2013-10-27T16:40:23Z</dcterms:modified>
  <cp:category/>
  <cp:version/>
  <cp:contentType/>
  <cp:contentStatus/>
</cp:coreProperties>
</file>