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23" activeTab="5"/>
  </bookViews>
  <sheets>
    <sheet name="Kop." sheetId="1" r:id="rId1"/>
    <sheet name="Aktivet" sheetId="2" r:id="rId2"/>
    <sheet name="Pasivet" sheetId="3" r:id="rId3"/>
    <sheet name="PASH 1" sheetId="4" r:id="rId4"/>
    <sheet name="Fluksi 2" sheetId="5" r:id="rId5"/>
    <sheet name="Kapitali 1" sheetId="6" r:id="rId6"/>
    <sheet name="Shenimet faqe 1" sheetId="7" r:id="rId7"/>
    <sheet name="shenima faqe 2" sheetId="8" r:id="rId8"/>
    <sheet name="Shenimet vazhdimi" sheetId="9" r:id="rId9"/>
    <sheet name="PASH 2" sheetId="10" r:id="rId10"/>
    <sheet name="Fluksi 1" sheetId="11" r:id="rId11"/>
    <sheet name="Kapitali 2" sheetId="12" r:id="rId12"/>
    <sheet name="Sheet1" sheetId="13" r:id="rId13"/>
  </sheets>
  <definedNames/>
  <calcPr fullCalcOnLoad="1"/>
</workbook>
</file>

<file path=xl/sharedStrings.xml><?xml version="1.0" encoding="utf-8"?>
<sst xmlns="http://schemas.openxmlformats.org/spreadsheetml/2006/main" count="981" uniqueCount="483">
  <si>
    <t>Data e krijimit</t>
  </si>
  <si>
    <t>Nr. i  Regjistrit  Tregetar</t>
  </si>
  <si>
    <t>Nr</t>
  </si>
  <si>
    <t>I</t>
  </si>
  <si>
    <t>II</t>
  </si>
  <si>
    <t>Adresa e Selise</t>
  </si>
  <si>
    <t>P A S Q Y R A T     F I N A N C I A R E</t>
  </si>
  <si>
    <t>A   K   T   I   V   E   T</t>
  </si>
  <si>
    <t>Aktivet  monetare</t>
  </si>
  <si>
    <t>Banka</t>
  </si>
  <si>
    <t>Arka</t>
  </si>
  <si>
    <t>Veprimtaria  Kryesore</t>
  </si>
  <si>
    <t>(   ________________  )</t>
  </si>
  <si>
    <t>S H E N I M E T          S P J E G U E S E</t>
  </si>
  <si>
    <t>Per Drejtimin  e Njesise  Ekonomike</t>
  </si>
  <si>
    <t>Ligjit Nr. 9228 Date 29.04.2004     Per Kontabilitetin dhe Pasqyrat Financiare  )</t>
  </si>
  <si>
    <t>NIPT -i</t>
  </si>
  <si>
    <t>Pasqyra Financiare jane te shprehura ne</t>
  </si>
  <si>
    <t>Pasqyra Financiare jane te rumbullakosura ne</t>
  </si>
  <si>
    <t>Nga</t>
  </si>
  <si>
    <t>Deri</t>
  </si>
  <si>
    <t xml:space="preserve">  Data  e  mbylljes se Pasqyrave Financiare</t>
  </si>
  <si>
    <t>Pasqyra Financiare jane individuale</t>
  </si>
  <si>
    <t xml:space="preserve">  Periudha  Kontabel e Pasqyrave Financiare</t>
  </si>
  <si>
    <t>Pershkrimi  i  Elementeve</t>
  </si>
  <si>
    <t>B</t>
  </si>
  <si>
    <t>Emertimi dhe Forma ligjore</t>
  </si>
  <si>
    <t>Sqarim:</t>
  </si>
  <si>
    <t>Shënimet qe shpjegojnë zërat e ndryshëm të pasqyrave financiare</t>
  </si>
  <si>
    <t>Totali</t>
  </si>
  <si>
    <t>C</t>
  </si>
  <si>
    <t>Shënime të tjera shpjegeuse</t>
  </si>
  <si>
    <t xml:space="preserve">     Plotesimi i te dhenave të kësaj pjese duhet të bëhet sipas kërkesave dhe strukturës standarte te </t>
  </si>
  <si>
    <t xml:space="preserve">               a) Informacion i përgjithsëm dhe politikat kontabël</t>
  </si>
  <si>
    <t xml:space="preserve">               b)Shënimet qe shpjegojnë zërat e ndryshëm të pasqyrave financiare</t>
  </si>
  <si>
    <t xml:space="preserve">               c) Shënime të tjera shpjegeuse</t>
  </si>
  <si>
    <t>A I</t>
  </si>
  <si>
    <t>Informacion i përgjithshëm</t>
  </si>
  <si>
    <t>A II</t>
  </si>
  <si>
    <t>Politikat kontabël</t>
  </si>
  <si>
    <t>Investime</t>
  </si>
  <si>
    <t>Te tjera Financiare</t>
  </si>
  <si>
    <t>Në tituj pronësie të njësive ekonomike brenda grupit</t>
  </si>
  <si>
    <t>Aksionet e veta</t>
  </si>
  <si>
    <t>Të drejta të arkëtueshme</t>
  </si>
  <si>
    <t>Nga aktiviteti i shfrytëzimit</t>
  </si>
  <si>
    <t>Nga njësitë ekonomike brenda grupit</t>
  </si>
  <si>
    <t>Nga  njësitë ekonomike ku ka interesa pjesëmarrëse</t>
  </si>
  <si>
    <t xml:space="preserve">Të tjera </t>
  </si>
  <si>
    <t>Kapital i nënshkruar i papaguar</t>
  </si>
  <si>
    <t>Inventarët</t>
  </si>
  <si>
    <t>Lëndë e parë dhe materiale të konsumueshme</t>
  </si>
  <si>
    <t>Prodhime në proces dhe gjysëmprodukte</t>
  </si>
  <si>
    <t xml:space="preserve">Produkte të gatshme </t>
  </si>
  <si>
    <t xml:space="preserve">Mallra                                                        </t>
  </si>
  <si>
    <t>Aktive Biologjike (Gjë e gjallë në rritje e majmëri)</t>
  </si>
  <si>
    <t>AAGJM të mbajtura për shitje</t>
  </si>
  <si>
    <t>Parapagime për inventar</t>
  </si>
  <si>
    <t>Shpenzime të shtyra</t>
  </si>
  <si>
    <t>Të arkëtueshme nga të ardhurat e konstatuara</t>
  </si>
  <si>
    <t>Aktive tatimore të shtyra</t>
  </si>
  <si>
    <t>Kapitali i nënshkruar i papaguar</t>
  </si>
  <si>
    <t>Aktive financiare</t>
  </si>
  <si>
    <t>Tituj pronësie në njësitë ekonomike brenda grupit</t>
  </si>
  <si>
    <t xml:space="preserve">Tituj të huadhënies në njësitë ekonomike brenda grupit </t>
  </si>
  <si>
    <t xml:space="preserve">Tituj pronësie  në njësitë ekonomike ku ka interesa pjesëmarrëse </t>
  </si>
  <si>
    <t>Tituj të huadhënies  në njësitë ekonomike ku ka interesa pjesëmarrëse</t>
  </si>
  <si>
    <t xml:space="preserve">Tituj të tjerë të mbajtur si aktive afatgjata </t>
  </si>
  <si>
    <t>Tituj të tjerë të huadhënies</t>
  </si>
  <si>
    <t>Aktivet materiale</t>
  </si>
  <si>
    <t>Toka dhe ndërtesa</t>
  </si>
  <si>
    <t>Impiante dhe makineri</t>
  </si>
  <si>
    <t xml:space="preserve">Të tjera Instalime dhe pajisje </t>
  </si>
  <si>
    <t>Ativet biologjike</t>
  </si>
  <si>
    <t>Aktive jo materiale:</t>
  </si>
  <si>
    <t>Koncesione,patenta,liçenca,marka tregtare,të drejta dhe aktive të ngjashme</t>
  </si>
  <si>
    <t>Emri i Mirë</t>
  </si>
  <si>
    <t xml:space="preserve">Parapagime për AAJM                                                                 </t>
  </si>
  <si>
    <t>TOTALI   AKTIVEVE    AFATSHKURTRA</t>
  </si>
  <si>
    <t>Aktivet Afatshkurtra</t>
  </si>
  <si>
    <t>TOTALI   AKTIVEVE    AFATGJATA</t>
  </si>
  <si>
    <t>Aktivet Afatgjata</t>
  </si>
  <si>
    <t>DETYRIMET  DHE  KAPITALI</t>
  </si>
  <si>
    <t>Detyrime afatshkurtra:</t>
  </si>
  <si>
    <t>Titujt e huamarrjes</t>
  </si>
  <si>
    <t>Detyrime ndaj institucioneve të kredisë</t>
  </si>
  <si>
    <t xml:space="preserve">Arkëtime në avancë për porosi </t>
  </si>
  <si>
    <t>Të pagueshme për aktivitetin e shfrytëzimit</t>
  </si>
  <si>
    <t>Dëftesa të pagueshme</t>
  </si>
  <si>
    <t>Të pagueshme ndaj njësive ekonomike brenda grupit</t>
  </si>
  <si>
    <t>Të pagueshme ndaj  njësive ekonomike ku ka interesa pjesëmarrëse</t>
  </si>
  <si>
    <t>Të pagueshme ndaj punonjësve dhe sigurimeve shoqërore/shëndetsore</t>
  </si>
  <si>
    <t>Të pagueshme për detyrimet tatimore</t>
  </si>
  <si>
    <t>Të pagueshme për shpenzime të konstatuara</t>
  </si>
  <si>
    <t xml:space="preserve">Të ardhura të shtyra </t>
  </si>
  <si>
    <t>Provizione</t>
  </si>
  <si>
    <t>A K T I V E    T O T A L E</t>
  </si>
  <si>
    <t>D E T Y R I M E T     T O T A L E</t>
  </si>
  <si>
    <t>Detyrime afatgjata:</t>
  </si>
  <si>
    <t xml:space="preserve">Arkëtimet në avancë për porosi </t>
  </si>
  <si>
    <t>Të tjera të pagueshme</t>
  </si>
  <si>
    <t xml:space="preserve">Të pagueshme për shpenzime të konstatuara </t>
  </si>
  <si>
    <t>Të ardhura të shtyra</t>
  </si>
  <si>
    <t>Provizione:</t>
  </si>
  <si>
    <t>►</t>
  </si>
  <si>
    <t xml:space="preserve">Provizione  për pensionet </t>
  </si>
  <si>
    <t>Provizione të tjera</t>
  </si>
  <si>
    <t>Detyrime tatimore të shtyra</t>
  </si>
  <si>
    <t>Totali  i  Detyrimeve    afatshkurtera</t>
  </si>
  <si>
    <t>Totali  i  Detyrimeve    afatgjata</t>
  </si>
  <si>
    <t>Kapitali dhe Rezervat</t>
  </si>
  <si>
    <t>Kapitali i Nënshkruar</t>
  </si>
  <si>
    <t>Primi i lidhur me kapitalin</t>
  </si>
  <si>
    <t>Rezerva rivlerësimi</t>
  </si>
  <si>
    <t>Rezerva të tjera</t>
  </si>
  <si>
    <t xml:space="preserve">Rezerva ligjore </t>
  </si>
  <si>
    <t>Rezerva statutore</t>
  </si>
  <si>
    <t xml:space="preserve">Fitimi i pashpërndarë </t>
  </si>
  <si>
    <t>Fitim / Humbja e  Vitit</t>
  </si>
  <si>
    <t>Totali  i  Kapitalit</t>
  </si>
  <si>
    <t>TOTALI   I   DETYRIMEVE   DHE   KAPITALIT</t>
  </si>
  <si>
    <t>Pasqyra e Performancës</t>
  </si>
  <si>
    <t>(Pasqyra e të ardhurave dhe shpenzimeve)</t>
  </si>
  <si>
    <t>Formati 1 – Shpenzimet e shfrytëzimit të klasifikuara sipas natyrës</t>
  </si>
  <si>
    <t>Të ardhura nga aktiviteti i shfrytëzimit</t>
  </si>
  <si>
    <t>Ndryshimi në inventarin e produkteve të gatshme dhe prodhimit në proces</t>
  </si>
  <si>
    <t>Puna e kryer nga njësia ekonomike dhe e kapitalizuar</t>
  </si>
  <si>
    <t>Të ardhura të tjera të shfrytëzimit</t>
  </si>
  <si>
    <t xml:space="preserve">Lënda e parë dhe materiale të konsumueshme </t>
  </si>
  <si>
    <t xml:space="preserve">Të tjera shpenzime </t>
  </si>
  <si>
    <t>Shpenzime të personelit</t>
  </si>
  <si>
    <t>Paga dhe shpërblime</t>
  </si>
  <si>
    <t xml:space="preserve">Shpenzime të sigurimeve shoqërore/shëndetsore (paraqitur veçmas </t>
  </si>
  <si>
    <t>nga shpenzimet për pensionet)</t>
  </si>
  <si>
    <t>Zhvlerësimi i aktiveve afatgjata materiale</t>
  </si>
  <si>
    <t>Shpenzime konsumi dhe amortizimi</t>
  </si>
  <si>
    <t>Shpenzime të tjera shfrytëzimi</t>
  </si>
  <si>
    <t xml:space="preserve">Të ardhura të tjera </t>
  </si>
  <si>
    <t xml:space="preserve">Të ardhura nga njësitë ekonomike ku ka interesa pjesëmarrëse (paraqitur </t>
  </si>
  <si>
    <t>veçmas të ardhurat   nga njësitë ekonomike brenda grupit)</t>
  </si>
  <si>
    <t>Të ardhura nga investimet dhe huatë e tjera pjesë e aktiveve afatgjata</t>
  </si>
  <si>
    <t xml:space="preserve">Interesa të arkëtueshëm dhe të ardhura të tjera të ngjashme (paraqitur </t>
  </si>
  <si>
    <t>veçmas të ardhurat nga njësitë ekonomike brenda grupit)</t>
  </si>
  <si>
    <t>(paraqitur veçmas të ardhurat nga njësitë ekonomike brenda grupit)</t>
  </si>
  <si>
    <t xml:space="preserve">Zhvlerësimi i aktiveve  financiare dhe investimeve financiare të mbajtura si </t>
  </si>
  <si>
    <t xml:space="preserve"> aktive afatshkurtra</t>
  </si>
  <si>
    <t>( X )</t>
  </si>
  <si>
    <t>X</t>
  </si>
  <si>
    <t>Shpenzime financiare</t>
  </si>
  <si>
    <t>Shpenzime të tjera financiare</t>
  </si>
  <si>
    <t>Shpenzime interesi dhe shpenzime  të ngjashme (paraqitur veçmas</t>
  </si>
  <si>
    <t>shpenzimet për t'u paguar tek njësitë ekonomike brenda grupit)</t>
  </si>
  <si>
    <t xml:space="preserve">Pjesa e fitimit/humbjes nga pjesëmarrjet </t>
  </si>
  <si>
    <t>Fitimi/Humbja para tatimit</t>
  </si>
  <si>
    <t>Shpenzimi i tatimit mbi fitimin</t>
  </si>
  <si>
    <t>Shpenzimi aktual i tatimit mbi fitimin</t>
  </si>
  <si>
    <t>Shpenzimi i tatim fitimit të shtyrë</t>
  </si>
  <si>
    <t>Pjesa e tatim fitimit të  pjesëmarrjeve</t>
  </si>
  <si>
    <t>Fitimi/Humbja e vitit</t>
  </si>
  <si>
    <t>Fitimi/Humbja për:</t>
  </si>
  <si>
    <t>Pronarët e njësisë ekonomike mëmë</t>
  </si>
  <si>
    <t>Interesat jo-kontrolluese</t>
  </si>
  <si>
    <t>Formati 2 – Shpenzimet e shfrytëzimit të klasifikuara sipas funksionit</t>
  </si>
  <si>
    <t>Fitimi/humbja bruto</t>
  </si>
  <si>
    <t xml:space="preserve">Të ardhura nga njësitë ekonomike ku ka interesa pjesëmarrëse </t>
  </si>
  <si>
    <t>(paraqitur veçmas të ardhurat   nga njësitë ekonomike brenda grupit)</t>
  </si>
  <si>
    <t>Interesa të arkëtueshëm dhe të ardhura të tjera të ngjashme</t>
  </si>
  <si>
    <t>aktive afatshkurtra</t>
  </si>
  <si>
    <t xml:space="preserve">Pasqyra e të Ardhurave Gjithëpërfshirëse  </t>
  </si>
  <si>
    <t>Të ardhura të tjera gjithëpërfshirëse për vitin:</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</si>
  <si>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</si>
  <si>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</si>
  <si>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</si>
  <si>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</si>
  <si>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Totali i të ardhurave të tjera gjithëpërfshirëse për vitin</t>
  </si>
  <si>
    <t>Totali i të ardhurave gjithëpërfshirëse për vitin</t>
  </si>
  <si>
    <t>Totali i të ardhurave/humbjeve gjithëpërfshirëse për:</t>
  </si>
  <si>
    <t>Pasqyra   e   Fluksit   te Mjeteve   Monetare</t>
  </si>
  <si>
    <t>(metoda direkte)</t>
  </si>
  <si>
    <t>Fluksi i Mjeteve Monetare nga/(përdorur në) aktivitetin e shfrytëzimit</t>
  </si>
  <si>
    <t>Të arkëtuara nga të drejtat e arkëtueshme</t>
  </si>
  <si>
    <t>Të paguara për detyrimet e pagueshme dhe detyrimet ndaj punonjësve</t>
  </si>
  <si>
    <t>Pagesa të tjera</t>
  </si>
  <si>
    <t>Mjete monetare të gjeneruara nga aktiviteti i shfrytëzimit</t>
  </si>
  <si>
    <t>Interes i paguar</t>
  </si>
  <si>
    <t>Tatim fitimi i paguar</t>
  </si>
  <si>
    <t>Mjete monetare neto nga/(përdorur në) aktivitetin e shfrytëzimit</t>
  </si>
  <si>
    <t>Fluksi i Mjeteve Monetare nga/(përdorur në) aktivitetin e investimit</t>
  </si>
  <si>
    <t>Para neto të përdorura për blerjen e filialeve</t>
  </si>
  <si>
    <t>Para neto të arkëtuara nga shitja e filialeve</t>
  </si>
  <si>
    <t>Pagesa për blerjen e aktiveve afatgjata materiale</t>
  </si>
  <si>
    <t>Arkëtime nga shitja e aktiveve afatgjata materiale</t>
  </si>
  <si>
    <t>Pagesa për blerjen e investimeve të tjera</t>
  </si>
  <si>
    <t>Arkëtime nga shitja e investimeve të tjera</t>
  </si>
  <si>
    <t>Dividentë të arkëtuar</t>
  </si>
  <si>
    <t>Mjete monetare neto nga/(përdorur në) aktivitetin e investimit</t>
  </si>
  <si>
    <t>Fluksi i Mjeteve Monetare nga/(përdorur në) aktivitetin e  financimit</t>
  </si>
  <si>
    <t>Arkëtime nga emetimi i kapitalit aksionar</t>
  </si>
  <si>
    <t>Arkëtime nga emetimi i aksioneve të përdorura si kolateral</t>
  </si>
  <si>
    <t>Hua të arkëtuara</t>
  </si>
  <si>
    <t>Pagesa e kostove të transaksionit që lidhen me kreditë dhe huatë</t>
  </si>
  <si>
    <t>Riblerje e aksioneve të veta</t>
  </si>
  <si>
    <t>Pagesa e aksioneve të përdorura si kolateral</t>
  </si>
  <si>
    <t>Pagesa e huave</t>
  </si>
  <si>
    <t>Pagesë e detyrimeve të qirasë financiare</t>
  </si>
  <si>
    <t>Dividendë të paguar</t>
  </si>
  <si>
    <t>Mjete monetare neto nga/(përdorur në) aktivitetin e financimit</t>
  </si>
  <si>
    <t>Rritje/(rënie) neto në mjete monetare dhe ekuivalentë të mjeteve monetare</t>
  </si>
  <si>
    <t>Mjete monetare dhe ekuivalentë të mjeteve monetare më 1 janar</t>
  </si>
  <si>
    <t>Efekti i luhatjeve të kursit të këmbimit të mjeteve monetare</t>
  </si>
  <si>
    <t>Mjete monetare dhe ekuivalentë të mjeteve monetare më 31 dhjetor</t>
  </si>
  <si>
    <t>(metoda indirekte)</t>
  </si>
  <si>
    <t>Fitim / Humbja e vitit</t>
  </si>
  <si>
    <t>Rregullimet për shpenzimet jomonetare:</t>
  </si>
  <si>
    <t>Shpenzimet financiare jomonetare</t>
  </si>
  <si>
    <t>Shpenzimet për tatimin mbi fitimin jomonetar</t>
  </si>
  <si>
    <t>Fluksi i mjeteve monetare i përfshirë në aktivitetet investuese:</t>
  </si>
  <si>
    <t>Fitim nga shitja e aktiveve afatgjata materiale</t>
  </si>
  <si>
    <t>Ndryshimet në aktivet dhe detyrimet e shfrytëzimit:</t>
  </si>
  <si>
    <t>Rënie/(rritje) në të drejtat e arkëtueshme dhe të tjera</t>
  </si>
  <si>
    <t>Rënie/(rritje) në inventarë</t>
  </si>
  <si>
    <t>Rritje/(rënie) në detyrimet e pagueshme</t>
  </si>
  <si>
    <t>Rritje/(rënie) në detyrime për punonjësit</t>
  </si>
  <si>
    <t>Pozicioni financiar më 31 dhjetor 2XX2</t>
  </si>
  <si>
    <t>(X)</t>
  </si>
  <si>
    <t>Totali i transaksioneve me pronarët e njësisë ekonomike</t>
  </si>
  <si>
    <t>Emetimi i kapitalit të nënshkruar</t>
  </si>
  <si>
    <t>Transaksionet me pronarët e njësisë ekonomike të njohura direkt në kapital:</t>
  </si>
  <si>
    <t>Të ardhura totale gjithëpërfshirëse për vitin:</t>
  </si>
  <si>
    <t>Të ardhura të tjera gjithëpërfshirëse:</t>
  </si>
  <si>
    <t>Fitimi / Humbja e vitit</t>
  </si>
  <si>
    <t>Totali i të ardhura gjithëpërfshirëse për vitin:</t>
  </si>
  <si>
    <t>Pozicioni financiar i rideklaruar më 1 janar 2XX2</t>
  </si>
  <si>
    <t>Pozicioni financiar i rideklaruar më 31 dhjetor 2XX1</t>
  </si>
  <si>
    <t>Pozicioni financiar i rideklaruar më 1 janar 2XX1</t>
  </si>
  <si>
    <t>Efekti i ndryshimeve në politikat kontabël</t>
  </si>
  <si>
    <t>Pozicioni financiar më 31 dhjetor 2XX0</t>
  </si>
  <si>
    <t>Interesa Jo-Kontrollues</t>
  </si>
  <si>
    <t>Fitimet e Pashpërndara</t>
  </si>
  <si>
    <t>Rezerva Statutore</t>
  </si>
  <si>
    <t>Rezerva Ligjore</t>
  </si>
  <si>
    <t>Rezerva Rivlerësimi</t>
  </si>
  <si>
    <t>Kapitali i nënshkruar</t>
  </si>
  <si>
    <t>Pasqyra e Ndryshimeve në Kapitalin Neto</t>
  </si>
  <si>
    <t>Shtojca 4</t>
  </si>
  <si>
    <t>(Pasqyra e konsoliduar)</t>
  </si>
  <si>
    <t>Diferencat nga përkthimi i monedhës në veprimatari të huaja</t>
  </si>
  <si>
    <t xml:space="preserve">X </t>
  </si>
  <si>
    <t>Hartuesi i Pasqyrave Financiare</t>
  </si>
  <si>
    <t xml:space="preserve">     Dhënia e shënimeve shpjeguese në këtë pjesë është e detyrueshme sipas SKK 2 i permiresuar</t>
  </si>
  <si>
    <t>percaktuara ne SKK 2 te permiresuar.  Rradha e dhenies se spjegimeve duhet te jete :</t>
  </si>
  <si>
    <t xml:space="preserve">(  Ne zbatim te Standartit Kombetar te Kontabilitetit Nr.2 te Permiresuar dhe </t>
  </si>
  <si>
    <t>Pasqyra e Pozicionit Financiar (Bilanci)</t>
  </si>
  <si>
    <r>
      <t>Kosto të shitjeve</t>
    </r>
    <r>
      <rPr>
        <i/>
        <sz val="10"/>
        <rFont val="Arial"/>
        <family val="2"/>
      </rPr>
      <t xml:space="preserve"> (përfshirë shpenzime të amortizimit dhe zhvlerësimit)</t>
    </r>
  </si>
  <si>
    <r>
      <t>Shpenzime të shpërndarjes</t>
    </r>
    <r>
      <rPr>
        <i/>
        <sz val="10"/>
        <rFont val="Arial"/>
        <family val="2"/>
      </rPr>
      <t xml:space="preserve"> (përfshirë shpenzime të amortizimit dhe zhvlerësimit)</t>
    </r>
  </si>
  <si>
    <r>
      <t xml:space="preserve">Shpenzime administrative </t>
    </r>
    <r>
      <rPr>
        <i/>
        <sz val="10"/>
        <rFont val="Arial"/>
        <family val="2"/>
      </rPr>
      <t>(përfshirë shpenzime të amortizimit dhe zhvlerësimit)</t>
    </r>
  </si>
  <si>
    <t xml:space="preserve">Ngjarje te ndodhura pas dates se bilancit per te cilat behen rregullime apo ngjarje te </t>
  </si>
  <si>
    <t>ndodhura pas dates se bilancit per te cilat nuk behen rregulline  nuk ka.</t>
  </si>
  <si>
    <t>Gabime materiale te ndodhura ne periudhat kontabel te mepareshme te konstatuara gjate</t>
  </si>
  <si>
    <t>periudhes rraportuese dhe qe korigjim nuk ka.</t>
  </si>
  <si>
    <t xml:space="preserve">     Kuadri ligjor: Ligjit 9228 dt 29.04.2004 "Per Kontabilitetin dhe Pasqyrat Financiare"</t>
  </si>
  <si>
    <t xml:space="preserve">        a) NJESIA EKONOMIKE RAPORTUSE ka mbajtur ne llogarite e saj aktivet,pasivet dhe</t>
  </si>
  <si>
    <t>transaksionet ekonomike te veta.</t>
  </si>
  <si>
    <t xml:space="preserve">        b) VIJIMESIA e veprimtarise ekonomike te njesise sone raportuse eshte e siguruar duke</t>
  </si>
  <si>
    <t>mos pasur ne plan ose nevoje nderprerjen  e aktivitetit te saj.</t>
  </si>
  <si>
    <t xml:space="preserve">        c) KOMPENSIM midis nje aktivi dhe nje pasivi nuk ka , ndersa midis te ardhurave dhe </t>
  </si>
  <si>
    <t>shpenzimeve ka vetem ne rastet qe lejohen nga SKK.</t>
  </si>
  <si>
    <t xml:space="preserve">        d) KUPTUSHMERIA e Pasqyrave Financiare eshte realizuar ne masen e plote per te </t>
  </si>
  <si>
    <t xml:space="preserve">qene te qarta dhe te kuptushme per perdorues te jashtem qe kane njohuri te pergjitheshme te </t>
  </si>
  <si>
    <t>mjaftueshme ne fushen e kontabilitetit.</t>
  </si>
  <si>
    <t xml:space="preserve">        e) MATERIALITETI eshte vleresuar nga ana jone dhe ne baze te tij Pasqyrat Financiare</t>
  </si>
  <si>
    <t>jane hartuar vetem per zera materiale.</t>
  </si>
  <si>
    <t xml:space="preserve">         f) BESUSHMERIA per hartimin e Pasqyrave Financiare eshte e siguruar pasi nuk ka</t>
  </si>
  <si>
    <t>gabime materiale duke zbatuar parimet e meposhteme :</t>
  </si>
  <si>
    <t xml:space="preserve">     </t>
  </si>
  <si>
    <t xml:space="preserve">                - Parimin e paraqitjes me besnikeri</t>
  </si>
  <si>
    <t xml:space="preserve">                - Parimin e perparesise se permbajtjes ekonomike mbi formen ligjore</t>
  </si>
  <si>
    <t xml:space="preserve">                - Parimin e paaneshmerise pa asnje influencim te qellimshem</t>
  </si>
  <si>
    <t xml:space="preserve">                - Parimin e maturise pa optimizem te teperuar,pa nen e mbivleresim te qellimshem</t>
  </si>
  <si>
    <t xml:space="preserve">                - Parimin e plotesise duke paraqitur nje pamje te vertete e te drejte te PF.</t>
  </si>
  <si>
    <t xml:space="preserve">                - Parimin e qendrushmerise per te mos ndryshuar politikat e metodat kontabel</t>
  </si>
  <si>
    <t xml:space="preserve">                - Parimin e krahasushmerise duke siguruar krahasimin midis dy periudhave.</t>
  </si>
  <si>
    <t xml:space="preserve">     Per percaktimin e kostos se inventareve eshte zgjedhur metoda "FIFO" ( hyrje e pare ,</t>
  </si>
  <si>
    <t xml:space="preserve">     Vleresimi fillestar i nje elementi te AAM qe ploteson kriteret per njohje si aktiv ne bilanc </t>
  </si>
  <si>
    <t>eshte vleresuar me kosto. (SKK 5; 11)</t>
  </si>
  <si>
    <t xml:space="preserve">     Per prodhimin ose krijimin e AAM kur kjo financohet nga nje hua,kostot e huamarrjes (dhe</t>
  </si>
  <si>
    <t xml:space="preserve">     Per vleresimi i mepaseshem i AAM eshte zgjedhur modeli i kostos duke i paraqitur ne </t>
  </si>
  <si>
    <t>si metode te amortizimit te ndertesave metoden lineare dhe per AAM te tjera metoden e amortizimit</t>
  </si>
  <si>
    <t>mbi bazen e vleftes se mbetur ndersa normat e amortizimit jane perdorur te njellojta me ato te sistemit</t>
  </si>
  <si>
    <t>fiskal ne fuqi dhe konkretisht :</t>
  </si>
  <si>
    <t xml:space="preserve">                - Per ndertesat me 5 % te vleftes se mbetur</t>
  </si>
  <si>
    <t xml:space="preserve">                - Kompjutera e sisteme informacioni me 25 % te vleftes se mbetur</t>
  </si>
  <si>
    <t xml:space="preserve">                - Te gjitha AAM te tjera me 20 % te vleftes se mbetur</t>
  </si>
  <si>
    <t xml:space="preserve">     Kuadri kontabel i aplikuar : Stndartet Kombetare te Kontabilitetit ne Shqiperi.(SKK 2)</t>
  </si>
  <si>
    <t xml:space="preserve">     Baza e pergatitjes se PF : Te drejtat dhe detyrimet e konstatuara.(SSK 1) </t>
  </si>
  <si>
    <t xml:space="preserve">     Parimet dhe karakteristikat cilesore te perdorura per hartimin e P.F. : (SKK 1)</t>
  </si>
  <si>
    <t>interesat) eshte metoda e kapitalizimit ne koston e aktivit per periudhen e investimit.(SKK 5)</t>
  </si>
  <si>
    <t>bilanc me kosto minus amortizimin e akumuluar. (SKK 5)</t>
  </si>
  <si>
    <t xml:space="preserve">     Per llogaritjen e amortizimit te AAM (SKK 5) njesia jone ekonomike  ka percaktuar</t>
  </si>
  <si>
    <t xml:space="preserve">     Per llogaritjen e amortizimit te AAJM (SKK 5) njesia ekonomike raportuese ka </t>
  </si>
  <si>
    <t>percaktuar si metode te amortizimit metoden lineare me normen e amortizimit me  15 % ne vit.</t>
  </si>
  <si>
    <t>Pasqyra Finanicare jane te konsoliduara</t>
  </si>
  <si>
    <t>leke</t>
  </si>
  <si>
    <t>dalje e pare.(SKK 4)</t>
  </si>
  <si>
    <r>
      <t xml:space="preserve">Të ardhurat e përftuara nga aktiviteti i shfrytwzimit gjatë periudhës kontabël (të vlerësuara sipas SKK 8 </t>
    </r>
    <r>
      <rPr>
        <i/>
        <sz val="11.5"/>
        <color indexed="8"/>
        <rFont val="Calibri"/>
        <family val="2"/>
      </rPr>
      <t>Të ardhurat</t>
    </r>
    <r>
      <rPr>
        <sz val="11.5"/>
        <color indexed="8"/>
        <rFont val="Calibri"/>
        <family val="2"/>
      </rPr>
      <t xml:space="preserve">) </t>
    </r>
  </si>
  <si>
    <t xml:space="preserve">Ndryshimet në inventarin e produkteve të gatshme dhe punës në proces, ku pakësimet e pozicioneve njihen si shpenzime dhe rritjet e pozicioneve si pakësim i shpenzimeve (shpenzime negative). </t>
  </si>
  <si>
    <t xml:space="preserve">Materialet dhe shërbimet që janë përdorur në prodhimin e aktiveve afatgjata dhe që janë njohur si shpenzim në një zë tjetër të pasqyrës së të ardhurave dhe shpenzimeve, njihen si një pakësim i këtij zëri </t>
  </si>
  <si>
    <t xml:space="preserve">Kostoja e mallrave, lëndëve të para dhe shërbimeve të konsumuara në prodhim për veprimtaritë e shfrytëzimit (për shembull, veprimtaritë e prodhimit ose shitjeve). Shpenzimet që vijnë nga rënia në vlerë e inventarit. </t>
  </si>
  <si>
    <t xml:space="preserve">Kostoja e shërbimeve kryesore dhe ndihmëse, të blera për qëllime administrative dhe të tjera që nuk lidhen drejpërdrejt me veprimtaritë e shfrytëzimit (për shembull, kostoja e shërbimeve për mbajtjen e llogarive, shpenzimet për këshillim, shpenzimet për zyrën, shpenzimet e reklamave, shpenzimet e nisjes, punës kërkimore dhe të zhvillimit, etj.) Gjithashtu, kostot që ndodhin jo rregullisht gjatë rrjedhës normale të biznesit. </t>
  </si>
  <si>
    <t xml:space="preserve">Pagat, shpërblimet, pagat për lejet vjetore, festat dhe kompensime të tjera monetare e jomonetare gjatë periudhës kontabël, pavarësisht nga fakti nëse ato janë paguar ose jo </t>
  </si>
  <si>
    <t xml:space="preserve">Sigurimet shoqërore dhe primi i sigurimit për papunësinë, paguar nga njësia ekonomike raportuese, mbi pagesat e </t>
  </si>
  <si>
    <t xml:space="preserve">Shpenzimet që vijnë nga rënia në vlerë e aktiveve afatgjata (zvogëlime ose zerim të vlerës së aktiveve), si për shembull, të aktiveve afatgjata materiale dhe aktiveve afatgjata të investuara të matura me kosto </t>
  </si>
  <si>
    <t xml:space="preserve">Shpenzimi i amortizimit dhe të konsumit për periudhën kontabël </t>
  </si>
  <si>
    <t xml:space="preserve">Gjobat për vonesa, shpenzimet e lidhura me krijimin e provizioneve </t>
  </si>
  <si>
    <t xml:space="preserve">Fitimi/humbja nga shitja e pjesëmarrjeve dhe fitimi/humbja që vjen nga përdorimi i metodës së kapitalit/kostos </t>
  </si>
  <si>
    <t xml:space="preserve">Fitimi/humbja nga shitja e njësive të kontrolluara dhe fitimi/humbja që vjen nga përdorimi i metodës së kapitalit/kostos </t>
  </si>
  <si>
    <t xml:space="preserve">Fitim/humbje të tjera financiare </t>
  </si>
  <si>
    <t xml:space="preserve">Zhvlerësimi i instrumentave financiarë të matura me kosto </t>
  </si>
  <si>
    <t xml:space="preserve">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 </t>
  </si>
  <si>
    <t xml:space="preserve">Të ardhurat dhe shpenzimet e interesit mbi huat, bonot, marrëveshjet e qirasë financiare dhe hua të tjera me interes </t>
  </si>
  <si>
    <t xml:space="preserve">Fitimi/humbja nga investime financiare afatshkurtra, duke përfshirë ato nga shitja e investimeve financiare afatshkurtra; të ardhurat nga interesi dhe dividendët mbi investimet financiare afatshkurta; fitimi/humbja nga </t>
  </si>
  <si>
    <t xml:space="preserve">1. Shpenzimi aktual i tatimit mbi fitimin </t>
  </si>
  <si>
    <t xml:space="preserve">2. Shpenzimi i tatim fitimit të shtyrë </t>
  </si>
  <si>
    <t xml:space="preserve">3. Pjesa e tatim fitimit të pjesëmarrjeve </t>
  </si>
  <si>
    <t xml:space="preserve">Ky zë përdoret në pasqyrat e konsoliduara të të ardhurave dhe shpenzimeve për njohjen e pjesës së fitimit të grupit që u përket aksionarëve të shoqërisë mëmë </t>
  </si>
  <si>
    <t xml:space="preserve">Ky zë përdoret në pasqyrat e konsoliduara të të ardhurave dhe shpenzimeve për njohjen e pjesës së fitimit të grupit që u përket aksionarëve të pakicës </t>
  </si>
  <si>
    <t xml:space="preserve">Në pasqyrat financiare që përfshijnë të dyja, njësinë ekonomike të huaj dhe njësinë ekonomike (psh pasqyrat financiare të konsoliduara kur njësia ekonomike e huaj është filial), diferenca të tilla këmbimi duhet të raportohen si pjesë e kapitalit. </t>
  </si>
  <si>
    <t xml:space="preserve">Nëse vlera kontabël e një aktivi afatgjatë material rritet, si rezultat i rivlerësimit, kjo rritje kreditohet drejtpërdrejt në kapitalet e veta në zërin “tepricë nga rivlerësimi”. Por shuma e rivlerësimit njihet si e ardhur në pasqyrën e të ardhurave dhe shepnzimeve, për sa kohë dhe në atë masë që ajo anullon humbjen nga rivlerësimi i të njëjtit aktiv në periudhat kontabël paraardhëse, nwse ka patur. </t>
  </si>
  <si>
    <t xml:space="preserve">Nëse vlera kontabël e një aktivi afatgjatë material zvogëlohet, si rezultat i rivlerësimit, ky zvogëlim njihet si shpenzim në pasqyrën e të ardhurave dhe shpenzimeve. Por shuma e humbjes nga rivlerësimi debitohet drejtpërdrejt në kapitalet e veta në zërin “tepricë nga rivlerësimi”, për sa kohë dhe në atë masë që ajo kompenson një gjendje kreditore që mund të ekzistojë nga rivlerësime të mëparshme të këtij aktivi. </t>
  </si>
  <si>
    <t xml:space="preserve">Teprica nga rivlerësimi, e përfshirë në kapitalet e veta për një element të AAM-së, duhet të kalohet te fitimet e pashpërndara përgjatë jetës së dobishme të aktivit afatgjatë material. Teprica e transferuar çdo vit është diferenca mes amortizimit të llogaritur mbi bazën e vlerës kontabël të rivlerësuar të aktivit dhe amortizimit të llogaritur bazuar mbi koston fillestare të aktivit. Të gjitha tepricat e tjera (nëse ka), të </t>
  </si>
  <si>
    <t>te fitimet e pashpërndara kur aktivi afatgjatë material çregjistrohet. Transferimet nga tepricat e rivlerësimeve në fitimet e pashpërndara nuk bëhen nëpërmjet pasqyrës së të ardhurave dhe shpenzimeve</t>
  </si>
  <si>
    <t xml:space="preserve">Në qoftë se një pjesëmarrje kontabilizohet duke përdorur metodën e kapitalit, investitori do të eleminojë fitimet dhe humbjet e parealizuara që rezultojnë nga transaksionet nga poshtë-lartë (pra nga pjesëmarrja tek investitori) dhe nga lartë-poshtë (pra nga investitori tek pjesëmarrja) në masën e interesit të investitorit në pjesëmarrje. Humbjet e parealizuara për transaksione të tilla mund të evidentojnë një zhvlerësim të aktivit të transferuar. </t>
  </si>
  <si>
    <t xml:space="preserve">Pronarët e njësisë ekonomike mëmë </t>
  </si>
  <si>
    <t xml:space="preserve">Interesat jo-kontrolluese </t>
  </si>
  <si>
    <t>Pajisje kompjuterike, pajisje zyre</t>
  </si>
  <si>
    <t>dif aktiv pasiv</t>
  </si>
  <si>
    <t xml:space="preserve">Kerkesa ndaj tatim taksave </t>
  </si>
  <si>
    <t>te gjitha shpenzimet te vendosen me minus</t>
  </si>
  <si>
    <t>Mjete monetare në arkë dhe bankë, llogari rrjedhëse, investime në tregun e parasë dhe tregje të tjera shumë likuide me kontrata jo më të gjata se tre muaj</t>
  </si>
  <si>
    <t>Mjetet monetare</t>
  </si>
  <si>
    <t>Vlera nominale</t>
  </si>
  <si>
    <t>SKK 3</t>
  </si>
  <si>
    <t>Letra me vlerë të njësive ekonomike brenda grupit (aksione)</t>
  </si>
  <si>
    <t>Kosto e amortizuar minus ndonjë zhvlerësim të mundshëm</t>
  </si>
  <si>
    <t>Letra me vlerë të njësive të tjera ekonomike dhe investime të tjera financiare të mbajtura për tregtim (aksione, obligacione, zotërime në fonde investimesh, etj)</t>
  </si>
  <si>
    <t>Kërkesat e arkëtueshme nga njësi të tjera të grupit</t>
  </si>
  <si>
    <t>Nga njësitë ekonomike ku ka interesa pjesëmarrëse</t>
  </si>
  <si>
    <t>Kërkesa të arkëtueshme nga palë të tjera të lidhura (debitorë të tjerë)</t>
  </si>
  <si>
    <t>Llogari/kërkesa të arkëtueshme afatgjata për kapitalin aksionar të autorizuar e të emetuar, por të papaguar</t>
  </si>
  <si>
    <t>Prodhime në proces dhe gjysmëprodukte</t>
  </si>
  <si>
    <t>zhvlerësim të akumuluar (për rastet kur çmimi i mundshëm i shitjes së produkteve të gatshme ka rënë ndjeshëm)</t>
  </si>
  <si>
    <t>Produkte të gatshme</t>
  </si>
  <si>
    <t>Me vlerën më të ulët, mes kostos dhe çmimit të shitjes (minus kostot e përfundimit të shitjes). Kostoja mund të llogaritet për çdo zë më vete, duke përdorur metodën FIFO, metodën e mesatares së ponderuar ose metodën e identifikimit specifik</t>
  </si>
  <si>
    <t>Mallra</t>
  </si>
  <si>
    <t>Modeli i Kostos ose Modeli i Vlerës së Drejtë</t>
  </si>
  <si>
    <t>SKK 13</t>
  </si>
  <si>
    <t>Aktivet e afatgjata, që ka shumë mundësi të shiten brenda 12 muajve të ardhshëm</t>
  </si>
  <si>
    <t>Aktivet afatgjata, të klasifikuara si të mbajtura për shitje, vlerësohen me vlerën më të ulët midis vlerës së tyre kontabël dhe</t>
  </si>
  <si>
    <t>SKK 5</t>
  </si>
  <si>
    <t>Shuma të paguara në avancë ndaj furnitorëve për inventar</t>
  </si>
  <si>
    <t>Vlera nominale e shumës së parapaguar</t>
  </si>
  <si>
    <t>Shuma të paguara në avancë për shpenzime të periudhave të ardhshme</t>
  </si>
  <si>
    <t>Aksionet në njësitë ekonomike brenda grupit, përveç aksioneve që blihen për rishitje brenda 12 muajve të ardhshëm dhe regjistrohen në aktivet afatshkurtra</t>
  </si>
  <si>
    <t>Tituj të huadhënies në njësitë ekonomike brenda grupit</t>
  </si>
  <si>
    <t>Tituj pronësie në njësitë ekonomike ku ka interesa pjesëmarrëse</t>
  </si>
  <si>
    <t>Aksionet e blera në njësitë ekonomike ku ka interesa në pjesëmarrje, përveç atyre që blihen për rishitje brenda 12 muajve të ardhshëm dhe regjistrohen në aktivet afatshkurtra</t>
  </si>
  <si>
    <t>SKK 14</t>
  </si>
  <si>
    <t>Tituj të huadhënies në njësitë ekonomike ku ka interesa pjesëmarrëse</t>
  </si>
  <si>
    <t>Tituj të tjerë të mbajtur si aktive afatgjata</t>
  </si>
  <si>
    <t>Letrat me vlerë (aksionet, bono të thesarit, obligacione, zotërime në fonde investimesh, etj) që nuk ka gjasa të shiten brenda 12 muajve të ardhshëm (përveç investimeve në njësitë ekonomike brenda grupit dhe pjesëmarrje), si dhe letrat me vlerë me maturim të caktuar me një datë maturimi më shumë se 12 muaj, pas datës së mbylljes së periudhës raportuese</t>
  </si>
  <si>
    <t>Huatë dhe llogari të tjera të arkëtueshme afatgjata.</t>
  </si>
  <si>
    <t>Toka, ndërtesa, struktura, rrugë, etj, në përdorim ose të investuara</t>
  </si>
  <si>
    <t>Kosto e amortizuar minus ndonjë zhvlerësim të mundshëm / Modeli i Rivlerësimit</t>
  </si>
  <si>
    <t>Pajisje prodhimi, makineri e mjete të tjera</t>
  </si>
  <si>
    <t>Kosto e amortizuar minus ndonjë zhvlerësim të mundshëm/ Modeli i Rivlerësimit</t>
  </si>
  <si>
    <t>Të tjera Instalime dhe pajisje</t>
  </si>
  <si>
    <t>Mjete transporti, mobilie zyre dhe pajisje informatike</t>
  </si>
  <si>
    <t>Parapagime për aktive materiale dhe në proces</t>
  </si>
  <si>
    <t>Shuma të paguara në avancë për blerjen ose ndërtimin e aktive afatgjata</t>
  </si>
  <si>
    <t>Aktive Biologjike</t>
  </si>
  <si>
    <t>Aktivet biologjike janë kafshë e gjallë ose bimë. Aktivet</t>
  </si>
  <si>
    <t>biologjike janë produkt i një procesi të kontrolluar nga një njësi ekonomike për administrimin e rritjes dhe maturimit të tyre.</t>
  </si>
  <si>
    <t>Aktive Jo Materiale</t>
  </si>
  <si>
    <t>Aktive afatgjata jomateriale (AAJM) janë aktive të identifikueshme jomonetare pa përmbajtje fizike, të mbajtura për qëllim prodhimin e produkteve ose furnizimin e mallrave ose shërbimeve, për t’ua dhënë me qira të tretëve ose për qëllime administrative</t>
  </si>
  <si>
    <t>Kosto minus amortizimin e akumuluar dhe ndonjë humbje të akumuluar nga zhvlerësimi</t>
  </si>
  <si>
    <t>Koncesione</t>
  </si>
  <si>
    <t>SKK 5 SKK 13</t>
  </si>
  <si>
    <t>Patenta, liçenca, marka tregtare, të drejta dhe aktive të ngjashme</t>
  </si>
  <si>
    <t>SKK 5 &amp; 9</t>
  </si>
  <si>
    <t>Parapagime për AAJM</t>
  </si>
  <si>
    <t>Aktive Tatimore të Shtyra</t>
  </si>
  <si>
    <t>SKK 11</t>
  </si>
  <si>
    <t>DETYRIME DHE KAPITALI</t>
  </si>
  <si>
    <t>Nga aktiviteti i shfrytëzimit, (kliente)</t>
  </si>
  <si>
    <t>tepricat kreditore te tvsh, tatim fitimit etj</t>
  </si>
  <si>
    <t>Hua, bono, mbitërheqje dhe hua të tjera afatshkurtra (deri në 12 muaj,) të marra për qëllime financimi (në shumën e marrë, dhe jo në shumën e një kufiri të përcaktuar)</t>
  </si>
  <si>
    <t>Pjesa e huave afatgjata dhe detyrimeve të qirasë financiare që do të paguhen brenda 12 muajve të ardhshëm</t>
  </si>
  <si>
    <t>Arkëtime në avancë për porosi</t>
  </si>
  <si>
    <t>Vlera nominale e shumës së arkëtuar në avancë</t>
  </si>
  <si>
    <t>Detyrimet ndaj furnitorëve</t>
  </si>
  <si>
    <t>kredi nga palë të treta</t>
  </si>
  <si>
    <t>Letra me vlerë për hua të marra aftashkurtra ose për blerje me kredi nga njësi të tjera brenda grupit</t>
  </si>
  <si>
    <t>Letra me vlerë për hua të marra aftashkurtra ose për blerje me kredi në njësi të tjera ku ka interesa pjesëmarrëse</t>
  </si>
  <si>
    <t>Pagat dhe kontributet shoqërore dhe shëndetësore për t’u paguar</t>
  </si>
  <si>
    <t>Detyrimet për shpenzimet e përllogaritura të pagueshme në periudhën pasardhëse</t>
  </si>
  <si>
    <t>Shuma në para (ose aktive të tjera) të marra në avancë, për të cilat ekziston detyrimi i ofrimit të furnizimit me mallra ose shërbime në periudhën pasardhëse. Këtu përfshihen edhe grandet qeveritare ose jo qeveritare</t>
  </si>
  <si>
    <t>Detyrim aktual për të cilin shuma apo koha e shlyerjes është e pasigurtë. Vlerësimi i shumës së mundshme të nevojshme për shlyerjen e detyrimit bëhet nga drejtuesit e njësisë</t>
  </si>
  <si>
    <t>Hua, bono, mbitërheqje dhe hua të tjera afatgjata (mbi 12 muaj,) të marra për qëllime financimi (në shumën e marrë, dhe jo në shumën e një kufiri të përcaktuar)</t>
  </si>
  <si>
    <t>Detyrimet ndaj furnitorëve për më gjatë se 12 muaj pas datës së raportimit</t>
  </si>
  <si>
    <t>Letra me vlerë për hua të marra aftashkurtra ose për blerje me kredi nga palë të treta</t>
  </si>
  <si>
    <t>Detyrimet për shpenzimet e përllogaritura të pagueshme pas 12 muajve pas datës së raportimit</t>
  </si>
  <si>
    <t>Shuma në para (ose aktive të tjera) të marra në avancë, për të cilat ekziston detyrimi i ofrimit të furnizimit me mallra ose shërbime përtej 12 muajve pas datës së raportimit</t>
  </si>
  <si>
    <t>Detyrime tatimore të shtyra janë shumat e tatimit mbi fitimin, të pagueshme në periudha të ardhshme, të cilat krijohen për shkak të diferencave të përkohshme të tatueshme</t>
  </si>
  <si>
    <t>SKK 1</t>
  </si>
  <si>
    <t>Vlera kontabël e kapitalit aksionar të emetuar</t>
  </si>
  <si>
    <t>Arkëtimet mbi vlerën nominale të aksioneve gjatë emetimit të tyre.</t>
  </si>
  <si>
    <t>Në transaksionet me aksionet e veta - diferenca mes kostos dhe çmimit të shitjes;</t>
  </si>
  <si>
    <t>Në blerjen para afatit të aksioneve të veta - diferenca mes kostos dhe vlerës nominale të aksioneve</t>
  </si>
  <si>
    <t>Rezerva të krijuara në përputhje me kërkesat e ligjit për Shoqëritë Tregtare ose me ndonjë ligj tjetër të aplikueshëm</t>
  </si>
  <si>
    <t>Rezerva të krijuara nga aksionarët në bazë të statutit të njësisë ekonomike raportuese dhe akteve të themelimit</t>
  </si>
  <si>
    <t>Fitimi/humbja e akumuluar nga periudhat kontabël të mëparshme që as nuk është paguar si dividend dhe as nuk është përdorur për ndonjë qëllim tjetër nga njësia ekonomike (për shembull për zmadhimin e kapitalit aksionar ose rezervave)</t>
  </si>
  <si>
    <t>Fitim / Humbja e Vitit</t>
  </si>
  <si>
    <t>Vlera aktuale e shumës së pagesave për t’u bërë per pensione</t>
  </si>
  <si>
    <t>Pozicioni financiar i rideklaruar më 1 janar 2014</t>
  </si>
  <si>
    <t xml:space="preserve">Të ardhurat që përftohen jo rregullisht gjatë rrjedhës normale të veprimtarisë ekonomike, duke përfshirë fitimet/humbjet nga shitja e aktiveve afatgjata , rivlersimi i AAgjata, fitimet humbjet nga konvertimetmateriale dhe aktiveve afatgjata jomateriale, fitimet/humbjet nga rivlerësimi i aktiveve afatgjata të investuara,; fitimet/humbjet që vijnë nga ndryshimet e kursit të këmbimit </t>
  </si>
  <si>
    <t>fitimi neto I ushtrimit</t>
  </si>
  <si>
    <t>kompesimet e tatim fitimit</t>
  </si>
  <si>
    <t>amortizimi</t>
  </si>
  <si>
    <t>zakonisht perdoren keto me te kuqe</t>
  </si>
  <si>
    <t>ark</t>
  </si>
  <si>
    <t>bank</t>
  </si>
  <si>
    <t>Kerkesa per tu arketuar</t>
  </si>
  <si>
    <t>AAM</t>
  </si>
  <si>
    <t>(sipas pasqyres se AAM bashkangjitur)</t>
  </si>
  <si>
    <t>Huate bankare</t>
  </si>
  <si>
    <t>Detyrimet</t>
  </si>
  <si>
    <t>Kapitali</t>
  </si>
  <si>
    <t>shtesat kapitali</t>
  </si>
  <si>
    <t>shperndarje dividenti</t>
  </si>
  <si>
    <t>gjendja kapitalet e veta 1/1</t>
  </si>
  <si>
    <t>shtese nga fitimi vjetor</t>
  </si>
  <si>
    <t>Vleresimi I valutave me kursin 1 usd 125.79 dhe 1 euro 137.28</t>
  </si>
  <si>
    <t>Detyrimet tatimore</t>
  </si>
  <si>
    <t>tvsh</t>
  </si>
  <si>
    <t>tatim fitimi</t>
  </si>
  <si>
    <t>tatim burim</t>
  </si>
  <si>
    <t>furnitore</t>
  </si>
  <si>
    <t>te tjera</t>
  </si>
  <si>
    <t>Detyrimet ndaj punonjësve dhe sigurimeve shoqërore/shëndetsore</t>
  </si>
  <si>
    <t>Paga pa paguar</t>
  </si>
  <si>
    <t>Sigurime shoqerore/shendetsore pa pagua</t>
  </si>
  <si>
    <t>A</t>
  </si>
  <si>
    <t>Kliente</t>
  </si>
  <si>
    <t>Kerkesa te tjera</t>
  </si>
  <si>
    <t>-tvsh kreditor</t>
  </si>
  <si>
    <t>-tatim fitimi paguar teper</t>
  </si>
  <si>
    <t>-te tjera tatime paguar teper</t>
  </si>
  <si>
    <t>viti 2015</t>
  </si>
  <si>
    <t>viti 2014</t>
  </si>
  <si>
    <t>Kerkesa ndaj tatim taksave</t>
  </si>
  <si>
    <t>afat gjata</t>
  </si>
  <si>
    <t>afat shkurtera</t>
  </si>
  <si>
    <t>she</t>
  </si>
  <si>
    <t xml:space="preserve">- Banka </t>
  </si>
  <si>
    <t>Pozicioni financiar më 31 dhjetor 2013</t>
  </si>
  <si>
    <t>Pozicioni financiar i rideklaruar më 1 janar 2015</t>
  </si>
  <si>
    <t>Pozicioni financiar më 1 janar 2015</t>
  </si>
  <si>
    <t>J92408001N</t>
  </si>
  <si>
    <t>Rruga Kavajes Pallatet Condor Kati III</t>
  </si>
  <si>
    <t>" A N K " SHPK</t>
  </si>
  <si>
    <t>TIRANE</t>
  </si>
  <si>
    <t>05.06.1988</t>
  </si>
  <si>
    <t>Ndertime rikonstruksione, mirembajtje objektesh</t>
  </si>
  <si>
    <t>rruge, autostrada, import eksport dhe te tjera</t>
  </si>
  <si>
    <t>PO</t>
  </si>
  <si>
    <t>Mjete transporti</t>
  </si>
  <si>
    <t>Detyrimet tatimore për tvsh, tatim fitimin, tatim mbi të ardhurat personale, renta minerare etj</t>
  </si>
  <si>
    <t>Viti   2016</t>
  </si>
  <si>
    <t>ok</t>
  </si>
  <si>
    <t>Pozicioni financiar më 31 dhjetor 2016</t>
  </si>
  <si>
    <t>01.01.2016</t>
  </si>
  <si>
    <t>31.12.2016</t>
  </si>
  <si>
    <t>31,03,2017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</si>
</sst>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_-* #,##0.0_L_e_k_-;\-* #,##0.0_L_e_k_-;_-* &quot;-&quot;??_L_e_k_-;_-@_-"/>
    <numFmt numFmtId="194" formatCode="_-* #,##0_L_e_k_-;\-* #,##0_L_e_k_-;_-* &quot;-&quot;??_L_e_k_-;_-@_-"/>
    <numFmt numFmtId="195" formatCode="#,##0.00000000"/>
    <numFmt numFmtId="196" formatCode="#,##0.0000000"/>
    <numFmt numFmtId="197" formatCode="#,##0.000000"/>
    <numFmt numFmtId="198" formatCode="#,##0.00000"/>
    <numFmt numFmtId="199" formatCode="#,##0.0000"/>
    <numFmt numFmtId="200" formatCode="#,##0.000"/>
  </numFmts>
  <fonts count="71">
    <font>
      <sz val="10"/>
      <name val="Arial"/>
      <family val="0"/>
    </font>
    <font>
      <sz val="12"/>
      <name val="Arial"/>
      <family val="2"/>
    </font>
    <font>
      <u val="single"/>
      <sz val="12"/>
      <name val="Arial"/>
      <family val="2"/>
    </font>
    <font>
      <u val="single"/>
      <sz val="10"/>
      <color indexed="36"/>
      <name val="Arial"/>
      <family val="2"/>
    </font>
    <font>
      <u val="single"/>
      <sz val="10"/>
      <color indexed="12"/>
      <name val="Arial"/>
      <family val="2"/>
    </font>
    <font>
      <sz val="8"/>
      <name val="Arial"/>
      <family val="2"/>
    </font>
    <font>
      <b/>
      <u val="single"/>
      <sz val="14"/>
      <name val="Arial"/>
      <family val="2"/>
    </font>
    <font>
      <u val="single"/>
      <sz val="10"/>
      <name val="Arial"/>
      <family val="2"/>
    </font>
    <font>
      <b/>
      <sz val="10"/>
      <name val="Arial"/>
      <family val="2"/>
    </font>
    <font>
      <b/>
      <u val="single"/>
      <sz val="12"/>
      <name val="Arial"/>
      <family val="2"/>
    </font>
    <font>
      <b/>
      <sz val="10"/>
      <color indexed="10"/>
      <name val="Arial"/>
      <family val="2"/>
    </font>
    <font>
      <i/>
      <sz val="10"/>
      <name val="Arial"/>
      <family val="2"/>
    </font>
    <font>
      <u val="single"/>
      <sz val="14"/>
      <name val="Arial"/>
      <family val="2"/>
    </font>
    <font>
      <b/>
      <sz val="12"/>
      <name val="Arial"/>
      <family val="2"/>
    </font>
    <font>
      <sz val="14"/>
      <name val="Arial"/>
      <family val="2"/>
    </font>
    <font>
      <i/>
      <sz val="14"/>
      <name val="Arial"/>
      <family val="2"/>
    </font>
    <font>
      <sz val="12"/>
      <name val="Times New Roman"/>
      <family val="1"/>
    </font>
    <font>
      <b/>
      <sz val="12"/>
      <name val="Times New Roman"/>
      <family val="1"/>
    </font>
    <font>
      <b/>
      <sz val="14"/>
      <name val="Times New Roman"/>
      <family val="1"/>
    </font>
    <font>
      <i/>
      <sz val="12"/>
      <name val="Arial"/>
      <family val="2"/>
    </font>
    <font>
      <sz val="9"/>
      <name val="Arial"/>
      <family val="2"/>
    </font>
    <font>
      <b/>
      <sz val="26"/>
      <name val="Arial Narrow"/>
      <family val="2"/>
    </font>
    <font>
      <b/>
      <sz val="26"/>
      <name val="Arial"/>
      <family val="2"/>
    </font>
    <font>
      <sz val="11.5"/>
      <color indexed="8"/>
      <name val="Calibri"/>
      <family val="2"/>
    </font>
    <font>
      <i/>
      <sz val="11.5"/>
      <color indexed="8"/>
      <name val="Calibri"/>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2"/>
      <name val="Calibri"/>
      <family val="2"/>
    </font>
    <font>
      <i/>
      <sz val="10"/>
      <color indexed="10"/>
      <name val="Arial"/>
      <family val="2"/>
    </font>
    <font>
      <sz val="10"/>
      <color indexed="8"/>
      <name val="Arial"/>
      <family val="2"/>
    </font>
    <font>
      <b/>
      <sz val="10"/>
      <color indexed="8"/>
      <name val="Arial"/>
      <family val="2"/>
    </font>
    <font>
      <i/>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5"/>
      <color rgb="FF000000"/>
      <name val="Calibri"/>
      <family val="2"/>
    </font>
    <font>
      <i/>
      <sz val="11.5"/>
      <color rgb="FF000000"/>
      <name val="Calibri"/>
      <family val="2"/>
    </font>
    <font>
      <i/>
      <sz val="10"/>
      <color rgb="FFFF0000"/>
      <name val="Arial"/>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vertical="center"/>
    </xf>
    <xf numFmtId="0" fontId="2" fillId="0" borderId="0" xfId="0" applyFont="1" applyAlignment="1">
      <alignment horizontal="left" vertical="center"/>
    </xf>
    <xf numFmtId="0" fontId="0" fillId="0" borderId="0" xfId="0" applyFont="1" applyAlignment="1">
      <alignment horizontal="center"/>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0" xfId="0" applyFont="1" applyAlignment="1">
      <alignment/>
    </xf>
    <xf numFmtId="0" fontId="5" fillId="0" borderId="13" xfId="0" applyFont="1" applyBorder="1" applyAlignment="1">
      <alignment/>
    </xf>
    <xf numFmtId="0" fontId="5" fillId="0" borderId="18" xfId="0" applyFont="1" applyBorder="1" applyAlignment="1">
      <alignment/>
    </xf>
    <xf numFmtId="0" fontId="5" fillId="0" borderId="14" xfId="0" applyFont="1" applyBorder="1" applyAlignment="1">
      <alignment/>
    </xf>
    <xf numFmtId="0" fontId="5" fillId="0" borderId="0" xfId="0" applyFont="1" applyAlignment="1">
      <alignment/>
    </xf>
    <xf numFmtId="0" fontId="5" fillId="0" borderId="19" xfId="0" applyFont="1" applyBorder="1" applyAlignment="1">
      <alignment/>
    </xf>
    <xf numFmtId="0" fontId="5" fillId="0" borderId="20" xfId="0" applyFont="1" applyBorder="1" applyAlignment="1">
      <alignment/>
    </xf>
    <xf numFmtId="0" fontId="5" fillId="0" borderId="19" xfId="0" applyFont="1" applyFill="1" applyBorder="1" applyAlignment="1">
      <alignment/>
    </xf>
    <xf numFmtId="0" fontId="5" fillId="0" borderId="21" xfId="0" applyFont="1" applyBorder="1" applyAlignment="1">
      <alignment/>
    </xf>
    <xf numFmtId="0" fontId="5" fillId="0" borderId="22" xfId="0" applyFont="1" applyBorder="1" applyAlignment="1">
      <alignment/>
    </xf>
    <xf numFmtId="0" fontId="7" fillId="0" borderId="23" xfId="0" applyFont="1" applyBorder="1" applyAlignment="1">
      <alignment horizont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xf>
    <xf numFmtId="0" fontId="9" fillId="0" borderId="20" xfId="0" applyFont="1" applyBorder="1" applyAlignment="1">
      <alignment/>
    </xf>
    <xf numFmtId="0" fontId="0" fillId="0" borderId="0" xfId="0" applyBorder="1" applyAlignment="1">
      <alignment/>
    </xf>
    <xf numFmtId="0" fontId="8"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13" xfId="0" applyFont="1" applyBorder="1" applyAlignment="1">
      <alignment/>
    </xf>
    <xf numFmtId="0" fontId="0" fillId="0" borderId="0" xfId="0" applyFont="1" applyBorder="1" applyAlignment="1">
      <alignment vertical="center"/>
    </xf>
    <xf numFmtId="0" fontId="0" fillId="0" borderId="0" xfId="0" applyAlignment="1">
      <alignment horizontal="center"/>
    </xf>
    <xf numFmtId="0" fontId="0" fillId="0" borderId="24" xfId="0" applyFont="1" applyBorder="1" applyAlignment="1">
      <alignment/>
    </xf>
    <xf numFmtId="0" fontId="0" fillId="0" borderId="25" xfId="0" applyFont="1" applyBorder="1" applyAlignment="1">
      <alignment horizontal="center"/>
    </xf>
    <xf numFmtId="0" fontId="0" fillId="0" borderId="26" xfId="0" applyFont="1" applyBorder="1" applyAlignment="1">
      <alignment horizontal="left"/>
    </xf>
    <xf numFmtId="3" fontId="0" fillId="0" borderId="27" xfId="0" applyNumberFormat="1" applyFont="1" applyBorder="1" applyAlignment="1">
      <alignment/>
    </xf>
    <xf numFmtId="0" fontId="9" fillId="0" borderId="0" xfId="0" applyFont="1" applyBorder="1" applyAlignment="1">
      <alignment vertical="center"/>
    </xf>
    <xf numFmtId="0" fontId="5" fillId="0" borderId="20" xfId="0" applyFont="1" applyBorder="1" applyAlignment="1">
      <alignment/>
    </xf>
    <xf numFmtId="0" fontId="9" fillId="0" borderId="0" xfId="0" applyFont="1" applyBorder="1" applyAlignment="1">
      <alignment horizontal="right" vertical="center"/>
    </xf>
    <xf numFmtId="0" fontId="5" fillId="0" borderId="0" xfId="0" applyFont="1" applyBorder="1" applyAlignment="1">
      <alignment horizontal="right" vertical="center"/>
    </xf>
    <xf numFmtId="0" fontId="0" fillId="0" borderId="14" xfId="0" applyFont="1" applyBorder="1" applyAlignment="1">
      <alignment/>
    </xf>
    <xf numFmtId="0" fontId="0" fillId="0" borderId="14" xfId="0" applyBorder="1" applyAlignment="1">
      <alignment horizontal="center"/>
    </xf>
    <xf numFmtId="0" fontId="0" fillId="0" borderId="16" xfId="0" applyBorder="1" applyAlignment="1">
      <alignment horizontal="center"/>
    </xf>
    <xf numFmtId="0" fontId="11" fillId="0" borderId="24" xfId="0" applyFont="1" applyBorder="1" applyAlignment="1">
      <alignment vertical="center"/>
    </xf>
    <xf numFmtId="0" fontId="8" fillId="0" borderId="0" xfId="0" applyFont="1" applyAlignment="1">
      <alignment vertical="center"/>
    </xf>
    <xf numFmtId="0" fontId="8" fillId="0" borderId="26" xfId="0" applyFont="1" applyBorder="1" applyAlignment="1">
      <alignment horizontal="left" vertical="center"/>
    </xf>
    <xf numFmtId="0" fontId="11" fillId="0" borderId="24" xfId="0" applyFont="1" applyBorder="1" applyAlignment="1">
      <alignment horizontal="left" vertical="center"/>
    </xf>
    <xf numFmtId="0" fontId="8" fillId="0" borderId="10" xfId="0" applyFont="1" applyBorder="1" applyAlignment="1">
      <alignment horizontal="left" vertical="center"/>
    </xf>
    <xf numFmtId="0" fontId="7" fillId="0" borderId="0" xfId="0" applyFont="1" applyAlignment="1">
      <alignment horizontal="center" vertical="center"/>
    </xf>
    <xf numFmtId="0" fontId="12" fillId="0" borderId="0" xfId="0" applyFon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3" fontId="0" fillId="0" borderId="0" xfId="0" applyNumberFormat="1" applyFont="1" applyAlignment="1">
      <alignment/>
    </xf>
    <xf numFmtId="0" fontId="5" fillId="0" borderId="0" xfId="0" applyFont="1" applyAlignment="1">
      <alignment horizontal="center"/>
    </xf>
    <xf numFmtId="0" fontId="2" fillId="0" borderId="0" xfId="0" applyFont="1" applyAlignment="1">
      <alignment horizontal="center" vertical="center"/>
    </xf>
    <xf numFmtId="0" fontId="11" fillId="0" borderId="12" xfId="0" applyFont="1" applyBorder="1" applyAlignment="1">
      <alignment vertical="center"/>
    </xf>
    <xf numFmtId="0" fontId="8" fillId="0" borderId="0" xfId="0" applyFont="1" applyAlignment="1">
      <alignment horizontal="left"/>
    </xf>
    <xf numFmtId="0" fontId="8" fillId="0" borderId="26" xfId="0" applyFont="1" applyBorder="1" applyAlignment="1">
      <alignment horizontal="left"/>
    </xf>
    <xf numFmtId="0" fontId="13" fillId="0" borderId="0" xfId="0" applyFont="1" applyAlignment="1">
      <alignment horizontal="left" vertical="center"/>
    </xf>
    <xf numFmtId="0" fontId="11" fillId="0" borderId="24" xfId="0" applyFont="1" applyBorder="1" applyAlignment="1">
      <alignment horizontal="center"/>
    </xf>
    <xf numFmtId="0" fontId="11" fillId="0" borderId="24" xfId="0" applyFont="1" applyBorder="1" applyAlignment="1">
      <alignment horizontal="left"/>
    </xf>
    <xf numFmtId="0" fontId="5" fillId="0" borderId="20" xfId="0" applyFont="1" applyBorder="1" applyAlignment="1">
      <alignment/>
    </xf>
    <xf numFmtId="0" fontId="5" fillId="0" borderId="19" xfId="0" applyFont="1" applyBorder="1" applyAlignment="1">
      <alignment/>
    </xf>
    <xf numFmtId="0" fontId="43" fillId="0" borderId="0" xfId="0" applyFont="1" applyAlignment="1">
      <alignment vertical="center"/>
    </xf>
    <xf numFmtId="0" fontId="44" fillId="0" borderId="0" xfId="57" applyFont="1">
      <alignment/>
      <protection/>
    </xf>
    <xf numFmtId="0" fontId="44" fillId="0" borderId="0" xfId="57" applyFont="1" applyAlignment="1">
      <alignment vertical="center"/>
      <protection/>
    </xf>
    <xf numFmtId="0" fontId="44" fillId="0" borderId="27" xfId="57" applyFont="1" applyBorder="1">
      <alignment/>
      <protection/>
    </xf>
    <xf numFmtId="0" fontId="16" fillId="0" borderId="27" xfId="57" applyFont="1" applyBorder="1" applyAlignment="1">
      <alignment vertical="center" textRotation="90" wrapText="1"/>
      <protection/>
    </xf>
    <xf numFmtId="0" fontId="17" fillId="0" borderId="27" xfId="57" applyFont="1" applyBorder="1" applyAlignment="1">
      <alignment horizontal="center" vertical="center" textRotation="90"/>
      <protection/>
    </xf>
    <xf numFmtId="0" fontId="17" fillId="0" borderId="27" xfId="57" applyFont="1" applyBorder="1" applyAlignment="1">
      <alignment horizontal="center" vertical="center" textRotation="90" wrapText="1"/>
      <protection/>
    </xf>
    <xf numFmtId="0" fontId="18" fillId="0" borderId="27" xfId="0" applyFont="1" applyBorder="1" applyAlignment="1">
      <alignment horizontal="center" vertical="center"/>
    </xf>
    <xf numFmtId="0" fontId="17" fillId="0" borderId="27" xfId="57" applyFont="1" applyBorder="1" applyAlignment="1">
      <alignment vertical="center" wrapText="1"/>
      <protection/>
    </xf>
    <xf numFmtId="0" fontId="17" fillId="0" borderId="27" xfId="57" applyFont="1" applyBorder="1" applyAlignment="1">
      <alignment horizontal="center" vertical="center" wrapText="1"/>
      <protection/>
    </xf>
    <xf numFmtId="0" fontId="16" fillId="0" borderId="27" xfId="57" applyFont="1" applyBorder="1" applyAlignment="1">
      <alignment vertical="center" wrapText="1"/>
      <protection/>
    </xf>
    <xf numFmtId="0" fontId="16" fillId="0" borderId="27" xfId="57" applyFont="1" applyBorder="1" applyAlignment="1">
      <alignment horizontal="center" vertical="center" wrapText="1"/>
      <protection/>
    </xf>
    <xf numFmtId="0" fontId="2" fillId="0" borderId="27" xfId="0" applyFont="1" applyBorder="1" applyAlignment="1">
      <alignment horizontal="left" vertical="center"/>
    </xf>
    <xf numFmtId="0" fontId="8" fillId="0" borderId="26" xfId="0" applyFont="1" applyBorder="1" applyAlignment="1">
      <alignment vertical="center"/>
    </xf>
    <xf numFmtId="0" fontId="8" fillId="0" borderId="24" xfId="0" applyFont="1" applyBorder="1" applyAlignment="1">
      <alignment vertical="center"/>
    </xf>
    <xf numFmtId="1" fontId="8" fillId="0" borderId="12" xfId="0" applyNumberFormat="1" applyFont="1" applyBorder="1" applyAlignment="1">
      <alignment horizontal="center" vertical="center"/>
    </xf>
    <xf numFmtId="3" fontId="0" fillId="0" borderId="27" xfId="0" applyNumberFormat="1" applyFont="1" applyBorder="1" applyAlignment="1">
      <alignment vertical="center"/>
    </xf>
    <xf numFmtId="0" fontId="0" fillId="0" borderId="27" xfId="0" applyFont="1" applyBorder="1" applyAlignment="1">
      <alignment horizontal="center" vertical="center"/>
    </xf>
    <xf numFmtId="3" fontId="0" fillId="0" borderId="27" xfId="0" applyNumberFormat="1" applyFont="1" applyBorder="1" applyAlignment="1">
      <alignment horizontal="center" vertical="center"/>
    </xf>
    <xf numFmtId="3" fontId="8" fillId="0" borderId="27" xfId="0" applyNumberFormat="1" applyFont="1" applyBorder="1" applyAlignment="1">
      <alignment horizontal="center" vertical="center"/>
    </xf>
    <xf numFmtId="0" fontId="8" fillId="0" borderId="28" xfId="0" applyFont="1" applyBorder="1" applyAlignment="1">
      <alignment vertical="center"/>
    </xf>
    <xf numFmtId="0" fontId="8" fillId="0" borderId="12" xfId="0" applyFont="1" applyBorder="1" applyAlignment="1">
      <alignment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0" fillId="0" borderId="25" xfId="0" applyFont="1" applyBorder="1" applyAlignment="1">
      <alignment horizontal="lef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11" fillId="0" borderId="25" xfId="0" applyFont="1" applyBorder="1" applyAlignment="1">
      <alignment vertical="center"/>
    </xf>
    <xf numFmtId="3" fontId="0" fillId="0" borderId="28" xfId="0" applyNumberFormat="1" applyFont="1" applyBorder="1" applyAlignment="1">
      <alignment horizontal="center" vertical="center"/>
    </xf>
    <xf numFmtId="0" fontId="0" fillId="0" borderId="10" xfId="0" applyFont="1" applyBorder="1" applyAlignment="1">
      <alignment horizontal="left" vertical="center"/>
    </xf>
    <xf numFmtId="0" fontId="0" fillId="0" borderId="29" xfId="0" applyFont="1" applyBorder="1" applyAlignment="1">
      <alignment horizontal="center" vertical="center"/>
    </xf>
    <xf numFmtId="0" fontId="0" fillId="0" borderId="15" xfId="0" applyFont="1" applyBorder="1" applyAlignment="1">
      <alignment horizontal="left" vertical="center"/>
    </xf>
    <xf numFmtId="0" fontId="11" fillId="0" borderId="17" xfId="0" applyFont="1" applyBorder="1" applyAlignment="1">
      <alignment vertical="center"/>
    </xf>
    <xf numFmtId="0" fontId="0" fillId="0" borderId="13" xfId="0" applyFont="1" applyBorder="1" applyAlignment="1">
      <alignment horizontal="left" vertical="center"/>
    </xf>
    <xf numFmtId="0" fontId="11" fillId="0" borderId="0" xfId="0" applyFont="1" applyBorder="1" applyAlignment="1">
      <alignment horizontal="center" vertical="center"/>
    </xf>
    <xf numFmtId="0" fontId="11" fillId="0" borderId="14" xfId="0" applyFont="1" applyBorder="1" applyAlignment="1">
      <alignment vertical="center"/>
    </xf>
    <xf numFmtId="3" fontId="0" fillId="0" borderId="30" xfId="0" applyNumberFormat="1" applyFont="1" applyBorder="1" applyAlignment="1">
      <alignment horizontal="center" vertical="center"/>
    </xf>
    <xf numFmtId="0" fontId="11" fillId="0" borderId="11" xfId="0" applyFont="1" applyBorder="1" applyAlignment="1">
      <alignment vertical="center"/>
    </xf>
    <xf numFmtId="0" fontId="8" fillId="0" borderId="15" xfId="0" applyFont="1" applyBorder="1" applyAlignment="1">
      <alignment horizontal="left" vertical="center"/>
    </xf>
    <xf numFmtId="0" fontId="11" fillId="0" borderId="16" xfId="0" applyFont="1" applyBorder="1" applyAlignment="1">
      <alignment vertical="center"/>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0" fillId="0" borderId="25" xfId="0" applyFont="1" applyBorder="1" applyAlignment="1">
      <alignment horizontal="center" vertical="center"/>
    </xf>
    <xf numFmtId="0" fontId="13" fillId="0" borderId="0" xfId="0" applyFont="1" applyAlignment="1">
      <alignment vertical="center" wrapText="1"/>
    </xf>
    <xf numFmtId="0" fontId="8" fillId="0" borderId="27" xfId="0" applyFont="1" applyBorder="1" applyAlignment="1">
      <alignment horizontal="center" vertical="center"/>
    </xf>
    <xf numFmtId="1" fontId="8" fillId="0" borderId="27" xfId="0" applyNumberFormat="1" applyFont="1" applyBorder="1" applyAlignment="1">
      <alignment horizontal="center" vertical="center"/>
    </xf>
    <xf numFmtId="3" fontId="0" fillId="0" borderId="28" xfId="0" applyNumberFormat="1" applyFont="1" applyBorder="1" applyAlignment="1">
      <alignment vertical="center"/>
    </xf>
    <xf numFmtId="0" fontId="0" fillId="0" borderId="25" xfId="0" applyFont="1" applyBorder="1" applyAlignment="1">
      <alignment vertical="center"/>
    </xf>
    <xf numFmtId="0" fontId="11" fillId="0" borderId="25"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18" fillId="0" borderId="25" xfId="0" applyFont="1" applyBorder="1" applyAlignment="1">
      <alignment horizontal="center" vertical="center"/>
    </xf>
    <xf numFmtId="0" fontId="8" fillId="0" borderId="25" xfId="0" applyFont="1" applyBorder="1" applyAlignment="1">
      <alignment horizontal="left" vertical="center"/>
    </xf>
    <xf numFmtId="0" fontId="0" fillId="0" borderId="24" xfId="0" applyFont="1" applyBorder="1" applyAlignment="1">
      <alignment vertical="center"/>
    </xf>
    <xf numFmtId="0" fontId="0" fillId="0" borderId="26" xfId="0" applyFont="1" applyBorder="1" applyAlignment="1">
      <alignment horizontal="center" vertical="center"/>
    </xf>
    <xf numFmtId="0" fontId="18" fillId="0" borderId="16" xfId="0" applyFont="1" applyBorder="1" applyAlignment="1">
      <alignment horizontal="center" vertical="center"/>
    </xf>
    <xf numFmtId="0" fontId="8"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right"/>
    </xf>
    <xf numFmtId="3" fontId="0" fillId="0" borderId="0" xfId="0" applyNumberFormat="1" applyFont="1" applyBorder="1" applyAlignment="1">
      <alignment/>
    </xf>
    <xf numFmtId="0" fontId="8" fillId="0" borderId="0" xfId="0" applyFont="1" applyAlignment="1">
      <alignment/>
    </xf>
    <xf numFmtId="0" fontId="8" fillId="0" borderId="29" xfId="0" applyFont="1" applyBorder="1" applyAlignment="1">
      <alignment horizontal="center" vertical="center"/>
    </xf>
    <xf numFmtId="0" fontId="0" fillId="0" borderId="27" xfId="0" applyFont="1" applyBorder="1" applyAlignment="1">
      <alignmen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6" xfId="0" applyFont="1" applyBorder="1" applyAlignment="1">
      <alignment/>
    </xf>
    <xf numFmtId="0" fontId="20" fillId="0" borderId="16" xfId="0" applyFont="1" applyBorder="1" applyAlignment="1">
      <alignment horizontal="right"/>
    </xf>
    <xf numFmtId="0" fontId="20" fillId="0" borderId="16" xfId="0" applyFont="1" applyBorder="1" applyAlignment="1">
      <alignment horizontal="center"/>
    </xf>
    <xf numFmtId="0" fontId="20" fillId="0" borderId="14" xfId="0" applyFont="1" applyBorder="1" applyAlignment="1">
      <alignment/>
    </xf>
    <xf numFmtId="0" fontId="20" fillId="0" borderId="0" xfId="0" applyFont="1" applyAlignment="1">
      <alignment/>
    </xf>
    <xf numFmtId="0" fontId="20" fillId="0" borderId="11" xfId="0" applyFont="1" applyBorder="1" applyAlignment="1">
      <alignment horizontal="right"/>
    </xf>
    <xf numFmtId="0" fontId="20" fillId="0" borderId="11" xfId="0" applyFont="1" applyBorder="1" applyAlignment="1">
      <alignment horizontal="center"/>
    </xf>
    <xf numFmtId="0" fontId="20" fillId="0" borderId="11" xfId="0" applyFont="1" applyBorder="1" applyAlignment="1">
      <alignment/>
    </xf>
    <xf numFmtId="0" fontId="20" fillId="0" borderId="25" xfId="0" applyFont="1" applyBorder="1" applyAlignment="1">
      <alignment/>
    </xf>
    <xf numFmtId="0" fontId="20" fillId="0" borderId="25" xfId="0" applyFont="1" applyBorder="1" applyAlignment="1">
      <alignment horizontal="center"/>
    </xf>
    <xf numFmtId="0" fontId="20" fillId="0" borderId="0" xfId="0" applyNumberFormat="1" applyFont="1" applyBorder="1" applyAlignment="1">
      <alignment horizontal="center"/>
    </xf>
    <xf numFmtId="0" fontId="20" fillId="0" borderId="0" xfId="0" applyFont="1" applyBorder="1" applyAlignment="1">
      <alignment horizontal="center"/>
    </xf>
    <xf numFmtId="0" fontId="22" fillId="0" borderId="0" xfId="0" applyFont="1" applyBorder="1" applyAlignment="1">
      <alignment horizontal="center"/>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1" fillId="0" borderId="0" xfId="0" applyFont="1" applyAlignment="1">
      <alignment horizont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3" fillId="0" borderId="29" xfId="0" applyFont="1" applyBorder="1" applyAlignment="1">
      <alignment horizontal="center" vertical="center"/>
    </xf>
    <xf numFmtId="0" fontId="1" fillId="0" borderId="27" xfId="0" applyFont="1" applyBorder="1" applyAlignment="1">
      <alignment horizontal="center"/>
    </xf>
    <xf numFmtId="0" fontId="1" fillId="0" borderId="30" xfId="0" applyFont="1" applyBorder="1" applyAlignment="1">
      <alignment horizontal="center" vertical="center"/>
    </xf>
    <xf numFmtId="0" fontId="13" fillId="0" borderId="28" xfId="0" applyFont="1" applyBorder="1" applyAlignment="1">
      <alignment vertical="center"/>
    </xf>
    <xf numFmtId="0" fontId="13" fillId="0" borderId="27"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xf>
    <xf numFmtId="0" fontId="0" fillId="0" borderId="0" xfId="0" applyFont="1" applyBorder="1" applyAlignment="1">
      <alignment/>
    </xf>
    <xf numFmtId="0" fontId="66" fillId="0" borderId="0" xfId="0" applyFont="1" applyAlignment="1">
      <alignment/>
    </xf>
    <xf numFmtId="0" fontId="66" fillId="0" borderId="0" xfId="0" applyFont="1" applyAlignment="1">
      <alignment vertical="top" wrapText="1"/>
    </xf>
    <xf numFmtId="0" fontId="67" fillId="0" borderId="0" xfId="0" applyFont="1" applyAlignment="1">
      <alignment/>
    </xf>
    <xf numFmtId="0" fontId="66" fillId="33" borderId="0" xfId="0" applyFont="1" applyFill="1" applyAlignment="1">
      <alignment vertical="top" wrapText="1"/>
    </xf>
    <xf numFmtId="0" fontId="1" fillId="34" borderId="0" xfId="0" applyFont="1" applyFill="1" applyAlignment="1">
      <alignment horizontal="left" vertical="center"/>
    </xf>
    <xf numFmtId="0" fontId="0" fillId="0" borderId="0" xfId="0" applyNumberFormat="1" applyFont="1" applyAlignment="1">
      <alignment/>
    </xf>
    <xf numFmtId="3" fontId="17" fillId="0" borderId="27" xfId="57" applyNumberFormat="1" applyFont="1" applyBorder="1" applyAlignment="1">
      <alignment horizontal="center" vertical="center" wrapText="1"/>
      <protection/>
    </xf>
    <xf numFmtId="3" fontId="16" fillId="0" borderId="27" xfId="57" applyNumberFormat="1" applyFont="1" applyBorder="1" applyAlignment="1">
      <alignment horizontal="center" vertical="center" wrapText="1"/>
      <protection/>
    </xf>
    <xf numFmtId="0" fontId="5" fillId="0" borderId="0" xfId="0" applyNumberFormat="1" applyFont="1" applyAlignment="1">
      <alignment horizontal="center" vertical="center"/>
    </xf>
    <xf numFmtId="0" fontId="68" fillId="0" borderId="24" xfId="0" applyFont="1" applyBorder="1" applyAlignment="1">
      <alignment vertical="center"/>
    </xf>
    <xf numFmtId="0" fontId="0" fillId="33" borderId="0" xfId="0" applyFont="1" applyFill="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5" fillId="0" borderId="0" xfId="0" applyFont="1" applyBorder="1" applyAlignment="1">
      <alignment vertical="center"/>
    </xf>
    <xf numFmtId="11" fontId="8" fillId="0" borderId="0" xfId="0" applyNumberFormat="1" applyFont="1" applyBorder="1" applyAlignment="1">
      <alignment vertical="center"/>
    </xf>
    <xf numFmtId="11" fontId="10" fillId="0" borderId="0" xfId="0" applyNumberFormat="1" applyFont="1" applyBorder="1" applyAlignment="1">
      <alignment vertical="center"/>
    </xf>
    <xf numFmtId="11" fontId="0" fillId="0" borderId="0" xfId="0" applyNumberFormat="1" applyBorder="1" applyAlignment="1">
      <alignment/>
    </xf>
    <xf numFmtId="49" fontId="8" fillId="0" borderId="0" xfId="0" applyNumberFormat="1" applyFont="1" applyBorder="1" applyAlignment="1">
      <alignment vertical="center"/>
    </xf>
    <xf numFmtId="49" fontId="8" fillId="0" borderId="0" xfId="0" applyNumberFormat="1" applyFont="1" applyBorder="1" applyAlignment="1">
      <alignment vertical="center"/>
    </xf>
    <xf numFmtId="3" fontId="0" fillId="0" borderId="0" xfId="0" applyNumberFormat="1" applyBorder="1" applyAlignment="1">
      <alignment/>
    </xf>
    <xf numFmtId="3" fontId="10" fillId="0" borderId="0" xfId="0" applyNumberFormat="1" applyFont="1" applyBorder="1" applyAlignment="1">
      <alignment vertical="center"/>
    </xf>
    <xf numFmtId="3" fontId="8" fillId="0" borderId="27" xfId="0" applyNumberFormat="1" applyFont="1" applyBorder="1" applyAlignment="1">
      <alignment vertical="center"/>
    </xf>
    <xf numFmtId="194" fontId="0" fillId="0" borderId="0" xfId="42" applyNumberFormat="1" applyFont="1" applyAlignment="1">
      <alignment vertical="center"/>
    </xf>
    <xf numFmtId="3" fontId="8" fillId="0" borderId="0" xfId="0" applyNumberFormat="1" applyFont="1" applyAlignment="1">
      <alignment vertical="center"/>
    </xf>
    <xf numFmtId="194" fontId="8" fillId="0" borderId="0" xfId="42" applyNumberFormat="1" applyFont="1" applyAlignment="1">
      <alignment vertical="center"/>
    </xf>
    <xf numFmtId="43" fontId="8" fillId="0" borderId="0" xfId="42" applyNumberFormat="1" applyFont="1" applyAlignment="1">
      <alignment vertical="center"/>
    </xf>
    <xf numFmtId="43" fontId="8" fillId="0" borderId="0" xfId="0" applyNumberFormat="1" applyFont="1" applyAlignment="1">
      <alignment vertical="center"/>
    </xf>
    <xf numFmtId="195" fontId="0" fillId="0" borderId="0" xfId="0" applyNumberFormat="1" applyFont="1" applyAlignment="1">
      <alignment vertical="center"/>
    </xf>
    <xf numFmtId="171" fontId="0" fillId="0" borderId="0" xfId="42" applyFont="1" applyAlignment="1">
      <alignment vertical="center"/>
    </xf>
    <xf numFmtId="4" fontId="0" fillId="0" borderId="0" xfId="0" applyNumberFormat="1" applyFont="1" applyAlignment="1">
      <alignment vertical="center"/>
    </xf>
    <xf numFmtId="3" fontId="69" fillId="0" borderId="27" xfId="0" applyNumberFormat="1" applyFont="1" applyFill="1" applyBorder="1" applyAlignment="1">
      <alignment vertical="center"/>
    </xf>
    <xf numFmtId="3" fontId="69" fillId="0" borderId="27" xfId="0" applyNumberFormat="1" applyFont="1" applyBorder="1" applyAlignment="1">
      <alignment vertical="center"/>
    </xf>
    <xf numFmtId="3" fontId="70" fillId="0" borderId="27" xfId="0" applyNumberFormat="1" applyFont="1" applyBorder="1" applyAlignment="1">
      <alignment horizontal="center" vertical="center"/>
    </xf>
    <xf numFmtId="0" fontId="20" fillId="0" borderId="16" xfId="0" applyFont="1" applyBorder="1" applyAlignment="1">
      <alignment horizont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14" xfId="0" applyFont="1" applyBorder="1" applyAlignment="1">
      <alignment horizontal="center"/>
    </xf>
    <xf numFmtId="0" fontId="20" fillId="0" borderId="0" xfId="0" applyFont="1" applyBorder="1" applyAlignment="1">
      <alignment horizontal="center"/>
    </xf>
    <xf numFmtId="46" fontId="20" fillId="0" borderId="0" xfId="0" applyNumberFormat="1" applyFont="1" applyBorder="1" applyAlignment="1">
      <alignment horizontal="center"/>
    </xf>
    <xf numFmtId="0" fontId="20" fillId="0" borderId="25" xfId="0" applyFont="1" applyBorder="1" applyAlignment="1">
      <alignment horizontal="center"/>
    </xf>
    <xf numFmtId="21" fontId="20" fillId="0" borderId="0" xfId="0" applyNumberFormat="1" applyFont="1" applyBorder="1" applyAlignment="1">
      <alignment horizont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13" fillId="0" borderId="0" xfId="0" applyFont="1" applyAlignment="1">
      <alignment horizontal="center"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3" fontId="0" fillId="0" borderId="28" xfId="0" applyNumberFormat="1" applyFont="1" applyBorder="1" applyAlignment="1">
      <alignment horizontal="center" vertical="center"/>
    </xf>
    <xf numFmtId="3" fontId="0" fillId="0" borderId="29" xfId="0" applyNumberFormat="1" applyFont="1" applyBorder="1" applyAlignment="1">
      <alignment horizontal="center" vertical="center"/>
    </xf>
    <xf numFmtId="0" fontId="13" fillId="0" borderId="0" xfId="0" applyFont="1" applyAlignment="1">
      <alignment horizontal="center" vertical="center" wrapText="1"/>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19" fillId="0" borderId="0" xfId="0" applyFont="1" applyAlignment="1">
      <alignment horizontal="center"/>
    </xf>
    <xf numFmtId="0" fontId="8" fillId="0" borderId="27" xfId="0"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43" fillId="0" borderId="0" xfId="57" applyFont="1" applyAlignment="1">
      <alignment horizontal="center"/>
      <protection/>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left"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48"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57"/>
  <sheetViews>
    <sheetView zoomScalePageLayoutView="0" workbookViewId="0" topLeftCell="A19">
      <selection activeCell="B3" sqref="B3:K57"/>
    </sheetView>
  </sheetViews>
  <sheetFormatPr defaultColWidth="9.140625" defaultRowHeight="12.75"/>
  <cols>
    <col min="1" max="1" width="16.140625" style="16" customWidth="1"/>
    <col min="2" max="3" width="9.140625" style="16" customWidth="1"/>
    <col min="4" max="4" width="9.28125" style="16" customWidth="1"/>
    <col min="5" max="5" width="11.421875" style="16" customWidth="1"/>
    <col min="6" max="6" width="12.8515625" style="16" customWidth="1"/>
    <col min="7" max="7" width="5.421875" style="16" customWidth="1"/>
    <col min="8" max="9" width="9.140625" style="16" customWidth="1"/>
    <col min="10" max="10" width="3.140625" style="16" customWidth="1"/>
    <col min="11" max="11" width="9.140625" style="16" customWidth="1"/>
    <col min="12" max="12" width="1.8515625" style="16" customWidth="1"/>
    <col min="13" max="16384" width="9.140625" style="16" customWidth="1"/>
  </cols>
  <sheetData>
    <row r="1" ht="6.75" customHeight="1"/>
    <row r="2" spans="2:11" ht="12.75">
      <c r="B2" s="142"/>
      <c r="C2" s="143"/>
      <c r="D2" s="143"/>
      <c r="E2" s="143"/>
      <c r="F2" s="143"/>
      <c r="G2" s="143"/>
      <c r="H2" s="143"/>
      <c r="I2" s="143"/>
      <c r="J2" s="143"/>
      <c r="K2" s="144"/>
    </row>
    <row r="3" spans="2:11" s="151" customFormat="1" ht="13.5" customHeight="1">
      <c r="B3" s="145"/>
      <c r="C3" s="146" t="s">
        <v>26</v>
      </c>
      <c r="D3" s="146"/>
      <c r="E3" s="146"/>
      <c r="F3" s="147" t="s">
        <v>469</v>
      </c>
      <c r="G3" s="148"/>
      <c r="H3" s="149"/>
      <c r="I3" s="147"/>
      <c r="J3" s="146"/>
      <c r="K3" s="150"/>
    </row>
    <row r="4" spans="2:11" s="151" customFormat="1" ht="13.5" customHeight="1">
      <c r="B4" s="145"/>
      <c r="C4" s="146" t="s">
        <v>16</v>
      </c>
      <c r="D4" s="146"/>
      <c r="E4" s="146"/>
      <c r="F4" s="147" t="s">
        <v>467</v>
      </c>
      <c r="G4" s="152"/>
      <c r="H4" s="153"/>
      <c r="I4" s="154"/>
      <c r="J4" s="154"/>
      <c r="K4" s="150"/>
    </row>
    <row r="5" spans="2:11" s="151" customFormat="1" ht="13.5" customHeight="1">
      <c r="B5" s="145"/>
      <c r="C5" s="146" t="s">
        <v>5</v>
      </c>
      <c r="D5" s="146"/>
      <c r="E5" s="146"/>
      <c r="F5" s="155" t="s">
        <v>468</v>
      </c>
      <c r="G5" s="147"/>
      <c r="H5" s="147"/>
      <c r="I5" s="147"/>
      <c r="J5" s="147"/>
      <c r="K5" s="150"/>
    </row>
    <row r="6" spans="2:11" s="151" customFormat="1" ht="13.5" customHeight="1">
      <c r="B6" s="145"/>
      <c r="C6" s="146"/>
      <c r="D6" s="146"/>
      <c r="E6" s="146"/>
      <c r="F6" s="146"/>
      <c r="G6" s="146"/>
      <c r="H6" s="156" t="s">
        <v>470</v>
      </c>
      <c r="I6" s="156"/>
      <c r="J6" s="155"/>
      <c r="K6" s="150"/>
    </row>
    <row r="7" spans="2:11" s="151" customFormat="1" ht="13.5" customHeight="1">
      <c r="B7" s="145"/>
      <c r="C7" s="146" t="s">
        <v>0</v>
      </c>
      <c r="D7" s="146"/>
      <c r="E7" s="146"/>
      <c r="F7" s="147" t="s">
        <v>471</v>
      </c>
      <c r="G7" s="157"/>
      <c r="H7" s="146"/>
      <c r="I7" s="146"/>
      <c r="J7" s="146"/>
      <c r="K7" s="150"/>
    </row>
    <row r="8" spans="2:11" s="151" customFormat="1" ht="13.5" customHeight="1">
      <c r="B8" s="145"/>
      <c r="C8" s="146" t="s">
        <v>1</v>
      </c>
      <c r="D8" s="146"/>
      <c r="E8" s="146"/>
      <c r="F8" s="155">
        <v>19563</v>
      </c>
      <c r="G8" s="158"/>
      <c r="H8" s="146"/>
      <c r="I8" s="146"/>
      <c r="J8" s="146"/>
      <c r="K8" s="150"/>
    </row>
    <row r="9" spans="2:11" s="151" customFormat="1" ht="13.5" customHeight="1">
      <c r="B9" s="145"/>
      <c r="C9" s="146"/>
      <c r="D9" s="146"/>
      <c r="E9" s="146"/>
      <c r="F9" s="146"/>
      <c r="G9" s="146"/>
      <c r="H9" s="146"/>
      <c r="I9" s="146"/>
      <c r="J9" s="146"/>
      <c r="K9" s="150"/>
    </row>
    <row r="10" spans="2:11" s="151" customFormat="1" ht="13.5" customHeight="1">
      <c r="B10" s="145"/>
      <c r="C10" s="146" t="s">
        <v>11</v>
      </c>
      <c r="D10" s="146"/>
      <c r="E10" s="146"/>
      <c r="F10" s="147" t="s">
        <v>472</v>
      </c>
      <c r="G10" s="147"/>
      <c r="H10" s="147"/>
      <c r="I10" s="147"/>
      <c r="J10" s="147"/>
      <c r="K10" s="150"/>
    </row>
    <row r="11" spans="2:11" s="151" customFormat="1" ht="13.5" customHeight="1">
      <c r="B11" s="145"/>
      <c r="C11" s="146"/>
      <c r="D11" s="146"/>
      <c r="E11" s="146"/>
      <c r="F11" s="155" t="s">
        <v>473</v>
      </c>
      <c r="G11" s="155"/>
      <c r="H11" s="155"/>
      <c r="I11" s="155"/>
      <c r="J11" s="155"/>
      <c r="K11" s="150"/>
    </row>
    <row r="12" spans="2:11" s="151" customFormat="1" ht="13.5" customHeight="1">
      <c r="B12" s="145"/>
      <c r="C12" s="146"/>
      <c r="D12" s="146"/>
      <c r="E12" s="146"/>
      <c r="F12" s="155"/>
      <c r="G12" s="155"/>
      <c r="H12" s="155"/>
      <c r="I12" s="155"/>
      <c r="J12" s="155"/>
      <c r="K12" s="150"/>
    </row>
    <row r="13" spans="2:11" ht="12.75">
      <c r="B13" s="13"/>
      <c r="C13" s="14"/>
      <c r="D13" s="14"/>
      <c r="E13" s="14"/>
      <c r="F13" s="14"/>
      <c r="G13" s="14"/>
      <c r="H13" s="14"/>
      <c r="I13" s="14"/>
      <c r="J13" s="14"/>
      <c r="K13" s="15"/>
    </row>
    <row r="14" spans="2:11" ht="12.75">
      <c r="B14" s="13"/>
      <c r="C14" s="14"/>
      <c r="D14" s="14"/>
      <c r="E14" s="14"/>
      <c r="F14" s="14"/>
      <c r="G14" s="14"/>
      <c r="H14" s="14"/>
      <c r="I14" s="14"/>
      <c r="J14" s="14"/>
      <c r="K14" s="15"/>
    </row>
    <row r="15" spans="2:11" ht="12.75">
      <c r="B15" s="13"/>
      <c r="C15" s="14"/>
      <c r="D15" s="14"/>
      <c r="E15" s="14"/>
      <c r="F15" s="14"/>
      <c r="G15" s="14"/>
      <c r="H15" s="14"/>
      <c r="I15" s="14"/>
      <c r="J15" s="14"/>
      <c r="K15" s="15"/>
    </row>
    <row r="16" spans="2:11" ht="12.75">
      <c r="B16" s="13"/>
      <c r="C16" s="14"/>
      <c r="D16" s="14"/>
      <c r="E16" s="14"/>
      <c r="F16" s="14"/>
      <c r="G16" s="14"/>
      <c r="H16" s="14"/>
      <c r="I16" s="14"/>
      <c r="J16" s="14"/>
      <c r="K16" s="15"/>
    </row>
    <row r="17" spans="2:11" ht="12.75">
      <c r="B17" s="13"/>
      <c r="C17" s="14"/>
      <c r="D17" s="14"/>
      <c r="E17" s="14"/>
      <c r="F17" s="14"/>
      <c r="G17" s="14"/>
      <c r="H17" s="14"/>
      <c r="I17" s="14"/>
      <c r="J17" s="14"/>
      <c r="K17" s="15"/>
    </row>
    <row r="18" spans="2:11" ht="12.75">
      <c r="B18" s="13"/>
      <c r="C18" s="14"/>
      <c r="D18" s="14"/>
      <c r="E18" s="14"/>
      <c r="F18" s="14"/>
      <c r="G18" s="14"/>
      <c r="H18" s="14"/>
      <c r="I18" s="14"/>
      <c r="J18" s="14"/>
      <c r="K18" s="15"/>
    </row>
    <row r="19" spans="2:11" ht="12.75">
      <c r="B19" s="13"/>
      <c r="C19" s="14"/>
      <c r="D19" s="14"/>
      <c r="E19" s="14"/>
      <c r="F19" s="14"/>
      <c r="G19" s="14"/>
      <c r="H19" s="14"/>
      <c r="I19" s="14"/>
      <c r="J19" s="14"/>
      <c r="K19" s="15"/>
    </row>
    <row r="20" spans="2:11" ht="12.75">
      <c r="B20" s="13"/>
      <c r="C20" s="14"/>
      <c r="D20" s="14"/>
      <c r="E20" s="14"/>
      <c r="F20" s="14"/>
      <c r="G20" s="14"/>
      <c r="H20" s="14"/>
      <c r="I20" s="14"/>
      <c r="J20" s="14"/>
      <c r="K20" s="15"/>
    </row>
    <row r="21" spans="2:11" ht="12.75">
      <c r="B21" s="13"/>
      <c r="D21" s="14"/>
      <c r="E21" s="14"/>
      <c r="F21" s="14"/>
      <c r="G21" s="14"/>
      <c r="H21" s="14"/>
      <c r="I21" s="14"/>
      <c r="J21" s="14"/>
      <c r="K21" s="15"/>
    </row>
    <row r="22" spans="2:11" ht="12.75">
      <c r="B22" s="13"/>
      <c r="C22" s="14"/>
      <c r="D22" s="14"/>
      <c r="E22" s="14"/>
      <c r="F22" s="14"/>
      <c r="G22" s="14"/>
      <c r="H22" s="14"/>
      <c r="I22" s="14"/>
      <c r="J22" s="14"/>
      <c r="K22" s="15"/>
    </row>
    <row r="23" spans="2:11" ht="12.75">
      <c r="B23" s="13"/>
      <c r="C23" s="14"/>
      <c r="D23" s="14"/>
      <c r="E23" s="14"/>
      <c r="F23" s="14"/>
      <c r="G23" s="14"/>
      <c r="H23" s="14"/>
      <c r="I23" s="14"/>
      <c r="J23" s="14"/>
      <c r="K23" s="15"/>
    </row>
    <row r="24" spans="2:11" ht="12.75">
      <c r="B24" s="13"/>
      <c r="C24" s="14"/>
      <c r="D24" s="14"/>
      <c r="E24" s="14"/>
      <c r="F24" s="14"/>
      <c r="G24" s="14"/>
      <c r="H24" s="14"/>
      <c r="I24" s="14"/>
      <c r="J24" s="14"/>
      <c r="K24" s="15"/>
    </row>
    <row r="25" spans="2:11" ht="33.75">
      <c r="B25" s="217" t="s">
        <v>6</v>
      </c>
      <c r="C25" s="218"/>
      <c r="D25" s="218"/>
      <c r="E25" s="218"/>
      <c r="F25" s="218"/>
      <c r="G25" s="218"/>
      <c r="H25" s="218"/>
      <c r="I25" s="218"/>
      <c r="J25" s="218"/>
      <c r="K25" s="219"/>
    </row>
    <row r="26" spans="2:11" ht="12.75">
      <c r="B26" s="13"/>
      <c r="C26" s="220" t="s">
        <v>251</v>
      </c>
      <c r="D26" s="220"/>
      <c r="E26" s="220"/>
      <c r="F26" s="220"/>
      <c r="G26" s="220"/>
      <c r="H26" s="220"/>
      <c r="I26" s="220"/>
      <c r="J26" s="220"/>
      <c r="K26" s="15"/>
    </row>
    <row r="27" spans="2:11" ht="12.75">
      <c r="B27" s="13"/>
      <c r="C27" s="220" t="s">
        <v>15</v>
      </c>
      <c r="D27" s="220"/>
      <c r="E27" s="220"/>
      <c r="F27" s="220"/>
      <c r="G27" s="220"/>
      <c r="H27" s="220"/>
      <c r="I27" s="220"/>
      <c r="J27" s="220"/>
      <c r="K27" s="15"/>
    </row>
    <row r="28" spans="2:11" ht="12.75">
      <c r="B28" s="13"/>
      <c r="C28" s="14"/>
      <c r="D28" s="14"/>
      <c r="E28" s="14"/>
      <c r="F28" s="14"/>
      <c r="G28" s="14"/>
      <c r="H28" s="14"/>
      <c r="I28" s="14"/>
      <c r="J28" s="14"/>
      <c r="K28" s="15"/>
    </row>
    <row r="29" spans="2:11" ht="12.75">
      <c r="B29" s="13"/>
      <c r="C29" s="14"/>
      <c r="D29" s="14"/>
      <c r="E29" s="14"/>
      <c r="F29" s="14"/>
      <c r="G29" s="14"/>
      <c r="H29" s="14"/>
      <c r="I29" s="14"/>
      <c r="J29" s="14"/>
      <c r="K29" s="15"/>
    </row>
    <row r="30" spans="2:11" ht="33.75">
      <c r="B30" s="13"/>
      <c r="C30" s="14"/>
      <c r="D30" s="14"/>
      <c r="E30" s="14"/>
      <c r="F30" s="159" t="s">
        <v>477</v>
      </c>
      <c r="G30" s="14"/>
      <c r="H30" s="14"/>
      <c r="I30" s="14"/>
      <c r="J30" s="14"/>
      <c r="K30" s="15"/>
    </row>
    <row r="31" spans="2:11" ht="12.75">
      <c r="B31" s="13"/>
      <c r="C31" s="14"/>
      <c r="D31" s="14"/>
      <c r="E31" s="14"/>
      <c r="F31" s="14"/>
      <c r="G31" s="14"/>
      <c r="H31" s="14"/>
      <c r="I31" s="14"/>
      <c r="J31" s="14"/>
      <c r="K31" s="15"/>
    </row>
    <row r="32" spans="2:11" ht="12.75">
      <c r="B32" s="13"/>
      <c r="C32" s="14"/>
      <c r="D32" s="14"/>
      <c r="E32" s="14"/>
      <c r="F32" s="14"/>
      <c r="G32" s="14"/>
      <c r="H32" s="14"/>
      <c r="I32" s="14"/>
      <c r="J32" s="14"/>
      <c r="K32" s="15"/>
    </row>
    <row r="33" spans="2:11" ht="12.75">
      <c r="B33" s="13"/>
      <c r="C33" s="14"/>
      <c r="D33" s="14"/>
      <c r="E33" s="14"/>
      <c r="F33" s="14"/>
      <c r="G33" s="14"/>
      <c r="H33" s="14"/>
      <c r="I33" s="14"/>
      <c r="J33" s="14"/>
      <c r="K33" s="15"/>
    </row>
    <row r="34" spans="2:11" ht="12.75">
      <c r="B34" s="13"/>
      <c r="C34" s="14"/>
      <c r="D34" s="14"/>
      <c r="E34" s="14"/>
      <c r="F34" s="14"/>
      <c r="G34" s="14"/>
      <c r="H34" s="14"/>
      <c r="I34" s="14"/>
      <c r="J34" s="14"/>
      <c r="K34" s="15"/>
    </row>
    <row r="35" spans="2:11" ht="12.75">
      <c r="B35" s="13"/>
      <c r="C35" s="14"/>
      <c r="D35" s="14"/>
      <c r="E35" s="14"/>
      <c r="F35" s="14"/>
      <c r="G35" s="14"/>
      <c r="H35" s="14"/>
      <c r="I35" s="14"/>
      <c r="J35" s="14"/>
      <c r="K35" s="15"/>
    </row>
    <row r="36" spans="2:11" ht="12.75">
      <c r="B36" s="13"/>
      <c r="C36" s="14"/>
      <c r="D36" s="14"/>
      <c r="E36" s="14"/>
      <c r="F36" s="14"/>
      <c r="G36" s="14"/>
      <c r="H36" s="14"/>
      <c r="I36" s="14"/>
      <c r="J36" s="14"/>
      <c r="K36" s="15"/>
    </row>
    <row r="37" spans="2:11" ht="12.75">
      <c r="B37" s="13"/>
      <c r="C37" s="14"/>
      <c r="D37" s="14"/>
      <c r="E37" s="14"/>
      <c r="F37" s="14"/>
      <c r="G37" s="14"/>
      <c r="H37" s="14"/>
      <c r="I37" s="14"/>
      <c r="J37" s="14"/>
      <c r="K37" s="15"/>
    </row>
    <row r="38" spans="2:11" ht="12.75">
      <c r="B38" s="13"/>
      <c r="C38" s="14"/>
      <c r="D38" s="14"/>
      <c r="E38" s="14"/>
      <c r="F38" s="14"/>
      <c r="G38" s="14"/>
      <c r="H38" s="14"/>
      <c r="I38" s="14"/>
      <c r="J38" s="14"/>
      <c r="K38" s="15"/>
    </row>
    <row r="39" spans="2:11" ht="12.75">
      <c r="B39" s="13"/>
      <c r="C39" s="14"/>
      <c r="D39" s="14"/>
      <c r="E39" s="14"/>
      <c r="F39" s="14"/>
      <c r="G39" s="14"/>
      <c r="H39" s="14"/>
      <c r="I39" s="14"/>
      <c r="J39" s="14"/>
      <c r="K39" s="15"/>
    </row>
    <row r="40" spans="2:11" ht="12.75">
      <c r="B40" s="13"/>
      <c r="C40" s="14"/>
      <c r="D40" s="14"/>
      <c r="E40" s="14"/>
      <c r="F40" s="14"/>
      <c r="G40" s="14"/>
      <c r="H40" s="14"/>
      <c r="I40" s="14"/>
      <c r="J40" s="14"/>
      <c r="K40" s="15"/>
    </row>
    <row r="41" spans="2:11" ht="12.75">
      <c r="B41" s="13"/>
      <c r="C41" s="14"/>
      <c r="D41" s="14"/>
      <c r="E41" s="14"/>
      <c r="F41" s="14"/>
      <c r="G41" s="14"/>
      <c r="H41" s="14"/>
      <c r="I41" s="14"/>
      <c r="J41" s="14"/>
      <c r="K41" s="15"/>
    </row>
    <row r="42" spans="2:11" ht="12.75">
      <c r="B42" s="13"/>
      <c r="C42" s="14"/>
      <c r="D42" s="14"/>
      <c r="E42" s="14"/>
      <c r="F42" s="14"/>
      <c r="G42" s="14"/>
      <c r="H42" s="14"/>
      <c r="I42" s="14"/>
      <c r="J42" s="14"/>
      <c r="K42" s="15"/>
    </row>
    <row r="43" spans="2:11" ht="12.75">
      <c r="B43" s="13"/>
      <c r="C43" s="14"/>
      <c r="D43" s="14"/>
      <c r="E43" s="14"/>
      <c r="F43" s="14"/>
      <c r="G43" s="14"/>
      <c r="H43" s="14"/>
      <c r="I43" s="14"/>
      <c r="J43" s="14"/>
      <c r="K43" s="15"/>
    </row>
    <row r="44" spans="2:11" ht="12.75">
      <c r="B44" s="13"/>
      <c r="C44" s="14"/>
      <c r="D44" s="14"/>
      <c r="E44" s="14"/>
      <c r="F44" s="14"/>
      <c r="G44" s="14"/>
      <c r="H44" s="14"/>
      <c r="I44" s="14"/>
      <c r="J44" s="14"/>
      <c r="K44" s="15"/>
    </row>
    <row r="45" spans="2:11" ht="9" customHeight="1">
      <c r="B45" s="13"/>
      <c r="C45" s="14"/>
      <c r="D45" s="14"/>
      <c r="E45" s="14"/>
      <c r="F45" s="14"/>
      <c r="G45" s="14"/>
      <c r="H45" s="14"/>
      <c r="I45" s="14"/>
      <c r="J45" s="14"/>
      <c r="K45" s="15"/>
    </row>
    <row r="46" spans="2:11" ht="12.75">
      <c r="B46" s="13"/>
      <c r="C46" s="14"/>
      <c r="D46" s="14"/>
      <c r="E46" s="14"/>
      <c r="F46" s="14"/>
      <c r="G46" s="14"/>
      <c r="H46" s="14"/>
      <c r="I46" s="14"/>
      <c r="J46" s="14"/>
      <c r="K46" s="15"/>
    </row>
    <row r="47" spans="2:11" ht="12.75">
      <c r="B47" s="13"/>
      <c r="C47" s="14"/>
      <c r="D47" s="14"/>
      <c r="E47" s="14"/>
      <c r="F47" s="14"/>
      <c r="G47" s="14"/>
      <c r="H47" s="14"/>
      <c r="I47" s="14"/>
      <c r="J47" s="14"/>
      <c r="K47" s="15"/>
    </row>
    <row r="48" spans="2:11" s="151" customFormat="1" ht="12.75" customHeight="1">
      <c r="B48" s="145"/>
      <c r="C48" s="146" t="s">
        <v>22</v>
      </c>
      <c r="D48" s="146"/>
      <c r="E48" s="146"/>
      <c r="F48" s="146"/>
      <c r="G48" s="146"/>
      <c r="H48" s="216" t="s">
        <v>474</v>
      </c>
      <c r="I48" s="216"/>
      <c r="J48" s="146"/>
      <c r="K48" s="150"/>
    </row>
    <row r="49" spans="2:11" s="151" customFormat="1" ht="12.75" customHeight="1">
      <c r="B49" s="145"/>
      <c r="C49" s="146" t="s">
        <v>301</v>
      </c>
      <c r="D49" s="146"/>
      <c r="E49" s="146"/>
      <c r="F49" s="146"/>
      <c r="G49" s="146"/>
      <c r="H49" s="222" t="s">
        <v>474</v>
      </c>
      <c r="I49" s="222"/>
      <c r="J49" s="146"/>
      <c r="K49" s="150"/>
    </row>
    <row r="50" spans="2:11" s="151" customFormat="1" ht="12.75" customHeight="1">
      <c r="B50" s="145"/>
      <c r="C50" s="146" t="s">
        <v>17</v>
      </c>
      <c r="D50" s="146"/>
      <c r="E50" s="146"/>
      <c r="F50" s="146"/>
      <c r="G50" s="146"/>
      <c r="H50" s="222" t="s">
        <v>302</v>
      </c>
      <c r="I50" s="222"/>
      <c r="J50" s="146"/>
      <c r="K50" s="150"/>
    </row>
    <row r="51" spans="2:11" s="151" customFormat="1" ht="12.75" customHeight="1">
      <c r="B51" s="145"/>
      <c r="C51" s="146" t="s">
        <v>18</v>
      </c>
      <c r="D51" s="146"/>
      <c r="E51" s="146"/>
      <c r="F51" s="146"/>
      <c r="G51" s="146"/>
      <c r="H51" s="222" t="s">
        <v>302</v>
      </c>
      <c r="I51" s="222"/>
      <c r="J51" s="146"/>
      <c r="K51" s="150"/>
    </row>
    <row r="52" spans="2:11" ht="12.75">
      <c r="B52" s="13"/>
      <c r="C52" s="14"/>
      <c r="D52" s="14"/>
      <c r="E52" s="14"/>
      <c r="F52" s="14"/>
      <c r="G52" s="14"/>
      <c r="H52" s="14"/>
      <c r="I52" s="14"/>
      <c r="J52" s="14"/>
      <c r="K52" s="15"/>
    </row>
    <row r="53" spans="2:11" s="163" customFormat="1" ht="12.75" customHeight="1">
      <c r="B53" s="160"/>
      <c r="C53" s="146" t="s">
        <v>23</v>
      </c>
      <c r="D53" s="146"/>
      <c r="E53" s="146"/>
      <c r="F53" s="146"/>
      <c r="G53" s="158" t="s">
        <v>19</v>
      </c>
      <c r="H53" s="223" t="s">
        <v>480</v>
      </c>
      <c r="I53" s="220"/>
      <c r="J53" s="161"/>
      <c r="K53" s="162"/>
    </row>
    <row r="54" spans="2:11" s="163" customFormat="1" ht="12.75" customHeight="1">
      <c r="B54" s="160"/>
      <c r="C54" s="146"/>
      <c r="D54" s="146"/>
      <c r="E54" s="146"/>
      <c r="F54" s="146"/>
      <c r="G54" s="158" t="s">
        <v>20</v>
      </c>
      <c r="H54" s="221" t="s">
        <v>481</v>
      </c>
      <c r="I54" s="220"/>
      <c r="J54" s="161"/>
      <c r="K54" s="162"/>
    </row>
    <row r="55" spans="2:11" s="163" customFormat="1" ht="7.5" customHeight="1">
      <c r="B55" s="160"/>
      <c r="C55" s="146"/>
      <c r="D55" s="146"/>
      <c r="E55" s="146"/>
      <c r="F55" s="146"/>
      <c r="G55" s="158"/>
      <c r="H55" s="158"/>
      <c r="I55" s="158"/>
      <c r="J55" s="161"/>
      <c r="K55" s="162"/>
    </row>
    <row r="56" spans="2:11" s="163" customFormat="1" ht="12.75" customHeight="1">
      <c r="B56" s="160"/>
      <c r="C56" s="146" t="s">
        <v>21</v>
      </c>
      <c r="D56" s="146"/>
      <c r="E56" s="146"/>
      <c r="F56" s="158"/>
      <c r="G56" s="146"/>
      <c r="H56" s="216" t="s">
        <v>482</v>
      </c>
      <c r="I56" s="216"/>
      <c r="J56" s="161"/>
      <c r="K56" s="162"/>
    </row>
    <row r="57" spans="2:11" ht="22.5" customHeight="1">
      <c r="B57" s="164"/>
      <c r="C57" s="165"/>
      <c r="D57" s="165"/>
      <c r="E57" s="165"/>
      <c r="F57" s="165"/>
      <c r="G57" s="165"/>
      <c r="H57" s="165"/>
      <c r="I57" s="165"/>
      <c r="J57" s="165"/>
      <c r="K57" s="166"/>
    </row>
    <row r="58" ht="6.75" customHeight="1"/>
  </sheetData>
  <sheetProtection/>
  <mergeCells count="10">
    <mergeCell ref="H56:I56"/>
    <mergeCell ref="B25:K25"/>
    <mergeCell ref="C26:J26"/>
    <mergeCell ref="C27:J27"/>
    <mergeCell ref="H48:I48"/>
    <mergeCell ref="H54:I54"/>
    <mergeCell ref="H49:I49"/>
    <mergeCell ref="H50:I50"/>
    <mergeCell ref="H51:I51"/>
    <mergeCell ref="H53:I53"/>
  </mergeCells>
  <printOptions horizontalCentered="1" verticalCentered="1"/>
  <pageMargins left="0" right="0" top="0" bottom="0" header="0.511811023622047" footer="0.511811023622047"/>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J60"/>
  <sheetViews>
    <sheetView zoomScalePageLayoutView="0" workbookViewId="0" topLeftCell="A1">
      <selection activeCell="E27" sqref="E27"/>
    </sheetView>
  </sheetViews>
  <sheetFormatPr defaultColWidth="9.140625" defaultRowHeight="12.75"/>
  <cols>
    <col min="1" max="1" width="12.00390625" style="16" customWidth="1"/>
    <col min="2" max="2" width="3.7109375" style="167" customWidth="1"/>
    <col min="3" max="3" width="3.421875" style="12" customWidth="1"/>
    <col min="4" max="4" width="2.7109375" style="12" customWidth="1"/>
    <col min="5" max="5" width="63.8515625" style="16" customWidth="1"/>
    <col min="6" max="6" width="12.421875" style="63" customWidth="1"/>
    <col min="7" max="7" width="11.28125" style="63" customWidth="1"/>
    <col min="8" max="8" width="1.421875" style="16" customWidth="1"/>
    <col min="9" max="9" width="9.140625" style="16" customWidth="1"/>
    <col min="10" max="10" width="18.00390625" style="64" customWidth="1"/>
    <col min="11" max="16384" width="9.140625" style="16" customWidth="1"/>
  </cols>
  <sheetData>
    <row r="1" spans="2:10" s="61" customFormat="1" ht="7.5" customHeight="1">
      <c r="B1" s="65"/>
      <c r="C1" s="11"/>
      <c r="D1" s="57"/>
      <c r="E1" s="58"/>
      <c r="F1" s="59"/>
      <c r="G1" s="60"/>
      <c r="J1" s="62"/>
    </row>
    <row r="2" spans="2:10" s="61" customFormat="1" ht="18" customHeight="1">
      <c r="B2" s="238" t="s">
        <v>121</v>
      </c>
      <c r="C2" s="238"/>
      <c r="D2" s="238"/>
      <c r="E2" s="238"/>
      <c r="F2" s="238"/>
      <c r="G2" s="238"/>
      <c r="J2" s="62"/>
    </row>
    <row r="3" spans="2:10" s="61" customFormat="1" ht="18" customHeight="1">
      <c r="B3" s="238" t="s">
        <v>122</v>
      </c>
      <c r="C3" s="238"/>
      <c r="D3" s="238"/>
      <c r="E3" s="238"/>
      <c r="F3" s="238"/>
      <c r="G3" s="238"/>
      <c r="J3" s="62"/>
    </row>
    <row r="4" spans="2:10" s="61" customFormat="1" ht="18" customHeight="1">
      <c r="B4" s="241" t="s">
        <v>162</v>
      </c>
      <c r="C4" s="241"/>
      <c r="D4" s="241"/>
      <c r="E4" s="241"/>
      <c r="F4" s="241"/>
      <c r="G4" s="241"/>
      <c r="J4" s="62"/>
    </row>
    <row r="5" ht="7.5" customHeight="1"/>
    <row r="6" spans="2:10" s="61" customFormat="1" ht="15.75" customHeight="1">
      <c r="B6" s="96" t="s">
        <v>2</v>
      </c>
      <c r="C6" s="224" t="s">
        <v>24</v>
      </c>
      <c r="D6" s="225"/>
      <c r="E6" s="226"/>
      <c r="F6" s="89">
        <v>2015</v>
      </c>
      <c r="G6" s="89">
        <v>2014</v>
      </c>
      <c r="J6" s="62"/>
    </row>
    <row r="7" spans="2:10" s="61" customFormat="1" ht="17.25" customHeight="1">
      <c r="B7" s="169" t="s">
        <v>104</v>
      </c>
      <c r="C7" s="54" t="s">
        <v>124</v>
      </c>
      <c r="D7" s="98"/>
      <c r="E7" s="99"/>
      <c r="F7" s="93" t="s">
        <v>147</v>
      </c>
      <c r="G7" s="93" t="s">
        <v>147</v>
      </c>
      <c r="J7" s="62"/>
    </row>
    <row r="8" spans="2:10" s="61" customFormat="1" ht="22.5" customHeight="1">
      <c r="B8" s="169" t="s">
        <v>104</v>
      </c>
      <c r="C8" s="54" t="s">
        <v>253</v>
      </c>
      <c r="D8" s="98"/>
      <c r="E8" s="99"/>
      <c r="F8" s="93" t="s">
        <v>146</v>
      </c>
      <c r="G8" s="93" t="s">
        <v>146</v>
      </c>
      <c r="J8" s="62"/>
    </row>
    <row r="9" spans="2:10" s="61" customFormat="1" ht="12.75" customHeight="1">
      <c r="B9" s="169" t="s">
        <v>104</v>
      </c>
      <c r="C9" s="54" t="s">
        <v>163</v>
      </c>
      <c r="D9" s="98"/>
      <c r="E9" s="99"/>
      <c r="F9" s="93" t="s">
        <v>147</v>
      </c>
      <c r="G9" s="93" t="s">
        <v>147</v>
      </c>
      <c r="J9" s="62"/>
    </row>
    <row r="10" spans="2:10" s="61" customFormat="1" ht="21.75" customHeight="1">
      <c r="B10" s="169" t="s">
        <v>104</v>
      </c>
      <c r="C10" s="54" t="s">
        <v>254</v>
      </c>
      <c r="D10" s="98"/>
      <c r="E10" s="99"/>
      <c r="F10" s="93" t="s">
        <v>146</v>
      </c>
      <c r="G10" s="93" t="s">
        <v>146</v>
      </c>
      <c r="J10" s="62"/>
    </row>
    <row r="11" spans="2:10" s="61" customFormat="1" ht="21" customHeight="1">
      <c r="B11" s="169" t="s">
        <v>104</v>
      </c>
      <c r="C11" s="54" t="s">
        <v>255</v>
      </c>
      <c r="D11" s="98"/>
      <c r="E11" s="99"/>
      <c r="F11" s="93" t="s">
        <v>146</v>
      </c>
      <c r="G11" s="93" t="s">
        <v>146</v>
      </c>
      <c r="J11" s="62"/>
    </row>
    <row r="12" spans="2:10" s="61" customFormat="1" ht="19.5" customHeight="1">
      <c r="B12" s="169" t="s">
        <v>104</v>
      </c>
      <c r="C12" s="54" t="s">
        <v>137</v>
      </c>
      <c r="D12" s="98"/>
      <c r="E12" s="99"/>
      <c r="F12" s="93" t="s">
        <v>147</v>
      </c>
      <c r="G12" s="93" t="s">
        <v>147</v>
      </c>
      <c r="J12" s="62"/>
    </row>
    <row r="13" spans="2:10" s="61" customFormat="1" ht="12.75" customHeight="1">
      <c r="B13" s="171"/>
      <c r="C13" s="100"/>
      <c r="D13" s="101">
        <v>1</v>
      </c>
      <c r="E13" s="52" t="s">
        <v>127</v>
      </c>
      <c r="F13" s="102"/>
      <c r="G13" s="102"/>
      <c r="J13" s="62"/>
    </row>
    <row r="14" spans="2:10" s="61" customFormat="1" ht="12.75" customHeight="1">
      <c r="B14" s="171"/>
      <c r="C14" s="103"/>
      <c r="D14" s="255">
        <v>2</v>
      </c>
      <c r="E14" s="66" t="s">
        <v>164</v>
      </c>
      <c r="F14" s="236"/>
      <c r="G14" s="236"/>
      <c r="J14" s="62"/>
    </row>
    <row r="15" spans="2:10" s="61" customFormat="1" ht="12.75" customHeight="1">
      <c r="B15" s="172"/>
      <c r="C15" s="105"/>
      <c r="D15" s="256"/>
      <c r="E15" s="106" t="s">
        <v>165</v>
      </c>
      <c r="F15" s="237"/>
      <c r="G15" s="237"/>
      <c r="J15" s="62"/>
    </row>
    <row r="16" spans="2:10" s="61" customFormat="1" ht="12.75" customHeight="1">
      <c r="B16" s="171"/>
      <c r="C16" s="103"/>
      <c r="D16" s="255">
        <v>3</v>
      </c>
      <c r="E16" s="66" t="s">
        <v>140</v>
      </c>
      <c r="F16" s="236"/>
      <c r="G16" s="236"/>
      <c r="J16" s="62"/>
    </row>
    <row r="17" spans="2:10" s="61" customFormat="1" ht="12.75" customHeight="1">
      <c r="B17" s="172"/>
      <c r="C17" s="105"/>
      <c r="D17" s="256"/>
      <c r="E17" s="106" t="s">
        <v>143</v>
      </c>
      <c r="F17" s="237"/>
      <c r="G17" s="237"/>
      <c r="J17" s="62"/>
    </row>
    <row r="18" spans="2:10" s="61" customFormat="1" ht="12.75" customHeight="1">
      <c r="B18" s="171"/>
      <c r="C18" s="103"/>
      <c r="D18" s="255">
        <v>4</v>
      </c>
      <c r="E18" s="66" t="s">
        <v>166</v>
      </c>
      <c r="F18" s="236"/>
      <c r="G18" s="236"/>
      <c r="J18" s="62"/>
    </row>
    <row r="19" spans="2:10" s="61" customFormat="1" ht="12.75" customHeight="1">
      <c r="B19" s="172"/>
      <c r="C19" s="105"/>
      <c r="D19" s="256"/>
      <c r="E19" s="106" t="s">
        <v>143</v>
      </c>
      <c r="F19" s="237"/>
      <c r="G19" s="237"/>
      <c r="J19" s="62"/>
    </row>
    <row r="20" spans="2:10" s="61" customFormat="1" ht="12.75" customHeight="1">
      <c r="B20" s="175"/>
      <c r="C20" s="107"/>
      <c r="D20" s="108"/>
      <c r="E20" s="109"/>
      <c r="F20" s="110"/>
      <c r="G20" s="110"/>
      <c r="J20" s="62"/>
    </row>
    <row r="21" spans="2:10" s="61" customFormat="1" ht="12.75" customHeight="1">
      <c r="B21" s="234" t="s">
        <v>104</v>
      </c>
      <c r="C21" s="56" t="s">
        <v>144</v>
      </c>
      <c r="D21" s="111"/>
      <c r="E21" s="66"/>
      <c r="F21" s="243" t="s">
        <v>146</v>
      </c>
      <c r="G21" s="243" t="s">
        <v>146</v>
      </c>
      <c r="J21" s="62"/>
    </row>
    <row r="22" spans="2:10" s="61" customFormat="1" ht="12.75" customHeight="1">
      <c r="B22" s="235"/>
      <c r="C22" s="112" t="s">
        <v>167</v>
      </c>
      <c r="D22" s="113"/>
      <c r="E22" s="106"/>
      <c r="F22" s="244"/>
      <c r="G22" s="244"/>
      <c r="J22" s="62"/>
    </row>
    <row r="23" spans="2:10" s="61" customFormat="1" ht="12.75" customHeight="1">
      <c r="B23" s="171"/>
      <c r="C23" s="100"/>
      <c r="D23" s="101"/>
      <c r="E23" s="52"/>
      <c r="F23" s="102"/>
      <c r="G23" s="102"/>
      <c r="J23" s="62"/>
    </row>
    <row r="24" spans="2:10" s="61" customFormat="1" ht="12.75" customHeight="1">
      <c r="B24" s="169" t="s">
        <v>104</v>
      </c>
      <c r="C24" s="54" t="s">
        <v>148</v>
      </c>
      <c r="D24" s="98"/>
      <c r="E24" s="99"/>
      <c r="F24" s="93" t="s">
        <v>146</v>
      </c>
      <c r="G24" s="93" t="s">
        <v>146</v>
      </c>
      <c r="J24" s="62"/>
    </row>
    <row r="25" spans="2:10" s="61" customFormat="1" ht="12.75" customHeight="1">
      <c r="B25" s="168"/>
      <c r="C25" s="56"/>
      <c r="D25" s="239">
        <v>1</v>
      </c>
      <c r="E25" s="114" t="s">
        <v>150</v>
      </c>
      <c r="F25" s="243"/>
      <c r="G25" s="243"/>
      <c r="J25" s="62"/>
    </row>
    <row r="26" spans="2:10" s="61" customFormat="1" ht="12.75" customHeight="1">
      <c r="B26" s="173"/>
      <c r="C26" s="112"/>
      <c r="D26" s="240"/>
      <c r="E26" s="115" t="s">
        <v>151</v>
      </c>
      <c r="F26" s="244"/>
      <c r="G26" s="244"/>
      <c r="J26" s="62"/>
    </row>
    <row r="27" spans="2:10" s="61" customFormat="1" ht="12.75" customHeight="1">
      <c r="B27" s="169"/>
      <c r="C27" s="54"/>
      <c r="D27" s="116">
        <v>2</v>
      </c>
      <c r="E27" s="55" t="s">
        <v>149</v>
      </c>
      <c r="F27" s="93"/>
      <c r="G27" s="93"/>
      <c r="J27" s="62"/>
    </row>
    <row r="28" spans="2:10" s="61" customFormat="1" ht="12.75" customHeight="1">
      <c r="B28" s="170"/>
      <c r="C28" s="100"/>
      <c r="D28" s="98"/>
      <c r="E28" s="99"/>
      <c r="F28" s="90"/>
      <c r="G28" s="90"/>
      <c r="J28" s="62"/>
    </row>
    <row r="29" spans="2:10" s="61" customFormat="1" ht="12.75" customHeight="1">
      <c r="B29" s="169" t="s">
        <v>104</v>
      </c>
      <c r="C29" s="54" t="s">
        <v>152</v>
      </c>
      <c r="D29" s="98"/>
      <c r="E29" s="99"/>
      <c r="F29" s="93" t="s">
        <v>147</v>
      </c>
      <c r="G29" s="93" t="s">
        <v>147</v>
      </c>
      <c r="J29" s="62"/>
    </row>
    <row r="30" spans="2:10" s="61" customFormat="1" ht="12.75" customHeight="1">
      <c r="B30" s="170"/>
      <c r="C30" s="54"/>
      <c r="D30" s="98"/>
      <c r="E30" s="99"/>
      <c r="F30" s="90"/>
      <c r="G30" s="90"/>
      <c r="J30" s="62"/>
    </row>
    <row r="31" spans="2:10" s="61" customFormat="1" ht="12.75" customHeight="1">
      <c r="B31" s="169" t="s">
        <v>104</v>
      </c>
      <c r="C31" s="54" t="s">
        <v>153</v>
      </c>
      <c r="D31" s="98"/>
      <c r="E31" s="99"/>
      <c r="F31" s="93" t="s">
        <v>147</v>
      </c>
      <c r="G31" s="93" t="s">
        <v>147</v>
      </c>
      <c r="J31" s="62"/>
    </row>
    <row r="32" spans="2:10" s="61" customFormat="1" ht="12.75" customHeight="1">
      <c r="B32" s="170"/>
      <c r="C32" s="100"/>
      <c r="D32" s="98"/>
      <c r="E32" s="99"/>
      <c r="F32" s="90"/>
      <c r="G32" s="90"/>
      <c r="J32" s="62"/>
    </row>
    <row r="33" spans="2:10" s="61" customFormat="1" ht="12.75" customHeight="1">
      <c r="B33" s="169" t="s">
        <v>104</v>
      </c>
      <c r="C33" s="54" t="s">
        <v>154</v>
      </c>
      <c r="D33" s="98"/>
      <c r="E33" s="99"/>
      <c r="F33" s="93" t="s">
        <v>146</v>
      </c>
      <c r="G33" s="93" t="s">
        <v>146</v>
      </c>
      <c r="J33" s="62"/>
    </row>
    <row r="34" spans="2:10" s="61" customFormat="1" ht="12.75" customHeight="1">
      <c r="B34" s="170"/>
      <c r="C34" s="100"/>
      <c r="D34" s="116">
        <v>1</v>
      </c>
      <c r="E34" s="55" t="s">
        <v>155</v>
      </c>
      <c r="F34" s="90"/>
      <c r="G34" s="90"/>
      <c r="J34" s="62"/>
    </row>
    <row r="35" spans="2:10" s="61" customFormat="1" ht="12.75" customHeight="1">
      <c r="B35" s="170"/>
      <c r="C35" s="100"/>
      <c r="D35" s="116">
        <v>2</v>
      </c>
      <c r="E35" s="55" t="s">
        <v>156</v>
      </c>
      <c r="F35" s="90"/>
      <c r="G35" s="90"/>
      <c r="J35" s="62"/>
    </row>
    <row r="36" spans="2:10" s="61" customFormat="1" ht="12.75" customHeight="1">
      <c r="B36" s="170"/>
      <c r="C36" s="100"/>
      <c r="D36" s="116">
        <v>3</v>
      </c>
      <c r="E36" s="55" t="s">
        <v>157</v>
      </c>
      <c r="F36" s="90"/>
      <c r="G36" s="90"/>
      <c r="J36" s="62"/>
    </row>
    <row r="37" spans="2:10" s="61" customFormat="1" ht="12.75" customHeight="1">
      <c r="B37" s="170"/>
      <c r="C37" s="100"/>
      <c r="D37" s="98"/>
      <c r="E37" s="99"/>
      <c r="F37" s="90"/>
      <c r="G37" s="90"/>
      <c r="J37" s="62"/>
    </row>
    <row r="38" spans="2:10" s="61" customFormat="1" ht="12.75" customHeight="1">
      <c r="B38" s="169" t="s">
        <v>104</v>
      </c>
      <c r="C38" s="54" t="s">
        <v>158</v>
      </c>
      <c r="D38" s="98"/>
      <c r="E38" s="99"/>
      <c r="F38" s="93" t="s">
        <v>147</v>
      </c>
      <c r="G38" s="93" t="s">
        <v>147</v>
      </c>
      <c r="J38" s="62"/>
    </row>
    <row r="39" spans="2:10" s="61" customFormat="1" ht="12.75" customHeight="1">
      <c r="B39" s="170"/>
      <c r="C39" s="100"/>
      <c r="D39" s="98"/>
      <c r="E39" s="99"/>
      <c r="F39" s="90"/>
      <c r="G39" s="90"/>
      <c r="J39" s="62"/>
    </row>
    <row r="40" spans="2:10" s="61" customFormat="1" ht="12.75" customHeight="1">
      <c r="B40" s="169" t="s">
        <v>104</v>
      </c>
      <c r="C40" s="54" t="s">
        <v>159</v>
      </c>
      <c r="D40" s="98"/>
      <c r="E40" s="99"/>
      <c r="F40" s="93" t="s">
        <v>147</v>
      </c>
      <c r="G40" s="93" t="s">
        <v>147</v>
      </c>
      <c r="J40" s="62"/>
    </row>
    <row r="41" spans="2:10" s="61" customFormat="1" ht="12.75" customHeight="1">
      <c r="B41" s="170"/>
      <c r="C41" s="100"/>
      <c r="D41" s="98"/>
      <c r="E41" s="55" t="s">
        <v>160</v>
      </c>
      <c r="F41" s="90"/>
      <c r="G41" s="90"/>
      <c r="J41" s="62"/>
    </row>
    <row r="42" spans="2:10" s="61" customFormat="1" ht="12.75" customHeight="1">
      <c r="B42" s="170"/>
      <c r="C42" s="100"/>
      <c r="D42" s="98"/>
      <c r="E42" s="55" t="s">
        <v>161</v>
      </c>
      <c r="F42" s="90"/>
      <c r="G42" s="90"/>
      <c r="J42" s="62"/>
    </row>
    <row r="43" ht="12.75" customHeight="1"/>
    <row r="44" spans="2:8" ht="12.75" customHeight="1">
      <c r="B44" s="238" t="s">
        <v>168</v>
      </c>
      <c r="C44" s="238"/>
      <c r="D44" s="238"/>
      <c r="E44" s="238"/>
      <c r="F44" s="238"/>
      <c r="G44" s="238"/>
      <c r="H44" s="117"/>
    </row>
    <row r="45" spans="5:8" ht="12.75" customHeight="1">
      <c r="E45" s="12"/>
      <c r="F45" s="16"/>
      <c r="H45" s="63"/>
    </row>
    <row r="46" spans="2:7" ht="12.75" customHeight="1">
      <c r="B46" s="169" t="s">
        <v>2</v>
      </c>
      <c r="C46" s="242" t="s">
        <v>24</v>
      </c>
      <c r="D46" s="242"/>
      <c r="E46" s="242"/>
      <c r="F46" s="119">
        <v>2015</v>
      </c>
      <c r="G46" s="119">
        <v>2014</v>
      </c>
    </row>
    <row r="47" spans="2:7" ht="12.75" customHeight="1">
      <c r="B47" s="169" t="s">
        <v>104</v>
      </c>
      <c r="C47" s="43" t="s">
        <v>158</v>
      </c>
      <c r="D47" s="42"/>
      <c r="E47" s="41"/>
      <c r="F47" s="93" t="s">
        <v>147</v>
      </c>
      <c r="G47" s="93" t="s">
        <v>147</v>
      </c>
    </row>
    <row r="48" spans="2:7" ht="12.75" customHeight="1">
      <c r="B48" s="174"/>
      <c r="C48" s="43"/>
      <c r="D48" s="42"/>
      <c r="E48" s="41"/>
      <c r="F48" s="44"/>
      <c r="G48" s="44"/>
    </row>
    <row r="49" spans="2:7" ht="12.75" customHeight="1">
      <c r="B49" s="169"/>
      <c r="C49" s="43" t="s">
        <v>169</v>
      </c>
      <c r="D49" s="42"/>
      <c r="E49" s="41"/>
      <c r="F49" s="93" t="s">
        <v>147</v>
      </c>
      <c r="G49" s="93" t="s">
        <v>147</v>
      </c>
    </row>
    <row r="50" spans="2:7" ht="12.75" customHeight="1">
      <c r="B50" s="174"/>
      <c r="C50" s="43" t="s">
        <v>170</v>
      </c>
      <c r="D50" s="42"/>
      <c r="E50" s="41"/>
      <c r="F50" s="93" t="s">
        <v>147</v>
      </c>
      <c r="G50" s="93" t="s">
        <v>147</v>
      </c>
    </row>
    <row r="51" spans="2:7" ht="12.75" customHeight="1">
      <c r="B51" s="174"/>
      <c r="C51" s="43" t="s">
        <v>171</v>
      </c>
      <c r="D51" s="42"/>
      <c r="E51" s="41"/>
      <c r="F51" s="93" t="s">
        <v>147</v>
      </c>
      <c r="G51" s="93" t="s">
        <v>147</v>
      </c>
    </row>
    <row r="52" spans="2:7" ht="12.75" customHeight="1">
      <c r="B52" s="174"/>
      <c r="C52" s="43" t="s">
        <v>172</v>
      </c>
      <c r="D52" s="42"/>
      <c r="E52" s="41"/>
      <c r="F52" s="93" t="s">
        <v>147</v>
      </c>
      <c r="G52" s="93" t="s">
        <v>147</v>
      </c>
    </row>
    <row r="53" spans="2:7" ht="12.75" customHeight="1">
      <c r="B53" s="174"/>
      <c r="C53" s="43" t="s">
        <v>173</v>
      </c>
      <c r="D53" s="42"/>
      <c r="E53" s="41"/>
      <c r="F53" s="93" t="s">
        <v>147</v>
      </c>
      <c r="G53" s="93" t="s">
        <v>147</v>
      </c>
    </row>
    <row r="54" spans="2:7" ht="12.75" customHeight="1">
      <c r="B54" s="169" t="s">
        <v>104</v>
      </c>
      <c r="C54" s="43" t="s">
        <v>174</v>
      </c>
      <c r="D54" s="42"/>
      <c r="E54" s="41"/>
      <c r="F54" s="93" t="s">
        <v>147</v>
      </c>
      <c r="G54" s="93" t="s">
        <v>147</v>
      </c>
    </row>
    <row r="55" spans="2:7" ht="12.75" customHeight="1">
      <c r="B55" s="174"/>
      <c r="C55" s="43"/>
      <c r="D55" s="42"/>
      <c r="E55" s="41"/>
      <c r="F55" s="44"/>
      <c r="G55" s="44"/>
    </row>
    <row r="56" spans="2:7" ht="12.75" customHeight="1">
      <c r="B56" s="169" t="s">
        <v>104</v>
      </c>
      <c r="C56" s="43" t="s">
        <v>175</v>
      </c>
      <c r="D56" s="42"/>
      <c r="E56" s="41"/>
      <c r="F56" s="93" t="s">
        <v>147</v>
      </c>
      <c r="G56" s="93" t="s">
        <v>147</v>
      </c>
    </row>
    <row r="57" spans="2:7" ht="12.75" customHeight="1">
      <c r="B57" s="174"/>
      <c r="C57" s="43"/>
      <c r="D57" s="42"/>
      <c r="E57" s="41"/>
      <c r="F57" s="44"/>
      <c r="G57" s="44"/>
    </row>
    <row r="58" spans="2:7" ht="12.75" customHeight="1">
      <c r="B58" s="169" t="s">
        <v>104</v>
      </c>
      <c r="C58" s="43" t="s">
        <v>176</v>
      </c>
      <c r="D58" s="42"/>
      <c r="E58" s="41"/>
      <c r="F58" s="93" t="s">
        <v>147</v>
      </c>
      <c r="G58" s="93" t="s">
        <v>147</v>
      </c>
    </row>
    <row r="59" spans="2:7" ht="12.75" customHeight="1">
      <c r="B59" s="174"/>
      <c r="C59" s="43"/>
      <c r="D59" s="42"/>
      <c r="E59" s="55" t="s">
        <v>160</v>
      </c>
      <c r="F59" s="44"/>
      <c r="G59" s="44"/>
    </row>
    <row r="60" spans="2:7" ht="12.75" customHeight="1">
      <c r="B60" s="174"/>
      <c r="C60" s="43"/>
      <c r="D60" s="42"/>
      <c r="E60" s="55" t="s">
        <v>161</v>
      </c>
      <c r="F60" s="44"/>
      <c r="G60" s="44"/>
    </row>
    <row r="61" ht="12.75" customHeight="1"/>
    <row r="62" ht="12.75" customHeight="1"/>
    <row r="63" ht="12.75" customHeight="1"/>
    <row r="64" ht="12.75" customHeight="1"/>
    <row r="65" ht="12.75" customHeight="1"/>
    <row r="66" ht="12.75" customHeight="1"/>
    <row r="67" ht="12.75" customHeight="1"/>
  </sheetData>
  <sheetProtection/>
  <mergeCells count="21">
    <mergeCell ref="C46:E46"/>
    <mergeCell ref="D25:D26"/>
    <mergeCell ref="F18:F19"/>
    <mergeCell ref="B44:G44"/>
    <mergeCell ref="G25:G26"/>
    <mergeCell ref="G21:G22"/>
    <mergeCell ref="B2:G2"/>
    <mergeCell ref="B3:G3"/>
    <mergeCell ref="B4:G4"/>
    <mergeCell ref="C6:E6"/>
    <mergeCell ref="D14:D15"/>
    <mergeCell ref="G14:G15"/>
    <mergeCell ref="F14:F15"/>
    <mergeCell ref="D16:D17"/>
    <mergeCell ref="B21:B22"/>
    <mergeCell ref="F25:F26"/>
    <mergeCell ref="G16:G17"/>
    <mergeCell ref="F16:F17"/>
    <mergeCell ref="D18:D19"/>
    <mergeCell ref="F21:F22"/>
    <mergeCell ref="G18:G19"/>
  </mergeCells>
  <printOptions horizontalCentered="1" verticalCentered="1"/>
  <pageMargins left="0" right="0" top="0" bottom="0" header="0.5118110236220472" footer="0.5118110236220472"/>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B1:F39"/>
  <sheetViews>
    <sheetView zoomScalePageLayoutView="0" workbookViewId="0" topLeftCell="A7">
      <selection activeCell="D9" sqref="D9"/>
    </sheetView>
  </sheetViews>
  <sheetFormatPr defaultColWidth="9.140625" defaultRowHeight="12.75"/>
  <cols>
    <col min="1" max="1" width="12.28125" style="16" customWidth="1"/>
    <col min="2" max="2" width="3.7109375" style="167" customWidth="1"/>
    <col min="3" max="3" width="3.28125" style="67" customWidth="1"/>
    <col min="4" max="4" width="67.00390625" style="12" customWidth="1"/>
    <col min="5" max="5" width="12.421875" style="63" customWidth="1"/>
    <col min="6" max="6" width="11.28125" style="63" customWidth="1"/>
    <col min="7" max="7" width="1.421875" style="16" customWidth="1"/>
    <col min="8" max="16384" width="9.140625" style="16" customWidth="1"/>
  </cols>
  <sheetData>
    <row r="1" spans="2:6" s="61" customFormat="1" ht="8.25" customHeight="1">
      <c r="B1" s="11"/>
      <c r="C1" s="69"/>
      <c r="D1" s="11"/>
      <c r="E1" s="59"/>
      <c r="F1" s="60"/>
    </row>
    <row r="2" spans="2:6" s="61" customFormat="1" ht="18" customHeight="1">
      <c r="B2" s="245" t="s">
        <v>177</v>
      </c>
      <c r="C2" s="245"/>
      <c r="D2" s="245"/>
      <c r="E2" s="245"/>
      <c r="F2" s="245"/>
    </row>
    <row r="3" spans="2:6" s="61" customFormat="1" ht="18" customHeight="1">
      <c r="B3" s="246" t="s">
        <v>178</v>
      </c>
      <c r="C3" s="246"/>
      <c r="D3" s="246"/>
      <c r="E3" s="246"/>
      <c r="F3" s="246"/>
    </row>
    <row r="4" ht="12" customHeight="1"/>
    <row r="5" spans="2:6" s="53" customFormat="1" ht="21" customHeight="1">
      <c r="B5" s="176"/>
      <c r="C5" s="56"/>
      <c r="D5" s="95"/>
      <c r="E5" s="89">
        <v>2015</v>
      </c>
      <c r="F5" s="89">
        <v>2014</v>
      </c>
    </row>
    <row r="6" spans="2:6" s="53" customFormat="1" ht="15.75" customHeight="1">
      <c r="B6" s="169" t="s">
        <v>104</v>
      </c>
      <c r="C6" s="56" t="s">
        <v>179</v>
      </c>
      <c r="D6" s="95"/>
      <c r="E6" s="93" t="s">
        <v>147</v>
      </c>
      <c r="F6" s="93" t="s">
        <v>147</v>
      </c>
    </row>
    <row r="7" spans="2:6" s="53" customFormat="1" ht="15.75" customHeight="1">
      <c r="B7" s="176"/>
      <c r="C7" s="56"/>
      <c r="D7" s="66" t="s">
        <v>180</v>
      </c>
      <c r="E7" s="92" t="s">
        <v>147</v>
      </c>
      <c r="F7" s="92" t="s">
        <v>147</v>
      </c>
    </row>
    <row r="8" spans="2:6" s="53" customFormat="1" ht="15.75" customHeight="1">
      <c r="B8" s="176"/>
      <c r="C8" s="56"/>
      <c r="D8" s="66" t="s">
        <v>181</v>
      </c>
      <c r="E8" s="92" t="s">
        <v>147</v>
      </c>
      <c r="F8" s="92" t="s">
        <v>147</v>
      </c>
    </row>
    <row r="9" spans="2:6" s="53" customFormat="1" ht="15.75" customHeight="1">
      <c r="B9" s="177"/>
      <c r="C9" s="54"/>
      <c r="D9" s="52" t="s">
        <v>182</v>
      </c>
      <c r="E9" s="92" t="s">
        <v>147</v>
      </c>
      <c r="F9" s="92" t="s">
        <v>147</v>
      </c>
    </row>
    <row r="10" spans="2:6" ht="15.75" customHeight="1">
      <c r="B10" s="174"/>
      <c r="C10" s="68" t="s">
        <v>183</v>
      </c>
      <c r="D10" s="70"/>
      <c r="E10" s="93" t="s">
        <v>147</v>
      </c>
      <c r="F10" s="93" t="s">
        <v>147</v>
      </c>
    </row>
    <row r="11" spans="2:6" ht="15.75" customHeight="1">
      <c r="B11" s="174"/>
      <c r="C11" s="68"/>
      <c r="D11" s="71" t="s">
        <v>184</v>
      </c>
      <c r="E11" s="92" t="s">
        <v>146</v>
      </c>
      <c r="F11" s="92" t="s">
        <v>146</v>
      </c>
    </row>
    <row r="12" spans="2:6" ht="15.75" customHeight="1">
      <c r="B12" s="174"/>
      <c r="C12" s="68"/>
      <c r="D12" s="71" t="s">
        <v>185</v>
      </c>
      <c r="E12" s="92" t="s">
        <v>146</v>
      </c>
      <c r="F12" s="92" t="s">
        <v>146</v>
      </c>
    </row>
    <row r="13" spans="2:6" ht="15.75" customHeight="1">
      <c r="B13" s="174"/>
      <c r="C13" s="68" t="s">
        <v>186</v>
      </c>
      <c r="D13" s="71"/>
      <c r="E13" s="93" t="s">
        <v>147</v>
      </c>
      <c r="F13" s="93" t="s">
        <v>147</v>
      </c>
    </row>
    <row r="14" spans="2:6" ht="15.75" customHeight="1">
      <c r="B14" s="169" t="s">
        <v>104</v>
      </c>
      <c r="C14" s="68" t="s">
        <v>187</v>
      </c>
      <c r="D14" s="71"/>
      <c r="E14" s="44"/>
      <c r="F14" s="44"/>
    </row>
    <row r="15" spans="2:6" ht="15.75" customHeight="1">
      <c r="B15" s="174"/>
      <c r="C15" s="68"/>
      <c r="D15" s="71" t="s">
        <v>188</v>
      </c>
      <c r="E15" s="92" t="s">
        <v>146</v>
      </c>
      <c r="F15" s="92" t="s">
        <v>146</v>
      </c>
    </row>
    <row r="16" spans="2:6" ht="15.75" customHeight="1">
      <c r="B16" s="174"/>
      <c r="C16" s="68"/>
      <c r="D16" s="71" t="s">
        <v>189</v>
      </c>
      <c r="E16" s="92" t="s">
        <v>147</v>
      </c>
      <c r="F16" s="92" t="s">
        <v>147</v>
      </c>
    </row>
    <row r="17" spans="2:6" ht="15.75" customHeight="1">
      <c r="B17" s="174"/>
      <c r="C17" s="68"/>
      <c r="D17" s="71" t="s">
        <v>190</v>
      </c>
      <c r="E17" s="92" t="s">
        <v>146</v>
      </c>
      <c r="F17" s="92" t="s">
        <v>146</v>
      </c>
    </row>
    <row r="18" spans="2:6" ht="15.75" customHeight="1">
      <c r="B18" s="174"/>
      <c r="C18" s="68"/>
      <c r="D18" s="71" t="s">
        <v>191</v>
      </c>
      <c r="E18" s="92" t="s">
        <v>147</v>
      </c>
      <c r="F18" s="92" t="s">
        <v>147</v>
      </c>
    </row>
    <row r="19" spans="2:6" ht="15.75" customHeight="1">
      <c r="B19" s="174"/>
      <c r="C19" s="68"/>
      <c r="D19" s="71" t="s">
        <v>192</v>
      </c>
      <c r="E19" s="92" t="s">
        <v>146</v>
      </c>
      <c r="F19" s="92" t="s">
        <v>146</v>
      </c>
    </row>
    <row r="20" spans="2:6" ht="15.75" customHeight="1">
      <c r="B20" s="174"/>
      <c r="C20" s="68"/>
      <c r="D20" s="71" t="s">
        <v>193</v>
      </c>
      <c r="E20" s="92" t="s">
        <v>147</v>
      </c>
      <c r="F20" s="92" t="s">
        <v>147</v>
      </c>
    </row>
    <row r="21" spans="2:6" ht="15.75" customHeight="1">
      <c r="B21" s="174"/>
      <c r="C21" s="68"/>
      <c r="D21" s="71" t="s">
        <v>194</v>
      </c>
      <c r="E21" s="92" t="s">
        <v>147</v>
      </c>
      <c r="F21" s="92" t="s">
        <v>147</v>
      </c>
    </row>
    <row r="22" spans="2:6" ht="15.75" customHeight="1">
      <c r="B22" s="174"/>
      <c r="C22" s="68" t="s">
        <v>195</v>
      </c>
      <c r="D22" s="71"/>
      <c r="E22" s="93" t="s">
        <v>146</v>
      </c>
      <c r="F22" s="93" t="s">
        <v>146</v>
      </c>
    </row>
    <row r="23" spans="2:6" ht="15.75" customHeight="1">
      <c r="B23" s="169" t="s">
        <v>104</v>
      </c>
      <c r="C23" s="68" t="s">
        <v>196</v>
      </c>
      <c r="D23" s="71"/>
      <c r="E23" s="44"/>
      <c r="F23" s="44"/>
    </row>
    <row r="24" spans="2:6" ht="15.75" customHeight="1">
      <c r="B24" s="174"/>
      <c r="C24" s="68"/>
      <c r="D24" s="71" t="s">
        <v>197</v>
      </c>
      <c r="E24" s="92" t="s">
        <v>147</v>
      </c>
      <c r="F24" s="92" t="s">
        <v>147</v>
      </c>
    </row>
    <row r="25" spans="2:6" ht="15.75" customHeight="1">
      <c r="B25" s="174"/>
      <c r="C25" s="68"/>
      <c r="D25" s="71" t="s">
        <v>198</v>
      </c>
      <c r="E25" s="92" t="s">
        <v>147</v>
      </c>
      <c r="F25" s="92" t="s">
        <v>147</v>
      </c>
    </row>
    <row r="26" spans="2:6" ht="15.75" customHeight="1">
      <c r="B26" s="174"/>
      <c r="C26" s="68"/>
      <c r="D26" s="71" t="s">
        <v>199</v>
      </c>
      <c r="E26" s="92" t="s">
        <v>147</v>
      </c>
      <c r="F26" s="92" t="s">
        <v>147</v>
      </c>
    </row>
    <row r="27" spans="2:6" ht="15.75" customHeight="1">
      <c r="B27" s="174"/>
      <c r="C27" s="68"/>
      <c r="D27" s="71" t="s">
        <v>200</v>
      </c>
      <c r="E27" s="92" t="s">
        <v>146</v>
      </c>
      <c r="F27" s="92" t="s">
        <v>146</v>
      </c>
    </row>
    <row r="28" spans="2:6" ht="15.75" customHeight="1">
      <c r="B28" s="174"/>
      <c r="C28" s="68"/>
      <c r="D28" s="71" t="s">
        <v>201</v>
      </c>
      <c r="E28" s="92" t="s">
        <v>146</v>
      </c>
      <c r="F28" s="92" t="s">
        <v>146</v>
      </c>
    </row>
    <row r="29" spans="2:6" ht="15.75" customHeight="1">
      <c r="B29" s="174"/>
      <c r="C29" s="68"/>
      <c r="D29" s="71" t="s">
        <v>202</v>
      </c>
      <c r="E29" s="92" t="s">
        <v>146</v>
      </c>
      <c r="F29" s="92" t="s">
        <v>146</v>
      </c>
    </row>
    <row r="30" spans="2:6" ht="15.75" customHeight="1">
      <c r="B30" s="174"/>
      <c r="C30" s="68"/>
      <c r="D30" s="71" t="s">
        <v>203</v>
      </c>
      <c r="E30" s="92" t="s">
        <v>146</v>
      </c>
      <c r="F30" s="92" t="s">
        <v>146</v>
      </c>
    </row>
    <row r="31" spans="2:6" ht="15.75" customHeight="1">
      <c r="B31" s="174"/>
      <c r="C31" s="68"/>
      <c r="D31" s="71" t="s">
        <v>204</v>
      </c>
      <c r="E31" s="92" t="s">
        <v>146</v>
      </c>
      <c r="F31" s="92" t="s">
        <v>146</v>
      </c>
    </row>
    <row r="32" spans="2:6" ht="15.75" customHeight="1">
      <c r="B32" s="174"/>
      <c r="C32" s="68"/>
      <c r="D32" s="71" t="s">
        <v>184</v>
      </c>
      <c r="E32" s="92" t="s">
        <v>146</v>
      </c>
      <c r="F32" s="92" t="s">
        <v>146</v>
      </c>
    </row>
    <row r="33" spans="2:6" ht="15.75" customHeight="1">
      <c r="B33" s="174"/>
      <c r="C33" s="68"/>
      <c r="D33" s="71" t="s">
        <v>205</v>
      </c>
      <c r="E33" s="92" t="s">
        <v>146</v>
      </c>
      <c r="F33" s="92" t="s">
        <v>146</v>
      </c>
    </row>
    <row r="34" spans="2:6" ht="15.75" customHeight="1">
      <c r="B34" s="174"/>
      <c r="C34" s="68" t="s">
        <v>206</v>
      </c>
      <c r="D34" s="71"/>
      <c r="E34" s="93" t="s">
        <v>146</v>
      </c>
      <c r="F34" s="93" t="s">
        <v>146</v>
      </c>
    </row>
    <row r="35" spans="2:6" ht="15.75" customHeight="1">
      <c r="B35" s="174"/>
      <c r="C35" s="68"/>
      <c r="D35" s="71"/>
      <c r="E35" s="44"/>
      <c r="F35" s="44"/>
    </row>
    <row r="36" spans="2:6" ht="15.75" customHeight="1">
      <c r="B36" s="174"/>
      <c r="C36" s="68" t="s">
        <v>207</v>
      </c>
      <c r="D36" s="71"/>
      <c r="E36" s="93" t="s">
        <v>147</v>
      </c>
      <c r="F36" s="93" t="s">
        <v>147</v>
      </c>
    </row>
    <row r="37" spans="2:6" ht="15.75" customHeight="1">
      <c r="B37" s="174"/>
      <c r="C37" s="68" t="s">
        <v>208</v>
      </c>
      <c r="D37" s="71"/>
      <c r="E37" s="92" t="s">
        <v>147</v>
      </c>
      <c r="F37" s="92" t="s">
        <v>147</v>
      </c>
    </row>
    <row r="38" spans="2:6" ht="15.75" customHeight="1">
      <c r="B38" s="174"/>
      <c r="C38" s="68"/>
      <c r="D38" s="71" t="s">
        <v>209</v>
      </c>
      <c r="E38" s="92" t="s">
        <v>147</v>
      </c>
      <c r="F38" s="92" t="s">
        <v>147</v>
      </c>
    </row>
    <row r="39" spans="2:6" ht="15.75" customHeight="1">
      <c r="B39" s="174"/>
      <c r="C39" s="68" t="s">
        <v>210</v>
      </c>
      <c r="D39" s="71"/>
      <c r="E39" s="93" t="s">
        <v>147</v>
      </c>
      <c r="F39" s="93" t="s">
        <v>147</v>
      </c>
    </row>
  </sheetData>
  <sheetProtection/>
  <mergeCells count="2">
    <mergeCell ref="B3:F3"/>
    <mergeCell ref="B2:F2"/>
  </mergeCells>
  <printOptions horizontalCentered="1" verticalCentered="1"/>
  <pageMargins left="0" right="0" top="0" bottom="0" header="0.5118110236220472" footer="0.5118110236220472"/>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1:O27"/>
  <sheetViews>
    <sheetView zoomScalePageLayoutView="0" workbookViewId="0" topLeftCell="A1">
      <selection activeCell="C15" sqref="C15"/>
    </sheetView>
  </sheetViews>
  <sheetFormatPr defaultColWidth="9.140625" defaultRowHeight="12.75"/>
  <cols>
    <col min="1" max="1" width="9.140625" style="75" customWidth="1"/>
    <col min="2" max="2" width="4.140625" style="75" customWidth="1"/>
    <col min="3" max="3" width="40.140625" style="76" customWidth="1"/>
    <col min="4" max="15" width="5.7109375" style="76" customWidth="1"/>
    <col min="16" max="16" width="2.7109375" style="75" customWidth="1"/>
    <col min="17" max="16384" width="9.140625" style="75" customWidth="1"/>
  </cols>
  <sheetData>
    <row r="1" ht="15.75">
      <c r="C1" s="76" t="s">
        <v>244</v>
      </c>
    </row>
    <row r="2" spans="3:15" ht="18.75">
      <c r="C2" s="247" t="s">
        <v>243</v>
      </c>
      <c r="D2" s="247"/>
      <c r="E2" s="247"/>
      <c r="F2" s="247"/>
      <c r="G2" s="247"/>
      <c r="H2" s="247"/>
      <c r="I2" s="247"/>
      <c r="J2" s="247"/>
      <c r="K2" s="247"/>
      <c r="L2" s="247"/>
      <c r="M2" s="247"/>
      <c r="N2" s="247"/>
      <c r="O2" s="247"/>
    </row>
    <row r="3" spans="3:15" ht="18.75">
      <c r="C3" s="257" t="s">
        <v>245</v>
      </c>
      <c r="D3" s="257"/>
      <c r="E3" s="257"/>
      <c r="F3" s="257"/>
      <c r="G3" s="257"/>
      <c r="H3" s="257"/>
      <c r="I3" s="257"/>
      <c r="J3" s="257"/>
      <c r="K3" s="257"/>
      <c r="L3" s="257"/>
      <c r="M3" s="257"/>
      <c r="N3" s="257"/>
      <c r="O3" s="257"/>
    </row>
    <row r="4" ht="10.5" customHeight="1"/>
    <row r="5" spans="2:15" ht="186.75" customHeight="1">
      <c r="B5" s="77"/>
      <c r="C5" s="78"/>
      <c r="D5" s="79" t="s">
        <v>242</v>
      </c>
      <c r="E5" s="80" t="s">
        <v>112</v>
      </c>
      <c r="F5" s="80" t="s">
        <v>241</v>
      </c>
      <c r="G5" s="80" t="s">
        <v>240</v>
      </c>
      <c r="H5" s="80" t="s">
        <v>239</v>
      </c>
      <c r="I5" s="80" t="s">
        <v>114</v>
      </c>
      <c r="J5" s="80" t="s">
        <v>246</v>
      </c>
      <c r="K5" s="80" t="s">
        <v>238</v>
      </c>
      <c r="L5" s="80" t="s">
        <v>212</v>
      </c>
      <c r="M5" s="80" t="s">
        <v>29</v>
      </c>
      <c r="N5" s="80" t="s">
        <v>237</v>
      </c>
      <c r="O5" s="80" t="s">
        <v>29</v>
      </c>
    </row>
    <row r="6" spans="2:15" ht="22.5" customHeight="1">
      <c r="B6" s="81" t="s">
        <v>104</v>
      </c>
      <c r="C6" s="82" t="s">
        <v>236</v>
      </c>
      <c r="D6" s="83" t="s">
        <v>147</v>
      </c>
      <c r="E6" s="83" t="s">
        <v>147</v>
      </c>
      <c r="F6" s="83" t="s">
        <v>147</v>
      </c>
      <c r="G6" s="83" t="s">
        <v>147</v>
      </c>
      <c r="H6" s="83" t="s">
        <v>147</v>
      </c>
      <c r="I6" s="83" t="s">
        <v>147</v>
      </c>
      <c r="J6" s="83" t="s">
        <v>247</v>
      </c>
      <c r="K6" s="83" t="s">
        <v>147</v>
      </c>
      <c r="L6" s="83" t="s">
        <v>147</v>
      </c>
      <c r="M6" s="83" t="s">
        <v>147</v>
      </c>
      <c r="N6" s="83" t="s">
        <v>147</v>
      </c>
      <c r="O6" s="83" t="s">
        <v>147</v>
      </c>
    </row>
    <row r="7" spans="2:15" ht="24.75" customHeight="1">
      <c r="B7" s="77"/>
      <c r="C7" s="84" t="s">
        <v>235</v>
      </c>
      <c r="D7" s="85"/>
      <c r="E7" s="85"/>
      <c r="F7" s="85"/>
      <c r="G7" s="85"/>
      <c r="H7" s="85"/>
      <c r="I7" s="85"/>
      <c r="J7" s="85"/>
      <c r="K7" s="85" t="s">
        <v>224</v>
      </c>
      <c r="L7" s="85" t="s">
        <v>224</v>
      </c>
      <c r="M7" s="85" t="s">
        <v>224</v>
      </c>
      <c r="N7" s="85"/>
      <c r="O7" s="85" t="s">
        <v>224</v>
      </c>
    </row>
    <row r="8" spans="2:15" ht="33" customHeight="1">
      <c r="B8" s="81" t="s">
        <v>104</v>
      </c>
      <c r="C8" s="82" t="s">
        <v>234</v>
      </c>
      <c r="D8" s="83" t="s">
        <v>147</v>
      </c>
      <c r="E8" s="83" t="s">
        <v>147</v>
      </c>
      <c r="F8" s="83" t="s">
        <v>147</v>
      </c>
      <c r="G8" s="83" t="s">
        <v>147</v>
      </c>
      <c r="H8" s="83" t="s">
        <v>147</v>
      </c>
      <c r="I8" s="83" t="s">
        <v>147</v>
      </c>
      <c r="J8" s="83" t="s">
        <v>147</v>
      </c>
      <c r="K8" s="83" t="s">
        <v>147</v>
      </c>
      <c r="L8" s="83" t="s">
        <v>147</v>
      </c>
      <c r="M8" s="83" t="s">
        <v>147</v>
      </c>
      <c r="N8" s="83" t="s">
        <v>147</v>
      </c>
      <c r="O8" s="83" t="s">
        <v>147</v>
      </c>
    </row>
    <row r="9" spans="2:15" ht="31.5">
      <c r="B9" s="77"/>
      <c r="C9" s="82" t="s">
        <v>228</v>
      </c>
      <c r="D9" s="85"/>
      <c r="E9" s="85"/>
      <c r="F9" s="85"/>
      <c r="G9" s="85"/>
      <c r="H9" s="85"/>
      <c r="I9" s="85"/>
      <c r="J9" s="85"/>
      <c r="K9" s="85"/>
      <c r="L9" s="85"/>
      <c r="M9" s="85"/>
      <c r="N9" s="85"/>
      <c r="O9" s="85"/>
    </row>
    <row r="10" spans="2:15" ht="15.75">
      <c r="B10" s="77"/>
      <c r="C10" s="84" t="s">
        <v>230</v>
      </c>
      <c r="D10" s="85"/>
      <c r="E10" s="85"/>
      <c r="F10" s="85"/>
      <c r="G10" s="85"/>
      <c r="H10" s="85"/>
      <c r="I10" s="85"/>
      <c r="J10" s="85"/>
      <c r="K10" s="85" t="s">
        <v>147</v>
      </c>
      <c r="L10" s="85" t="s">
        <v>147</v>
      </c>
      <c r="M10" s="85" t="s">
        <v>147</v>
      </c>
      <c r="N10" s="85" t="s">
        <v>147</v>
      </c>
      <c r="O10" s="85" t="s">
        <v>147</v>
      </c>
    </row>
    <row r="11" spans="2:15" ht="24.75" customHeight="1">
      <c r="B11" s="77"/>
      <c r="C11" s="82" t="s">
        <v>229</v>
      </c>
      <c r="D11" s="85"/>
      <c r="E11" s="85"/>
      <c r="F11" s="85" t="s">
        <v>147</v>
      </c>
      <c r="G11" s="85"/>
      <c r="H11" s="85"/>
      <c r="I11" s="85"/>
      <c r="J11" s="85" t="s">
        <v>147</v>
      </c>
      <c r="K11" s="85" t="s">
        <v>147</v>
      </c>
      <c r="L11" s="85" t="s">
        <v>147</v>
      </c>
      <c r="M11" s="85" t="s">
        <v>147</v>
      </c>
      <c r="N11" s="85" t="s">
        <v>147</v>
      </c>
      <c r="O11" s="85" t="s">
        <v>147</v>
      </c>
    </row>
    <row r="12" spans="2:15" ht="31.5">
      <c r="B12" s="77"/>
      <c r="C12" s="82" t="s">
        <v>231</v>
      </c>
      <c r="D12" s="83"/>
      <c r="E12" s="83"/>
      <c r="F12" s="83" t="s">
        <v>147</v>
      </c>
      <c r="G12" s="83"/>
      <c r="H12" s="83"/>
      <c r="I12" s="83"/>
      <c r="J12" s="83" t="s">
        <v>147</v>
      </c>
      <c r="K12" s="83" t="s">
        <v>147</v>
      </c>
      <c r="L12" s="83" t="s">
        <v>147</v>
      </c>
      <c r="M12" s="83" t="s">
        <v>147</v>
      </c>
      <c r="N12" s="83" t="s">
        <v>147</v>
      </c>
      <c r="O12" s="83" t="s">
        <v>147</v>
      </c>
    </row>
    <row r="13" spans="2:15" ht="33.75" customHeight="1">
      <c r="B13" s="77"/>
      <c r="C13" s="82" t="s">
        <v>227</v>
      </c>
      <c r="D13" s="85"/>
      <c r="E13" s="85"/>
      <c r="F13" s="85"/>
      <c r="G13" s="85"/>
      <c r="H13" s="85"/>
      <c r="I13" s="85"/>
      <c r="J13" s="85"/>
      <c r="K13" s="85"/>
      <c r="L13" s="85"/>
      <c r="M13" s="85"/>
      <c r="N13" s="85"/>
      <c r="O13" s="85"/>
    </row>
    <row r="14" spans="2:15" ht="21.75" customHeight="1">
      <c r="B14" s="77"/>
      <c r="C14" s="84" t="s">
        <v>226</v>
      </c>
      <c r="D14" s="85" t="s">
        <v>147</v>
      </c>
      <c r="E14" s="85" t="s">
        <v>147</v>
      </c>
      <c r="F14" s="85"/>
      <c r="G14" s="85"/>
      <c r="H14" s="85"/>
      <c r="I14" s="85"/>
      <c r="J14" s="85"/>
      <c r="K14" s="85"/>
      <c r="L14" s="85"/>
      <c r="M14" s="85" t="s">
        <v>147</v>
      </c>
      <c r="N14" s="85"/>
      <c r="O14" s="85" t="s">
        <v>147</v>
      </c>
    </row>
    <row r="15" spans="2:15" ht="15.75">
      <c r="B15" s="77"/>
      <c r="C15" s="84" t="s">
        <v>205</v>
      </c>
      <c r="D15" s="85"/>
      <c r="E15" s="85"/>
      <c r="F15" s="85"/>
      <c r="G15" s="85"/>
      <c r="H15" s="85"/>
      <c r="I15" s="85"/>
      <c r="J15" s="85"/>
      <c r="K15" s="85"/>
      <c r="L15" s="85"/>
      <c r="M15" s="85" t="s">
        <v>224</v>
      </c>
      <c r="N15" s="85"/>
      <c r="O15" s="85"/>
    </row>
    <row r="16" spans="2:15" ht="36" customHeight="1">
      <c r="B16" s="77"/>
      <c r="C16" s="82" t="s">
        <v>225</v>
      </c>
      <c r="D16" s="83" t="s">
        <v>147</v>
      </c>
      <c r="E16" s="83" t="s">
        <v>147</v>
      </c>
      <c r="F16" s="83" t="s">
        <v>147</v>
      </c>
      <c r="G16" s="83" t="s">
        <v>147</v>
      </c>
      <c r="H16" s="83" t="s">
        <v>147</v>
      </c>
      <c r="I16" s="83" t="s">
        <v>147</v>
      </c>
      <c r="J16" s="83" t="s">
        <v>147</v>
      </c>
      <c r="K16" s="83" t="s">
        <v>147</v>
      </c>
      <c r="L16" s="83" t="s">
        <v>147</v>
      </c>
      <c r="M16" s="83" t="s">
        <v>147</v>
      </c>
      <c r="N16" s="83" t="s">
        <v>147</v>
      </c>
      <c r="O16" s="83" t="s">
        <v>147</v>
      </c>
    </row>
    <row r="17" spans="2:15" ht="35.25" customHeight="1">
      <c r="B17" s="81" t="s">
        <v>104</v>
      </c>
      <c r="C17" s="82" t="s">
        <v>233</v>
      </c>
      <c r="D17" s="83" t="s">
        <v>147</v>
      </c>
      <c r="E17" s="83" t="s">
        <v>147</v>
      </c>
      <c r="F17" s="83" t="s">
        <v>147</v>
      </c>
      <c r="G17" s="83" t="s">
        <v>147</v>
      </c>
      <c r="H17" s="83" t="s">
        <v>147</v>
      </c>
      <c r="I17" s="83" t="s">
        <v>147</v>
      </c>
      <c r="J17" s="83" t="s">
        <v>147</v>
      </c>
      <c r="K17" s="83" t="s">
        <v>147</v>
      </c>
      <c r="L17" s="83" t="s">
        <v>147</v>
      </c>
      <c r="M17" s="83" t="s">
        <v>147</v>
      </c>
      <c r="N17" s="83" t="s">
        <v>147</v>
      </c>
      <c r="O17" s="83" t="s">
        <v>147</v>
      </c>
    </row>
    <row r="18" spans="2:15" ht="36" customHeight="1">
      <c r="B18" s="81" t="s">
        <v>104</v>
      </c>
      <c r="C18" s="82" t="s">
        <v>232</v>
      </c>
      <c r="D18" s="83" t="s">
        <v>147</v>
      </c>
      <c r="E18" s="83" t="s">
        <v>147</v>
      </c>
      <c r="F18" s="83" t="s">
        <v>147</v>
      </c>
      <c r="G18" s="83" t="s">
        <v>147</v>
      </c>
      <c r="H18" s="83" t="s">
        <v>147</v>
      </c>
      <c r="I18" s="83" t="s">
        <v>147</v>
      </c>
      <c r="J18" s="83" t="s">
        <v>147</v>
      </c>
      <c r="K18" s="83" t="s">
        <v>147</v>
      </c>
      <c r="L18" s="83" t="s">
        <v>147</v>
      </c>
      <c r="M18" s="83" t="s">
        <v>147</v>
      </c>
      <c r="N18" s="83" t="s">
        <v>147</v>
      </c>
      <c r="O18" s="83" t="s">
        <v>147</v>
      </c>
    </row>
    <row r="19" spans="2:15" ht="31.5">
      <c r="B19" s="77"/>
      <c r="C19" s="82" t="s">
        <v>231</v>
      </c>
      <c r="D19" s="85"/>
      <c r="E19" s="85"/>
      <c r="F19" s="85"/>
      <c r="G19" s="85"/>
      <c r="H19" s="85"/>
      <c r="I19" s="85"/>
      <c r="J19" s="85"/>
      <c r="K19" s="85"/>
      <c r="L19" s="85"/>
      <c r="M19" s="85"/>
      <c r="N19" s="85"/>
      <c r="O19" s="85"/>
    </row>
    <row r="20" spans="2:15" ht="15.75">
      <c r="B20" s="77"/>
      <c r="C20" s="84" t="s">
        <v>230</v>
      </c>
      <c r="D20" s="85"/>
      <c r="E20" s="85"/>
      <c r="F20" s="85"/>
      <c r="G20" s="85"/>
      <c r="H20" s="85"/>
      <c r="I20" s="85"/>
      <c r="J20" s="85"/>
      <c r="K20" s="85" t="s">
        <v>147</v>
      </c>
      <c r="L20" s="85" t="s">
        <v>147</v>
      </c>
      <c r="M20" s="85" t="s">
        <v>147</v>
      </c>
      <c r="N20" s="85" t="s">
        <v>147</v>
      </c>
      <c r="O20" s="85" t="s">
        <v>147</v>
      </c>
    </row>
    <row r="21" spans="2:15" ht="18.75" customHeight="1">
      <c r="B21" s="77"/>
      <c r="C21" s="82" t="s">
        <v>229</v>
      </c>
      <c r="D21" s="85"/>
      <c r="E21" s="85"/>
      <c r="F21" s="85" t="s">
        <v>147</v>
      </c>
      <c r="G21" s="85"/>
      <c r="H21" s="85"/>
      <c r="I21" s="85"/>
      <c r="J21" s="85" t="s">
        <v>147</v>
      </c>
      <c r="K21" s="85" t="s">
        <v>147</v>
      </c>
      <c r="L21" s="85" t="s">
        <v>147</v>
      </c>
      <c r="M21" s="85" t="s">
        <v>147</v>
      </c>
      <c r="N21" s="85" t="s">
        <v>147</v>
      </c>
      <c r="O21" s="85" t="s">
        <v>147</v>
      </c>
    </row>
    <row r="22" spans="2:15" ht="31.5">
      <c r="B22" s="77"/>
      <c r="C22" s="82" t="s">
        <v>228</v>
      </c>
      <c r="D22" s="83"/>
      <c r="E22" s="83"/>
      <c r="F22" s="83" t="s">
        <v>147</v>
      </c>
      <c r="G22" s="83"/>
      <c r="H22" s="83"/>
      <c r="I22" s="83"/>
      <c r="J22" s="83" t="s">
        <v>147</v>
      </c>
      <c r="K22" s="83" t="s">
        <v>147</v>
      </c>
      <c r="L22" s="83" t="s">
        <v>147</v>
      </c>
      <c r="M22" s="83" t="s">
        <v>147</v>
      </c>
      <c r="N22" s="83" t="s">
        <v>147</v>
      </c>
      <c r="O22" s="83" t="s">
        <v>147</v>
      </c>
    </row>
    <row r="23" spans="2:15" ht="37.5" customHeight="1">
      <c r="B23" s="77"/>
      <c r="C23" s="82" t="s">
        <v>227</v>
      </c>
      <c r="D23" s="85"/>
      <c r="E23" s="85"/>
      <c r="F23" s="85"/>
      <c r="G23" s="85"/>
      <c r="H23" s="85"/>
      <c r="I23" s="85"/>
      <c r="J23" s="85"/>
      <c r="K23" s="85"/>
      <c r="L23" s="85"/>
      <c r="M23" s="85"/>
      <c r="N23" s="85"/>
      <c r="O23" s="85"/>
    </row>
    <row r="24" spans="2:15" ht="22.5" customHeight="1">
      <c r="B24" s="77"/>
      <c r="C24" s="84" t="s">
        <v>226</v>
      </c>
      <c r="D24" s="85" t="s">
        <v>147</v>
      </c>
      <c r="E24" s="85" t="s">
        <v>147</v>
      </c>
      <c r="F24" s="85"/>
      <c r="G24" s="85"/>
      <c r="H24" s="85"/>
      <c r="I24" s="85"/>
      <c r="J24" s="85"/>
      <c r="K24" s="85"/>
      <c r="L24" s="85"/>
      <c r="M24" s="85" t="s">
        <v>147</v>
      </c>
      <c r="N24" s="85"/>
      <c r="O24" s="85" t="s">
        <v>147</v>
      </c>
    </row>
    <row r="25" spans="2:15" ht="15.75">
      <c r="B25" s="77"/>
      <c r="C25" s="84" t="s">
        <v>205</v>
      </c>
      <c r="D25" s="85"/>
      <c r="E25" s="85"/>
      <c r="F25" s="85"/>
      <c r="G25" s="85"/>
      <c r="H25" s="85"/>
      <c r="I25" s="85"/>
      <c r="J25" s="85"/>
      <c r="K25" s="85" t="s">
        <v>224</v>
      </c>
      <c r="L25" s="85" t="s">
        <v>224</v>
      </c>
      <c r="M25" s="85" t="s">
        <v>147</v>
      </c>
      <c r="N25" s="85"/>
      <c r="O25" s="85" t="s">
        <v>147</v>
      </c>
    </row>
    <row r="26" spans="2:15" ht="31.5">
      <c r="B26" s="77"/>
      <c r="C26" s="82" t="s">
        <v>225</v>
      </c>
      <c r="D26" s="83" t="s">
        <v>147</v>
      </c>
      <c r="E26" s="83" t="s">
        <v>147</v>
      </c>
      <c r="F26" s="83"/>
      <c r="G26" s="83"/>
      <c r="H26" s="83"/>
      <c r="I26" s="83"/>
      <c r="J26" s="83"/>
      <c r="K26" s="83" t="s">
        <v>224</v>
      </c>
      <c r="L26" s="83" t="s">
        <v>224</v>
      </c>
      <c r="M26" s="83" t="s">
        <v>147</v>
      </c>
      <c r="N26" s="83"/>
      <c r="O26" s="83" t="s">
        <v>147</v>
      </c>
    </row>
    <row r="27" spans="2:15" ht="18.75">
      <c r="B27" s="81" t="s">
        <v>104</v>
      </c>
      <c r="C27" s="82" t="s">
        <v>223</v>
      </c>
      <c r="D27" s="83" t="s">
        <v>147</v>
      </c>
      <c r="E27" s="83" t="s">
        <v>147</v>
      </c>
      <c r="F27" s="83" t="s">
        <v>147</v>
      </c>
      <c r="G27" s="83" t="s">
        <v>147</v>
      </c>
      <c r="H27" s="83" t="s">
        <v>147</v>
      </c>
      <c r="I27" s="83" t="s">
        <v>147</v>
      </c>
      <c r="J27" s="83" t="s">
        <v>147</v>
      </c>
      <c r="K27" s="83" t="s">
        <v>147</v>
      </c>
      <c r="L27" s="83" t="s">
        <v>147</v>
      </c>
      <c r="M27" s="83" t="s">
        <v>147</v>
      </c>
      <c r="N27" s="83" t="s">
        <v>147</v>
      </c>
      <c r="O27" s="83" t="s">
        <v>147</v>
      </c>
    </row>
  </sheetData>
  <sheetProtection/>
  <mergeCells count="2">
    <mergeCell ref="C2:O2"/>
    <mergeCell ref="C3:O3"/>
  </mergeCells>
  <printOptions horizontalCentered="1"/>
  <pageMargins left="0" right="0" top="0.15748031496062992" bottom="0" header="0.31496062992125984" footer="0.31496062992125984"/>
  <pageSetup horizontalDpi="600" verticalDpi="600" orientation="portrait" scale="90"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39"/>
  <sheetViews>
    <sheetView zoomScalePageLayoutView="0" workbookViewId="0" topLeftCell="A4">
      <selection activeCell="F7" sqref="F7:F8"/>
    </sheetView>
  </sheetViews>
  <sheetFormatPr defaultColWidth="9.140625" defaultRowHeight="12.75"/>
  <cols>
    <col min="1" max="1" width="8.140625" style="16" customWidth="1"/>
    <col min="2" max="3" width="3.7109375" style="12" customWidth="1"/>
    <col min="4" max="4" width="4.00390625" style="12" customWidth="1"/>
    <col min="5" max="5" width="55.7109375" style="16" customWidth="1"/>
    <col min="6" max="6" width="18.00390625" style="63" bestFit="1" customWidth="1"/>
    <col min="7" max="7" width="13.421875" style="63" bestFit="1" customWidth="1"/>
    <col min="8" max="9" width="10.140625" style="16" bestFit="1" customWidth="1"/>
    <col min="10" max="10" width="11.140625" style="16" bestFit="1" customWidth="1"/>
    <col min="11" max="11" width="10.140625" style="16" bestFit="1" customWidth="1"/>
    <col min="12" max="14" width="9.140625" style="16" customWidth="1"/>
    <col min="15" max="15" width="14.421875" style="16" bestFit="1" customWidth="1"/>
    <col min="16" max="16384" width="9.140625" style="16" customWidth="1"/>
  </cols>
  <sheetData>
    <row r="1" spans="2:7" s="61" customFormat="1" ht="9" customHeight="1">
      <c r="B1" s="11"/>
      <c r="C1" s="57"/>
      <c r="D1" s="57"/>
      <c r="E1" s="58"/>
      <c r="F1" s="59"/>
      <c r="G1" s="59"/>
    </row>
    <row r="2" spans="2:7" s="61" customFormat="1" ht="18" customHeight="1">
      <c r="B2" s="227" t="s">
        <v>252</v>
      </c>
      <c r="C2" s="227"/>
      <c r="D2" s="227"/>
      <c r="E2" s="227"/>
      <c r="F2" s="227"/>
      <c r="G2" s="227"/>
    </row>
    <row r="3" ht="6.75" customHeight="1"/>
    <row r="4" spans="2:7" s="139" customFormat="1" ht="21" customHeight="1">
      <c r="B4" s="94" t="s">
        <v>2</v>
      </c>
      <c r="C4" s="231" t="s">
        <v>7</v>
      </c>
      <c r="D4" s="232"/>
      <c r="E4" s="233"/>
      <c r="F4" s="89">
        <v>2016</v>
      </c>
      <c r="G4" s="89">
        <v>2015</v>
      </c>
    </row>
    <row r="5" spans="2:7" s="61" customFormat="1" ht="12.75" customHeight="1">
      <c r="B5" s="91"/>
      <c r="C5" s="228" t="s">
        <v>79</v>
      </c>
      <c r="D5" s="229"/>
      <c r="E5" s="230"/>
      <c r="F5" s="90"/>
      <c r="G5" s="90"/>
    </row>
    <row r="6" spans="2:9" s="61" customFormat="1" ht="12.75" customHeight="1">
      <c r="B6" s="91"/>
      <c r="C6" s="127" t="s">
        <v>104</v>
      </c>
      <c r="D6" s="128" t="s">
        <v>8</v>
      </c>
      <c r="E6" s="129"/>
      <c r="F6" s="204">
        <f>SUM(F7:F8)</f>
        <v>59616688</v>
      </c>
      <c r="G6" s="204">
        <f>SUM(G7:G8)</f>
        <v>58014921</v>
      </c>
      <c r="I6" s="53" t="s">
        <v>339</v>
      </c>
    </row>
    <row r="7" spans="2:9" s="61" customFormat="1" ht="12.75" customHeight="1">
      <c r="B7" s="91"/>
      <c r="C7" s="97"/>
      <c r="D7" s="116">
        <v>1</v>
      </c>
      <c r="E7" s="52" t="s">
        <v>9</v>
      </c>
      <c r="F7" s="90">
        <v>59169220</v>
      </c>
      <c r="G7" s="90">
        <v>57576454</v>
      </c>
      <c r="H7" s="61" t="s">
        <v>478</v>
      </c>
      <c r="I7" s="61" t="s">
        <v>338</v>
      </c>
    </row>
    <row r="8" spans="2:9" s="61" customFormat="1" ht="12.75" customHeight="1">
      <c r="B8" s="91"/>
      <c r="C8" s="97"/>
      <c r="D8" s="116">
        <v>2</v>
      </c>
      <c r="E8" s="52" t="s">
        <v>10</v>
      </c>
      <c r="F8" s="90">
        <v>447468</v>
      </c>
      <c r="G8" s="90">
        <v>438467</v>
      </c>
      <c r="I8" s="61" t="s">
        <v>340</v>
      </c>
    </row>
    <row r="9" spans="2:9" s="61" customFormat="1" ht="12.75" customHeight="1">
      <c r="B9" s="91"/>
      <c r="C9" s="127" t="s">
        <v>104</v>
      </c>
      <c r="D9" s="128" t="s">
        <v>40</v>
      </c>
      <c r="E9" s="52"/>
      <c r="F9" s="204">
        <f>SUM(F10:F13)</f>
        <v>0</v>
      </c>
      <c r="G9" s="204">
        <f>SUM(G10:G13)</f>
        <v>0</v>
      </c>
      <c r="I9" s="53" t="s">
        <v>40</v>
      </c>
    </row>
    <row r="10" spans="2:9" s="61" customFormat="1" ht="12.75" customHeight="1">
      <c r="B10" s="91"/>
      <c r="C10" s="97"/>
      <c r="D10" s="116">
        <v>1</v>
      </c>
      <c r="E10" s="52" t="s">
        <v>42</v>
      </c>
      <c r="F10" s="90"/>
      <c r="G10" s="90"/>
      <c r="I10" s="61" t="s">
        <v>42</v>
      </c>
    </row>
    <row r="11" spans="2:9" s="61" customFormat="1" ht="12.75" customHeight="1">
      <c r="B11" s="91"/>
      <c r="C11" s="97"/>
      <c r="D11" s="116">
        <v>2</v>
      </c>
      <c r="E11" s="52" t="s">
        <v>43</v>
      </c>
      <c r="F11" s="90"/>
      <c r="G11" s="90"/>
      <c r="I11" s="61" t="s">
        <v>342</v>
      </c>
    </row>
    <row r="12" spans="2:9" s="61" customFormat="1" ht="12.75" customHeight="1">
      <c r="B12" s="91"/>
      <c r="C12" s="97"/>
      <c r="D12" s="116">
        <v>3</v>
      </c>
      <c r="E12" s="52" t="s">
        <v>41</v>
      </c>
      <c r="F12" s="90"/>
      <c r="G12" s="90"/>
      <c r="I12" s="61" t="s">
        <v>344</v>
      </c>
    </row>
    <row r="13" spans="2:7" s="61" customFormat="1" ht="12.75" customHeight="1">
      <c r="B13" s="91"/>
      <c r="C13" s="97"/>
      <c r="D13" s="116"/>
      <c r="E13" s="52"/>
      <c r="F13" s="90"/>
      <c r="G13" s="90"/>
    </row>
    <row r="14" spans="2:9" s="61" customFormat="1" ht="12.75" customHeight="1">
      <c r="B14" s="91"/>
      <c r="C14" s="127" t="s">
        <v>104</v>
      </c>
      <c r="D14" s="128" t="s">
        <v>44</v>
      </c>
      <c r="E14" s="52"/>
      <c r="F14" s="204">
        <f>SUM(F15:F20)</f>
        <v>1185378915</v>
      </c>
      <c r="G14" s="204">
        <f>SUM(G15:G20)</f>
        <v>1093596391</v>
      </c>
      <c r="I14" s="61" t="s">
        <v>44</v>
      </c>
    </row>
    <row r="15" spans="2:9" s="61" customFormat="1" ht="12.75" customHeight="1">
      <c r="B15" s="91"/>
      <c r="C15" s="97"/>
      <c r="D15" s="116">
        <v>1</v>
      </c>
      <c r="E15" s="52" t="s">
        <v>45</v>
      </c>
      <c r="F15" s="214">
        <v>1185378915</v>
      </c>
      <c r="G15" s="90">
        <v>1093596391</v>
      </c>
      <c r="I15" s="61" t="s">
        <v>393</v>
      </c>
    </row>
    <row r="16" spans="2:9" s="61" customFormat="1" ht="12.75" customHeight="1">
      <c r="B16" s="91"/>
      <c r="C16" s="97"/>
      <c r="D16" s="116">
        <v>2</v>
      </c>
      <c r="E16" s="52" t="s">
        <v>46</v>
      </c>
      <c r="F16" s="90"/>
      <c r="G16" s="90"/>
      <c r="I16" s="61" t="s">
        <v>345</v>
      </c>
    </row>
    <row r="17" spans="2:9" s="61" customFormat="1" ht="12.75" customHeight="1">
      <c r="B17" s="91"/>
      <c r="C17" s="97"/>
      <c r="D17" s="116">
        <v>3</v>
      </c>
      <c r="E17" s="52" t="s">
        <v>47</v>
      </c>
      <c r="F17" s="90"/>
      <c r="G17" s="90"/>
      <c r="I17" s="61" t="s">
        <v>346</v>
      </c>
    </row>
    <row r="18" spans="2:9" s="61" customFormat="1" ht="12.75" customHeight="1">
      <c r="B18" s="91"/>
      <c r="C18" s="97"/>
      <c r="D18" s="116">
        <v>4</v>
      </c>
      <c r="E18" s="52" t="s">
        <v>48</v>
      </c>
      <c r="F18" s="90">
        <v>0</v>
      </c>
      <c r="G18" s="90"/>
      <c r="I18" s="61" t="s">
        <v>347</v>
      </c>
    </row>
    <row r="19" spans="2:9" s="61" customFormat="1" ht="12.75" customHeight="1">
      <c r="B19" s="91"/>
      <c r="C19" s="97"/>
      <c r="D19" s="116">
        <v>5</v>
      </c>
      <c r="E19" s="52" t="s">
        <v>49</v>
      </c>
      <c r="F19" s="90"/>
      <c r="G19" s="90"/>
      <c r="I19" s="61" t="s">
        <v>348</v>
      </c>
    </row>
    <row r="20" spans="2:9" s="61" customFormat="1" ht="12.75" customHeight="1">
      <c r="B20" s="91"/>
      <c r="C20" s="97"/>
      <c r="D20" s="116">
        <v>6</v>
      </c>
      <c r="E20" s="52" t="s">
        <v>336</v>
      </c>
      <c r="F20" s="90"/>
      <c r="G20" s="90"/>
      <c r="I20" s="61" t="s">
        <v>394</v>
      </c>
    </row>
    <row r="21" spans="2:9" s="61" customFormat="1" ht="12.75" customHeight="1">
      <c r="B21" s="91"/>
      <c r="C21" s="127" t="s">
        <v>104</v>
      </c>
      <c r="D21" s="128" t="s">
        <v>50</v>
      </c>
      <c r="E21" s="129"/>
      <c r="F21" s="204">
        <f>SUM(F22:F29)</f>
        <v>22400068</v>
      </c>
      <c r="G21" s="204">
        <f>SUM(G22:G29)</f>
        <v>63698319</v>
      </c>
      <c r="I21" s="61" t="s">
        <v>50</v>
      </c>
    </row>
    <row r="22" spans="2:9" s="61" customFormat="1" ht="12.75" customHeight="1">
      <c r="B22" s="91"/>
      <c r="C22" s="130"/>
      <c r="D22" s="116">
        <v>1</v>
      </c>
      <c r="E22" s="52" t="s">
        <v>51</v>
      </c>
      <c r="F22" s="213">
        <v>5733402</v>
      </c>
      <c r="G22" s="90">
        <v>63698319</v>
      </c>
      <c r="H22" s="60"/>
      <c r="I22" s="61" t="s">
        <v>51</v>
      </c>
    </row>
    <row r="23" spans="2:13" s="61" customFormat="1" ht="12.75" customHeight="1">
      <c r="B23" s="91"/>
      <c r="C23" s="130"/>
      <c r="D23" s="116">
        <v>2</v>
      </c>
      <c r="E23" s="52" t="s">
        <v>52</v>
      </c>
      <c r="F23" s="90"/>
      <c r="G23" s="90"/>
      <c r="I23" s="61" t="s">
        <v>349</v>
      </c>
      <c r="M23" s="61" t="s">
        <v>350</v>
      </c>
    </row>
    <row r="24" spans="2:11" s="61" customFormat="1" ht="12.75" customHeight="1">
      <c r="B24" s="91"/>
      <c r="C24" s="130"/>
      <c r="D24" s="116">
        <v>3</v>
      </c>
      <c r="E24" s="52" t="s">
        <v>53</v>
      </c>
      <c r="F24" s="90"/>
      <c r="G24" s="90"/>
      <c r="I24" s="61" t="s">
        <v>351</v>
      </c>
      <c r="K24" s="61" t="s">
        <v>352</v>
      </c>
    </row>
    <row r="25" spans="2:10" s="61" customFormat="1" ht="12.75" customHeight="1">
      <c r="B25" s="91"/>
      <c r="C25" s="130"/>
      <c r="D25" s="116">
        <v>4</v>
      </c>
      <c r="E25" s="52" t="s">
        <v>54</v>
      </c>
      <c r="F25" s="90"/>
      <c r="G25" s="90"/>
      <c r="I25" s="61" t="s">
        <v>353</v>
      </c>
      <c r="J25" s="61" t="s">
        <v>354</v>
      </c>
    </row>
    <row r="26" spans="2:14" s="61" customFormat="1" ht="12.75" customHeight="1">
      <c r="B26" s="91"/>
      <c r="C26" s="130"/>
      <c r="D26" s="116">
        <v>5</v>
      </c>
      <c r="E26" s="52" t="s">
        <v>55</v>
      </c>
      <c r="F26" s="90"/>
      <c r="G26" s="90"/>
      <c r="I26" s="61" t="s">
        <v>55</v>
      </c>
      <c r="N26" s="61" t="s">
        <v>354</v>
      </c>
    </row>
    <row r="27" spans="2:17" s="61" customFormat="1" ht="12.75" customHeight="1">
      <c r="B27" s="91"/>
      <c r="C27" s="130"/>
      <c r="D27" s="116">
        <v>6</v>
      </c>
      <c r="E27" s="52" t="s">
        <v>56</v>
      </c>
      <c r="F27" s="90"/>
      <c r="G27" s="90"/>
      <c r="I27" s="61" t="s">
        <v>356</v>
      </c>
      <c r="Q27" s="61" t="s">
        <v>357</v>
      </c>
    </row>
    <row r="28" spans="2:15" s="61" customFormat="1" ht="12.75" customHeight="1">
      <c r="B28" s="91"/>
      <c r="C28" s="130"/>
      <c r="D28" s="116">
        <v>7</v>
      </c>
      <c r="E28" s="52" t="s">
        <v>57</v>
      </c>
      <c r="F28" s="90">
        <v>16666666</v>
      </c>
      <c r="G28" s="90"/>
      <c r="I28" s="16" t="s">
        <v>359</v>
      </c>
      <c r="O28" s="16" t="s">
        <v>360</v>
      </c>
    </row>
    <row r="29" spans="2:7" s="61" customFormat="1" ht="12.75" customHeight="1">
      <c r="B29" s="91"/>
      <c r="C29" s="130"/>
      <c r="D29" s="116"/>
      <c r="E29" s="52"/>
      <c r="F29" s="90"/>
      <c r="G29" s="90"/>
    </row>
    <row r="30" spans="2:9" s="61" customFormat="1" ht="12.75" customHeight="1">
      <c r="B30" s="91"/>
      <c r="C30" s="127" t="s">
        <v>104</v>
      </c>
      <c r="D30" s="128" t="s">
        <v>58</v>
      </c>
      <c r="E30" s="129"/>
      <c r="F30" s="90"/>
      <c r="G30" s="90"/>
      <c r="I30" s="16" t="s">
        <v>361</v>
      </c>
    </row>
    <row r="31" spans="2:7" s="61" customFormat="1" ht="12.75" customHeight="1">
      <c r="B31" s="91"/>
      <c r="C31" s="127" t="s">
        <v>104</v>
      </c>
      <c r="D31" s="128" t="s">
        <v>59</v>
      </c>
      <c r="E31" s="129"/>
      <c r="F31" s="90"/>
      <c r="G31" s="90"/>
    </row>
    <row r="32" spans="2:7" s="61" customFormat="1" ht="12.75" customHeight="1">
      <c r="B32" s="104"/>
      <c r="C32" s="97"/>
      <c r="D32" s="128"/>
      <c r="E32" s="129"/>
      <c r="F32" s="90"/>
      <c r="G32" s="90"/>
    </row>
    <row r="33" spans="2:7" s="61" customFormat="1" ht="12.75" customHeight="1">
      <c r="B33" s="140" t="s">
        <v>3</v>
      </c>
      <c r="C33" s="224" t="s">
        <v>78</v>
      </c>
      <c r="D33" s="225"/>
      <c r="E33" s="226"/>
      <c r="F33" s="204">
        <f>F30+F31+F21+F14+F9+F6</f>
        <v>1267395671</v>
      </c>
      <c r="G33" s="204">
        <f>G30+G31+G21+G14+G9+G6</f>
        <v>1215309631</v>
      </c>
    </row>
    <row r="34" spans="2:7" s="61" customFormat="1" ht="12.75" customHeight="1">
      <c r="B34" s="91"/>
      <c r="C34" s="228" t="s">
        <v>81</v>
      </c>
      <c r="D34" s="229"/>
      <c r="E34" s="230"/>
      <c r="F34" s="90"/>
      <c r="G34" s="90"/>
    </row>
    <row r="35" spans="2:7" s="61" customFormat="1" ht="12.75" customHeight="1">
      <c r="B35" s="91"/>
      <c r="C35" s="127" t="s">
        <v>104</v>
      </c>
      <c r="D35" s="128" t="s">
        <v>62</v>
      </c>
      <c r="E35" s="129"/>
      <c r="F35" s="204">
        <f>SUM(F36:F42)</f>
        <v>0</v>
      </c>
      <c r="G35" s="204">
        <f>SUM(G36:G42)</f>
        <v>0</v>
      </c>
    </row>
    <row r="36" spans="2:14" s="61" customFormat="1" ht="12.75" customHeight="1">
      <c r="B36" s="91"/>
      <c r="C36" s="130"/>
      <c r="D36" s="116">
        <v>1</v>
      </c>
      <c r="E36" s="52" t="s">
        <v>63</v>
      </c>
      <c r="F36" s="90"/>
      <c r="G36" s="90"/>
      <c r="I36" s="16" t="s">
        <v>63</v>
      </c>
      <c r="J36" s="16"/>
      <c r="K36" s="16"/>
      <c r="L36" s="16"/>
      <c r="M36" s="16"/>
      <c r="N36" s="16" t="s">
        <v>362</v>
      </c>
    </row>
    <row r="37" spans="2:14" s="61" customFormat="1" ht="12.75" customHeight="1">
      <c r="B37" s="91"/>
      <c r="C37" s="130"/>
      <c r="D37" s="116">
        <v>2</v>
      </c>
      <c r="E37" s="52" t="s">
        <v>64</v>
      </c>
      <c r="F37" s="90"/>
      <c r="G37" s="90"/>
      <c r="I37" s="16" t="s">
        <v>363</v>
      </c>
      <c r="J37" s="16"/>
      <c r="K37" s="16"/>
      <c r="L37" s="16"/>
      <c r="M37" s="16"/>
      <c r="N37" s="16"/>
    </row>
    <row r="38" spans="2:14" s="61" customFormat="1" ht="12.75" customHeight="1">
      <c r="B38" s="91"/>
      <c r="C38" s="130"/>
      <c r="D38" s="116">
        <v>3</v>
      </c>
      <c r="E38" s="52" t="s">
        <v>65</v>
      </c>
      <c r="F38" s="90"/>
      <c r="G38" s="90"/>
      <c r="I38" s="16" t="s">
        <v>364</v>
      </c>
      <c r="J38" s="16"/>
      <c r="K38" s="16"/>
      <c r="L38" s="16"/>
      <c r="M38" s="16"/>
      <c r="N38" s="16"/>
    </row>
    <row r="39" spans="2:14" s="61" customFormat="1" ht="12.75" customHeight="1">
      <c r="B39" s="91"/>
      <c r="C39" s="130"/>
      <c r="D39" s="116">
        <v>4</v>
      </c>
      <c r="E39" s="52" t="s">
        <v>66</v>
      </c>
      <c r="F39" s="90"/>
      <c r="G39" s="90"/>
      <c r="I39" s="16"/>
      <c r="J39" s="16"/>
      <c r="K39" s="16"/>
      <c r="L39" s="16"/>
      <c r="M39" s="16"/>
      <c r="N39" s="16"/>
    </row>
    <row r="40" spans="2:14" s="61" customFormat="1" ht="12.75" customHeight="1">
      <c r="B40" s="91"/>
      <c r="C40" s="130"/>
      <c r="D40" s="116">
        <v>5</v>
      </c>
      <c r="E40" s="52" t="s">
        <v>67</v>
      </c>
      <c r="F40" s="90"/>
      <c r="G40" s="90"/>
      <c r="I40" s="16" t="s">
        <v>365</v>
      </c>
      <c r="N40" s="16"/>
    </row>
    <row r="41" spans="2:14" s="61" customFormat="1" ht="12.75" customHeight="1">
      <c r="B41" s="91"/>
      <c r="C41" s="130"/>
      <c r="D41" s="116">
        <v>6</v>
      </c>
      <c r="E41" s="52" t="s">
        <v>68</v>
      </c>
      <c r="F41" s="90"/>
      <c r="G41" s="90"/>
      <c r="I41" s="16" t="s">
        <v>367</v>
      </c>
      <c r="J41" s="16"/>
      <c r="K41" s="16"/>
      <c r="L41" s="16"/>
      <c r="M41" s="16"/>
      <c r="N41" s="16"/>
    </row>
    <row r="42" spans="2:14" s="61" customFormat="1" ht="12.75" customHeight="1">
      <c r="B42" s="91"/>
      <c r="C42" s="130"/>
      <c r="D42" s="116"/>
      <c r="E42" s="129"/>
      <c r="F42" s="90"/>
      <c r="G42" s="90"/>
      <c r="I42" s="16"/>
      <c r="J42" s="16"/>
      <c r="K42" s="16"/>
      <c r="L42" s="16"/>
      <c r="M42" s="16"/>
      <c r="N42" s="16"/>
    </row>
    <row r="43" spans="2:14" s="61" customFormat="1" ht="12.75" customHeight="1">
      <c r="B43" s="91"/>
      <c r="C43" s="127" t="s">
        <v>104</v>
      </c>
      <c r="D43" s="128" t="s">
        <v>69</v>
      </c>
      <c r="E43" s="88"/>
      <c r="F43" s="204">
        <f>SUM(F44:F48)</f>
        <v>218726007</v>
      </c>
      <c r="G43" s="204">
        <f>SUM(G44:G48)</f>
        <v>234796648.54331</v>
      </c>
      <c r="I43" s="63"/>
      <c r="J43" s="16"/>
      <c r="K43" s="63"/>
      <c r="L43" s="16"/>
      <c r="M43" s="63"/>
      <c r="N43" s="16"/>
    </row>
    <row r="44" spans="2:14" s="61" customFormat="1" ht="12.75" customHeight="1">
      <c r="B44" s="91"/>
      <c r="C44" s="97"/>
      <c r="D44" s="116">
        <v>1</v>
      </c>
      <c r="E44" s="52" t="s">
        <v>70</v>
      </c>
      <c r="F44" s="90">
        <v>45305000</v>
      </c>
      <c r="G44" s="90">
        <v>45305000</v>
      </c>
      <c r="I44" s="16"/>
      <c r="J44" s="16"/>
      <c r="K44" s="16"/>
      <c r="L44" s="16"/>
      <c r="M44" s="16"/>
      <c r="N44" s="16"/>
    </row>
    <row r="45" spans="2:10" s="61" customFormat="1" ht="12.75" customHeight="1">
      <c r="B45" s="91"/>
      <c r="C45" s="97"/>
      <c r="D45" s="116">
        <v>2</v>
      </c>
      <c r="E45" s="52" t="s">
        <v>71</v>
      </c>
      <c r="F45" s="90">
        <v>100663937</v>
      </c>
      <c r="G45" s="90">
        <v>124521533.44393416</v>
      </c>
      <c r="J45" s="60">
        <f>+G45+G46+G47+G48</f>
        <v>189491648.54331</v>
      </c>
    </row>
    <row r="46" spans="2:14" s="61" customFormat="1" ht="12.75" customHeight="1">
      <c r="B46" s="91"/>
      <c r="C46" s="97"/>
      <c r="D46" s="116">
        <v>3</v>
      </c>
      <c r="E46" s="52" t="s">
        <v>72</v>
      </c>
      <c r="F46" s="90">
        <v>15767881</v>
      </c>
      <c r="G46" s="90">
        <v>19721518.342238184</v>
      </c>
      <c r="J46" s="16"/>
      <c r="K46" s="16"/>
      <c r="L46" s="16"/>
      <c r="M46" s="16"/>
      <c r="N46" s="16"/>
    </row>
    <row r="47" spans="2:14" s="61" customFormat="1" ht="12.75" customHeight="1">
      <c r="B47" s="91"/>
      <c r="C47" s="97"/>
      <c r="D47" s="116">
        <v>4</v>
      </c>
      <c r="E47" s="52" t="s">
        <v>334</v>
      </c>
      <c r="F47" s="90">
        <f>5522228+803784+6209814</f>
        <v>12535826</v>
      </c>
      <c r="G47" s="90">
        <v>7969837.3636590345</v>
      </c>
      <c r="I47" s="16"/>
      <c r="J47" s="16"/>
      <c r="K47" s="16"/>
      <c r="L47" s="16"/>
      <c r="M47" s="16"/>
      <c r="N47" s="16"/>
    </row>
    <row r="48" spans="2:14" s="61" customFormat="1" ht="12.75" customHeight="1">
      <c r="B48" s="91"/>
      <c r="C48" s="97"/>
      <c r="D48" s="116">
        <v>5</v>
      </c>
      <c r="E48" s="52" t="s">
        <v>475</v>
      </c>
      <c r="F48" s="90">
        <v>44453363</v>
      </c>
      <c r="G48" s="90">
        <v>37278759.39347863</v>
      </c>
      <c r="I48" s="16"/>
      <c r="J48" s="16"/>
      <c r="K48" s="16"/>
      <c r="L48" s="16"/>
      <c r="M48" s="16"/>
      <c r="N48" s="16"/>
    </row>
    <row r="49" spans="2:14" s="61" customFormat="1" ht="12.75" customHeight="1">
      <c r="B49" s="91"/>
      <c r="C49" s="127" t="s">
        <v>104</v>
      </c>
      <c r="D49" s="128" t="s">
        <v>73</v>
      </c>
      <c r="E49" s="129"/>
      <c r="F49" s="204">
        <f>SUM(F50)</f>
        <v>0</v>
      </c>
      <c r="G49" s="204">
        <f>SUM(G50)</f>
        <v>0</v>
      </c>
      <c r="I49" s="16"/>
      <c r="J49" s="16"/>
      <c r="K49" s="16"/>
      <c r="L49" s="16"/>
      <c r="M49" s="16"/>
      <c r="N49" s="16"/>
    </row>
    <row r="50" spans="2:15" s="61" customFormat="1" ht="12.75" customHeight="1">
      <c r="B50" s="91"/>
      <c r="C50" s="97"/>
      <c r="D50" s="128"/>
      <c r="E50" s="129"/>
      <c r="F50" s="90"/>
      <c r="G50" s="90"/>
      <c r="O50" s="205"/>
    </row>
    <row r="51" spans="2:14" s="61" customFormat="1" ht="12.75" customHeight="1">
      <c r="B51" s="91"/>
      <c r="C51" s="127" t="s">
        <v>104</v>
      </c>
      <c r="D51" s="128" t="s">
        <v>74</v>
      </c>
      <c r="E51" s="129"/>
      <c r="F51" s="204">
        <f>SUM(F52:F55)</f>
        <v>0</v>
      </c>
      <c r="G51" s="204">
        <f>SUM(G52:G55)</f>
        <v>0</v>
      </c>
      <c r="I51" s="16"/>
      <c r="J51" s="16"/>
      <c r="K51" s="16"/>
      <c r="L51" s="16"/>
      <c r="M51" s="16"/>
      <c r="N51" s="16"/>
    </row>
    <row r="52" spans="2:14" s="61" customFormat="1" ht="12.75" customHeight="1">
      <c r="B52" s="91"/>
      <c r="C52" s="97"/>
      <c r="D52" s="116">
        <v>1</v>
      </c>
      <c r="E52" s="129" t="s">
        <v>75</v>
      </c>
      <c r="F52" s="90"/>
      <c r="G52" s="90"/>
      <c r="I52" s="16"/>
      <c r="J52" s="16"/>
      <c r="K52" s="16"/>
      <c r="L52" s="16"/>
      <c r="M52" s="16"/>
      <c r="N52" s="16"/>
    </row>
    <row r="53" spans="2:14" s="61" customFormat="1" ht="12.75" customHeight="1">
      <c r="B53" s="91"/>
      <c r="C53" s="97"/>
      <c r="D53" s="116">
        <v>2</v>
      </c>
      <c r="E53" s="52" t="s">
        <v>76</v>
      </c>
      <c r="F53" s="90"/>
      <c r="G53" s="90"/>
      <c r="N53" s="16"/>
    </row>
    <row r="54" spans="2:14" s="61" customFormat="1" ht="12.75" customHeight="1">
      <c r="B54" s="91"/>
      <c r="C54" s="97"/>
      <c r="D54" s="116">
        <v>3</v>
      </c>
      <c r="E54" s="52" t="s">
        <v>77</v>
      </c>
      <c r="F54" s="90"/>
      <c r="G54" s="90"/>
      <c r="N54" s="16"/>
    </row>
    <row r="55" spans="2:14" s="61" customFormat="1" ht="12.75" customHeight="1">
      <c r="B55" s="91"/>
      <c r="C55" s="97"/>
      <c r="D55" s="116"/>
      <c r="E55" s="129"/>
      <c r="F55" s="90"/>
      <c r="G55" s="90"/>
      <c r="N55" s="16"/>
    </row>
    <row r="56" spans="2:14" s="61" customFormat="1" ht="12.75" customHeight="1">
      <c r="B56" s="91"/>
      <c r="C56" s="127" t="s">
        <v>104</v>
      </c>
      <c r="D56" s="128" t="s">
        <v>60</v>
      </c>
      <c r="E56" s="129"/>
      <c r="F56" s="90"/>
      <c r="G56" s="90"/>
      <c r="N56" s="16"/>
    </row>
    <row r="57" spans="2:9" s="61" customFormat="1" ht="12.75" customHeight="1">
      <c r="B57" s="91"/>
      <c r="C57" s="127" t="s">
        <v>104</v>
      </c>
      <c r="D57" s="128" t="s">
        <v>61</v>
      </c>
      <c r="E57" s="129"/>
      <c r="F57" s="90"/>
      <c r="G57" s="90"/>
      <c r="I57" s="16" t="s">
        <v>58</v>
      </c>
    </row>
    <row r="58" spans="2:7" s="61" customFormat="1" ht="12.75" customHeight="1">
      <c r="B58" s="91"/>
      <c r="C58" s="224"/>
      <c r="D58" s="225"/>
      <c r="E58" s="226"/>
      <c r="F58" s="90"/>
      <c r="G58" s="90"/>
    </row>
    <row r="59" spans="2:7" s="61" customFormat="1" ht="12.75" customHeight="1">
      <c r="B59" s="118" t="s">
        <v>4</v>
      </c>
      <c r="C59" s="224" t="s">
        <v>80</v>
      </c>
      <c r="D59" s="225"/>
      <c r="E59" s="226"/>
      <c r="F59" s="204">
        <f>F35+F43+F49+F51+F56+F57</f>
        <v>218726007</v>
      </c>
      <c r="G59" s="204">
        <f>G35+G43+G49+G51+G56+G57</f>
        <v>234796648.54331</v>
      </c>
    </row>
    <row r="60" spans="2:7" s="61" customFormat="1" ht="30" customHeight="1">
      <c r="B60" s="141"/>
      <c r="C60" s="224" t="s">
        <v>96</v>
      </c>
      <c r="D60" s="225"/>
      <c r="E60" s="226"/>
      <c r="F60" s="204">
        <f>F59+F33</f>
        <v>1486121678</v>
      </c>
      <c r="G60" s="204">
        <f>G59+G33</f>
        <v>1450106279.54331</v>
      </c>
    </row>
    <row r="61" spans="2:7" s="61" customFormat="1" ht="9.75" customHeight="1">
      <c r="B61" s="133"/>
      <c r="C61" s="133"/>
      <c r="D61" s="133"/>
      <c r="E61" s="133"/>
      <c r="F61" s="135"/>
      <c r="G61" s="135"/>
    </row>
    <row r="62" spans="2:9" s="61" customFormat="1" ht="15.75" customHeight="1">
      <c r="B62" s="133"/>
      <c r="C62" s="133"/>
      <c r="D62" s="133"/>
      <c r="E62" s="133" t="s">
        <v>335</v>
      </c>
      <c r="F62" s="135">
        <f>F60-Pasivet!F54</f>
        <v>-0.2999999523162842</v>
      </c>
      <c r="G62" s="135">
        <f>G60-Pasivet!G54</f>
        <v>0.043309926986694336</v>
      </c>
      <c r="I62" s="16"/>
    </row>
    <row r="85" ht="12.75">
      <c r="I85" s="16" t="s">
        <v>341</v>
      </c>
    </row>
    <row r="86" ht="12.75">
      <c r="I86" s="16" t="s">
        <v>366</v>
      </c>
    </row>
    <row r="87" ht="12.75">
      <c r="I87" s="16" t="s">
        <v>368</v>
      </c>
    </row>
    <row r="88" ht="12.75">
      <c r="I88" s="188" t="s">
        <v>369</v>
      </c>
    </row>
    <row r="89" ht="12.75">
      <c r="I89" s="16" t="s">
        <v>343</v>
      </c>
    </row>
    <row r="90" ht="12.75">
      <c r="I90" s="16" t="s">
        <v>341</v>
      </c>
    </row>
    <row r="91" ht="12.75">
      <c r="I91" s="16" t="s">
        <v>366</v>
      </c>
    </row>
    <row r="92" ht="12.75">
      <c r="I92" s="16" t="s">
        <v>68</v>
      </c>
    </row>
    <row r="93" ht="12.75">
      <c r="I93" s="16" t="s">
        <v>370</v>
      </c>
    </row>
    <row r="94" ht="12.75">
      <c r="I94" s="16" t="s">
        <v>343</v>
      </c>
    </row>
    <row r="95" ht="12.75">
      <c r="I95" s="16" t="s">
        <v>341</v>
      </c>
    </row>
    <row r="96" ht="12.75">
      <c r="I96" s="16" t="s">
        <v>69</v>
      </c>
    </row>
    <row r="97" ht="12.75">
      <c r="I97" s="16" t="s">
        <v>70</v>
      </c>
    </row>
    <row r="98" ht="12.75">
      <c r="I98" s="16" t="s">
        <v>371</v>
      </c>
    </row>
    <row r="99" ht="12.75">
      <c r="I99" s="16" t="s">
        <v>372</v>
      </c>
    </row>
    <row r="100" ht="12.75">
      <c r="I100" s="16" t="s">
        <v>358</v>
      </c>
    </row>
    <row r="101" ht="12.75">
      <c r="I101" s="16" t="s">
        <v>71</v>
      </c>
    </row>
    <row r="102" ht="12.75">
      <c r="I102" s="16" t="s">
        <v>373</v>
      </c>
    </row>
    <row r="103" ht="12.75">
      <c r="I103" s="16" t="s">
        <v>374</v>
      </c>
    </row>
    <row r="104" ht="12.75">
      <c r="I104" s="16" t="s">
        <v>358</v>
      </c>
    </row>
    <row r="105" ht="12.75">
      <c r="I105" s="16" t="s">
        <v>375</v>
      </c>
    </row>
    <row r="106" ht="12.75">
      <c r="I106" s="16" t="s">
        <v>376</v>
      </c>
    </row>
    <row r="107" ht="12.75">
      <c r="I107" s="16" t="s">
        <v>374</v>
      </c>
    </row>
    <row r="108" ht="12.75">
      <c r="I108" s="16" t="s">
        <v>358</v>
      </c>
    </row>
    <row r="109" ht="12.75">
      <c r="I109" s="16" t="s">
        <v>377</v>
      </c>
    </row>
    <row r="110" ht="12.75">
      <c r="I110" s="16" t="s">
        <v>378</v>
      </c>
    </row>
    <row r="111" ht="12.75">
      <c r="I111" s="16" t="s">
        <v>360</v>
      </c>
    </row>
    <row r="112" ht="12.75">
      <c r="I112" s="16" t="s">
        <v>358</v>
      </c>
    </row>
    <row r="113" ht="12.75">
      <c r="I113" s="16" t="s">
        <v>379</v>
      </c>
    </row>
    <row r="114" ht="12.75">
      <c r="I114" s="16" t="s">
        <v>380</v>
      </c>
    </row>
    <row r="115" ht="12.75">
      <c r="I115" s="16" t="s">
        <v>354</v>
      </c>
    </row>
    <row r="116" ht="12.75">
      <c r="I116" s="16" t="s">
        <v>355</v>
      </c>
    </row>
    <row r="117" ht="12.75">
      <c r="I117" s="16" t="s">
        <v>381</v>
      </c>
    </row>
    <row r="118" ht="12.75">
      <c r="I118" s="16" t="s">
        <v>382</v>
      </c>
    </row>
    <row r="119" ht="12.75">
      <c r="I119" s="16" t="s">
        <v>383</v>
      </c>
    </row>
    <row r="120" ht="12.75">
      <c r="I120" s="16" t="s">
        <v>384</v>
      </c>
    </row>
    <row r="121" ht="12.75">
      <c r="I121" s="16" t="s">
        <v>358</v>
      </c>
    </row>
    <row r="122" ht="12.75">
      <c r="I122" s="16" t="s">
        <v>385</v>
      </c>
    </row>
    <row r="123" ht="12.75">
      <c r="I123" s="16" t="s">
        <v>341</v>
      </c>
    </row>
    <row r="124" ht="12.75">
      <c r="I124" s="16" t="s">
        <v>386</v>
      </c>
    </row>
    <row r="125" ht="12.75">
      <c r="I125" s="16" t="s">
        <v>387</v>
      </c>
    </row>
    <row r="126" ht="12.75">
      <c r="I126" s="16" t="s">
        <v>358</v>
      </c>
    </row>
    <row r="127" ht="12.75">
      <c r="I127" s="16" t="s">
        <v>76</v>
      </c>
    </row>
    <row r="128" ht="12.75">
      <c r="I128" s="16" t="s">
        <v>388</v>
      </c>
    </row>
    <row r="129" ht="12.75">
      <c r="I129" s="16" t="s">
        <v>389</v>
      </c>
    </row>
    <row r="130" ht="12.75">
      <c r="I130" s="16" t="s">
        <v>358</v>
      </c>
    </row>
    <row r="131" ht="12.75">
      <c r="I131" s="16" t="s">
        <v>390</v>
      </c>
    </row>
    <row r="132" ht="12.75">
      <c r="I132" s="16" t="s">
        <v>391</v>
      </c>
    </row>
    <row r="139" ht="12.75">
      <c r="I139" s="16" t="s">
        <v>392</v>
      </c>
    </row>
  </sheetData>
  <sheetProtection/>
  <mergeCells count="8">
    <mergeCell ref="C33:E33"/>
    <mergeCell ref="C58:E58"/>
    <mergeCell ref="B2:G2"/>
    <mergeCell ref="C34:E34"/>
    <mergeCell ref="C60:E60"/>
    <mergeCell ref="C5:E5"/>
    <mergeCell ref="C59:E59"/>
    <mergeCell ref="C4:E4"/>
  </mergeCells>
  <printOptions horizontalCentered="1" verticalCentered="1"/>
  <pageMargins left="0" right="0" top="0" bottom="0" header="0.511811023622047" footer="0.51181102362204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O103"/>
  <sheetViews>
    <sheetView zoomScalePageLayoutView="0" workbookViewId="0" topLeftCell="A7">
      <selection activeCell="F11" sqref="F11"/>
    </sheetView>
  </sheetViews>
  <sheetFormatPr defaultColWidth="9.140625" defaultRowHeight="12.75"/>
  <cols>
    <col min="1" max="1" width="7.57421875" style="16" customWidth="1"/>
    <col min="2" max="2" width="3.7109375" style="12" customWidth="1"/>
    <col min="3" max="3" width="4.00390625" style="12" customWidth="1"/>
    <col min="4" max="4" width="3.421875" style="12" customWidth="1"/>
    <col min="5" max="5" width="61.8515625" style="16" bestFit="1" customWidth="1"/>
    <col min="6" max="7" width="12.7109375" style="63" bestFit="1" customWidth="1"/>
    <col min="8" max="8" width="1.421875" style="16" customWidth="1"/>
    <col min="9" max="9" width="11.140625" style="16" bestFit="1" customWidth="1"/>
    <col min="10" max="10" width="9.140625" style="16" customWidth="1"/>
    <col min="11" max="11" width="12.7109375" style="16" bestFit="1" customWidth="1"/>
    <col min="12" max="13" width="18.421875" style="16" bestFit="1" customWidth="1"/>
    <col min="14" max="14" width="15.00390625" style="16" bestFit="1" customWidth="1"/>
    <col min="15" max="16384" width="9.140625" style="16" customWidth="1"/>
  </cols>
  <sheetData>
    <row r="1" ht="12.75">
      <c r="I1" s="63"/>
    </row>
    <row r="2" spans="2:7" s="61" customFormat="1" ht="6" customHeight="1">
      <c r="B2" s="11"/>
      <c r="C2" s="57"/>
      <c r="D2" s="57"/>
      <c r="E2" s="58"/>
      <c r="F2" s="59"/>
      <c r="G2" s="59"/>
    </row>
    <row r="3" spans="2:7" s="61" customFormat="1" ht="18" customHeight="1">
      <c r="B3" s="227" t="s">
        <v>252</v>
      </c>
      <c r="C3" s="227"/>
      <c r="D3" s="227"/>
      <c r="E3" s="227"/>
      <c r="F3" s="227"/>
      <c r="G3" s="227"/>
    </row>
    <row r="4" ht="6.75" customHeight="1"/>
    <row r="5" spans="2:14" s="53" customFormat="1" ht="21" customHeight="1">
      <c r="B5" s="94" t="s">
        <v>2</v>
      </c>
      <c r="C5" s="224" t="s">
        <v>82</v>
      </c>
      <c r="D5" s="225"/>
      <c r="E5" s="226"/>
      <c r="F5" s="89">
        <v>2016</v>
      </c>
      <c r="G5" s="89">
        <v>2015</v>
      </c>
      <c r="I5" s="206"/>
      <c r="K5" s="206"/>
      <c r="L5" s="207"/>
      <c r="M5" s="208"/>
      <c r="N5" s="209"/>
    </row>
    <row r="6" spans="2:7" s="61" customFormat="1" ht="12.75" customHeight="1">
      <c r="B6" s="91"/>
      <c r="C6" s="127" t="s">
        <v>104</v>
      </c>
      <c r="D6" s="128" t="s">
        <v>83</v>
      </c>
      <c r="E6" s="129"/>
      <c r="F6" s="204">
        <f>SUM(F7:F16)</f>
        <v>1092510735</v>
      </c>
      <c r="G6" s="204">
        <f>SUM(G7:G16)</f>
        <v>1128055227.5</v>
      </c>
    </row>
    <row r="7" spans="2:11" s="61" customFormat="1" ht="12.75" customHeight="1">
      <c r="B7" s="91"/>
      <c r="C7" s="97"/>
      <c r="D7" s="116">
        <v>1</v>
      </c>
      <c r="E7" s="52" t="s">
        <v>84</v>
      </c>
      <c r="F7" s="90"/>
      <c r="G7" s="90"/>
      <c r="I7" s="61" t="s">
        <v>84</v>
      </c>
      <c r="K7" s="61" t="s">
        <v>395</v>
      </c>
    </row>
    <row r="8" spans="2:13" s="61" customFormat="1" ht="12.75" customHeight="1">
      <c r="B8" s="91"/>
      <c r="C8" s="97"/>
      <c r="D8" s="116">
        <v>2</v>
      </c>
      <c r="E8" s="52" t="s">
        <v>85</v>
      </c>
      <c r="F8" s="90"/>
      <c r="G8" s="90"/>
      <c r="I8" s="61" t="s">
        <v>85</v>
      </c>
      <c r="M8" s="61" t="s">
        <v>396</v>
      </c>
    </row>
    <row r="9" spans="2:12" s="61" customFormat="1" ht="12.75" customHeight="1">
      <c r="B9" s="91"/>
      <c r="C9" s="97"/>
      <c r="D9" s="116">
        <v>3</v>
      </c>
      <c r="E9" s="52" t="s">
        <v>86</v>
      </c>
      <c r="F9" s="90">
        <v>226536993</v>
      </c>
      <c r="G9" s="90">
        <v>484965483</v>
      </c>
      <c r="I9" s="61" t="s">
        <v>397</v>
      </c>
      <c r="L9" s="61" t="s">
        <v>398</v>
      </c>
    </row>
    <row r="10" spans="2:13" s="61" customFormat="1" ht="12.75" customHeight="1">
      <c r="B10" s="91"/>
      <c r="C10" s="97"/>
      <c r="D10" s="116">
        <v>4</v>
      </c>
      <c r="E10" s="52" t="s">
        <v>87</v>
      </c>
      <c r="F10" s="90">
        <f>781528296+1274917-13520977</f>
        <v>769282236</v>
      </c>
      <c r="G10" s="90">
        <v>627008063.5</v>
      </c>
      <c r="I10" s="61" t="s">
        <v>87</v>
      </c>
      <c r="M10" s="61" t="s">
        <v>399</v>
      </c>
    </row>
    <row r="11" spans="2:9" s="61" customFormat="1" ht="12.75" customHeight="1">
      <c r="B11" s="91"/>
      <c r="C11" s="97"/>
      <c r="D11" s="116">
        <v>5</v>
      </c>
      <c r="E11" s="52" t="s">
        <v>88</v>
      </c>
      <c r="F11" s="214">
        <v>81349623</v>
      </c>
      <c r="G11" s="90">
        <v>6658377</v>
      </c>
      <c r="I11" s="61" t="s">
        <v>400</v>
      </c>
    </row>
    <row r="12" spans="2:14" s="61" customFormat="1" ht="12.75" customHeight="1">
      <c r="B12" s="91"/>
      <c r="C12" s="97"/>
      <c r="D12" s="116">
        <v>6</v>
      </c>
      <c r="E12" s="52" t="s">
        <v>89</v>
      </c>
      <c r="F12" s="90"/>
      <c r="G12" s="90"/>
      <c r="I12" s="61" t="s">
        <v>89</v>
      </c>
      <c r="N12" s="61" t="s">
        <v>401</v>
      </c>
    </row>
    <row r="13" spans="2:9" s="61" customFormat="1" ht="12.75" customHeight="1">
      <c r="B13" s="91"/>
      <c r="C13" s="97"/>
      <c r="D13" s="116">
        <v>7</v>
      </c>
      <c r="E13" s="52" t="s">
        <v>90</v>
      </c>
      <c r="F13" s="90"/>
      <c r="G13" s="90"/>
      <c r="I13" s="61" t="s">
        <v>402</v>
      </c>
    </row>
    <row r="14" spans="2:9" s="61" customFormat="1" ht="12.75" customHeight="1">
      <c r="B14" s="91"/>
      <c r="C14" s="97"/>
      <c r="D14" s="116">
        <v>8</v>
      </c>
      <c r="E14" s="52" t="s">
        <v>91</v>
      </c>
      <c r="F14" s="90">
        <v>7189858</v>
      </c>
      <c r="G14" s="90">
        <v>4781811</v>
      </c>
      <c r="I14" s="61" t="s">
        <v>403</v>
      </c>
    </row>
    <row r="15" spans="2:9" s="61" customFormat="1" ht="12.75" customHeight="1">
      <c r="B15" s="91"/>
      <c r="C15" s="97"/>
      <c r="D15" s="116">
        <v>9</v>
      </c>
      <c r="E15" s="52" t="s">
        <v>92</v>
      </c>
      <c r="F15" s="213">
        <f>2191825+35250+1531828+175575+4217547</f>
        <v>8152025</v>
      </c>
      <c r="G15" s="90">
        <v>4641493</v>
      </c>
      <c r="I15" s="61" t="s">
        <v>476</v>
      </c>
    </row>
    <row r="16" spans="2:7" s="61" customFormat="1" ht="12.75" customHeight="1">
      <c r="B16" s="91"/>
      <c r="C16" s="97"/>
      <c r="D16" s="116"/>
      <c r="E16" s="52"/>
      <c r="F16" s="90"/>
      <c r="G16" s="90"/>
    </row>
    <row r="17" spans="2:9" s="61" customFormat="1" ht="12.75" customHeight="1">
      <c r="B17" s="91"/>
      <c r="C17" s="127" t="s">
        <v>104</v>
      </c>
      <c r="D17" s="128" t="s">
        <v>93</v>
      </c>
      <c r="E17" s="129"/>
      <c r="F17" s="90"/>
      <c r="G17" s="90"/>
      <c r="I17" s="61" t="s">
        <v>404</v>
      </c>
    </row>
    <row r="18" spans="2:9" s="61" customFormat="1" ht="12.75" customHeight="1">
      <c r="B18" s="91"/>
      <c r="C18" s="127" t="s">
        <v>104</v>
      </c>
      <c r="D18" s="128" t="s">
        <v>94</v>
      </c>
      <c r="E18" s="52"/>
      <c r="F18" s="90"/>
      <c r="G18" s="90"/>
      <c r="I18" s="61" t="s">
        <v>405</v>
      </c>
    </row>
    <row r="19" spans="2:9" s="61" customFormat="1" ht="12.75" customHeight="1">
      <c r="B19" s="91"/>
      <c r="C19" s="127" t="s">
        <v>104</v>
      </c>
      <c r="D19" s="128" t="s">
        <v>95</v>
      </c>
      <c r="E19" s="52"/>
      <c r="F19" s="90"/>
      <c r="G19" s="90"/>
      <c r="I19" s="61" t="s">
        <v>406</v>
      </c>
    </row>
    <row r="20" spans="2:7" s="61" customFormat="1" ht="15.75" customHeight="1">
      <c r="B20" s="91"/>
      <c r="C20" s="224" t="s">
        <v>108</v>
      </c>
      <c r="D20" s="225"/>
      <c r="E20" s="226"/>
      <c r="F20" s="204">
        <f>F6+F17+F18+F19</f>
        <v>1092510735</v>
      </c>
      <c r="G20" s="204">
        <f>G6+G17+G18+G19</f>
        <v>1128055227.5</v>
      </c>
    </row>
    <row r="21" spans="2:7" s="61" customFormat="1" ht="12.75" customHeight="1">
      <c r="B21" s="91"/>
      <c r="C21" s="127" t="s">
        <v>104</v>
      </c>
      <c r="D21" s="128" t="s">
        <v>98</v>
      </c>
      <c r="E21" s="88"/>
      <c r="F21" s="204">
        <f>SUM(F22:F30)</f>
        <v>108571200</v>
      </c>
      <c r="G21" s="204">
        <f>SUM(G22:G30)</f>
        <v>96611200</v>
      </c>
    </row>
    <row r="22" spans="2:9" s="61" customFormat="1" ht="12.75" customHeight="1">
      <c r="B22" s="91"/>
      <c r="C22" s="130"/>
      <c r="D22" s="116">
        <v>1</v>
      </c>
      <c r="E22" s="52" t="s">
        <v>84</v>
      </c>
      <c r="F22" s="214">
        <v>108571200</v>
      </c>
      <c r="G22" s="90">
        <v>96611200</v>
      </c>
      <c r="I22" s="61" t="s">
        <v>407</v>
      </c>
    </row>
    <row r="23" spans="2:9" s="61" customFormat="1" ht="12.75" customHeight="1">
      <c r="B23" s="91"/>
      <c r="C23" s="130"/>
      <c r="D23" s="116">
        <v>2</v>
      </c>
      <c r="E23" s="52" t="s">
        <v>85</v>
      </c>
      <c r="F23" s="90"/>
      <c r="G23" s="90"/>
      <c r="I23" s="61" t="s">
        <v>85</v>
      </c>
    </row>
    <row r="24" spans="2:9" s="61" customFormat="1" ht="12.75" customHeight="1">
      <c r="B24" s="91"/>
      <c r="C24" s="130"/>
      <c r="D24" s="116">
        <v>3</v>
      </c>
      <c r="E24" s="52" t="s">
        <v>99</v>
      </c>
      <c r="F24" s="90"/>
      <c r="G24" s="90"/>
      <c r="I24" s="61" t="s">
        <v>397</v>
      </c>
    </row>
    <row r="25" spans="2:15" s="61" customFormat="1" ht="12.75" customHeight="1">
      <c r="B25" s="91"/>
      <c r="C25" s="130"/>
      <c r="D25" s="116">
        <v>4</v>
      </c>
      <c r="E25" s="52" t="s">
        <v>87</v>
      </c>
      <c r="F25" s="90"/>
      <c r="G25" s="90"/>
      <c r="I25" s="16" t="s">
        <v>408</v>
      </c>
      <c r="J25" s="16"/>
      <c r="K25" s="16"/>
      <c r="L25" s="16"/>
      <c r="M25" s="16"/>
      <c r="N25" s="16"/>
      <c r="O25" s="16"/>
    </row>
    <row r="26" spans="2:15" s="61" customFormat="1" ht="12.75" customHeight="1">
      <c r="B26" s="91"/>
      <c r="C26" s="130"/>
      <c r="D26" s="116">
        <v>5</v>
      </c>
      <c r="E26" s="52" t="s">
        <v>88</v>
      </c>
      <c r="F26" s="90"/>
      <c r="G26" s="90"/>
      <c r="I26" s="16" t="s">
        <v>409</v>
      </c>
      <c r="J26" s="16"/>
      <c r="K26" s="16"/>
      <c r="L26" s="16"/>
      <c r="M26" s="16"/>
      <c r="N26" s="16"/>
      <c r="O26" s="16"/>
    </row>
    <row r="27" spans="2:11" s="61" customFormat="1" ht="12.75" customHeight="1">
      <c r="B27" s="91"/>
      <c r="C27" s="130"/>
      <c r="D27" s="116">
        <v>6</v>
      </c>
      <c r="E27" s="52" t="s">
        <v>89</v>
      </c>
      <c r="F27" s="90"/>
      <c r="G27" s="90"/>
      <c r="I27" s="16" t="s">
        <v>401</v>
      </c>
      <c r="J27" s="16"/>
      <c r="K27" s="16"/>
    </row>
    <row r="28" spans="2:9" s="61" customFormat="1" ht="12.75" customHeight="1">
      <c r="B28" s="91"/>
      <c r="C28" s="130"/>
      <c r="D28" s="116">
        <v>7</v>
      </c>
      <c r="E28" s="52" t="s">
        <v>90</v>
      </c>
      <c r="F28" s="90"/>
      <c r="G28" s="90"/>
      <c r="I28" s="16" t="s">
        <v>402</v>
      </c>
    </row>
    <row r="29" spans="2:9" s="61" customFormat="1" ht="12.75" customHeight="1">
      <c r="B29" s="91"/>
      <c r="C29" s="130"/>
      <c r="D29" s="116">
        <v>8</v>
      </c>
      <c r="E29" s="52" t="s">
        <v>100</v>
      </c>
      <c r="F29" s="90"/>
      <c r="G29" s="90"/>
      <c r="I29" s="16" t="s">
        <v>100</v>
      </c>
    </row>
    <row r="30" spans="2:15" s="61" customFormat="1" ht="12.75" customHeight="1">
      <c r="B30" s="91"/>
      <c r="C30" s="130"/>
      <c r="D30" s="116"/>
      <c r="E30" s="52"/>
      <c r="F30" s="90"/>
      <c r="G30" s="90"/>
      <c r="I30" s="16"/>
      <c r="J30" s="16"/>
      <c r="K30" s="16"/>
      <c r="L30" s="16"/>
      <c r="M30" s="16"/>
      <c r="N30" s="16"/>
      <c r="O30" s="16"/>
    </row>
    <row r="31" spans="2:15" s="61" customFormat="1" ht="12.75" customHeight="1">
      <c r="B31" s="91"/>
      <c r="C31" s="127" t="s">
        <v>104</v>
      </c>
      <c r="D31" s="128" t="s">
        <v>101</v>
      </c>
      <c r="E31" s="129"/>
      <c r="F31" s="90"/>
      <c r="G31" s="90"/>
      <c r="I31" s="16" t="s">
        <v>410</v>
      </c>
      <c r="J31" s="16"/>
      <c r="K31" s="16"/>
      <c r="L31" s="16"/>
      <c r="M31" s="16"/>
      <c r="N31" s="16"/>
      <c r="O31" s="16"/>
    </row>
    <row r="32" spans="2:15" s="61" customFormat="1" ht="12.75" customHeight="1">
      <c r="B32" s="91"/>
      <c r="C32" s="127" t="s">
        <v>104</v>
      </c>
      <c r="D32" s="128" t="s">
        <v>102</v>
      </c>
      <c r="E32" s="129"/>
      <c r="F32" s="90"/>
      <c r="G32" s="90"/>
      <c r="I32" s="16" t="s">
        <v>411</v>
      </c>
      <c r="J32" s="16"/>
      <c r="K32" s="16"/>
      <c r="L32" s="16"/>
      <c r="M32" s="16"/>
      <c r="N32" s="16"/>
      <c r="O32" s="16"/>
    </row>
    <row r="33" spans="2:15" s="61" customFormat="1" ht="12.75" customHeight="1">
      <c r="B33" s="91"/>
      <c r="C33" s="127" t="s">
        <v>104</v>
      </c>
      <c r="D33" s="128" t="s">
        <v>103</v>
      </c>
      <c r="E33" s="129"/>
      <c r="F33" s="204">
        <f>SUM(F34:F35)</f>
        <v>0</v>
      </c>
      <c r="G33" s="204">
        <f>SUM(G34:G35)</f>
        <v>0</v>
      </c>
      <c r="I33" s="16"/>
      <c r="J33" s="16"/>
      <c r="K33" s="16"/>
      <c r="L33" s="16"/>
      <c r="M33" s="16"/>
      <c r="N33" s="16"/>
      <c r="O33" s="16"/>
    </row>
    <row r="34" spans="2:13" s="61" customFormat="1" ht="12.75" customHeight="1">
      <c r="B34" s="91"/>
      <c r="C34" s="97"/>
      <c r="D34" s="116">
        <v>1</v>
      </c>
      <c r="E34" s="52" t="s">
        <v>105</v>
      </c>
      <c r="F34" s="90"/>
      <c r="G34" s="90"/>
      <c r="I34" s="16" t="s">
        <v>422</v>
      </c>
      <c r="J34" s="16"/>
      <c r="K34" s="16"/>
      <c r="L34" s="16"/>
      <c r="M34" s="16"/>
    </row>
    <row r="35" spans="2:15" s="61" customFormat="1" ht="12.75" customHeight="1">
      <c r="B35" s="91"/>
      <c r="C35" s="97"/>
      <c r="D35" s="116">
        <v>2</v>
      </c>
      <c r="E35" s="52" t="s">
        <v>106</v>
      </c>
      <c r="F35" s="90"/>
      <c r="G35" s="90"/>
      <c r="I35" s="16" t="s">
        <v>106</v>
      </c>
      <c r="J35" s="16"/>
      <c r="K35" s="16"/>
      <c r="L35" s="16"/>
      <c r="M35" s="16"/>
      <c r="N35" s="16"/>
      <c r="O35" s="16"/>
    </row>
    <row r="36" spans="2:15" s="61" customFormat="1" ht="12.75" customHeight="1">
      <c r="B36" s="91"/>
      <c r="C36" s="127" t="s">
        <v>104</v>
      </c>
      <c r="D36" s="128" t="s">
        <v>107</v>
      </c>
      <c r="E36" s="129"/>
      <c r="F36" s="204">
        <f>SUM(F37)</f>
        <v>0</v>
      </c>
      <c r="G36" s="204">
        <f>SUM(G37)</f>
        <v>0</v>
      </c>
      <c r="I36" s="16" t="s">
        <v>412</v>
      </c>
      <c r="J36" s="16"/>
      <c r="K36" s="16"/>
      <c r="L36" s="16"/>
      <c r="M36" s="16"/>
      <c r="N36" s="16"/>
      <c r="O36" s="16"/>
    </row>
    <row r="37" spans="2:15" s="61" customFormat="1" ht="12.75" customHeight="1">
      <c r="B37" s="91"/>
      <c r="C37" s="97"/>
      <c r="D37" s="128"/>
      <c r="E37" s="129"/>
      <c r="F37" s="90"/>
      <c r="G37" s="90"/>
      <c r="I37" s="16"/>
      <c r="J37" s="16"/>
      <c r="K37" s="16"/>
      <c r="L37" s="16"/>
      <c r="M37" s="16"/>
      <c r="N37" s="16"/>
      <c r="O37" s="16"/>
    </row>
    <row r="38" spans="2:8" s="61" customFormat="1" ht="15.75" customHeight="1">
      <c r="B38" s="91"/>
      <c r="C38" s="224" t="s">
        <v>109</v>
      </c>
      <c r="D38" s="225"/>
      <c r="E38" s="226"/>
      <c r="F38" s="204">
        <f>F21+F31+F32+F33+F36</f>
        <v>108571200</v>
      </c>
      <c r="G38" s="204">
        <f>G21+G31+G32+G33+G36</f>
        <v>96611200</v>
      </c>
      <c r="H38" s="53"/>
    </row>
    <row r="39" spans="2:15" s="61" customFormat="1" ht="15.75" customHeight="1">
      <c r="B39" s="91"/>
      <c r="C39" s="97"/>
      <c r="D39" s="128"/>
      <c r="E39" s="129"/>
      <c r="F39" s="90"/>
      <c r="G39" s="90"/>
      <c r="I39" s="16"/>
      <c r="J39" s="16"/>
      <c r="K39" s="63"/>
      <c r="L39" s="16"/>
      <c r="M39" s="16"/>
      <c r="N39" s="16"/>
      <c r="O39" s="16"/>
    </row>
    <row r="40" spans="2:15" s="61" customFormat="1" ht="24.75" customHeight="1">
      <c r="B40" s="91"/>
      <c r="C40" s="224" t="s">
        <v>97</v>
      </c>
      <c r="D40" s="225"/>
      <c r="E40" s="226"/>
      <c r="F40" s="204">
        <f>F20+F38</f>
        <v>1201081935</v>
      </c>
      <c r="G40" s="204">
        <f>G20+G38</f>
        <v>1224666427.5</v>
      </c>
      <c r="I40" s="16"/>
      <c r="J40" s="16"/>
      <c r="K40" s="16"/>
      <c r="L40" s="16"/>
      <c r="M40" s="16"/>
      <c r="N40" s="16"/>
      <c r="O40" s="16"/>
    </row>
    <row r="41" spans="2:15" s="61" customFormat="1" ht="12.75" customHeight="1">
      <c r="B41" s="91"/>
      <c r="C41" s="127" t="s">
        <v>104</v>
      </c>
      <c r="D41" s="128" t="s">
        <v>110</v>
      </c>
      <c r="E41" s="129"/>
      <c r="F41" s="90"/>
      <c r="G41" s="90"/>
      <c r="I41" s="16"/>
      <c r="J41" s="16"/>
      <c r="K41" s="16"/>
      <c r="L41" s="16"/>
      <c r="M41" s="16"/>
      <c r="N41" s="16"/>
      <c r="O41" s="16"/>
    </row>
    <row r="42" spans="2:15" s="61" customFormat="1" ht="12.75" customHeight="1">
      <c r="B42" s="91"/>
      <c r="C42" s="127" t="s">
        <v>104</v>
      </c>
      <c r="D42" s="128" t="s">
        <v>111</v>
      </c>
      <c r="E42" s="129"/>
      <c r="F42" s="90"/>
      <c r="G42" s="90"/>
      <c r="I42" s="16" t="s">
        <v>414</v>
      </c>
      <c r="J42" s="16"/>
      <c r="L42" s="16"/>
      <c r="M42" s="16"/>
      <c r="N42" s="16"/>
      <c r="O42" s="16"/>
    </row>
    <row r="43" spans="2:15" s="61" customFormat="1" ht="12.75" customHeight="1">
      <c r="B43" s="91"/>
      <c r="C43" s="127" t="s">
        <v>104</v>
      </c>
      <c r="D43" s="128" t="s">
        <v>112</v>
      </c>
      <c r="E43" s="129"/>
      <c r="F43" s="90">
        <v>246813013</v>
      </c>
      <c r="G43" s="90">
        <v>246813013</v>
      </c>
      <c r="I43" s="16" t="s">
        <v>415</v>
      </c>
      <c r="J43" s="16"/>
      <c r="K43" s="16"/>
      <c r="L43" s="16"/>
      <c r="M43" s="16"/>
      <c r="N43" s="16"/>
      <c r="O43" s="16" t="s">
        <v>417</v>
      </c>
    </row>
    <row r="44" spans="2:15" s="61" customFormat="1" ht="12.75" customHeight="1">
      <c r="B44" s="91"/>
      <c r="C44" s="127" t="s">
        <v>104</v>
      </c>
      <c r="D44" s="128" t="s">
        <v>113</v>
      </c>
      <c r="E44" s="129"/>
      <c r="F44" s="90"/>
      <c r="G44" s="90"/>
      <c r="I44" s="16" t="s">
        <v>113</v>
      </c>
      <c r="J44" s="16"/>
      <c r="K44" s="16"/>
      <c r="L44" s="16"/>
      <c r="M44" s="16"/>
      <c r="N44" s="16"/>
      <c r="O44" s="16"/>
    </row>
    <row r="45" spans="2:15" s="61" customFormat="1" ht="12.75" customHeight="1">
      <c r="B45" s="91"/>
      <c r="C45" s="127" t="s">
        <v>104</v>
      </c>
      <c r="D45" s="128" t="s">
        <v>114</v>
      </c>
      <c r="E45" s="129"/>
      <c r="F45" s="90"/>
      <c r="G45" s="90"/>
      <c r="I45" s="16" t="s">
        <v>416</v>
      </c>
      <c r="J45" s="16"/>
      <c r="K45" s="16"/>
      <c r="L45" s="16"/>
      <c r="M45" s="16"/>
      <c r="N45" s="16"/>
      <c r="O45" s="16"/>
    </row>
    <row r="46" spans="2:15" s="61" customFormat="1" ht="12.75" customHeight="1">
      <c r="B46" s="91"/>
      <c r="C46" s="131"/>
      <c r="D46" s="116">
        <v>1</v>
      </c>
      <c r="E46" s="52" t="s">
        <v>115</v>
      </c>
      <c r="F46" s="90">
        <f>+G46</f>
        <v>9214000</v>
      </c>
      <c r="G46" s="90">
        <v>9214000</v>
      </c>
      <c r="I46" s="16" t="s">
        <v>418</v>
      </c>
      <c r="J46" s="16"/>
      <c r="K46" s="16"/>
      <c r="L46" s="16"/>
      <c r="M46" s="16"/>
      <c r="N46" s="16"/>
      <c r="O46" s="16"/>
    </row>
    <row r="47" spans="2:15" s="61" customFormat="1" ht="12.75" customHeight="1">
      <c r="B47" s="91"/>
      <c r="C47" s="131"/>
      <c r="D47" s="116">
        <v>2</v>
      </c>
      <c r="E47" s="52" t="s">
        <v>116</v>
      </c>
      <c r="F47" s="90"/>
      <c r="G47" s="90"/>
      <c r="I47" s="16" t="s">
        <v>419</v>
      </c>
      <c r="J47" s="16"/>
      <c r="K47" s="16"/>
      <c r="L47" s="16"/>
      <c r="M47" s="16"/>
      <c r="N47" s="16"/>
      <c r="O47" s="16"/>
    </row>
    <row r="48" spans="2:15" s="61" customFormat="1" ht="12.75" customHeight="1">
      <c r="B48" s="91"/>
      <c r="C48" s="131"/>
      <c r="D48" s="116">
        <v>3</v>
      </c>
      <c r="E48" s="52" t="s">
        <v>114</v>
      </c>
      <c r="F48" s="90"/>
      <c r="G48" s="90"/>
      <c r="I48" s="16" t="s">
        <v>114</v>
      </c>
      <c r="J48" s="16"/>
      <c r="K48" s="16"/>
      <c r="L48" s="16"/>
      <c r="M48" s="16"/>
      <c r="N48" s="16"/>
      <c r="O48" s="16"/>
    </row>
    <row r="49" spans="2:15" s="61" customFormat="1" ht="12.75" customHeight="1">
      <c r="B49" s="91"/>
      <c r="C49" s="127" t="s">
        <v>104</v>
      </c>
      <c r="D49" s="128" t="s">
        <v>117</v>
      </c>
      <c r="E49" s="129"/>
      <c r="F49" s="90">
        <f>+G49+G50</f>
        <v>-30587161</v>
      </c>
      <c r="G49" s="90">
        <v>-59279664</v>
      </c>
      <c r="I49" s="16" t="s">
        <v>420</v>
      </c>
      <c r="J49" s="16"/>
      <c r="K49" s="16"/>
      <c r="L49" s="16"/>
      <c r="M49" s="16"/>
      <c r="N49" s="16"/>
      <c r="O49" s="16"/>
    </row>
    <row r="50" spans="2:15" s="61" customFormat="1" ht="12.75" customHeight="1">
      <c r="B50" s="91"/>
      <c r="C50" s="127" t="s">
        <v>104</v>
      </c>
      <c r="D50" s="128" t="s">
        <v>118</v>
      </c>
      <c r="E50" s="129"/>
      <c r="F50" s="90">
        <f>+'PASH 1'!E50</f>
        <v>59599891.3</v>
      </c>
      <c r="G50" s="90">
        <v>28692503</v>
      </c>
      <c r="I50" s="16" t="s">
        <v>421</v>
      </c>
      <c r="J50" s="16"/>
      <c r="K50" s="16"/>
      <c r="L50" s="16"/>
      <c r="M50" s="16"/>
      <c r="N50" s="16"/>
      <c r="O50" s="16"/>
    </row>
    <row r="51" spans="2:15" s="61" customFormat="1" ht="12.75" customHeight="1">
      <c r="B51" s="91"/>
      <c r="C51" s="132"/>
      <c r="D51" s="128"/>
      <c r="E51" s="129"/>
      <c r="F51" s="90"/>
      <c r="G51" s="90"/>
      <c r="I51" s="16"/>
      <c r="J51" s="16"/>
      <c r="M51" s="16"/>
      <c r="N51" s="16"/>
      <c r="O51" s="16"/>
    </row>
    <row r="52" spans="2:15" s="61" customFormat="1" ht="15.75" customHeight="1">
      <c r="B52" s="91"/>
      <c r="C52" s="224" t="s">
        <v>119</v>
      </c>
      <c r="D52" s="225"/>
      <c r="E52" s="226"/>
      <c r="F52" s="204">
        <f>SUM(F41:F51)</f>
        <v>285039743.3</v>
      </c>
      <c r="G52" s="204">
        <f>SUM(G41:G51)</f>
        <v>225439852</v>
      </c>
      <c r="I52" s="63"/>
      <c r="J52" s="16"/>
      <c r="K52" s="16"/>
      <c r="L52" s="16"/>
      <c r="M52" s="16"/>
      <c r="N52" s="16"/>
      <c r="O52" s="16"/>
    </row>
    <row r="53" spans="2:15" s="61" customFormat="1" ht="15.75" customHeight="1">
      <c r="B53" s="91"/>
      <c r="C53" s="132"/>
      <c r="D53" s="128"/>
      <c r="E53" s="129"/>
      <c r="F53" s="90"/>
      <c r="G53" s="90"/>
      <c r="I53" s="16"/>
      <c r="J53" s="16"/>
      <c r="K53" s="16"/>
      <c r="L53" s="16"/>
      <c r="M53" s="16"/>
      <c r="N53" s="16"/>
      <c r="O53" s="16"/>
    </row>
    <row r="54" spans="2:15" s="61" customFormat="1" ht="24.75" customHeight="1">
      <c r="B54" s="91"/>
      <c r="C54" s="224" t="s">
        <v>120</v>
      </c>
      <c r="D54" s="225"/>
      <c r="E54" s="226"/>
      <c r="F54" s="204">
        <f>F40+F52</f>
        <v>1486121678.3</v>
      </c>
      <c r="G54" s="204">
        <f>G40+G52</f>
        <v>1450106279.5</v>
      </c>
      <c r="J54" s="16"/>
      <c r="K54" s="16"/>
      <c r="L54" s="16"/>
      <c r="M54" s="16"/>
      <c r="N54" s="16"/>
      <c r="O54" s="16"/>
    </row>
    <row r="55" spans="2:15" s="61" customFormat="1" ht="15.75" customHeight="1">
      <c r="B55" s="133"/>
      <c r="C55" s="133"/>
      <c r="D55" s="134"/>
      <c r="E55" s="39"/>
      <c r="F55" s="135"/>
      <c r="G55" s="135"/>
      <c r="I55" s="16"/>
      <c r="J55" s="16"/>
      <c r="K55" s="16"/>
      <c r="L55" s="16"/>
      <c r="M55" s="16"/>
      <c r="N55" s="16"/>
      <c r="O55" s="16"/>
    </row>
    <row r="56" spans="2:15" s="61" customFormat="1" ht="15.75" customHeight="1">
      <c r="B56" s="133"/>
      <c r="C56" s="133"/>
      <c r="D56" s="134"/>
      <c r="E56" s="39"/>
      <c r="F56" s="135"/>
      <c r="G56" s="135"/>
      <c r="J56" s="16"/>
      <c r="K56" s="16"/>
      <c r="L56" s="16"/>
      <c r="M56" s="16"/>
      <c r="N56" s="16"/>
      <c r="O56" s="16"/>
    </row>
    <row r="57" spans="2:15" s="61" customFormat="1" ht="15.75" customHeight="1">
      <c r="B57" s="133"/>
      <c r="C57" s="133"/>
      <c r="D57" s="134"/>
      <c r="E57" s="39"/>
      <c r="F57" s="135"/>
      <c r="G57" s="135"/>
      <c r="J57" s="16"/>
      <c r="K57" s="16"/>
      <c r="L57" s="16"/>
      <c r="M57" s="16"/>
      <c r="N57" s="16"/>
      <c r="O57" s="16"/>
    </row>
    <row r="58" spans="2:15" s="61" customFormat="1" ht="15.75" customHeight="1">
      <c r="B58" s="133"/>
      <c r="C58" s="133"/>
      <c r="D58" s="134"/>
      <c r="E58" s="39"/>
      <c r="F58" s="135"/>
      <c r="G58" s="135"/>
      <c r="I58" s="16"/>
      <c r="J58" s="16"/>
      <c r="K58" s="16"/>
      <c r="L58" s="16"/>
      <c r="M58" s="16"/>
      <c r="N58" s="16"/>
      <c r="O58" s="16"/>
    </row>
    <row r="59" spans="2:15" s="61" customFormat="1" ht="15.75" customHeight="1">
      <c r="B59" s="74"/>
      <c r="C59" s="74"/>
      <c r="D59" s="74"/>
      <c r="E59" s="39"/>
      <c r="F59" s="135"/>
      <c r="G59" s="135"/>
      <c r="J59" s="16"/>
      <c r="N59" s="16"/>
      <c r="O59" s="16"/>
    </row>
    <row r="60" spans="2:15" s="61" customFormat="1" ht="15.75" customHeight="1">
      <c r="B60" s="133"/>
      <c r="C60" s="133"/>
      <c r="D60" s="134"/>
      <c r="E60" s="39"/>
      <c r="F60" s="135"/>
      <c r="G60" s="135"/>
      <c r="I60" s="16"/>
      <c r="J60" s="16"/>
      <c r="K60" s="16"/>
      <c r="L60" s="16"/>
      <c r="M60" s="16"/>
      <c r="N60" s="16"/>
      <c r="O60" s="16"/>
    </row>
    <row r="61" spans="2:15" s="61" customFormat="1" ht="15.75" customHeight="1">
      <c r="B61" s="133"/>
      <c r="C61" s="133"/>
      <c r="D61" s="134"/>
      <c r="E61" s="39"/>
      <c r="F61" s="135"/>
      <c r="G61" s="135"/>
      <c r="I61" s="16"/>
      <c r="J61" s="16"/>
      <c r="K61" s="16"/>
      <c r="L61" s="16"/>
      <c r="M61" s="16"/>
      <c r="N61" s="16"/>
      <c r="O61" s="16"/>
    </row>
    <row r="62" spans="2:15" s="61" customFormat="1" ht="15.75" customHeight="1">
      <c r="B62" s="133"/>
      <c r="C62" s="133"/>
      <c r="D62" s="134"/>
      <c r="E62" s="39"/>
      <c r="F62" s="135"/>
      <c r="G62" s="135"/>
      <c r="I62" s="16"/>
      <c r="J62" s="16"/>
      <c r="K62" s="16"/>
      <c r="L62" s="16"/>
      <c r="M62" s="16"/>
      <c r="N62" s="16"/>
      <c r="O62" s="16"/>
    </row>
    <row r="63" spans="2:15" s="61" customFormat="1" ht="15.75" customHeight="1">
      <c r="B63" s="133"/>
      <c r="C63" s="133"/>
      <c r="D63" s="134"/>
      <c r="E63" s="39"/>
      <c r="F63" s="135"/>
      <c r="G63" s="135"/>
      <c r="K63" s="16"/>
      <c r="L63" s="16"/>
      <c r="M63" s="16"/>
      <c r="N63" s="16"/>
      <c r="O63" s="16"/>
    </row>
    <row r="64" spans="2:15" s="61" customFormat="1" ht="15.75" customHeight="1">
      <c r="B64" s="133"/>
      <c r="C64" s="133"/>
      <c r="D64" s="133"/>
      <c r="E64" s="133"/>
      <c r="F64" s="135"/>
      <c r="G64" s="135"/>
      <c r="I64" s="16"/>
      <c r="J64" s="16"/>
      <c r="K64" s="16"/>
      <c r="L64" s="16"/>
      <c r="M64" s="16"/>
      <c r="N64" s="16"/>
      <c r="O64" s="16"/>
    </row>
    <row r="65" spans="2:7" ht="12.75">
      <c r="B65" s="136"/>
      <c r="C65" s="136"/>
      <c r="D65" s="137"/>
      <c r="E65" s="14"/>
      <c r="F65" s="138"/>
      <c r="G65" s="138"/>
    </row>
    <row r="101" ht="12.75">
      <c r="I101" s="16" t="s">
        <v>391</v>
      </c>
    </row>
    <row r="102" ht="12.75">
      <c r="I102" s="16" t="s">
        <v>110</v>
      </c>
    </row>
    <row r="103" ht="12.75">
      <c r="I103" s="16" t="s">
        <v>413</v>
      </c>
    </row>
  </sheetData>
  <sheetProtection/>
  <mergeCells count="7">
    <mergeCell ref="C54:E54"/>
    <mergeCell ref="B3:G3"/>
    <mergeCell ref="C40:E40"/>
    <mergeCell ref="C20:E20"/>
    <mergeCell ref="C38:E38"/>
    <mergeCell ref="C52:E52"/>
    <mergeCell ref="C5:E5"/>
  </mergeCells>
  <printOptions horizontalCentered="1" verticalCentered="1"/>
  <pageMargins left="0" right="0" top="0" bottom="0" header="0.511811023622047" footer="0.51181102362204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72"/>
  <sheetViews>
    <sheetView zoomScalePageLayoutView="0" workbookViewId="0" topLeftCell="A7">
      <selection activeCell="E46" sqref="E46"/>
    </sheetView>
  </sheetViews>
  <sheetFormatPr defaultColWidth="9.140625" defaultRowHeight="12.75"/>
  <cols>
    <col min="1" max="1" width="3.7109375" style="167" customWidth="1"/>
    <col min="2" max="2" width="3.421875" style="12" customWidth="1"/>
    <col min="3" max="3" width="2.7109375" style="12" customWidth="1"/>
    <col min="4" max="4" width="63.140625" style="16" customWidth="1"/>
    <col min="5" max="5" width="13.00390625" style="63" customWidth="1"/>
    <col min="6" max="6" width="12.7109375" style="63" bestFit="1" customWidth="1"/>
    <col min="7" max="7" width="9.140625" style="16" bestFit="1" customWidth="1"/>
    <col min="8" max="8" width="175.421875" style="64" customWidth="1"/>
    <col min="9" max="16384" width="9.140625" style="16" customWidth="1"/>
  </cols>
  <sheetData>
    <row r="1" spans="1:8" s="61" customFormat="1" ht="7.5" customHeight="1">
      <c r="A1" s="65"/>
      <c r="B1" s="11"/>
      <c r="C1" s="57"/>
      <c r="D1" s="58"/>
      <c r="E1" s="59"/>
      <c r="F1" s="60"/>
      <c r="H1" s="62"/>
    </row>
    <row r="2" spans="1:8" s="61" customFormat="1" ht="17.25" customHeight="1">
      <c r="A2" s="238" t="s">
        <v>121</v>
      </c>
      <c r="B2" s="238"/>
      <c r="C2" s="238"/>
      <c r="D2" s="238"/>
      <c r="E2" s="238"/>
      <c r="F2" s="238"/>
      <c r="G2" s="210"/>
      <c r="H2" s="191"/>
    </row>
    <row r="3" spans="1:8" s="61" customFormat="1" ht="17.25" customHeight="1">
      <c r="A3" s="238" t="s">
        <v>122</v>
      </c>
      <c r="B3" s="238"/>
      <c r="C3" s="238"/>
      <c r="D3" s="238"/>
      <c r="E3" s="238"/>
      <c r="F3" s="238"/>
      <c r="G3" s="212"/>
      <c r="H3" s="62"/>
    </row>
    <row r="4" spans="1:8" s="61" customFormat="1" ht="17.25" customHeight="1">
      <c r="A4" s="241" t="s">
        <v>123</v>
      </c>
      <c r="B4" s="241"/>
      <c r="C4" s="241"/>
      <c r="D4" s="241"/>
      <c r="E4" s="241"/>
      <c r="F4" s="241"/>
      <c r="G4" s="211"/>
      <c r="H4" s="62"/>
    </row>
    <row r="5" ht="7.5" customHeight="1"/>
    <row r="6" spans="1:8" s="61" customFormat="1" ht="15.75" customHeight="1">
      <c r="A6" s="96" t="s">
        <v>2</v>
      </c>
      <c r="B6" s="224" t="s">
        <v>24</v>
      </c>
      <c r="C6" s="225"/>
      <c r="D6" s="226"/>
      <c r="E6" s="89">
        <v>2016</v>
      </c>
      <c r="F6" s="89">
        <v>2015</v>
      </c>
      <c r="H6" s="62"/>
    </row>
    <row r="7" spans="1:8" s="61" customFormat="1" ht="20.25" customHeight="1">
      <c r="A7" s="169" t="s">
        <v>104</v>
      </c>
      <c r="B7" s="54" t="s">
        <v>124</v>
      </c>
      <c r="C7" s="98"/>
      <c r="D7" s="99"/>
      <c r="E7" s="93">
        <v>1291977017</v>
      </c>
      <c r="F7" s="93">
        <v>1322478248</v>
      </c>
      <c r="G7" s="205"/>
      <c r="H7" s="186" t="s">
        <v>304</v>
      </c>
    </row>
    <row r="8" spans="1:8" s="61" customFormat="1" ht="17.25" customHeight="1">
      <c r="A8" s="169" t="s">
        <v>104</v>
      </c>
      <c r="B8" s="54" t="s">
        <v>125</v>
      </c>
      <c r="C8" s="98"/>
      <c r="D8" s="99"/>
      <c r="E8" s="93"/>
      <c r="F8" s="93"/>
      <c r="H8" s="186" t="s">
        <v>305</v>
      </c>
    </row>
    <row r="9" spans="1:8" s="61" customFormat="1" ht="18.75" customHeight="1">
      <c r="A9" s="169" t="s">
        <v>104</v>
      </c>
      <c r="B9" s="54" t="s">
        <v>126</v>
      </c>
      <c r="C9" s="98"/>
      <c r="D9" s="99"/>
      <c r="E9" s="93"/>
      <c r="F9" s="93"/>
      <c r="H9" s="186" t="s">
        <v>306</v>
      </c>
    </row>
    <row r="10" spans="1:8" s="61" customFormat="1" ht="18.75" customHeight="1">
      <c r="A10" s="169" t="s">
        <v>104</v>
      </c>
      <c r="B10" s="54" t="s">
        <v>127</v>
      </c>
      <c r="C10" s="98"/>
      <c r="D10" s="99"/>
      <c r="E10" s="93">
        <f>212940+5321944</f>
        <v>5534884</v>
      </c>
      <c r="F10" s="93">
        <v>241762</v>
      </c>
      <c r="G10" s="210"/>
      <c r="H10" s="186" t="s">
        <v>424</v>
      </c>
    </row>
    <row r="11" spans="1:8" s="61" customFormat="1" ht="14.25" customHeight="1">
      <c r="A11" s="170"/>
      <c r="B11" s="100"/>
      <c r="C11" s="98"/>
      <c r="D11" s="99"/>
      <c r="E11" s="120"/>
      <c r="F11" s="120"/>
      <c r="H11" s="62"/>
    </row>
    <row r="12" spans="1:8" s="61" customFormat="1" ht="12.75" customHeight="1">
      <c r="A12" s="169" t="s">
        <v>104</v>
      </c>
      <c r="B12" s="54" t="s">
        <v>128</v>
      </c>
      <c r="C12" s="98"/>
      <c r="D12" s="99"/>
      <c r="E12" s="93">
        <f>SUM(E13:E14)</f>
        <v>-772875047</v>
      </c>
      <c r="F12" s="93">
        <f>SUM(F13:F14)</f>
        <v>-915431768</v>
      </c>
      <c r="H12" s="187" t="s">
        <v>337</v>
      </c>
    </row>
    <row r="13" spans="1:8" s="61" customFormat="1" ht="12.75" customHeight="1">
      <c r="A13" s="170"/>
      <c r="B13" s="100"/>
      <c r="C13" s="121">
        <v>1</v>
      </c>
      <c r="D13" s="122" t="s">
        <v>128</v>
      </c>
      <c r="E13" s="120">
        <v>-772875047</v>
      </c>
      <c r="F13" s="120">
        <v>-915431768</v>
      </c>
      <c r="G13" s="60"/>
      <c r="H13" s="186" t="s">
        <v>307</v>
      </c>
    </row>
    <row r="14" spans="1:8" s="61" customFormat="1" ht="12.75" customHeight="1">
      <c r="A14" s="171"/>
      <c r="B14" s="100"/>
      <c r="C14" s="61">
        <v>2</v>
      </c>
      <c r="D14" s="122" t="s">
        <v>129</v>
      </c>
      <c r="E14" s="120"/>
      <c r="F14" s="120"/>
      <c r="H14" s="186" t="s">
        <v>308</v>
      </c>
    </row>
    <row r="15" spans="1:8" s="61" customFormat="1" ht="8.25" customHeight="1">
      <c r="A15" s="171"/>
      <c r="B15" s="100"/>
      <c r="C15" s="98"/>
      <c r="D15" s="99"/>
      <c r="E15" s="120"/>
      <c r="F15" s="120"/>
      <c r="H15" s="62"/>
    </row>
    <row r="16" spans="1:6" s="61" customFormat="1" ht="12.75" customHeight="1">
      <c r="A16" s="169" t="s">
        <v>104</v>
      </c>
      <c r="B16" s="54" t="s">
        <v>130</v>
      </c>
      <c r="C16" s="98"/>
      <c r="D16" s="99"/>
      <c r="E16" s="93">
        <f>SUM(E17:E19)</f>
        <v>-93529396</v>
      </c>
      <c r="F16" s="93">
        <f>SUM(F17:F19)</f>
        <v>-80498108</v>
      </c>
    </row>
    <row r="17" spans="1:8" s="61" customFormat="1" ht="12.75" customHeight="1">
      <c r="A17" s="171"/>
      <c r="B17" s="100"/>
      <c r="C17" s="101">
        <v>1</v>
      </c>
      <c r="D17" s="52" t="s">
        <v>131</v>
      </c>
      <c r="E17" s="102">
        <v>-81215666</v>
      </c>
      <c r="F17" s="102">
        <v>-69186799</v>
      </c>
      <c r="H17" s="186" t="s">
        <v>309</v>
      </c>
    </row>
    <row r="18" spans="1:8" s="61" customFormat="1" ht="12.75" customHeight="1">
      <c r="A18" s="171"/>
      <c r="B18" s="100"/>
      <c r="C18" s="101">
        <v>2</v>
      </c>
      <c r="D18" s="52" t="s">
        <v>132</v>
      </c>
      <c r="E18" s="102">
        <v>-12313730</v>
      </c>
      <c r="F18" s="102">
        <v>-11311309</v>
      </c>
      <c r="H18" s="186" t="s">
        <v>310</v>
      </c>
    </row>
    <row r="19" spans="1:8" s="61" customFormat="1" ht="12.75" customHeight="1">
      <c r="A19" s="171"/>
      <c r="B19" s="100"/>
      <c r="C19" s="101"/>
      <c r="D19" s="52" t="s">
        <v>133</v>
      </c>
      <c r="E19" s="102"/>
      <c r="F19" s="102"/>
      <c r="H19" s="62"/>
    </row>
    <row r="20" spans="1:8" s="61" customFormat="1" ht="6.75" customHeight="1">
      <c r="A20" s="170"/>
      <c r="B20" s="100"/>
      <c r="C20" s="98"/>
      <c r="D20" s="99"/>
      <c r="E20" s="90"/>
      <c r="F20" s="90"/>
      <c r="H20" s="62"/>
    </row>
    <row r="21" spans="1:8" s="61" customFormat="1" ht="12.75" customHeight="1">
      <c r="A21" s="169" t="s">
        <v>104</v>
      </c>
      <c r="B21" s="54" t="s">
        <v>134</v>
      </c>
      <c r="C21" s="98"/>
      <c r="D21" s="99"/>
      <c r="E21" s="93"/>
      <c r="F21" s="93"/>
      <c r="H21" s="184" t="s">
        <v>311</v>
      </c>
    </row>
    <row r="22" spans="1:8" s="61" customFormat="1" ht="12.75" customHeight="1">
      <c r="A22" s="169" t="s">
        <v>104</v>
      </c>
      <c r="B22" s="54" t="s">
        <v>135</v>
      </c>
      <c r="C22" s="98"/>
      <c r="D22" s="99"/>
      <c r="E22" s="215">
        <f>-360952880+210000</f>
        <v>-360742880</v>
      </c>
      <c r="F22" s="93">
        <v>-281144832</v>
      </c>
      <c r="H22" s="186" t="s">
        <v>312</v>
      </c>
    </row>
    <row r="23" spans="1:8" s="61" customFormat="1" ht="12.75" customHeight="1">
      <c r="A23" s="169" t="s">
        <v>104</v>
      </c>
      <c r="B23" s="54" t="s">
        <v>136</v>
      </c>
      <c r="C23" s="98"/>
      <c r="D23" s="99"/>
      <c r="E23" s="93">
        <v>-210000</v>
      </c>
      <c r="F23" s="93">
        <v>-10106004</v>
      </c>
      <c r="H23" s="186" t="s">
        <v>313</v>
      </c>
    </row>
    <row r="24" spans="1:8" s="61" customFormat="1" ht="6" customHeight="1">
      <c r="A24" s="170"/>
      <c r="B24" s="100"/>
      <c r="C24" s="98"/>
      <c r="D24" s="99"/>
      <c r="E24" s="90"/>
      <c r="F24" s="90"/>
      <c r="H24" s="62"/>
    </row>
    <row r="25" spans="1:8" s="61" customFormat="1" ht="12.75" customHeight="1">
      <c r="A25" s="169" t="s">
        <v>104</v>
      </c>
      <c r="B25" s="54" t="s">
        <v>137</v>
      </c>
      <c r="C25" s="98"/>
      <c r="D25" s="99"/>
      <c r="E25" s="93">
        <f>SUM(E26:E31)</f>
        <v>0</v>
      </c>
      <c r="F25" s="93"/>
      <c r="H25" s="62"/>
    </row>
    <row r="26" spans="1:8" s="61" customFormat="1" ht="12.75" customHeight="1">
      <c r="A26" s="171"/>
      <c r="B26" s="103"/>
      <c r="C26" s="239">
        <v>1</v>
      </c>
      <c r="D26" s="114" t="s">
        <v>138</v>
      </c>
      <c r="E26" s="236"/>
      <c r="F26" s="236"/>
      <c r="H26" s="184" t="s">
        <v>314</v>
      </c>
    </row>
    <row r="27" spans="1:6" s="61" customFormat="1" ht="12.75" customHeight="1">
      <c r="A27" s="172"/>
      <c r="B27" s="105"/>
      <c r="C27" s="240"/>
      <c r="D27" s="115" t="s">
        <v>139</v>
      </c>
      <c r="E27" s="237"/>
      <c r="F27" s="237"/>
    </row>
    <row r="28" spans="1:8" s="61" customFormat="1" ht="12.75" customHeight="1">
      <c r="A28" s="171"/>
      <c r="B28" s="103"/>
      <c r="C28" s="239">
        <v>2</v>
      </c>
      <c r="D28" s="114" t="s">
        <v>140</v>
      </c>
      <c r="E28" s="236"/>
      <c r="F28" s="236"/>
      <c r="H28" s="184" t="s">
        <v>315</v>
      </c>
    </row>
    <row r="29" spans="1:8" s="61" customFormat="1" ht="12.75" customHeight="1">
      <c r="A29" s="172"/>
      <c r="B29" s="105"/>
      <c r="C29" s="240"/>
      <c r="D29" s="115" t="s">
        <v>143</v>
      </c>
      <c r="E29" s="237"/>
      <c r="F29" s="237"/>
      <c r="H29" s="184" t="s">
        <v>316</v>
      </c>
    </row>
    <row r="30" spans="1:6" s="61" customFormat="1" ht="12.75" customHeight="1">
      <c r="A30" s="171"/>
      <c r="B30" s="103"/>
      <c r="C30" s="239">
        <v>3</v>
      </c>
      <c r="D30" s="114" t="s">
        <v>141</v>
      </c>
      <c r="E30" s="236"/>
      <c r="F30" s="236"/>
    </row>
    <row r="31" spans="1:8" s="61" customFormat="1" ht="12.75" customHeight="1">
      <c r="A31" s="172"/>
      <c r="B31" s="105"/>
      <c r="C31" s="240"/>
      <c r="D31" s="115" t="s">
        <v>142</v>
      </c>
      <c r="E31" s="237"/>
      <c r="F31" s="237"/>
      <c r="H31" s="62"/>
    </row>
    <row r="32" spans="1:8" s="61" customFormat="1" ht="9.75" customHeight="1">
      <c r="A32" s="170"/>
      <c r="B32" s="100"/>
      <c r="C32" s="98"/>
      <c r="D32" s="99"/>
      <c r="E32" s="90"/>
      <c r="F32" s="90"/>
      <c r="H32" s="62"/>
    </row>
    <row r="33" spans="1:8" s="61" customFormat="1" ht="12.75" customHeight="1">
      <c r="A33" s="234" t="s">
        <v>104</v>
      </c>
      <c r="B33" s="56" t="s">
        <v>144</v>
      </c>
      <c r="C33" s="123"/>
      <c r="D33" s="124"/>
      <c r="E33" s="243"/>
      <c r="F33" s="243"/>
      <c r="H33" s="184" t="s">
        <v>317</v>
      </c>
    </row>
    <row r="34" spans="1:8" s="61" customFormat="1" ht="12.75" customHeight="1">
      <c r="A34" s="235"/>
      <c r="B34" s="112" t="s">
        <v>145</v>
      </c>
      <c r="C34" s="125"/>
      <c r="D34" s="126"/>
      <c r="E34" s="244"/>
      <c r="F34" s="244"/>
      <c r="H34" s="62"/>
    </row>
    <row r="35" spans="1:8" s="61" customFormat="1" ht="9" customHeight="1">
      <c r="A35" s="170"/>
      <c r="B35" s="100"/>
      <c r="C35" s="98"/>
      <c r="D35" s="99"/>
      <c r="E35" s="90"/>
      <c r="F35" s="90"/>
      <c r="H35" s="62"/>
    </row>
    <row r="36" spans="1:8" s="61" customFormat="1" ht="12.75" customHeight="1">
      <c r="A36" s="169" t="s">
        <v>104</v>
      </c>
      <c r="B36" s="54" t="s">
        <v>148</v>
      </c>
      <c r="C36" s="98"/>
      <c r="D36" s="99"/>
      <c r="E36" s="93">
        <f>SUM(E37:E39)</f>
        <v>0</v>
      </c>
      <c r="F36" s="93"/>
      <c r="H36" s="62"/>
    </row>
    <row r="37" spans="1:8" s="61" customFormat="1" ht="12.75" customHeight="1">
      <c r="A37" s="171"/>
      <c r="B37" s="103"/>
      <c r="C37" s="239">
        <v>1</v>
      </c>
      <c r="D37" s="114" t="s">
        <v>150</v>
      </c>
      <c r="E37" s="236"/>
      <c r="F37" s="236"/>
      <c r="H37" s="185" t="s">
        <v>318</v>
      </c>
    </row>
    <row r="38" spans="1:6" s="61" customFormat="1" ht="12.75" customHeight="1">
      <c r="A38" s="172"/>
      <c r="B38" s="105"/>
      <c r="C38" s="240"/>
      <c r="D38" s="115" t="s">
        <v>151</v>
      </c>
      <c r="E38" s="237"/>
      <c r="F38" s="237"/>
    </row>
    <row r="39" spans="1:8" s="61" customFormat="1" ht="12.75" customHeight="1">
      <c r="A39" s="170"/>
      <c r="B39" s="100"/>
      <c r="C39" s="116">
        <v>2</v>
      </c>
      <c r="D39" s="55" t="s">
        <v>149</v>
      </c>
      <c r="E39" s="90"/>
      <c r="F39" s="90"/>
      <c r="H39" s="185" t="s">
        <v>319</v>
      </c>
    </row>
    <row r="40" spans="1:6" s="61" customFormat="1" ht="7.5" customHeight="1">
      <c r="A40" s="170"/>
      <c r="B40" s="100"/>
      <c r="C40" s="98"/>
      <c r="D40" s="99"/>
      <c r="E40" s="90"/>
      <c r="F40" s="90"/>
    </row>
    <row r="41" spans="1:8" s="61" customFormat="1" ht="12.75" customHeight="1">
      <c r="A41" s="169" t="s">
        <v>104</v>
      </c>
      <c r="B41" s="54" t="s">
        <v>152</v>
      </c>
      <c r="C41" s="98"/>
      <c r="D41" s="99"/>
      <c r="E41" s="93"/>
      <c r="F41" s="93"/>
      <c r="H41" s="185" t="s">
        <v>320</v>
      </c>
    </row>
    <row r="42" spans="1:8" s="61" customFormat="1" ht="8.25" customHeight="1">
      <c r="A42" s="170"/>
      <c r="B42" s="54"/>
      <c r="C42" s="98"/>
      <c r="D42" s="99"/>
      <c r="E42" s="90"/>
      <c r="F42" s="90"/>
      <c r="H42" s="62"/>
    </row>
    <row r="43" spans="1:8" s="61" customFormat="1" ht="12.75" customHeight="1">
      <c r="A43" s="169" t="s">
        <v>104</v>
      </c>
      <c r="B43" s="54" t="s">
        <v>153</v>
      </c>
      <c r="C43" s="98"/>
      <c r="D43" s="99"/>
      <c r="E43" s="93">
        <f>+E7+E10+E12+E16+E22+E23</f>
        <v>70154578</v>
      </c>
      <c r="F43" s="93">
        <f>+F7+F10+F12+F16+F22+F23</f>
        <v>35539298</v>
      </c>
      <c r="H43" s="62"/>
    </row>
    <row r="44" spans="1:8" s="61" customFormat="1" ht="8.25" customHeight="1">
      <c r="A44" s="170"/>
      <c r="B44" s="100"/>
      <c r="C44" s="98"/>
      <c r="D44" s="99"/>
      <c r="E44" s="90"/>
      <c r="F44" s="90"/>
      <c r="H44" s="62"/>
    </row>
    <row r="45" spans="1:8" s="61" customFormat="1" ht="12.75" customHeight="1">
      <c r="A45" s="169" t="s">
        <v>104</v>
      </c>
      <c r="B45" s="54" t="s">
        <v>154</v>
      </c>
      <c r="C45" s="98"/>
      <c r="D45" s="99"/>
      <c r="E45" s="93">
        <f>SUM(E46:E48)</f>
        <v>10554686.7</v>
      </c>
      <c r="F45" s="93">
        <f>SUM(F46:F48)</f>
        <v>6846795.3</v>
      </c>
      <c r="H45" s="62"/>
    </row>
    <row r="46" spans="1:8" s="61" customFormat="1" ht="12.75" customHeight="1">
      <c r="A46" s="170"/>
      <c r="B46" s="100"/>
      <c r="C46" s="116">
        <v>1</v>
      </c>
      <c r="D46" s="55" t="s">
        <v>155</v>
      </c>
      <c r="E46" s="90">
        <f>+(E43-E23)*0.15</f>
        <v>10554686.7</v>
      </c>
      <c r="F46" s="90">
        <f>+(F43-F23)*0.15</f>
        <v>6846795.3</v>
      </c>
      <c r="G46" s="60">
        <f>+E46-5062223</f>
        <v>5492463.699999999</v>
      </c>
      <c r="H46" s="186" t="s">
        <v>321</v>
      </c>
    </row>
    <row r="47" spans="1:8" s="61" customFormat="1" ht="12.75" customHeight="1">
      <c r="A47" s="170"/>
      <c r="B47" s="100"/>
      <c r="C47" s="116">
        <v>2</v>
      </c>
      <c r="D47" s="55" t="s">
        <v>156</v>
      </c>
      <c r="E47" s="90"/>
      <c r="F47" s="90"/>
      <c r="H47" s="184" t="s">
        <v>322</v>
      </c>
    </row>
    <row r="48" spans="1:8" s="61" customFormat="1" ht="12.75" customHeight="1">
      <c r="A48" s="170"/>
      <c r="B48" s="100"/>
      <c r="C48" s="116">
        <v>3</v>
      </c>
      <c r="D48" s="55" t="s">
        <v>157</v>
      </c>
      <c r="E48" s="90"/>
      <c r="F48" s="90"/>
      <c r="H48" s="184" t="s">
        <v>323</v>
      </c>
    </row>
    <row r="49" spans="1:8" s="61" customFormat="1" ht="9" customHeight="1">
      <c r="A49" s="170"/>
      <c r="B49" s="100"/>
      <c r="C49" s="98"/>
      <c r="D49" s="99"/>
      <c r="E49" s="90"/>
      <c r="F49" s="90"/>
      <c r="H49" s="62"/>
    </row>
    <row r="50" spans="1:8" s="61" customFormat="1" ht="12.75" customHeight="1">
      <c r="A50" s="169" t="s">
        <v>104</v>
      </c>
      <c r="B50" s="54" t="s">
        <v>158</v>
      </c>
      <c r="C50" s="98"/>
      <c r="D50" s="99"/>
      <c r="E50" s="93">
        <f>E43-E45</f>
        <v>59599891.3</v>
      </c>
      <c r="F50" s="93">
        <f>F43-F45</f>
        <v>28692502.7</v>
      </c>
      <c r="H50" s="62"/>
    </row>
    <row r="51" spans="1:8" s="61" customFormat="1" ht="8.25" customHeight="1">
      <c r="A51" s="170"/>
      <c r="B51" s="100"/>
      <c r="C51" s="98"/>
      <c r="D51" s="99"/>
      <c r="E51" s="90"/>
      <c r="F51" s="90"/>
      <c r="H51" s="62"/>
    </row>
    <row r="52" spans="1:8" s="61" customFormat="1" ht="12.75" customHeight="1">
      <c r="A52" s="169" t="s">
        <v>104</v>
      </c>
      <c r="B52" s="54" t="s">
        <v>159</v>
      </c>
      <c r="C52" s="98"/>
      <c r="D52" s="99"/>
      <c r="E52" s="93"/>
      <c r="F52" s="93"/>
      <c r="H52" s="62"/>
    </row>
    <row r="53" spans="1:8" s="61" customFormat="1" ht="12.75" customHeight="1">
      <c r="A53" s="170"/>
      <c r="B53" s="100"/>
      <c r="C53" s="98"/>
      <c r="D53" s="55" t="s">
        <v>160</v>
      </c>
      <c r="E53" s="90"/>
      <c r="F53" s="90"/>
      <c r="H53" s="184" t="s">
        <v>324</v>
      </c>
    </row>
    <row r="54" spans="1:8" s="61" customFormat="1" ht="12.75" customHeight="1">
      <c r="A54" s="170"/>
      <c r="B54" s="100"/>
      <c r="C54" s="98"/>
      <c r="D54" s="55" t="s">
        <v>161</v>
      </c>
      <c r="E54" s="90"/>
      <c r="F54" s="90"/>
      <c r="H54" s="184" t="s">
        <v>325</v>
      </c>
    </row>
    <row r="55" spans="1:6" ht="15.75" customHeight="1">
      <c r="A55" s="238" t="s">
        <v>168</v>
      </c>
      <c r="B55" s="238"/>
      <c r="C55" s="238"/>
      <c r="D55" s="238"/>
      <c r="E55" s="238"/>
      <c r="F55" s="238"/>
    </row>
    <row r="56" spans="4:5" ht="6.75" customHeight="1">
      <c r="D56" s="12"/>
      <c r="E56" s="16"/>
    </row>
    <row r="57" spans="1:6" ht="12.75" customHeight="1">
      <c r="A57" s="169" t="s">
        <v>2</v>
      </c>
      <c r="B57" s="242" t="s">
        <v>24</v>
      </c>
      <c r="C57" s="242"/>
      <c r="D57" s="242"/>
      <c r="E57" s="119">
        <v>2016</v>
      </c>
      <c r="F57" s="119">
        <v>2015</v>
      </c>
    </row>
    <row r="58" spans="1:6" ht="12.75" customHeight="1">
      <c r="A58" s="169" t="s">
        <v>104</v>
      </c>
      <c r="B58" s="43" t="s">
        <v>158</v>
      </c>
      <c r="C58" s="42"/>
      <c r="D58" s="41"/>
      <c r="E58" s="93">
        <f>+E50</f>
        <v>59599891.3</v>
      </c>
      <c r="F58" s="93">
        <v>28692503</v>
      </c>
    </row>
    <row r="59" spans="1:6" ht="7.5" customHeight="1">
      <c r="A59" s="174"/>
      <c r="B59" s="43"/>
      <c r="C59" s="42"/>
      <c r="D59" s="41"/>
      <c r="E59" s="44"/>
      <c r="F59" s="44"/>
    </row>
    <row r="60" spans="1:6" ht="12.75" customHeight="1">
      <c r="A60" s="169"/>
      <c r="B60" s="43" t="s">
        <v>169</v>
      </c>
      <c r="C60" s="42"/>
      <c r="D60" s="41"/>
      <c r="E60" s="93"/>
      <c r="F60" s="93"/>
    </row>
    <row r="61" spans="1:8" ht="12.75" customHeight="1">
      <c r="A61" s="174"/>
      <c r="B61" s="43" t="s">
        <v>170</v>
      </c>
      <c r="C61" s="42"/>
      <c r="D61" s="41"/>
      <c r="E61" s="93"/>
      <c r="F61" s="93"/>
      <c r="H61" s="183" t="s">
        <v>326</v>
      </c>
    </row>
    <row r="62" spans="1:9" ht="12.75" customHeight="1">
      <c r="A62" s="174"/>
      <c r="B62" s="43" t="s">
        <v>171</v>
      </c>
      <c r="C62" s="42"/>
      <c r="D62" s="41"/>
      <c r="E62" s="93"/>
      <c r="F62" s="93"/>
      <c r="H62" s="184" t="s">
        <v>327</v>
      </c>
      <c r="I62" s="184" t="s">
        <v>328</v>
      </c>
    </row>
    <row r="63" spans="1:8" ht="12.75" customHeight="1">
      <c r="A63" s="174"/>
      <c r="B63" s="43" t="s">
        <v>172</v>
      </c>
      <c r="C63" s="42"/>
      <c r="D63" s="41"/>
      <c r="E63" s="93"/>
      <c r="F63" s="93"/>
      <c r="H63" s="183" t="s">
        <v>331</v>
      </c>
    </row>
    <row r="64" spans="1:8" ht="12.75" customHeight="1">
      <c r="A64" s="174"/>
      <c r="B64" s="43" t="s">
        <v>173</v>
      </c>
      <c r="C64" s="42"/>
      <c r="D64" s="41"/>
      <c r="E64" s="93"/>
      <c r="F64" s="93"/>
      <c r="H64" s="184" t="s">
        <v>329</v>
      </c>
    </row>
    <row r="65" spans="1:8" ht="12.75" customHeight="1">
      <c r="A65" s="174"/>
      <c r="B65" s="43"/>
      <c r="C65" s="42"/>
      <c r="D65" s="41"/>
      <c r="E65" s="93"/>
      <c r="F65" s="93"/>
      <c r="H65" s="183" t="s">
        <v>330</v>
      </c>
    </row>
    <row r="66" spans="1:8" ht="12.75" customHeight="1">
      <c r="A66" s="169" t="s">
        <v>104</v>
      </c>
      <c r="B66" s="43" t="s">
        <v>174</v>
      </c>
      <c r="C66" s="42"/>
      <c r="D66" s="41"/>
      <c r="E66" s="93"/>
      <c r="F66" s="93"/>
      <c r="H66" s="184" t="s">
        <v>332</v>
      </c>
    </row>
    <row r="67" spans="1:8" ht="14.25" customHeight="1">
      <c r="A67" s="174"/>
      <c r="B67" s="43"/>
      <c r="C67" s="42"/>
      <c r="D67" s="41"/>
      <c r="E67" s="44"/>
      <c r="F67" s="44"/>
      <c r="H67" s="184" t="s">
        <v>333</v>
      </c>
    </row>
    <row r="68" spans="1:6" ht="12.75" customHeight="1">
      <c r="A68" s="169" t="s">
        <v>104</v>
      </c>
      <c r="B68" s="43" t="s">
        <v>175</v>
      </c>
      <c r="C68" s="42"/>
      <c r="D68" s="41"/>
      <c r="E68" s="93">
        <f>SUM(E58:E67)</f>
        <v>59599891.3</v>
      </c>
      <c r="F68" s="93">
        <f>SUM(F58:F67)</f>
        <v>28692503</v>
      </c>
    </row>
    <row r="69" spans="1:6" ht="6" customHeight="1">
      <c r="A69" s="174"/>
      <c r="B69" s="43"/>
      <c r="C69" s="42"/>
      <c r="D69" s="41"/>
      <c r="E69" s="44"/>
      <c r="F69" s="44"/>
    </row>
    <row r="70" spans="1:6" ht="12.75" customHeight="1">
      <c r="A70" s="169" t="s">
        <v>104</v>
      </c>
      <c r="B70" s="43" t="s">
        <v>176</v>
      </c>
      <c r="C70" s="42"/>
      <c r="D70" s="41"/>
      <c r="E70" s="93"/>
      <c r="F70" s="93"/>
    </row>
    <row r="71" spans="1:6" ht="12.75" customHeight="1">
      <c r="A71" s="174"/>
      <c r="B71" s="43"/>
      <c r="C71" s="42"/>
      <c r="D71" s="55" t="s">
        <v>160</v>
      </c>
      <c r="E71" s="44"/>
      <c r="F71" s="44"/>
    </row>
    <row r="72" spans="1:6" ht="12.75" customHeight="1">
      <c r="A72" s="174"/>
      <c r="B72" s="43"/>
      <c r="C72" s="42"/>
      <c r="D72" s="55" t="s">
        <v>161</v>
      </c>
      <c r="E72" s="44"/>
      <c r="F72" s="44"/>
    </row>
  </sheetData>
  <sheetProtection/>
  <mergeCells count="21">
    <mergeCell ref="B57:D57"/>
    <mergeCell ref="E33:E34"/>
    <mergeCell ref="F33:F34"/>
    <mergeCell ref="F28:F29"/>
    <mergeCell ref="E37:E38"/>
    <mergeCell ref="E30:E31"/>
    <mergeCell ref="A2:F2"/>
    <mergeCell ref="C30:C31"/>
    <mergeCell ref="A4:F4"/>
    <mergeCell ref="A3:F3"/>
    <mergeCell ref="C26:C27"/>
    <mergeCell ref="B6:D6"/>
    <mergeCell ref="A33:A34"/>
    <mergeCell ref="F37:F38"/>
    <mergeCell ref="A55:F55"/>
    <mergeCell ref="C37:C38"/>
    <mergeCell ref="C28:C29"/>
    <mergeCell ref="E26:E27"/>
    <mergeCell ref="F26:F27"/>
    <mergeCell ref="E28:E29"/>
    <mergeCell ref="F30:F31"/>
  </mergeCells>
  <printOptions horizontalCentered="1" verticalCentered="1"/>
  <pageMargins left="0" right="0" top="0" bottom="0" header="0.5118110236220472" footer="0.5118110236220472"/>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B2:N48"/>
  <sheetViews>
    <sheetView zoomScalePageLayoutView="0" workbookViewId="0" topLeftCell="A10">
      <selection activeCell="E43" sqref="E43"/>
    </sheetView>
  </sheetViews>
  <sheetFormatPr defaultColWidth="9.140625" defaultRowHeight="12.75"/>
  <cols>
    <col min="1" max="1" width="11.8515625" style="16" customWidth="1"/>
    <col min="2" max="3" width="3.7109375" style="12" customWidth="1"/>
    <col min="4" max="4" width="65.8515625" style="16" customWidth="1"/>
    <col min="5" max="5" width="13.57421875" style="63" customWidth="1"/>
    <col min="6" max="6" width="13.421875" style="63" bestFit="1" customWidth="1"/>
    <col min="7" max="7" width="1.421875" style="16" customWidth="1"/>
    <col min="8" max="8" width="9.140625" style="16" customWidth="1"/>
    <col min="9" max="9" width="13.421875" style="16" bestFit="1" customWidth="1"/>
    <col min="10" max="16384" width="9.140625" style="16" customWidth="1"/>
  </cols>
  <sheetData>
    <row r="2" spans="2:5" ht="18">
      <c r="B2" s="245" t="s">
        <v>177</v>
      </c>
      <c r="C2" s="245"/>
      <c r="D2" s="245"/>
      <c r="E2" s="245"/>
    </row>
    <row r="3" spans="2:5" ht="18.75">
      <c r="B3" s="246" t="s">
        <v>211</v>
      </c>
      <c r="C3" s="246"/>
      <c r="D3" s="246"/>
      <c r="E3" s="246"/>
    </row>
    <row r="5" spans="2:14" s="61" customFormat="1" ht="15">
      <c r="B5" s="86"/>
      <c r="C5" s="87"/>
      <c r="D5" s="88"/>
      <c r="E5" s="89">
        <v>2016</v>
      </c>
      <c r="F5" s="89">
        <v>2015</v>
      </c>
      <c r="H5" s="193" t="s">
        <v>428</v>
      </c>
      <c r="I5" s="193"/>
      <c r="J5" s="193"/>
      <c r="K5" s="193"/>
      <c r="L5" s="193"/>
      <c r="M5" s="193"/>
      <c r="N5" s="193"/>
    </row>
    <row r="6" spans="2:6" s="61" customFormat="1" ht="15.75" customHeight="1">
      <c r="B6" s="81" t="s">
        <v>104</v>
      </c>
      <c r="C6" s="87" t="s">
        <v>179</v>
      </c>
      <c r="D6" s="52"/>
      <c r="E6" s="90"/>
      <c r="F6" s="90"/>
    </row>
    <row r="7" spans="2:8" s="61" customFormat="1" ht="15.75" customHeight="1">
      <c r="B7" s="91"/>
      <c r="C7" s="87"/>
      <c r="D7" s="192" t="s">
        <v>212</v>
      </c>
      <c r="E7" s="92">
        <f>+Pasivet!F50</f>
        <v>59599891.3</v>
      </c>
      <c r="F7" s="92">
        <f>+Pasivet!G50</f>
        <v>28692503</v>
      </c>
      <c r="H7" s="61" t="s">
        <v>425</v>
      </c>
    </row>
    <row r="8" spans="2:6" s="61" customFormat="1" ht="15.75" customHeight="1">
      <c r="B8" s="91"/>
      <c r="C8" s="87"/>
      <c r="D8" s="52" t="s">
        <v>213</v>
      </c>
      <c r="E8" s="92"/>
      <c r="F8" s="92"/>
    </row>
    <row r="9" spans="2:6" s="61" customFormat="1" ht="15.75" customHeight="1">
      <c r="B9" s="91"/>
      <c r="C9" s="87"/>
      <c r="D9" s="52" t="s">
        <v>214</v>
      </c>
      <c r="E9" s="92"/>
      <c r="F9" s="92"/>
    </row>
    <row r="10" spans="2:8" s="61" customFormat="1" ht="15.75" customHeight="1">
      <c r="B10" s="91"/>
      <c r="C10" s="87"/>
      <c r="D10" s="192" t="s">
        <v>215</v>
      </c>
      <c r="E10" s="92"/>
      <c r="F10" s="92"/>
      <c r="H10" s="61" t="s">
        <v>426</v>
      </c>
    </row>
    <row r="11" spans="2:8" s="61" customFormat="1" ht="15.75" customHeight="1">
      <c r="B11" s="91"/>
      <c r="C11" s="87"/>
      <c r="D11" s="192" t="s">
        <v>135</v>
      </c>
      <c r="E11" s="92">
        <v>37882693</v>
      </c>
      <c r="F11" s="92">
        <v>11357819</v>
      </c>
      <c r="H11" s="61" t="s">
        <v>427</v>
      </c>
    </row>
    <row r="12" spans="2:6" s="61" customFormat="1" ht="15.75" customHeight="1">
      <c r="B12" s="91"/>
      <c r="C12" s="87"/>
      <c r="D12" s="52" t="s">
        <v>134</v>
      </c>
      <c r="E12" s="92"/>
      <c r="F12" s="92"/>
    </row>
    <row r="13" spans="2:6" s="61" customFormat="1" ht="15.75" customHeight="1">
      <c r="B13" s="91"/>
      <c r="C13" s="87"/>
      <c r="D13" s="52" t="s">
        <v>216</v>
      </c>
      <c r="E13" s="92"/>
      <c r="F13" s="92"/>
    </row>
    <row r="14" spans="2:6" s="61" customFormat="1" ht="15.75" customHeight="1">
      <c r="B14" s="91"/>
      <c r="C14" s="87"/>
      <c r="D14" s="192" t="s">
        <v>217</v>
      </c>
      <c r="E14" s="92"/>
      <c r="F14" s="92"/>
    </row>
    <row r="15" spans="2:6" s="61" customFormat="1" ht="15.75" customHeight="1">
      <c r="B15" s="91"/>
      <c r="C15" s="87"/>
      <c r="D15" s="52" t="s">
        <v>218</v>
      </c>
      <c r="E15" s="92"/>
      <c r="F15" s="92"/>
    </row>
    <row r="16" spans="2:9" s="61" customFormat="1" ht="15.75" customHeight="1">
      <c r="B16" s="91"/>
      <c r="C16" s="87"/>
      <c r="D16" s="192" t="s">
        <v>219</v>
      </c>
      <c r="E16" s="92">
        <v>44526727</v>
      </c>
      <c r="F16" s="92">
        <v>2591444359</v>
      </c>
      <c r="I16" s="60">
        <f>+E16-971368135</f>
        <v>-926841408</v>
      </c>
    </row>
    <row r="17" spans="2:6" s="61" customFormat="1" ht="15.75" customHeight="1">
      <c r="B17" s="91"/>
      <c r="C17" s="87"/>
      <c r="D17" s="192" t="s">
        <v>220</v>
      </c>
      <c r="E17" s="92">
        <f>+Aktivet!G22-Aktivet!F22</f>
        <v>57964917</v>
      </c>
      <c r="F17" s="92">
        <v>-38840008</v>
      </c>
    </row>
    <row r="18" spans="2:9" s="61" customFormat="1" ht="15.75" customHeight="1">
      <c r="B18" s="91"/>
      <c r="C18" s="87"/>
      <c r="D18" s="192" t="s">
        <v>221</v>
      </c>
      <c r="E18" s="92">
        <v>-160481320</v>
      </c>
      <c r="F18" s="92">
        <v>-2520717495</v>
      </c>
      <c r="I18" s="60">
        <f>-E18+E48</f>
        <v>160481320</v>
      </c>
    </row>
    <row r="19" spans="2:6" s="61" customFormat="1" ht="15.75" customHeight="1">
      <c r="B19" s="91"/>
      <c r="C19" s="87"/>
      <c r="D19" s="192" t="s">
        <v>222</v>
      </c>
      <c r="E19" s="92">
        <f>+Pasivet!G14-Pasivet!F14</f>
        <v>-2408047</v>
      </c>
      <c r="F19" s="92">
        <f>-1848698</f>
        <v>-1848698</v>
      </c>
    </row>
    <row r="20" spans="2:7" s="61" customFormat="1" ht="15.75" customHeight="1">
      <c r="B20" s="91"/>
      <c r="C20" s="87" t="s">
        <v>186</v>
      </c>
      <c r="D20" s="52"/>
      <c r="E20" s="93">
        <f>SUM(E7+E9+E10+E11+E12+E14+E16+E17+E18+E19)</f>
        <v>37084861.30000001</v>
      </c>
      <c r="F20" s="93">
        <f>SUM(F7+F9+F10+F11+F12+F14+F16+F17+F18+F19)</f>
        <v>70088480</v>
      </c>
      <c r="G20" s="93">
        <f>SUM(G7+G9+G10+G11+G12+G14+G16+G17+G18+G19)</f>
        <v>0</v>
      </c>
    </row>
    <row r="21" spans="2:6" s="61" customFormat="1" ht="15.75" customHeight="1">
      <c r="B21" s="81" t="s">
        <v>104</v>
      </c>
      <c r="C21" s="87" t="s">
        <v>187</v>
      </c>
      <c r="D21" s="52"/>
      <c r="E21" s="90"/>
      <c r="F21" s="90"/>
    </row>
    <row r="22" spans="2:6" s="61" customFormat="1" ht="15.75" customHeight="1">
      <c r="B22" s="91"/>
      <c r="C22" s="87"/>
      <c r="D22" s="52" t="s">
        <v>188</v>
      </c>
      <c r="E22" s="92"/>
      <c r="F22" s="92"/>
    </row>
    <row r="23" spans="2:6" s="61" customFormat="1" ht="15.75" customHeight="1">
      <c r="B23" s="91"/>
      <c r="C23" s="87"/>
      <c r="D23" s="52" t="s">
        <v>189</v>
      </c>
      <c r="E23" s="92"/>
      <c r="F23" s="92"/>
    </row>
    <row r="24" spans="2:6" s="61" customFormat="1" ht="15.75" customHeight="1">
      <c r="B24" s="91"/>
      <c r="C24" s="87"/>
      <c r="D24" s="192" t="s">
        <v>190</v>
      </c>
      <c r="E24" s="92">
        <v>-21962117</v>
      </c>
      <c r="F24" s="92">
        <v>-29252509</v>
      </c>
    </row>
    <row r="25" spans="2:6" s="61" customFormat="1" ht="15.75" customHeight="1">
      <c r="B25" s="91"/>
      <c r="C25" s="87"/>
      <c r="D25" s="192" t="s">
        <v>191</v>
      </c>
      <c r="E25" s="92"/>
      <c r="F25" s="92"/>
    </row>
    <row r="26" spans="2:6" s="61" customFormat="1" ht="15.75" customHeight="1">
      <c r="B26" s="91"/>
      <c r="C26" s="87"/>
      <c r="D26" s="52" t="s">
        <v>192</v>
      </c>
      <c r="E26" s="92"/>
      <c r="F26" s="92"/>
    </row>
    <row r="27" spans="2:6" s="61" customFormat="1" ht="15.75" customHeight="1">
      <c r="B27" s="91"/>
      <c r="C27" s="87"/>
      <c r="D27" s="52" t="s">
        <v>193</v>
      </c>
      <c r="E27" s="92"/>
      <c r="F27" s="92"/>
    </row>
    <row r="28" spans="2:6" s="61" customFormat="1" ht="15.75" customHeight="1">
      <c r="B28" s="91"/>
      <c r="C28" s="87"/>
      <c r="D28" s="192" t="s">
        <v>194</v>
      </c>
      <c r="E28" s="92"/>
      <c r="F28" s="92">
        <v>73253</v>
      </c>
    </row>
    <row r="29" spans="2:6" s="61" customFormat="1" ht="15.75" customHeight="1">
      <c r="B29" s="91"/>
      <c r="C29" s="87" t="s">
        <v>195</v>
      </c>
      <c r="D29" s="52"/>
      <c r="E29" s="93">
        <f>SUM(E21:E28)</f>
        <v>-21962117</v>
      </c>
      <c r="F29" s="93">
        <f>SUM(F21:F28)</f>
        <v>-29179256</v>
      </c>
    </row>
    <row r="30" spans="2:6" s="61" customFormat="1" ht="15.75" customHeight="1">
      <c r="B30" s="81" t="s">
        <v>104</v>
      </c>
      <c r="C30" s="87" t="s">
        <v>196</v>
      </c>
      <c r="D30" s="52"/>
      <c r="E30" s="90"/>
      <c r="F30" s="90"/>
    </row>
    <row r="31" spans="2:6" s="61" customFormat="1" ht="15.75" customHeight="1">
      <c r="B31" s="91"/>
      <c r="C31" s="87"/>
      <c r="D31" s="192" t="s">
        <v>197</v>
      </c>
      <c r="E31" s="92"/>
      <c r="F31" s="92"/>
    </row>
    <row r="32" spans="2:6" s="61" customFormat="1" ht="15.75" customHeight="1">
      <c r="B32" s="91"/>
      <c r="C32" s="87"/>
      <c r="D32" s="52" t="s">
        <v>198</v>
      </c>
      <c r="E32" s="92"/>
      <c r="F32" s="92"/>
    </row>
    <row r="33" spans="2:6" s="61" customFormat="1" ht="15.75" customHeight="1">
      <c r="B33" s="91"/>
      <c r="C33" s="87"/>
      <c r="D33" s="192" t="s">
        <v>199</v>
      </c>
      <c r="E33" s="92"/>
      <c r="F33" s="92"/>
    </row>
    <row r="34" spans="2:6" s="61" customFormat="1" ht="15.75" customHeight="1">
      <c r="B34" s="91"/>
      <c r="C34" s="87"/>
      <c r="D34" s="52" t="s">
        <v>200</v>
      </c>
      <c r="E34" s="92"/>
      <c r="F34" s="92"/>
    </row>
    <row r="35" spans="2:6" s="61" customFormat="1" ht="15.75" customHeight="1">
      <c r="B35" s="91"/>
      <c r="C35" s="87"/>
      <c r="D35" s="52" t="s">
        <v>201</v>
      </c>
      <c r="E35" s="92"/>
      <c r="F35" s="92"/>
    </row>
    <row r="36" spans="2:6" s="61" customFormat="1" ht="15.75" customHeight="1">
      <c r="B36" s="91"/>
      <c r="C36" s="87"/>
      <c r="D36" s="52" t="s">
        <v>202</v>
      </c>
      <c r="E36" s="92"/>
      <c r="F36" s="92"/>
    </row>
    <row r="37" spans="2:6" s="61" customFormat="1" ht="15.75" customHeight="1">
      <c r="B37" s="91"/>
      <c r="C37" s="87"/>
      <c r="D37" s="192" t="s">
        <v>203</v>
      </c>
      <c r="E37" s="92"/>
      <c r="F37" s="92"/>
    </row>
    <row r="38" spans="2:9" s="61" customFormat="1" ht="15.75" customHeight="1">
      <c r="B38" s="91"/>
      <c r="C38" s="87"/>
      <c r="D38" s="52" t="s">
        <v>204</v>
      </c>
      <c r="E38" s="92"/>
      <c r="F38" s="92"/>
      <c r="I38" s="60"/>
    </row>
    <row r="39" spans="2:6" s="61" customFormat="1" ht="15.75" customHeight="1">
      <c r="B39" s="91"/>
      <c r="C39" s="87"/>
      <c r="D39" s="52" t="s">
        <v>184</v>
      </c>
      <c r="E39" s="92"/>
      <c r="F39" s="92"/>
    </row>
    <row r="40" spans="2:6" s="61" customFormat="1" ht="15.75" customHeight="1">
      <c r="B40" s="91"/>
      <c r="C40" s="87"/>
      <c r="D40" s="192" t="s">
        <v>205</v>
      </c>
      <c r="E40" s="92"/>
      <c r="F40" s="92"/>
    </row>
    <row r="41" spans="2:6" s="61" customFormat="1" ht="15.75" customHeight="1">
      <c r="B41" s="91"/>
      <c r="C41" s="87" t="s">
        <v>206</v>
      </c>
      <c r="D41" s="52"/>
      <c r="E41" s="93">
        <f>SUM(E31:E40)</f>
        <v>0</v>
      </c>
      <c r="F41" s="93">
        <f>SUM(F31:F40)</f>
        <v>0</v>
      </c>
    </row>
    <row r="42" spans="2:6" s="61" customFormat="1" ht="15.75" customHeight="1">
      <c r="B42" s="91"/>
      <c r="C42" s="87"/>
      <c r="D42" s="52"/>
      <c r="E42" s="90"/>
      <c r="F42" s="90"/>
    </row>
    <row r="43" spans="2:6" s="61" customFormat="1" ht="15.75" customHeight="1">
      <c r="B43" s="91"/>
      <c r="C43" s="87" t="s">
        <v>207</v>
      </c>
      <c r="D43" s="52"/>
      <c r="E43" s="93">
        <f>E41+E29+E20</f>
        <v>15122744.300000012</v>
      </c>
      <c r="F43" s="93">
        <f>F41+F29+F20</f>
        <v>40909224</v>
      </c>
    </row>
    <row r="44" spans="2:6" s="61" customFormat="1" ht="15.75" customHeight="1">
      <c r="B44" s="91"/>
      <c r="C44" s="87" t="s">
        <v>208</v>
      </c>
      <c r="D44" s="52"/>
      <c r="E44" s="92">
        <f>+F46</f>
        <v>58014921</v>
      </c>
      <c r="F44" s="92">
        <v>17105697</v>
      </c>
    </row>
    <row r="45" spans="2:6" s="61" customFormat="1" ht="15.75" customHeight="1">
      <c r="B45" s="91"/>
      <c r="C45" s="87"/>
      <c r="D45" s="52" t="s">
        <v>209</v>
      </c>
      <c r="E45" s="92"/>
      <c r="F45" s="92"/>
    </row>
    <row r="46" spans="2:6" s="61" customFormat="1" ht="15.75" customHeight="1">
      <c r="B46" s="91"/>
      <c r="C46" s="87" t="s">
        <v>210</v>
      </c>
      <c r="D46" s="52"/>
      <c r="E46" s="93">
        <v>59616688</v>
      </c>
      <c r="F46" s="93">
        <f>F43+F44+F45</f>
        <v>58014921</v>
      </c>
    </row>
    <row r="48" ht="12.75">
      <c r="E48" s="63">
        <f>+E46-Aktivet!F6</f>
        <v>0</v>
      </c>
    </row>
  </sheetData>
  <sheetProtection/>
  <mergeCells count="2">
    <mergeCell ref="B2:E2"/>
    <mergeCell ref="B3:E3"/>
  </mergeCells>
  <printOptions horizontalCentered="1" verticalCentered="1"/>
  <pageMargins left="0" right="0" top="0" bottom="0" header="0.5118110236220472" footer="0.5118110236220472"/>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E22" sqref="E22"/>
    </sheetView>
  </sheetViews>
  <sheetFormatPr defaultColWidth="9.140625" defaultRowHeight="12.75"/>
  <cols>
    <col min="1" max="1" width="4.00390625" style="75" customWidth="1"/>
    <col min="2" max="2" width="41.8515625" style="76" customWidth="1"/>
    <col min="3" max="3" width="3.8515625" style="76" bestFit="1" customWidth="1"/>
    <col min="4" max="4" width="12.421875" style="76" bestFit="1" customWidth="1"/>
    <col min="5" max="5" width="3.8515625" style="76" bestFit="1" customWidth="1"/>
    <col min="6" max="6" width="10.140625" style="76" bestFit="1" customWidth="1"/>
    <col min="7" max="8" width="5.7109375" style="76" customWidth="1"/>
    <col min="9" max="9" width="14.28125" style="76" customWidth="1"/>
    <col min="10" max="10" width="12.00390625" style="76" bestFit="1" customWidth="1"/>
    <col min="11" max="11" width="12.421875" style="76" bestFit="1" customWidth="1"/>
    <col min="12" max="12" width="5.7109375" style="76" customWidth="1"/>
    <col min="13" max="13" width="12.421875" style="76" bestFit="1" customWidth="1"/>
    <col min="14" max="14" width="2.421875" style="75" customWidth="1"/>
    <col min="15" max="16384" width="9.140625" style="75" customWidth="1"/>
  </cols>
  <sheetData>
    <row r="1" spans="2:13" ht="18.75">
      <c r="B1" s="247" t="s">
        <v>243</v>
      </c>
      <c r="C1" s="247"/>
      <c r="D1" s="247"/>
      <c r="E1" s="247"/>
      <c r="F1" s="247"/>
      <c r="G1" s="247"/>
      <c r="H1" s="247"/>
      <c r="I1" s="247"/>
      <c r="J1" s="247"/>
      <c r="K1" s="247"/>
      <c r="L1" s="247"/>
      <c r="M1" s="247"/>
    </row>
    <row r="2" ht="9.75" customHeight="1"/>
    <row r="3" spans="1:13" ht="100.5" customHeight="1">
      <c r="A3" s="77"/>
      <c r="B3" s="78"/>
      <c r="C3" s="79" t="s">
        <v>242</v>
      </c>
      <c r="D3" s="80" t="s">
        <v>112</v>
      </c>
      <c r="E3" s="80" t="s">
        <v>241</v>
      </c>
      <c r="F3" s="80" t="s">
        <v>240</v>
      </c>
      <c r="G3" s="80" t="s">
        <v>239</v>
      </c>
      <c r="H3" s="80" t="s">
        <v>114</v>
      </c>
      <c r="I3" s="80" t="s">
        <v>238</v>
      </c>
      <c r="J3" s="80" t="s">
        <v>212</v>
      </c>
      <c r="K3" s="80" t="s">
        <v>29</v>
      </c>
      <c r="L3" s="80" t="s">
        <v>237</v>
      </c>
      <c r="M3" s="80" t="s">
        <v>29</v>
      </c>
    </row>
    <row r="4" spans="1:13" ht="32.25" customHeight="1">
      <c r="A4" s="81" t="s">
        <v>104</v>
      </c>
      <c r="B4" s="82" t="s">
        <v>464</v>
      </c>
      <c r="C4" s="189">
        <f>Pasivet!G42</f>
        <v>0</v>
      </c>
      <c r="D4" s="189">
        <f>Pasivet!G43</f>
        <v>246813013</v>
      </c>
      <c r="E4" s="189">
        <f>Pasivet!G44</f>
        <v>0</v>
      </c>
      <c r="F4" s="189">
        <f>Pasivet!G46</f>
        <v>9214000</v>
      </c>
      <c r="G4" s="189">
        <f>Pasivet!G47</f>
        <v>0</v>
      </c>
      <c r="H4" s="189">
        <f>Pasivet!G48</f>
        <v>0</v>
      </c>
      <c r="I4" s="189">
        <f>Pasivet!G49</f>
        <v>-59279664</v>
      </c>
      <c r="J4" s="189">
        <f>Pasivet!G50</f>
        <v>28692503</v>
      </c>
      <c r="K4" s="189">
        <f>+D4+F4+I4+J4</f>
        <v>225439852</v>
      </c>
      <c r="L4" s="83"/>
      <c r="M4" s="189">
        <f>+K4+L4</f>
        <v>225439852</v>
      </c>
    </row>
    <row r="5" spans="1:13" ht="15.75">
      <c r="A5" s="77"/>
      <c r="B5" s="84" t="s">
        <v>235</v>
      </c>
      <c r="C5" s="85"/>
      <c r="D5" s="85"/>
      <c r="E5" s="85"/>
      <c r="F5" s="85"/>
      <c r="G5" s="85"/>
      <c r="H5" s="85"/>
      <c r="I5" s="85"/>
      <c r="J5" s="85"/>
      <c r="K5" s="85"/>
      <c r="L5" s="85"/>
      <c r="M5" s="85"/>
    </row>
    <row r="6" spans="1:13" ht="31.5">
      <c r="A6" s="81" t="s">
        <v>104</v>
      </c>
      <c r="B6" s="82" t="s">
        <v>423</v>
      </c>
      <c r="C6" s="189">
        <f>SUM(C4:C5)</f>
        <v>0</v>
      </c>
      <c r="D6" s="189">
        <f aca="true" t="shared" si="0" ref="D6:M6">SUM(D4:D5)</f>
        <v>246813013</v>
      </c>
      <c r="E6" s="189">
        <f t="shared" si="0"/>
        <v>0</v>
      </c>
      <c r="F6" s="189">
        <f t="shared" si="0"/>
        <v>9214000</v>
      </c>
      <c r="G6" s="189">
        <f t="shared" si="0"/>
        <v>0</v>
      </c>
      <c r="H6" s="189">
        <f t="shared" si="0"/>
        <v>0</v>
      </c>
      <c r="I6" s="189">
        <f t="shared" si="0"/>
        <v>-59279664</v>
      </c>
      <c r="J6" s="189">
        <f t="shared" si="0"/>
        <v>28692503</v>
      </c>
      <c r="K6" s="189">
        <f t="shared" si="0"/>
        <v>225439852</v>
      </c>
      <c r="L6" s="189">
        <f t="shared" si="0"/>
        <v>0</v>
      </c>
      <c r="M6" s="189">
        <f t="shared" si="0"/>
        <v>225439852</v>
      </c>
    </row>
    <row r="7" spans="1:13" ht="31.5">
      <c r="A7" s="77"/>
      <c r="B7" s="82" t="s">
        <v>228</v>
      </c>
      <c r="C7" s="85"/>
      <c r="D7" s="85"/>
      <c r="E7" s="85"/>
      <c r="F7" s="85"/>
      <c r="G7" s="85"/>
      <c r="H7" s="85"/>
      <c r="I7" s="85"/>
      <c r="J7" s="85"/>
      <c r="K7" s="85"/>
      <c r="L7" s="85"/>
      <c r="M7" s="85"/>
    </row>
    <row r="8" spans="1:13" ht="15.75">
      <c r="A8" s="77"/>
      <c r="B8" s="84" t="s">
        <v>230</v>
      </c>
      <c r="C8" s="85"/>
      <c r="D8" s="85"/>
      <c r="E8" s="85"/>
      <c r="F8" s="85"/>
      <c r="G8" s="85"/>
      <c r="H8" s="85"/>
      <c r="I8" s="85"/>
      <c r="J8" s="190"/>
      <c r="K8" s="190"/>
      <c r="L8" s="85"/>
      <c r="M8" s="189">
        <f>SUM(K8:L8)</f>
        <v>0</v>
      </c>
    </row>
    <row r="9" spans="1:13" ht="15.75">
      <c r="A9" s="77"/>
      <c r="B9" s="82" t="s">
        <v>229</v>
      </c>
      <c r="C9" s="85"/>
      <c r="D9" s="85"/>
      <c r="E9" s="85"/>
      <c r="F9" s="85"/>
      <c r="G9" s="85"/>
      <c r="H9" s="85"/>
      <c r="I9" s="85"/>
      <c r="J9" s="85"/>
      <c r="K9" s="85"/>
      <c r="L9" s="85"/>
      <c r="M9" s="85"/>
    </row>
    <row r="10" spans="1:13" ht="31.5">
      <c r="A10" s="77"/>
      <c r="B10" s="82" t="s">
        <v>231</v>
      </c>
      <c r="C10" s="83"/>
      <c r="D10" s="83"/>
      <c r="E10" s="83"/>
      <c r="F10" s="83"/>
      <c r="G10" s="83"/>
      <c r="H10" s="83"/>
      <c r="I10" s="83"/>
      <c r="J10" s="83"/>
      <c r="K10" s="83"/>
      <c r="L10" s="83"/>
      <c r="M10" s="83"/>
    </row>
    <row r="11" spans="1:13" ht="31.5">
      <c r="A11" s="77"/>
      <c r="B11" s="82" t="s">
        <v>227</v>
      </c>
      <c r="C11" s="85"/>
      <c r="D11" s="85"/>
      <c r="E11" s="85"/>
      <c r="F11" s="85"/>
      <c r="G11" s="85"/>
      <c r="H11" s="85"/>
      <c r="I11" s="85"/>
      <c r="J11" s="85"/>
      <c r="K11" s="85"/>
      <c r="L11" s="85"/>
      <c r="M11" s="85"/>
    </row>
    <row r="12" spans="1:13" ht="18.75" customHeight="1">
      <c r="A12" s="77"/>
      <c r="B12" s="84" t="s">
        <v>226</v>
      </c>
      <c r="C12" s="85"/>
      <c r="D12" s="85"/>
      <c r="E12" s="85"/>
      <c r="F12" s="85"/>
      <c r="G12" s="85"/>
      <c r="H12" s="85"/>
      <c r="I12" s="85"/>
      <c r="J12" s="85"/>
      <c r="K12" s="85"/>
      <c r="L12" s="85"/>
      <c r="M12" s="85"/>
    </row>
    <row r="13" spans="1:13" ht="15.75">
      <c r="A13" s="77"/>
      <c r="B13" s="84" t="s">
        <v>205</v>
      </c>
      <c r="C13" s="85"/>
      <c r="D13" s="85"/>
      <c r="E13" s="85"/>
      <c r="F13" s="85"/>
      <c r="G13" s="85"/>
      <c r="H13" s="85"/>
      <c r="I13" s="85"/>
      <c r="J13" s="85"/>
      <c r="K13" s="85"/>
      <c r="L13" s="85"/>
      <c r="M13" s="85"/>
    </row>
    <row r="14" spans="1:13" ht="31.5">
      <c r="A14" s="77"/>
      <c r="B14" s="82" t="s">
        <v>225</v>
      </c>
      <c r="C14" s="83">
        <f>SUM(C12:C13)</f>
        <v>0</v>
      </c>
      <c r="D14" s="83">
        <f aca="true" t="shared" si="1" ref="D14:M14">SUM(D12:D13)</f>
        <v>0</v>
      </c>
      <c r="E14" s="83">
        <f t="shared" si="1"/>
        <v>0</v>
      </c>
      <c r="F14" s="83">
        <f t="shared" si="1"/>
        <v>0</v>
      </c>
      <c r="G14" s="83">
        <f t="shared" si="1"/>
        <v>0</v>
      </c>
      <c r="H14" s="83">
        <f t="shared" si="1"/>
        <v>0</v>
      </c>
      <c r="I14" s="83">
        <f t="shared" si="1"/>
        <v>0</v>
      </c>
      <c r="J14" s="83">
        <f t="shared" si="1"/>
        <v>0</v>
      </c>
      <c r="K14" s="83">
        <f t="shared" si="1"/>
        <v>0</v>
      </c>
      <c r="L14" s="83">
        <f t="shared" si="1"/>
        <v>0</v>
      </c>
      <c r="M14" s="83">
        <f t="shared" si="1"/>
        <v>0</v>
      </c>
    </row>
    <row r="15" spans="1:13" ht="15.75">
      <c r="A15" s="77"/>
      <c r="B15" s="82"/>
      <c r="C15" s="83"/>
      <c r="D15" s="83"/>
      <c r="E15" s="83"/>
      <c r="F15" s="83"/>
      <c r="G15" s="83"/>
      <c r="H15" s="83"/>
      <c r="I15" s="83"/>
      <c r="J15" s="83"/>
      <c r="K15" s="83"/>
      <c r="L15" s="83"/>
      <c r="M15" s="83"/>
    </row>
    <row r="16" spans="1:13" ht="18.75">
      <c r="A16" s="81" t="s">
        <v>104</v>
      </c>
      <c r="B16" s="82" t="s">
        <v>466</v>
      </c>
      <c r="C16" s="189">
        <f>SUM(C6:C14)</f>
        <v>0</v>
      </c>
      <c r="D16" s="189">
        <f aca="true" t="shared" si="2" ref="D16:M16">SUM(D6:D14)</f>
        <v>246813013</v>
      </c>
      <c r="E16" s="189">
        <f t="shared" si="2"/>
        <v>0</v>
      </c>
      <c r="F16" s="189">
        <f t="shared" si="2"/>
        <v>9214000</v>
      </c>
      <c r="G16" s="189">
        <f t="shared" si="2"/>
        <v>0</v>
      </c>
      <c r="H16" s="189">
        <f t="shared" si="2"/>
        <v>0</v>
      </c>
      <c r="I16" s="189">
        <f t="shared" si="2"/>
        <v>-59279664</v>
      </c>
      <c r="J16" s="189">
        <f t="shared" si="2"/>
        <v>28692503</v>
      </c>
      <c r="K16" s="189">
        <f t="shared" si="2"/>
        <v>225439852</v>
      </c>
      <c r="L16" s="189">
        <f t="shared" si="2"/>
        <v>0</v>
      </c>
      <c r="M16" s="189">
        <f t="shared" si="2"/>
        <v>225439852</v>
      </c>
    </row>
    <row r="17" spans="1:13" ht="15.75">
      <c r="A17" s="77"/>
      <c r="B17" s="84" t="s">
        <v>235</v>
      </c>
      <c r="C17" s="85"/>
      <c r="D17" s="85"/>
      <c r="E17" s="85"/>
      <c r="F17" s="85"/>
      <c r="G17" s="85"/>
      <c r="H17" s="85"/>
      <c r="I17" s="85"/>
      <c r="J17" s="85"/>
      <c r="K17" s="85"/>
      <c r="L17" s="85"/>
      <c r="M17" s="85"/>
    </row>
    <row r="18" spans="1:13" ht="31.5">
      <c r="A18" s="81" t="s">
        <v>104</v>
      </c>
      <c r="B18" s="82" t="s">
        <v>465</v>
      </c>
      <c r="C18" s="189">
        <f>SUM(C16:C17)</f>
        <v>0</v>
      </c>
      <c r="D18" s="189">
        <f aca="true" t="shared" si="3" ref="D18:M18">SUM(D16:D17)</f>
        <v>246813013</v>
      </c>
      <c r="E18" s="189">
        <f t="shared" si="3"/>
        <v>0</v>
      </c>
      <c r="F18" s="189">
        <f t="shared" si="3"/>
        <v>9214000</v>
      </c>
      <c r="G18" s="189">
        <f t="shared" si="3"/>
        <v>0</v>
      </c>
      <c r="H18" s="189">
        <f t="shared" si="3"/>
        <v>0</v>
      </c>
      <c r="I18" s="189">
        <f t="shared" si="3"/>
        <v>-59279664</v>
      </c>
      <c r="J18" s="189">
        <f t="shared" si="3"/>
        <v>28692503</v>
      </c>
      <c r="K18" s="189">
        <f t="shared" si="3"/>
        <v>225439852</v>
      </c>
      <c r="L18" s="189">
        <f t="shared" si="3"/>
        <v>0</v>
      </c>
      <c r="M18" s="189">
        <f t="shared" si="3"/>
        <v>225439852</v>
      </c>
    </row>
    <row r="19" spans="1:13" ht="31.5">
      <c r="A19" s="77"/>
      <c r="B19" s="82" t="s">
        <v>231</v>
      </c>
      <c r="C19" s="85"/>
      <c r="D19" s="85"/>
      <c r="E19" s="85"/>
      <c r="F19" s="85"/>
      <c r="G19" s="85"/>
      <c r="H19" s="85"/>
      <c r="I19" s="85"/>
      <c r="J19" s="85"/>
      <c r="K19" s="189"/>
      <c r="L19" s="85"/>
      <c r="M19" s="85"/>
    </row>
    <row r="20" spans="1:13" ht="15.75">
      <c r="A20" s="77"/>
      <c r="B20" s="84" t="s">
        <v>230</v>
      </c>
      <c r="C20" s="85"/>
      <c r="D20" s="189">
        <f>SUM(D18:D19)</f>
        <v>246813013</v>
      </c>
      <c r="E20" s="189">
        <f>SUM(E18:E19)</f>
        <v>0</v>
      </c>
      <c r="F20" s="189">
        <f>SUM(F18:F19)</f>
        <v>9214000</v>
      </c>
      <c r="G20" s="189">
        <f>SUM(G18:G19)</f>
        <v>0</v>
      </c>
      <c r="H20" s="189">
        <f>SUM(H18:H19)</f>
        <v>0</v>
      </c>
      <c r="I20" s="189">
        <f>+I18+J18</f>
        <v>-30587161</v>
      </c>
      <c r="J20" s="189">
        <f>+Pasivet!F50</f>
        <v>59599891.3</v>
      </c>
      <c r="K20" s="189">
        <f>+D20+F20+I20+J20</f>
        <v>285039743.3</v>
      </c>
      <c r="L20" s="83"/>
      <c r="M20" s="189">
        <f>+K20+L20</f>
        <v>285039743.3</v>
      </c>
    </row>
    <row r="21" spans="1:13" ht="15.75">
      <c r="A21" s="77"/>
      <c r="B21" s="82" t="s">
        <v>229</v>
      </c>
      <c r="C21" s="85"/>
      <c r="D21" s="85"/>
      <c r="E21" s="85"/>
      <c r="F21" s="85"/>
      <c r="G21" s="85"/>
      <c r="H21" s="85"/>
      <c r="I21" s="85"/>
      <c r="J21" s="85"/>
      <c r="K21" s="85"/>
      <c r="L21" s="85"/>
      <c r="M21" s="85"/>
    </row>
    <row r="22" spans="1:13" ht="31.5">
      <c r="A22" s="77"/>
      <c r="B22" s="82" t="s">
        <v>228</v>
      </c>
      <c r="C22" s="83"/>
      <c r="D22" s="83"/>
      <c r="E22" s="83"/>
      <c r="F22" s="83"/>
      <c r="G22" s="83"/>
      <c r="H22" s="83"/>
      <c r="I22" s="83"/>
      <c r="J22" s="83"/>
      <c r="K22" s="83"/>
      <c r="L22" s="83"/>
      <c r="M22" s="83"/>
    </row>
    <row r="23" spans="1:13" ht="31.5">
      <c r="A23" s="77"/>
      <c r="B23" s="82" t="s">
        <v>227</v>
      </c>
      <c r="C23" s="85"/>
      <c r="D23" s="85"/>
      <c r="E23" s="85"/>
      <c r="F23" s="85"/>
      <c r="G23" s="85"/>
      <c r="H23" s="85"/>
      <c r="I23" s="85"/>
      <c r="J23" s="85"/>
      <c r="K23" s="85"/>
      <c r="L23" s="85"/>
      <c r="M23" s="85"/>
    </row>
    <row r="24" spans="1:13" ht="15.75">
      <c r="A24" s="77"/>
      <c r="B24" s="84" t="s">
        <v>226</v>
      </c>
      <c r="C24" s="85"/>
      <c r="D24" s="85"/>
      <c r="E24" s="85"/>
      <c r="F24" s="85"/>
      <c r="G24" s="85"/>
      <c r="H24" s="85"/>
      <c r="I24" s="85"/>
      <c r="J24" s="85"/>
      <c r="K24" s="85"/>
      <c r="L24" s="85"/>
      <c r="M24" s="85"/>
    </row>
    <row r="25" spans="1:13" ht="15.75">
      <c r="A25" s="77"/>
      <c r="B25" s="84" t="s">
        <v>205</v>
      </c>
      <c r="C25" s="85"/>
      <c r="D25" s="85"/>
      <c r="E25" s="85"/>
      <c r="F25" s="85"/>
      <c r="G25" s="85"/>
      <c r="H25" s="85"/>
      <c r="I25" s="85"/>
      <c r="J25" s="85"/>
      <c r="K25" s="85"/>
      <c r="L25" s="85"/>
      <c r="M25" s="85"/>
    </row>
    <row r="26" spans="1:13" ht="31.5">
      <c r="A26" s="77"/>
      <c r="B26" s="82" t="s">
        <v>225</v>
      </c>
      <c r="C26" s="83"/>
      <c r="D26" s="83"/>
      <c r="E26" s="83"/>
      <c r="F26" s="83"/>
      <c r="G26" s="83"/>
      <c r="H26" s="83"/>
      <c r="I26" s="83"/>
      <c r="J26" s="83"/>
      <c r="K26" s="83"/>
      <c r="L26" s="83"/>
      <c r="M26" s="83"/>
    </row>
    <row r="27" spans="1:13" ht="18.75">
      <c r="A27" s="81" t="s">
        <v>104</v>
      </c>
      <c r="B27" s="82" t="s">
        <v>479</v>
      </c>
      <c r="C27" s="189">
        <f>SUM(C18:C26)</f>
        <v>0</v>
      </c>
      <c r="D27" s="189">
        <f>SUM(D20:D26)</f>
        <v>246813013</v>
      </c>
      <c r="E27" s="189">
        <f aca="true" t="shared" si="4" ref="E27:M27">SUM(E20:E26)</f>
        <v>0</v>
      </c>
      <c r="F27" s="189">
        <f t="shared" si="4"/>
        <v>9214000</v>
      </c>
      <c r="G27" s="189">
        <f t="shared" si="4"/>
        <v>0</v>
      </c>
      <c r="H27" s="189">
        <f t="shared" si="4"/>
        <v>0</v>
      </c>
      <c r="I27" s="189">
        <f t="shared" si="4"/>
        <v>-30587161</v>
      </c>
      <c r="J27" s="189">
        <f t="shared" si="4"/>
        <v>59599891.3</v>
      </c>
      <c r="K27" s="189">
        <f t="shared" si="4"/>
        <v>285039743.3</v>
      </c>
      <c r="L27" s="189">
        <f t="shared" si="4"/>
        <v>0</v>
      </c>
      <c r="M27" s="189">
        <f t="shared" si="4"/>
        <v>285039743.3</v>
      </c>
    </row>
  </sheetData>
  <sheetProtection/>
  <mergeCells count="1">
    <mergeCell ref="B1:M1"/>
  </mergeCells>
  <printOptions horizontalCentered="1"/>
  <pageMargins left="0" right="0" top="0.1968503937007874" bottom="0" header="0.31496062992125984" footer="0.31496062992125984"/>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dimension ref="B2:E61"/>
  <sheetViews>
    <sheetView zoomScalePageLayoutView="0" workbookViewId="0" topLeftCell="A43">
      <selection activeCell="D11" sqref="D11"/>
    </sheetView>
  </sheetViews>
  <sheetFormatPr defaultColWidth="4.7109375" defaultRowHeight="12.75"/>
  <cols>
    <col min="1" max="1" width="9.140625" style="0" customWidth="1"/>
    <col min="2" max="2" width="4.57421875" style="0" customWidth="1"/>
    <col min="3" max="3" width="7.421875" style="0" customWidth="1"/>
    <col min="4" max="4" width="78.28125" style="0" customWidth="1"/>
    <col min="5" max="5" width="4.8515625" style="0" customWidth="1"/>
    <col min="6" max="6" width="1.57421875" style="0" customWidth="1"/>
  </cols>
  <sheetData>
    <row r="2" spans="2:5" ht="12.75">
      <c r="B2" s="1"/>
      <c r="C2" s="2"/>
      <c r="D2" s="2"/>
      <c r="E2" s="3"/>
    </row>
    <row r="3" spans="2:5" s="10" customFormat="1" ht="33" customHeight="1">
      <c r="B3" s="248" t="s">
        <v>13</v>
      </c>
      <c r="C3" s="249"/>
      <c r="D3" s="249"/>
      <c r="E3" s="250"/>
    </row>
    <row r="4" spans="2:5" s="21" customFormat="1" ht="12.75">
      <c r="B4" s="18"/>
      <c r="C4" s="27" t="s">
        <v>27</v>
      </c>
      <c r="D4" s="19"/>
      <c r="E4" s="20"/>
    </row>
    <row r="5" spans="2:5" s="21" customFormat="1" ht="11.25">
      <c r="B5" s="18"/>
      <c r="C5" s="22"/>
      <c r="D5" s="72" t="s">
        <v>249</v>
      </c>
      <c r="E5" s="20"/>
    </row>
    <row r="6" spans="2:5" s="21" customFormat="1" ht="11.25">
      <c r="B6" s="18"/>
      <c r="C6" s="22"/>
      <c r="D6" s="23" t="s">
        <v>32</v>
      </c>
      <c r="E6" s="20"/>
    </row>
    <row r="7" spans="2:5" s="21" customFormat="1" ht="11.25">
      <c r="B7" s="18"/>
      <c r="C7" s="73" t="s">
        <v>250</v>
      </c>
      <c r="D7" s="46"/>
      <c r="E7" s="20"/>
    </row>
    <row r="8" spans="2:5" s="21" customFormat="1" ht="11.25">
      <c r="B8" s="18"/>
      <c r="C8" s="22"/>
      <c r="D8" s="23" t="s">
        <v>33</v>
      </c>
      <c r="E8" s="20"/>
    </row>
    <row r="9" spans="2:5" s="21" customFormat="1" ht="11.25">
      <c r="B9" s="18"/>
      <c r="C9" s="24"/>
      <c r="D9" s="23" t="s">
        <v>34</v>
      </c>
      <c r="E9" s="20"/>
    </row>
    <row r="10" spans="2:5" s="21" customFormat="1" ht="11.25">
      <c r="B10" s="18"/>
      <c r="C10" s="25"/>
      <c r="D10" s="26" t="s">
        <v>35</v>
      </c>
      <c r="E10" s="20"/>
    </row>
    <row r="11" spans="2:5" ht="5.25" customHeight="1">
      <c r="B11" s="4"/>
      <c r="C11" s="5"/>
      <c r="D11" s="5"/>
      <c r="E11" s="6"/>
    </row>
    <row r="12" spans="2:5" ht="15.75">
      <c r="B12" s="4"/>
      <c r="C12" s="47" t="s">
        <v>36</v>
      </c>
      <c r="D12" s="45" t="s">
        <v>37</v>
      </c>
      <c r="E12" s="6"/>
    </row>
    <row r="13" spans="2:5" ht="6" customHeight="1">
      <c r="B13" s="4"/>
      <c r="C13" s="48"/>
      <c r="E13" s="6"/>
    </row>
    <row r="14" spans="2:5" ht="12.75">
      <c r="B14" s="4"/>
      <c r="C14" s="180">
        <v>1</v>
      </c>
      <c r="D14" s="178" t="s">
        <v>260</v>
      </c>
      <c r="E14" s="6"/>
    </row>
    <row r="15" spans="2:5" ht="12.75">
      <c r="B15" s="4"/>
      <c r="C15" s="180">
        <v>2</v>
      </c>
      <c r="D15" t="s">
        <v>293</v>
      </c>
      <c r="E15" s="6"/>
    </row>
    <row r="16" spans="2:5" ht="12.75">
      <c r="B16" s="4"/>
      <c r="C16" s="179">
        <v>3</v>
      </c>
      <c r="D16" t="s">
        <v>294</v>
      </c>
      <c r="E16" s="6"/>
    </row>
    <row r="17" spans="2:5" s="17" customFormat="1" ht="12.75">
      <c r="B17" s="38"/>
      <c r="C17" s="179">
        <v>4</v>
      </c>
      <c r="D17" s="5" t="s">
        <v>295</v>
      </c>
      <c r="E17" s="49"/>
    </row>
    <row r="18" spans="2:5" s="17" customFormat="1" ht="12.75">
      <c r="B18" s="38"/>
      <c r="C18" s="179"/>
      <c r="D18" s="178" t="s">
        <v>261</v>
      </c>
      <c r="E18" s="49"/>
    </row>
    <row r="19" spans="2:5" s="17" customFormat="1" ht="12.75">
      <c r="B19" s="38"/>
      <c r="C19" s="179" t="s">
        <v>262</v>
      </c>
      <c r="D19" s="179"/>
      <c r="E19" s="49"/>
    </row>
    <row r="20" spans="2:5" s="17" customFormat="1" ht="12.75">
      <c r="B20" s="38"/>
      <c r="C20" s="179"/>
      <c r="D20" s="178" t="s">
        <v>263</v>
      </c>
      <c r="E20" s="49"/>
    </row>
    <row r="21" spans="2:5" s="17" customFormat="1" ht="12.75">
      <c r="B21" s="38"/>
      <c r="C21" s="179" t="s">
        <v>264</v>
      </c>
      <c r="D21" s="179"/>
      <c r="E21" s="49"/>
    </row>
    <row r="22" spans="2:5" s="17" customFormat="1" ht="12.75">
      <c r="B22" s="38"/>
      <c r="C22" s="179"/>
      <c r="D22" s="178" t="s">
        <v>265</v>
      </c>
      <c r="E22" s="49"/>
    </row>
    <row r="23" spans="2:5" s="17" customFormat="1" ht="12.75">
      <c r="B23" s="38"/>
      <c r="C23" s="179" t="s">
        <v>266</v>
      </c>
      <c r="D23" s="179"/>
      <c r="E23" s="49"/>
    </row>
    <row r="24" spans="2:5" s="17" customFormat="1" ht="12.75">
      <c r="B24" s="38"/>
      <c r="C24" s="179"/>
      <c r="D24" s="179" t="s">
        <v>267</v>
      </c>
      <c r="E24" s="49"/>
    </row>
    <row r="25" spans="2:5" s="17" customFormat="1" ht="12.75">
      <c r="B25" s="38"/>
      <c r="C25" s="179" t="s">
        <v>268</v>
      </c>
      <c r="D25" s="179"/>
      <c r="E25" s="49"/>
    </row>
    <row r="26" spans="2:5" s="17" customFormat="1" ht="12.75">
      <c r="B26" s="38"/>
      <c r="C26" s="178" t="s">
        <v>269</v>
      </c>
      <c r="D26" s="179"/>
      <c r="E26" s="49"/>
    </row>
    <row r="27" spans="2:5" s="17" customFormat="1" ht="12.75">
      <c r="B27" s="38"/>
      <c r="C27" s="179"/>
      <c r="D27" s="179" t="s">
        <v>270</v>
      </c>
      <c r="E27" s="49"/>
    </row>
    <row r="28" spans="2:5" s="17" customFormat="1" ht="12.75">
      <c r="B28" s="38"/>
      <c r="C28" s="178" t="s">
        <v>271</v>
      </c>
      <c r="D28" s="179"/>
      <c r="E28" s="49"/>
    </row>
    <row r="29" spans="2:5" s="17" customFormat="1" ht="12.75">
      <c r="B29" s="38"/>
      <c r="C29" s="179"/>
      <c r="D29" s="179" t="s">
        <v>272</v>
      </c>
      <c r="E29" s="49"/>
    </row>
    <row r="30" spans="2:5" s="17" customFormat="1" ht="12.75">
      <c r="B30" s="38"/>
      <c r="C30" s="178" t="s">
        <v>273</v>
      </c>
      <c r="D30" s="179"/>
      <c r="E30" s="49"/>
    </row>
    <row r="31" spans="2:5" s="17" customFormat="1" ht="12.75">
      <c r="B31" s="38"/>
      <c r="C31" s="179" t="s">
        <v>274</v>
      </c>
      <c r="D31" s="179" t="s">
        <v>275</v>
      </c>
      <c r="E31" s="49"/>
    </row>
    <row r="32" spans="2:5" s="17" customFormat="1" ht="12.75">
      <c r="B32" s="38"/>
      <c r="C32" s="179"/>
      <c r="D32" s="178" t="s">
        <v>276</v>
      </c>
      <c r="E32" s="49"/>
    </row>
    <row r="33" spans="2:5" s="17" customFormat="1" ht="12.75">
      <c r="B33" s="38"/>
      <c r="C33" s="179"/>
      <c r="D33" s="178" t="s">
        <v>277</v>
      </c>
      <c r="E33" s="49"/>
    </row>
    <row r="34" spans="2:5" s="17" customFormat="1" ht="12.75">
      <c r="B34" s="38"/>
      <c r="C34" s="179"/>
      <c r="D34" s="178" t="s">
        <v>278</v>
      </c>
      <c r="E34" s="49"/>
    </row>
    <row r="35" spans="2:5" s="17" customFormat="1" ht="12.75">
      <c r="B35" s="38"/>
      <c r="C35" s="179"/>
      <c r="D35" s="178" t="s">
        <v>279</v>
      </c>
      <c r="E35" s="49"/>
    </row>
    <row r="36" spans="2:5" s="17" customFormat="1" ht="12.75">
      <c r="B36" s="38"/>
      <c r="C36" s="179"/>
      <c r="D36" s="178" t="s">
        <v>280</v>
      </c>
      <c r="E36" s="49"/>
    </row>
    <row r="37" spans="2:5" s="17" customFormat="1" ht="12.75">
      <c r="B37" s="38"/>
      <c r="C37" s="179"/>
      <c r="D37" s="178" t="s">
        <v>281</v>
      </c>
      <c r="E37" s="49"/>
    </row>
    <row r="38" spans="2:5" s="17" customFormat="1" ht="6" customHeight="1">
      <c r="B38" s="38"/>
      <c r="C38" s="179"/>
      <c r="D38" s="179"/>
      <c r="E38" s="49"/>
    </row>
    <row r="39" spans="2:5" s="17" customFormat="1" ht="15.75">
      <c r="B39" s="38"/>
      <c r="C39" s="47" t="s">
        <v>38</v>
      </c>
      <c r="D39" s="45" t="s">
        <v>39</v>
      </c>
      <c r="E39" s="49"/>
    </row>
    <row r="40" spans="2:5" s="17" customFormat="1" ht="4.5" customHeight="1">
      <c r="B40" s="38"/>
      <c r="C40" s="179"/>
      <c r="D40" s="179"/>
      <c r="E40" s="49"/>
    </row>
    <row r="41" spans="2:5" s="17" customFormat="1" ht="12.75">
      <c r="B41" s="38"/>
      <c r="C41" s="179"/>
      <c r="D41" s="178" t="s">
        <v>282</v>
      </c>
      <c r="E41" s="49"/>
    </row>
    <row r="42" spans="2:5" s="17" customFormat="1" ht="12.75">
      <c r="B42" s="38"/>
      <c r="C42" s="182" t="s">
        <v>303</v>
      </c>
      <c r="D42" s="179"/>
      <c r="E42" s="49"/>
    </row>
    <row r="43" spans="2:5" s="17" customFormat="1" ht="12.75">
      <c r="B43" s="38"/>
      <c r="C43" s="179"/>
      <c r="D43" s="179" t="s">
        <v>283</v>
      </c>
      <c r="E43" s="49"/>
    </row>
    <row r="44" spans="2:5" s="17" customFormat="1" ht="12.75">
      <c r="B44" s="38"/>
      <c r="C44" s="179" t="s">
        <v>284</v>
      </c>
      <c r="D44" s="179"/>
      <c r="E44" s="49"/>
    </row>
    <row r="45" spans="2:5" s="17" customFormat="1" ht="12.75">
      <c r="B45" s="38"/>
      <c r="C45" s="179"/>
      <c r="D45" s="179" t="s">
        <v>285</v>
      </c>
      <c r="E45" s="49"/>
    </row>
    <row r="46" spans="2:5" s="17" customFormat="1" ht="12.75">
      <c r="B46" s="38"/>
      <c r="C46" s="5" t="s">
        <v>296</v>
      </c>
      <c r="D46" s="179"/>
      <c r="E46" s="49"/>
    </row>
    <row r="47" spans="2:5" s="17" customFormat="1" ht="12.75">
      <c r="B47" s="38"/>
      <c r="C47" s="179"/>
      <c r="D47" s="179" t="s">
        <v>286</v>
      </c>
      <c r="E47" s="49"/>
    </row>
    <row r="48" spans="2:5" s="17" customFormat="1" ht="12.75">
      <c r="B48" s="38"/>
      <c r="C48" s="5" t="s">
        <v>297</v>
      </c>
      <c r="D48" s="179"/>
      <c r="E48" s="49"/>
    </row>
    <row r="49" spans="2:5" s="17" customFormat="1" ht="12.75">
      <c r="B49" s="38"/>
      <c r="C49" s="181"/>
      <c r="D49" t="s">
        <v>298</v>
      </c>
      <c r="E49" s="49"/>
    </row>
    <row r="50" spans="2:5" s="17" customFormat="1" ht="12.75">
      <c r="B50" s="38"/>
      <c r="C50" s="181" t="s">
        <v>287</v>
      </c>
      <c r="D50" s="181"/>
      <c r="E50" s="49"/>
    </row>
    <row r="51" spans="2:5" s="17" customFormat="1" ht="12.75">
      <c r="B51" s="38"/>
      <c r="C51" s="181" t="s">
        <v>288</v>
      </c>
      <c r="D51" s="181"/>
      <c r="E51" s="49"/>
    </row>
    <row r="52" spans="2:5" s="17" customFormat="1" ht="12.75">
      <c r="B52" s="38"/>
      <c r="C52" s="181" t="s">
        <v>289</v>
      </c>
      <c r="D52" s="179"/>
      <c r="E52" s="49"/>
    </row>
    <row r="53" spans="2:5" s="17" customFormat="1" ht="12.75">
      <c r="B53" s="38"/>
      <c r="C53" s="179"/>
      <c r="D53" t="s">
        <v>290</v>
      </c>
      <c r="E53" s="49"/>
    </row>
    <row r="54" spans="2:5" s="17" customFormat="1" ht="12.75">
      <c r="B54" s="38"/>
      <c r="C54" s="179"/>
      <c r="D54" s="179" t="s">
        <v>291</v>
      </c>
      <c r="E54" s="49"/>
    </row>
    <row r="55" spans="2:5" s="16" customFormat="1" ht="12.75">
      <c r="B55" s="13"/>
      <c r="C55" s="14"/>
      <c r="D55" s="14" t="s">
        <v>292</v>
      </c>
      <c r="E55" s="15"/>
    </row>
    <row r="56" spans="2:5" ht="12.75">
      <c r="B56" s="4"/>
      <c r="C56" s="181"/>
      <c r="D56" t="s">
        <v>299</v>
      </c>
      <c r="E56" s="6"/>
    </row>
    <row r="57" spans="2:5" ht="12.75">
      <c r="B57" s="4"/>
      <c r="C57" t="s">
        <v>300</v>
      </c>
      <c r="D57" s="181"/>
      <c r="E57" s="6"/>
    </row>
    <row r="58" spans="2:5" ht="12.75">
      <c r="B58" s="4"/>
      <c r="C58" s="17"/>
      <c r="D58" s="17"/>
      <c r="E58" s="6"/>
    </row>
    <row r="59" spans="2:5" ht="12.75">
      <c r="B59" s="4"/>
      <c r="C59" s="17"/>
      <c r="D59" s="17"/>
      <c r="E59" s="6"/>
    </row>
    <row r="60" spans="2:5" ht="12.75">
      <c r="B60" s="4"/>
      <c r="C60" s="17"/>
      <c r="D60" s="17"/>
      <c r="E60" s="50"/>
    </row>
    <row r="61" spans="2:5" ht="12.75">
      <c r="B61" s="7"/>
      <c r="C61" s="8"/>
      <c r="D61" s="8"/>
      <c r="E61" s="9"/>
    </row>
  </sheetData>
  <sheetProtection/>
  <mergeCells count="1">
    <mergeCell ref="B3:E3"/>
  </mergeCells>
  <printOptions horizontalCentered="1" verticalCentered="1"/>
  <pageMargins left="0" right="0" top="0" bottom="0" header="0.511811023622047" footer="0.511811023622047"/>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F28" sqref="F28"/>
    </sheetView>
  </sheetViews>
  <sheetFormatPr defaultColWidth="9.140625" defaultRowHeight="12.75"/>
  <sheetData>
    <row r="1" ht="12.75">
      <c r="A1" t="s">
        <v>462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M59"/>
  <sheetViews>
    <sheetView zoomScalePageLayoutView="0" workbookViewId="0" topLeftCell="A1">
      <selection activeCell="L13" sqref="L13"/>
    </sheetView>
  </sheetViews>
  <sheetFormatPr defaultColWidth="9.140625" defaultRowHeight="12.75"/>
  <cols>
    <col min="1" max="1" width="3.7109375" style="0" customWidth="1"/>
    <col min="2" max="2" width="3.421875" style="40" customWidth="1"/>
    <col min="3" max="3" width="2.00390625" style="0" customWidth="1"/>
    <col min="4" max="4" width="3.421875" style="0" customWidth="1"/>
    <col min="5" max="5" width="13.7109375" style="0" customWidth="1"/>
    <col min="6" max="6" width="11.00390625" style="0" customWidth="1"/>
    <col min="7" max="7" width="19.57421875" style="0" customWidth="1"/>
    <col min="8" max="8" width="6.28125" style="0" customWidth="1"/>
    <col min="9" max="9" width="12.28125" style="0" customWidth="1"/>
    <col min="10" max="10" width="8.7109375" style="0" customWidth="1"/>
    <col min="11" max="11" width="15.7109375" style="0" customWidth="1"/>
    <col min="12" max="12" width="15.00390625" style="0" customWidth="1"/>
    <col min="13" max="13" width="2.28125" style="0" customWidth="1"/>
    <col min="14" max="14" width="2.140625" style="0" customWidth="1"/>
  </cols>
  <sheetData>
    <row r="2" spans="1:13" ht="12.75">
      <c r="A2" s="1"/>
      <c r="B2" s="31"/>
      <c r="C2" s="2"/>
      <c r="D2" s="2"/>
      <c r="E2" s="2"/>
      <c r="F2" s="2"/>
      <c r="G2" s="2"/>
      <c r="H2" s="2"/>
      <c r="I2" s="2"/>
      <c r="J2" s="2"/>
      <c r="K2" s="2"/>
      <c r="L2" s="2"/>
      <c r="M2" s="3"/>
    </row>
    <row r="3" spans="1:13" ht="12.75">
      <c r="A3" s="4"/>
      <c r="B3" s="32"/>
      <c r="C3" s="5"/>
      <c r="D3" s="5"/>
      <c r="E3" s="5"/>
      <c r="F3" s="5"/>
      <c r="G3" s="5"/>
      <c r="H3" s="5"/>
      <c r="I3" s="5"/>
      <c r="J3" s="5"/>
      <c r="K3" s="5"/>
      <c r="L3" s="5"/>
      <c r="M3" s="6"/>
    </row>
    <row r="4" spans="1:13" s="10" customFormat="1" ht="33" customHeight="1">
      <c r="A4" s="248" t="s">
        <v>13</v>
      </c>
      <c r="B4" s="249"/>
      <c r="C4" s="249"/>
      <c r="D4" s="249"/>
      <c r="E4" s="249"/>
      <c r="F4" s="249"/>
      <c r="G4" s="249"/>
      <c r="H4" s="249"/>
      <c r="I4" s="249"/>
      <c r="J4" s="249"/>
      <c r="K4" s="249"/>
      <c r="L4" s="249"/>
      <c r="M4" s="250"/>
    </row>
    <row r="5" spans="1:13" s="10" customFormat="1" ht="12.75" customHeight="1">
      <c r="A5" s="28"/>
      <c r="B5" s="29"/>
      <c r="C5" s="29"/>
      <c r="D5" s="29"/>
      <c r="E5" s="29"/>
      <c r="F5" s="29"/>
      <c r="G5" s="29"/>
      <c r="H5" s="29"/>
      <c r="I5" s="29"/>
      <c r="J5" s="29"/>
      <c r="K5" s="29"/>
      <c r="L5" s="29"/>
      <c r="M5" s="30"/>
    </row>
    <row r="6" spans="1:13" ht="15.75">
      <c r="A6" s="4"/>
      <c r="B6" s="32"/>
      <c r="C6" s="253" t="s">
        <v>25</v>
      </c>
      <c r="D6" s="253"/>
      <c r="E6" s="33" t="s">
        <v>28</v>
      </c>
      <c r="F6" s="5"/>
      <c r="G6" s="5"/>
      <c r="H6" s="5"/>
      <c r="I6" s="5"/>
      <c r="J6" s="34"/>
      <c r="K6" s="34"/>
      <c r="L6" s="5"/>
      <c r="M6" s="6"/>
    </row>
    <row r="7" spans="1:13" ht="12.75">
      <c r="A7" s="4"/>
      <c r="B7" s="32"/>
      <c r="C7" s="5"/>
      <c r="D7" s="5"/>
      <c r="E7" s="5"/>
      <c r="F7" s="5"/>
      <c r="G7" s="5"/>
      <c r="H7" s="5"/>
      <c r="I7" s="5"/>
      <c r="J7" s="34"/>
      <c r="K7" s="34"/>
      <c r="L7" s="5"/>
      <c r="M7" s="6"/>
    </row>
    <row r="8" spans="1:13" ht="12.75">
      <c r="A8" s="4"/>
      <c r="B8" s="32"/>
      <c r="C8" s="5"/>
      <c r="D8" s="194" t="s">
        <v>451</v>
      </c>
      <c r="E8" s="195" t="s">
        <v>339</v>
      </c>
      <c r="F8" s="36"/>
      <c r="G8" s="37"/>
      <c r="H8" s="5"/>
      <c r="I8" s="5"/>
      <c r="J8" s="5"/>
      <c r="K8" s="14" t="s">
        <v>457</v>
      </c>
      <c r="L8" s="14" t="s">
        <v>458</v>
      </c>
      <c r="M8" s="6"/>
    </row>
    <row r="9" spans="1:13" ht="12.75">
      <c r="A9" s="4"/>
      <c r="B9" s="32"/>
      <c r="C9" s="5"/>
      <c r="D9" s="35">
        <v>1</v>
      </c>
      <c r="E9" s="195" t="s">
        <v>429</v>
      </c>
      <c r="F9" s="36"/>
      <c r="G9" s="37"/>
      <c r="H9" s="5"/>
      <c r="I9" s="5"/>
      <c r="J9" s="5"/>
      <c r="K9" s="202">
        <f>Aktivet!F8</f>
        <v>447468</v>
      </c>
      <c r="L9" s="202">
        <f>Aktivet!G8</f>
        <v>438467</v>
      </c>
      <c r="M9" s="6"/>
    </row>
    <row r="10" spans="1:13" ht="12.75">
      <c r="A10" s="4"/>
      <c r="B10" s="32"/>
      <c r="C10" s="5"/>
      <c r="D10" s="35">
        <v>2</v>
      </c>
      <c r="E10" s="195" t="s">
        <v>430</v>
      </c>
      <c r="F10" s="36"/>
      <c r="G10" s="37"/>
      <c r="H10" s="5"/>
      <c r="I10" s="5"/>
      <c r="J10" s="5"/>
      <c r="K10" s="202">
        <f>+Aktivet!F7</f>
        <v>59169220</v>
      </c>
      <c r="L10" s="202">
        <f>+Aktivet!G7</f>
        <v>57576454</v>
      </c>
      <c r="M10" s="6"/>
    </row>
    <row r="11" spans="1:13" ht="12.75">
      <c r="A11" s="4"/>
      <c r="B11" s="32"/>
      <c r="C11" s="5"/>
      <c r="D11" s="35"/>
      <c r="E11" s="195" t="s">
        <v>441</v>
      </c>
      <c r="F11" s="36"/>
      <c r="G11" s="37"/>
      <c r="H11" s="5"/>
      <c r="I11" s="5"/>
      <c r="J11" s="5"/>
      <c r="K11" s="5"/>
      <c r="L11" s="5"/>
      <c r="M11" s="6"/>
    </row>
    <row r="12" spans="1:13" ht="12.75">
      <c r="A12" s="4"/>
      <c r="B12" s="32"/>
      <c r="C12" s="5"/>
      <c r="D12" s="194" t="s">
        <v>25</v>
      </c>
      <c r="E12" s="195" t="s">
        <v>431</v>
      </c>
      <c r="F12" s="36"/>
      <c r="G12" s="37"/>
      <c r="H12" s="5"/>
      <c r="I12" s="5"/>
      <c r="J12" s="5"/>
      <c r="K12" s="5"/>
      <c r="L12" s="5"/>
      <c r="M12" s="6"/>
    </row>
    <row r="13" spans="1:13" ht="12.75">
      <c r="A13" s="4"/>
      <c r="B13" s="32"/>
      <c r="C13" s="5"/>
      <c r="D13" s="35">
        <v>1</v>
      </c>
      <c r="E13" s="195" t="s">
        <v>452</v>
      </c>
      <c r="F13" s="36"/>
      <c r="G13" s="37"/>
      <c r="H13" s="5"/>
      <c r="I13" s="5"/>
      <c r="J13" s="5"/>
      <c r="K13" s="202">
        <f>Aktivet!F15</f>
        <v>1185378915</v>
      </c>
      <c r="L13" s="202">
        <f>Aktivet!G15</f>
        <v>1093596391</v>
      </c>
      <c r="M13" s="6"/>
    </row>
    <row r="14" spans="1:13" ht="12.75">
      <c r="A14" s="4"/>
      <c r="B14" s="32"/>
      <c r="C14" s="5"/>
      <c r="D14" s="35">
        <v>2</v>
      </c>
      <c r="E14" s="195" t="s">
        <v>453</v>
      </c>
      <c r="F14" s="36"/>
      <c r="G14" s="37"/>
      <c r="H14" s="5"/>
      <c r="I14" s="5"/>
      <c r="J14" s="5"/>
      <c r="K14" s="202">
        <f>Aktivet!F18</f>
        <v>0</v>
      </c>
      <c r="L14" s="202">
        <f>Aktivet!G18</f>
        <v>0</v>
      </c>
      <c r="M14" s="6"/>
    </row>
    <row r="15" spans="1:13" ht="12.75">
      <c r="A15" s="4"/>
      <c r="B15" s="32"/>
      <c r="C15" s="5"/>
      <c r="D15" s="35">
        <v>3</v>
      </c>
      <c r="E15" s="195" t="s">
        <v>459</v>
      </c>
      <c r="F15" s="36"/>
      <c r="G15" s="37"/>
      <c r="H15" s="5"/>
      <c r="I15" s="5"/>
      <c r="J15" s="5"/>
      <c r="K15" s="202">
        <f>Aktivet!F20</f>
        <v>0</v>
      </c>
      <c r="L15" s="202">
        <f>Aktivet!G20</f>
        <v>0</v>
      </c>
      <c r="M15" s="6"/>
    </row>
    <row r="16" spans="1:13" ht="12.75">
      <c r="A16" s="4"/>
      <c r="B16" s="32"/>
      <c r="C16" s="5"/>
      <c r="D16" s="35"/>
      <c r="E16" s="201" t="s">
        <v>454</v>
      </c>
      <c r="F16" s="197"/>
      <c r="G16" s="198"/>
      <c r="H16" s="199"/>
      <c r="I16" s="5"/>
      <c r="J16" s="5"/>
      <c r="K16" s="5"/>
      <c r="L16" s="5"/>
      <c r="M16" s="6"/>
    </row>
    <row r="17" spans="1:13" ht="12.75">
      <c r="A17" s="4"/>
      <c r="B17" s="32"/>
      <c r="C17" s="5"/>
      <c r="D17" s="35"/>
      <c r="E17" s="201" t="s">
        <v>455</v>
      </c>
      <c r="F17" s="197"/>
      <c r="G17" s="198"/>
      <c r="H17" s="199"/>
      <c r="I17" s="5"/>
      <c r="J17" s="5"/>
      <c r="K17" s="5"/>
      <c r="L17" s="5"/>
      <c r="M17" s="6"/>
    </row>
    <row r="18" spans="1:13" ht="12.75">
      <c r="A18" s="4"/>
      <c r="B18" s="32"/>
      <c r="C18" s="5"/>
      <c r="D18" s="35"/>
      <c r="E18" s="201" t="s">
        <v>456</v>
      </c>
      <c r="F18" s="197"/>
      <c r="G18" s="198"/>
      <c r="H18" s="199"/>
      <c r="I18" s="5"/>
      <c r="J18" s="5"/>
      <c r="K18" s="5"/>
      <c r="L18" s="5"/>
      <c r="M18" s="6"/>
    </row>
    <row r="19" spans="1:13" ht="12.75">
      <c r="A19" s="4"/>
      <c r="B19" s="32"/>
      <c r="C19" s="5"/>
      <c r="D19" s="35"/>
      <c r="E19" s="197"/>
      <c r="F19" s="197"/>
      <c r="G19" s="198"/>
      <c r="H19" s="199"/>
      <c r="I19" s="5"/>
      <c r="J19" s="5"/>
      <c r="K19" s="5"/>
      <c r="L19" s="5"/>
      <c r="M19" s="6"/>
    </row>
    <row r="20" spans="1:13" ht="12.75">
      <c r="A20" s="4"/>
      <c r="B20" s="32"/>
      <c r="C20" s="5"/>
      <c r="D20" s="35">
        <v>3</v>
      </c>
      <c r="E20" s="195" t="s">
        <v>432</v>
      </c>
      <c r="F20" s="195" t="s">
        <v>433</v>
      </c>
      <c r="G20" s="37"/>
      <c r="H20" s="5"/>
      <c r="I20" s="5"/>
      <c r="J20" s="5"/>
      <c r="K20" s="202">
        <f>Aktivet!F43</f>
        <v>218726007</v>
      </c>
      <c r="L20" s="202">
        <f>Aktivet!G43</f>
        <v>234796648.54331</v>
      </c>
      <c r="M20" s="6"/>
    </row>
    <row r="21" spans="1:13" ht="12.75">
      <c r="A21" s="4"/>
      <c r="B21" s="32"/>
      <c r="C21" s="5"/>
      <c r="D21" s="35"/>
      <c r="E21" s="36"/>
      <c r="F21" s="36"/>
      <c r="G21" s="37"/>
      <c r="H21" s="5"/>
      <c r="I21" s="5"/>
      <c r="J21" s="5"/>
      <c r="K21" s="5"/>
      <c r="L21" s="5"/>
      <c r="M21" s="6"/>
    </row>
    <row r="22" spans="1:13" ht="12.75">
      <c r="A22" s="4"/>
      <c r="B22" s="32"/>
      <c r="C22" s="5"/>
      <c r="D22" s="35">
        <v>4</v>
      </c>
      <c r="E22" s="195" t="s">
        <v>434</v>
      </c>
      <c r="F22" s="36"/>
      <c r="G22" s="14" t="s">
        <v>461</v>
      </c>
      <c r="H22" s="5"/>
      <c r="I22" s="14" t="s">
        <v>460</v>
      </c>
      <c r="J22" s="5"/>
      <c r="K22" s="202"/>
      <c r="L22" s="5"/>
      <c r="M22" s="6"/>
    </row>
    <row r="23" spans="1:13" ht="12.75">
      <c r="A23" s="4"/>
      <c r="B23" s="32"/>
      <c r="C23" s="5"/>
      <c r="D23" s="35"/>
      <c r="E23" s="201" t="s">
        <v>463</v>
      </c>
      <c r="F23" s="36"/>
      <c r="G23" s="37"/>
      <c r="H23" s="5"/>
      <c r="I23" s="5"/>
      <c r="J23" s="5"/>
      <c r="K23" s="202">
        <f>Pasivet!F8</f>
        <v>0</v>
      </c>
      <c r="L23" s="202">
        <f>Pasivet!G8</f>
        <v>0</v>
      </c>
      <c r="M23" s="6"/>
    </row>
    <row r="24" spans="1:13" ht="12.75">
      <c r="A24" s="4"/>
      <c r="B24" s="32"/>
      <c r="C24" s="5"/>
      <c r="D24" s="35"/>
      <c r="E24" s="201" t="s">
        <v>463</v>
      </c>
      <c r="F24" s="36"/>
      <c r="G24" s="37"/>
      <c r="H24" s="5"/>
      <c r="I24" s="5"/>
      <c r="J24" s="5"/>
      <c r="K24" s="202">
        <f>Pasivet!F23</f>
        <v>0</v>
      </c>
      <c r="L24" s="202">
        <f>Pasivet!G23</f>
        <v>0</v>
      </c>
      <c r="M24" s="6"/>
    </row>
    <row r="25" spans="1:13" ht="12.75">
      <c r="A25" s="4"/>
      <c r="B25" s="32"/>
      <c r="C25" s="5"/>
      <c r="D25" s="35"/>
      <c r="E25" s="200"/>
      <c r="F25" s="36"/>
      <c r="G25" s="37"/>
      <c r="H25" s="5"/>
      <c r="I25" s="5"/>
      <c r="J25" s="5"/>
      <c r="K25" s="5"/>
      <c r="L25" s="5"/>
      <c r="M25" s="6"/>
    </row>
    <row r="26" spans="1:13" ht="12.75">
      <c r="A26" s="4"/>
      <c r="B26" s="32"/>
      <c r="C26" s="5"/>
      <c r="D26" s="35"/>
      <c r="E26" s="36"/>
      <c r="F26" s="36"/>
      <c r="G26" s="37"/>
      <c r="H26" s="5"/>
      <c r="I26" s="5"/>
      <c r="J26" s="5"/>
      <c r="K26" s="5"/>
      <c r="L26" s="5"/>
      <c r="M26" s="6"/>
    </row>
    <row r="27" spans="1:13" ht="12.75">
      <c r="A27" s="4"/>
      <c r="B27" s="32"/>
      <c r="C27" s="5"/>
      <c r="D27" s="35">
        <v>5</v>
      </c>
      <c r="E27" s="195" t="s">
        <v>435</v>
      </c>
      <c r="F27" s="36"/>
      <c r="G27" s="14" t="s">
        <v>461</v>
      </c>
      <c r="H27" s="5"/>
      <c r="I27" s="14" t="s">
        <v>460</v>
      </c>
      <c r="J27" s="5"/>
      <c r="K27" s="5"/>
      <c r="L27" s="5"/>
      <c r="M27" s="6"/>
    </row>
    <row r="28" spans="1:13" ht="12.75">
      <c r="A28" s="4"/>
      <c r="B28" s="32"/>
      <c r="C28" s="5"/>
      <c r="D28" s="35">
        <v>1</v>
      </c>
      <c r="E28" s="195" t="s">
        <v>446</v>
      </c>
      <c r="F28" s="36"/>
      <c r="G28" s="203">
        <f>Pasivet!F10</f>
        <v>769282236</v>
      </c>
      <c r="H28" s="5"/>
      <c r="I28" s="202">
        <f>Pasivet!F25</f>
        <v>0</v>
      </c>
      <c r="J28" s="5"/>
      <c r="K28" s="5"/>
      <c r="L28" s="5"/>
      <c r="M28" s="6"/>
    </row>
    <row r="29" spans="1:13" ht="12.75">
      <c r="A29" s="4"/>
      <c r="B29" s="32"/>
      <c r="C29" s="5"/>
      <c r="D29" s="35">
        <v>2</v>
      </c>
      <c r="E29" s="195" t="s">
        <v>447</v>
      </c>
      <c r="F29" s="36"/>
      <c r="G29" s="203">
        <f>Pasivet!F11</f>
        <v>81349623</v>
      </c>
      <c r="H29" s="5"/>
      <c r="I29" s="202">
        <f>Pasivet!F26</f>
        <v>0</v>
      </c>
      <c r="J29" s="5"/>
      <c r="K29" s="5"/>
      <c r="L29" s="5"/>
      <c r="M29" s="6"/>
    </row>
    <row r="30" spans="1:13" ht="12.75">
      <c r="A30" s="4"/>
      <c r="B30" s="32"/>
      <c r="C30" s="5"/>
      <c r="D30" s="35"/>
      <c r="E30" s="36"/>
      <c r="F30" s="36"/>
      <c r="G30" s="37"/>
      <c r="H30" s="5"/>
      <c r="I30" s="5"/>
      <c r="J30" s="5"/>
      <c r="K30" s="5"/>
      <c r="L30" s="5"/>
      <c r="M30" s="6"/>
    </row>
    <row r="31" spans="1:13" ht="12.75">
      <c r="A31" s="4"/>
      <c r="B31" s="32"/>
      <c r="C31" s="5"/>
      <c r="D31" s="35"/>
      <c r="E31" s="195" t="s">
        <v>442</v>
      </c>
      <c r="F31" s="36"/>
      <c r="G31" s="14" t="s">
        <v>461</v>
      </c>
      <c r="H31" s="5"/>
      <c r="I31" s="14" t="s">
        <v>460</v>
      </c>
      <c r="J31" s="5"/>
      <c r="K31" s="5"/>
      <c r="L31" s="5"/>
      <c r="M31" s="6"/>
    </row>
    <row r="32" spans="1:13" ht="12.75">
      <c r="A32" s="4"/>
      <c r="B32" s="32"/>
      <c r="C32" s="5"/>
      <c r="D32" s="35">
        <v>1</v>
      </c>
      <c r="E32" s="195" t="s">
        <v>443</v>
      </c>
      <c r="F32" s="36"/>
      <c r="G32" s="37"/>
      <c r="H32" s="5"/>
      <c r="I32" s="5"/>
      <c r="J32" s="5"/>
      <c r="K32" s="5"/>
      <c r="L32" s="5"/>
      <c r="M32" s="6"/>
    </row>
    <row r="33" spans="1:13" ht="12.75">
      <c r="A33" s="4"/>
      <c r="B33" s="32"/>
      <c r="C33" s="5"/>
      <c r="D33" s="35">
        <v>2</v>
      </c>
      <c r="E33" s="195" t="s">
        <v>444</v>
      </c>
      <c r="F33" s="36"/>
      <c r="G33" s="37"/>
      <c r="H33" s="5"/>
      <c r="I33" s="5"/>
      <c r="J33" s="5"/>
      <c r="K33" s="5"/>
      <c r="L33" s="5"/>
      <c r="M33" s="6"/>
    </row>
    <row r="34" spans="1:13" ht="12.75">
      <c r="A34" s="4"/>
      <c r="B34" s="32"/>
      <c r="C34" s="5"/>
      <c r="D34" s="35">
        <v>3</v>
      </c>
      <c r="E34" s="195" t="s">
        <v>445</v>
      </c>
      <c r="F34" s="36"/>
      <c r="G34" s="37"/>
      <c r="H34" s="5"/>
      <c r="I34" s="5"/>
      <c r="J34" s="5"/>
      <c r="K34" s="5"/>
      <c r="L34" s="5"/>
      <c r="M34" s="6"/>
    </row>
    <row r="35" spans="1:13" ht="12.75">
      <c r="A35" s="4"/>
      <c r="B35" s="32"/>
      <c r="C35" s="5"/>
      <c r="D35" s="35"/>
      <c r="E35" s="195"/>
      <c r="F35" s="36"/>
      <c r="G35" s="37"/>
      <c r="H35" s="5"/>
      <c r="I35" s="5"/>
      <c r="J35" s="5"/>
      <c r="K35" s="5"/>
      <c r="L35" s="5"/>
      <c r="M35" s="6"/>
    </row>
    <row r="36" spans="1:13" ht="12.75">
      <c r="A36" s="4"/>
      <c r="B36" s="32"/>
      <c r="C36" s="5"/>
      <c r="D36" s="35"/>
      <c r="E36" s="196" t="s">
        <v>448</v>
      </c>
      <c r="F36" s="36"/>
      <c r="G36" s="37"/>
      <c r="H36" s="5"/>
      <c r="I36" s="5"/>
      <c r="J36" s="5"/>
      <c r="K36" s="5"/>
      <c r="L36" s="5"/>
      <c r="M36" s="6"/>
    </row>
    <row r="37" spans="1:13" ht="12.75">
      <c r="A37" s="4"/>
      <c r="B37" s="32"/>
      <c r="C37" s="5"/>
      <c r="D37" s="35">
        <v>1</v>
      </c>
      <c r="E37" s="195" t="s">
        <v>449</v>
      </c>
      <c r="F37" s="36"/>
      <c r="G37" s="37"/>
      <c r="H37" s="5"/>
      <c r="I37" s="5"/>
      <c r="J37" s="5"/>
      <c r="K37" s="5"/>
      <c r="L37" s="5"/>
      <c r="M37" s="6"/>
    </row>
    <row r="38" spans="1:13" ht="12.75">
      <c r="A38" s="4"/>
      <c r="B38" s="32"/>
      <c r="C38" s="5"/>
      <c r="D38" s="35">
        <v>2</v>
      </c>
      <c r="E38" s="195" t="s">
        <v>450</v>
      </c>
      <c r="F38" s="36"/>
      <c r="G38" s="37"/>
      <c r="H38" s="5"/>
      <c r="I38" s="5"/>
      <c r="J38" s="5"/>
      <c r="K38" s="5"/>
      <c r="L38" s="5"/>
      <c r="M38" s="6"/>
    </row>
    <row r="39" spans="1:13" ht="12.75">
      <c r="A39" s="4"/>
      <c r="B39" s="32"/>
      <c r="C39" s="5"/>
      <c r="D39" s="35"/>
      <c r="E39" s="36"/>
      <c r="F39" s="36"/>
      <c r="G39" s="37"/>
      <c r="H39" s="5"/>
      <c r="I39" s="5"/>
      <c r="J39" s="5"/>
      <c r="K39" s="5"/>
      <c r="L39" s="5"/>
      <c r="M39" s="6"/>
    </row>
    <row r="40" spans="1:13" ht="12.75">
      <c r="A40" s="4"/>
      <c r="B40" s="32"/>
      <c r="C40" s="5"/>
      <c r="D40" s="35">
        <v>6</v>
      </c>
      <c r="E40" s="195" t="s">
        <v>436</v>
      </c>
      <c r="F40" s="36"/>
      <c r="G40" s="37"/>
      <c r="H40" s="5"/>
      <c r="I40" s="5"/>
      <c r="J40" s="5"/>
      <c r="K40" s="5"/>
      <c r="L40" s="5"/>
      <c r="M40" s="6"/>
    </row>
    <row r="41" spans="1:13" ht="12.75">
      <c r="A41" s="4"/>
      <c r="B41" s="32"/>
      <c r="C41" s="5"/>
      <c r="D41" s="35"/>
      <c r="E41" s="195" t="s">
        <v>439</v>
      </c>
      <c r="F41" s="36"/>
      <c r="G41" s="37"/>
      <c r="H41" s="5"/>
      <c r="I41" s="5"/>
      <c r="J41" s="5"/>
      <c r="K41" s="5"/>
      <c r="L41" s="5"/>
      <c r="M41" s="6"/>
    </row>
    <row r="42" spans="1:13" ht="12.75">
      <c r="A42" s="4"/>
      <c r="B42" s="32"/>
      <c r="C42" s="5"/>
      <c r="D42" s="35"/>
      <c r="E42" s="195" t="s">
        <v>437</v>
      </c>
      <c r="F42" s="36"/>
      <c r="G42" s="37"/>
      <c r="H42" s="5"/>
      <c r="I42" s="5"/>
      <c r="J42" s="5"/>
      <c r="K42" s="5"/>
      <c r="L42" s="5"/>
      <c r="M42" s="6"/>
    </row>
    <row r="43" spans="1:13" ht="12.75">
      <c r="A43" s="4"/>
      <c r="B43" s="32"/>
      <c r="C43" s="5"/>
      <c r="D43" s="35"/>
      <c r="E43" s="195" t="s">
        <v>440</v>
      </c>
      <c r="F43" s="36"/>
      <c r="G43" s="37"/>
      <c r="H43" s="5"/>
      <c r="I43" s="5"/>
      <c r="J43" s="5"/>
      <c r="K43" s="5"/>
      <c r="L43" s="5"/>
      <c r="M43" s="6"/>
    </row>
    <row r="44" spans="1:13" ht="12.75">
      <c r="A44" s="4"/>
      <c r="B44" s="32"/>
      <c r="C44" s="5"/>
      <c r="D44" s="35"/>
      <c r="E44" s="195" t="s">
        <v>438</v>
      </c>
      <c r="F44" s="36"/>
      <c r="G44" s="37"/>
      <c r="H44" s="5"/>
      <c r="I44" s="5"/>
      <c r="J44" s="5"/>
      <c r="K44" s="5"/>
      <c r="L44" s="5"/>
      <c r="M44" s="6"/>
    </row>
    <row r="45" spans="1:13" ht="12.75">
      <c r="A45" s="4"/>
      <c r="B45" s="32"/>
      <c r="C45" s="5"/>
      <c r="D45" s="35"/>
      <c r="E45" s="36"/>
      <c r="F45" s="36"/>
      <c r="G45" s="37"/>
      <c r="H45" s="5"/>
      <c r="I45" s="5"/>
      <c r="J45" s="5"/>
      <c r="K45" s="5"/>
      <c r="L45" s="5"/>
      <c r="M45" s="6"/>
    </row>
    <row r="46" spans="1:13" ht="12.75">
      <c r="A46" s="4"/>
      <c r="B46" s="32"/>
      <c r="C46" s="5"/>
      <c r="D46" s="5"/>
      <c r="E46" s="5"/>
      <c r="F46" s="5"/>
      <c r="G46" s="5"/>
      <c r="H46" s="5"/>
      <c r="I46" s="5"/>
      <c r="J46" s="5"/>
      <c r="K46" s="5"/>
      <c r="L46" s="5"/>
      <c r="M46" s="6"/>
    </row>
    <row r="47" spans="1:13" ht="15.75">
      <c r="A47" s="4"/>
      <c r="B47" s="32"/>
      <c r="C47" s="254" t="s">
        <v>30</v>
      </c>
      <c r="D47" s="254"/>
      <c r="E47" s="45" t="s">
        <v>31</v>
      </c>
      <c r="F47" s="5"/>
      <c r="G47" s="5"/>
      <c r="H47" s="5"/>
      <c r="I47" s="5"/>
      <c r="J47" s="5"/>
      <c r="K47" s="5"/>
      <c r="L47" s="5"/>
      <c r="M47" s="6"/>
    </row>
    <row r="48" spans="1:13" ht="12.75">
      <c r="A48" s="4"/>
      <c r="B48" s="32"/>
      <c r="C48" s="5"/>
      <c r="D48" s="5"/>
      <c r="E48" s="5"/>
      <c r="F48" s="5"/>
      <c r="G48" s="5"/>
      <c r="H48" s="5"/>
      <c r="I48" s="5"/>
      <c r="J48" s="5"/>
      <c r="K48" s="5"/>
      <c r="L48" s="5"/>
      <c r="M48" s="6"/>
    </row>
    <row r="49" spans="1:13" ht="12.75">
      <c r="A49" s="4"/>
      <c r="B49" s="32"/>
      <c r="C49" s="5"/>
      <c r="D49" s="178"/>
      <c r="E49" s="179" t="s">
        <v>256</v>
      </c>
      <c r="F49" s="5"/>
      <c r="G49" s="5"/>
      <c r="H49" s="5"/>
      <c r="I49" s="5"/>
      <c r="J49" s="5"/>
      <c r="K49" s="5"/>
      <c r="L49" s="5"/>
      <c r="M49" s="6"/>
    </row>
    <row r="50" spans="1:13" ht="12.75">
      <c r="A50" s="4"/>
      <c r="B50" s="32"/>
      <c r="C50" s="5"/>
      <c r="D50" s="179" t="s">
        <v>257</v>
      </c>
      <c r="E50" s="179"/>
      <c r="F50" s="5"/>
      <c r="G50" s="5"/>
      <c r="H50" s="5"/>
      <c r="I50" s="5"/>
      <c r="J50" s="5"/>
      <c r="K50" s="5"/>
      <c r="L50" s="5"/>
      <c r="M50" s="6"/>
    </row>
    <row r="51" spans="1:13" ht="12.75">
      <c r="A51" s="4"/>
      <c r="B51" s="32"/>
      <c r="C51" s="5"/>
      <c r="D51" s="179"/>
      <c r="E51" s="179" t="s">
        <v>258</v>
      </c>
      <c r="F51" s="5"/>
      <c r="G51" s="5"/>
      <c r="H51" s="5"/>
      <c r="I51" s="5"/>
      <c r="J51" s="5"/>
      <c r="K51" s="5"/>
      <c r="L51" s="5"/>
      <c r="M51" s="6"/>
    </row>
    <row r="52" spans="1:13" ht="12.75">
      <c r="A52" s="4"/>
      <c r="B52" s="32"/>
      <c r="C52" s="5"/>
      <c r="D52" s="179" t="s">
        <v>259</v>
      </c>
      <c r="E52" s="179"/>
      <c r="F52" s="5"/>
      <c r="G52" s="5"/>
      <c r="H52" s="5"/>
      <c r="I52" s="5"/>
      <c r="J52" s="5"/>
      <c r="K52" s="5"/>
      <c r="L52" s="5"/>
      <c r="M52" s="6"/>
    </row>
    <row r="53" spans="1:13" ht="12.75">
      <c r="A53" s="4"/>
      <c r="B53" s="32"/>
      <c r="C53" s="5"/>
      <c r="D53" s="5"/>
      <c r="E53" s="5"/>
      <c r="F53" s="5"/>
      <c r="G53" s="5"/>
      <c r="H53" s="5"/>
      <c r="I53" s="5"/>
      <c r="J53" s="5"/>
      <c r="K53" s="5"/>
      <c r="L53" s="5"/>
      <c r="M53" s="6"/>
    </row>
    <row r="54" spans="1:13" ht="12.75">
      <c r="A54" s="4"/>
      <c r="B54" s="32"/>
      <c r="C54" s="5"/>
      <c r="D54" s="5"/>
      <c r="E54" s="5"/>
      <c r="F54" s="5"/>
      <c r="G54" s="5"/>
      <c r="H54" s="5"/>
      <c r="I54" s="5"/>
      <c r="J54" s="5"/>
      <c r="K54" s="5"/>
      <c r="L54" s="5"/>
      <c r="M54" s="6"/>
    </row>
    <row r="55" spans="1:13" ht="12.75">
      <c r="A55" s="4"/>
      <c r="B55" s="32"/>
      <c r="C55" s="5"/>
      <c r="D55" s="5"/>
      <c r="E55" s="5"/>
      <c r="F55" s="5"/>
      <c r="G55" s="5"/>
      <c r="H55" s="5"/>
      <c r="I55" s="5"/>
      <c r="J55" s="5"/>
      <c r="K55" s="5"/>
      <c r="L55" s="5"/>
      <c r="M55" s="6"/>
    </row>
    <row r="56" spans="1:13" ht="15">
      <c r="A56" s="4"/>
      <c r="B56" s="251" t="s">
        <v>248</v>
      </c>
      <c r="C56" s="251"/>
      <c r="D56" s="251"/>
      <c r="E56" s="251"/>
      <c r="F56" s="251"/>
      <c r="G56" s="5"/>
      <c r="I56" s="251" t="s">
        <v>14</v>
      </c>
      <c r="J56" s="251"/>
      <c r="K56" s="251"/>
      <c r="L56" s="251"/>
      <c r="M56" s="6"/>
    </row>
    <row r="57" spans="1:13" ht="15">
      <c r="A57" s="4"/>
      <c r="B57" s="252" t="s">
        <v>12</v>
      </c>
      <c r="C57" s="252"/>
      <c r="D57" s="252"/>
      <c r="E57" s="252"/>
      <c r="F57" s="252"/>
      <c r="G57" s="5"/>
      <c r="I57" s="252" t="s">
        <v>12</v>
      </c>
      <c r="J57" s="252"/>
      <c r="K57" s="252"/>
      <c r="L57" s="252"/>
      <c r="M57" s="6"/>
    </row>
    <row r="58" spans="1:13" ht="12.75">
      <c r="A58" s="4"/>
      <c r="B58" s="32"/>
      <c r="C58" s="5"/>
      <c r="D58" s="5"/>
      <c r="E58" s="5"/>
      <c r="F58" s="5"/>
      <c r="G58" s="5"/>
      <c r="H58" s="5"/>
      <c r="I58" s="5"/>
      <c r="J58" s="5"/>
      <c r="K58" s="5"/>
      <c r="L58" s="5"/>
      <c r="M58" s="6"/>
    </row>
    <row r="59" spans="1:13" ht="12.75">
      <c r="A59" s="7"/>
      <c r="B59" s="51"/>
      <c r="C59" s="8"/>
      <c r="D59" s="8"/>
      <c r="E59" s="8"/>
      <c r="F59" s="8"/>
      <c r="G59" s="8"/>
      <c r="H59" s="8"/>
      <c r="I59" s="8"/>
      <c r="J59" s="8"/>
      <c r="K59" s="8"/>
      <c r="L59" s="8"/>
      <c r="M59" s="9"/>
    </row>
  </sheetData>
  <sheetProtection/>
  <mergeCells count="7">
    <mergeCell ref="I56:L56"/>
    <mergeCell ref="I57:L57"/>
    <mergeCell ref="B56:F56"/>
    <mergeCell ref="B57:F57"/>
    <mergeCell ref="A4:M4"/>
    <mergeCell ref="C6:D6"/>
    <mergeCell ref="C47:D47"/>
  </mergeCells>
  <printOptions horizontalCentered="1" verticalCentered="1"/>
  <pageMargins left="0.25" right="0" top="0" bottom="0" header="0.511811023622047" footer="0.511811023622047"/>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Oltion Subashi</cp:lastModifiedBy>
  <cp:lastPrinted>2017-05-12T06:04:59Z</cp:lastPrinted>
  <dcterms:created xsi:type="dcterms:W3CDTF">2002-02-16T18:16:52Z</dcterms:created>
  <dcterms:modified xsi:type="dcterms:W3CDTF">2017-07-29T06:24:06Z</dcterms:modified>
  <cp:category/>
  <cp:version/>
  <cp:contentType/>
  <cp:contentStatus/>
</cp:coreProperties>
</file>