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61" activeTab="0"/>
  </bookViews>
  <sheets>
    <sheet name="kapak" sheetId="1" r:id="rId1"/>
    <sheet name="aktiv" sheetId="2" r:id="rId2"/>
    <sheet name="pasiv" sheetId="3" r:id="rId3"/>
    <sheet name="ardh-shpenz" sheetId="4" r:id="rId4"/>
    <sheet name="fluksi" sheetId="5" r:id="rId5"/>
    <sheet name="kapit" sheetId="6" r:id="rId6"/>
    <sheet name="shenim" sheetId="7" r:id="rId7"/>
    <sheet name="ivent" sheetId="8" r:id="rId8"/>
    <sheet name="P 3" sheetId="9" r:id="rId9"/>
    <sheet name="AAM" sheetId="10" r:id="rId10"/>
  </sheets>
  <definedNames/>
  <calcPr fullCalcOnLoad="1"/>
</workbook>
</file>

<file path=xl/sharedStrings.xml><?xml version="1.0" encoding="utf-8"?>
<sst xmlns="http://schemas.openxmlformats.org/spreadsheetml/2006/main" count="629" uniqueCount="452">
  <si>
    <t>Emertimet dhe Forma Ligjore</t>
  </si>
  <si>
    <t>NIPT-i</t>
  </si>
  <si>
    <t>Adresa e Selise</t>
  </si>
  <si>
    <t>Data e krijimit</t>
  </si>
  <si>
    <t>Veprimtaria Kryesore</t>
  </si>
  <si>
    <t>P A S Q Y R A T        F I N A N C I A R E</t>
  </si>
  <si>
    <t>Nr</t>
  </si>
  <si>
    <t xml:space="preserve">              A K T I V E T</t>
  </si>
  <si>
    <t>Shenime</t>
  </si>
  <si>
    <t>Para ardhese</t>
  </si>
  <si>
    <t>1 Aktivet monetare</t>
  </si>
  <si>
    <t>2 Derivative dhe aktive te mbajtura per tregtim</t>
  </si>
  <si>
    <t>3 Aktive te tjera financiare afatshkurta</t>
  </si>
  <si>
    <t>4  Inventari</t>
  </si>
  <si>
    <t>5  Aktive biologjike afatshkurtra</t>
  </si>
  <si>
    <t>6  Aktive afatshkurtra te mbajtura per rishitje</t>
  </si>
  <si>
    <t>7  Parapagime dhe shpenzime te shtyra</t>
  </si>
  <si>
    <t xml:space="preserve">    A T I V E T      A F A T G J A T A</t>
  </si>
  <si>
    <t>1  Investimet financiare afatgjata</t>
  </si>
  <si>
    <t>2  Aktive afatgjata materiale</t>
  </si>
  <si>
    <t>3  Aktivet biologjike afatgjata</t>
  </si>
  <si>
    <t>4  Aktivet afatgjata jo materiale</t>
  </si>
  <si>
    <t>5  Kapitali aksioner I pa paguar</t>
  </si>
  <si>
    <t>6  Aktive te tjera afatgjata</t>
  </si>
  <si>
    <t xml:space="preserve">Shenime </t>
  </si>
  <si>
    <t>1  Derivatet</t>
  </si>
  <si>
    <t xml:space="preserve">2  Huamarjet </t>
  </si>
  <si>
    <t>3  Huat dhe parapagimet</t>
  </si>
  <si>
    <t>4  Grantet dhe te ardhurat e shtyra</t>
  </si>
  <si>
    <t>1  Huat afatgjata</t>
  </si>
  <si>
    <t>2  Huamarje te tjera afatgjata</t>
  </si>
  <si>
    <t>3  Grantet dhe te ardhurat e shtyra</t>
  </si>
  <si>
    <t>4  Provizionet afatgjata</t>
  </si>
  <si>
    <t xml:space="preserve">               K A P I T A L I</t>
  </si>
  <si>
    <t>1  Aksionet e pakices (PF te konsoliduara)</t>
  </si>
  <si>
    <t>2  Kapitali aksionereve te shoq.meme (PF te kons)</t>
  </si>
  <si>
    <t>3  Kapitali aksionar</t>
  </si>
  <si>
    <t>4  Primi aksionit</t>
  </si>
  <si>
    <t>5  Njesite ose aksionet e thesarit (Negative)</t>
  </si>
  <si>
    <t>6  Rezervat statutore</t>
  </si>
  <si>
    <t>7  Rezervat ligjore</t>
  </si>
  <si>
    <t>8  Rezervat e tjera</t>
  </si>
  <si>
    <t>9  Fitimet e pa shperndara</t>
  </si>
  <si>
    <t>10 Fitimi (Humbja) e vitit financiar</t>
  </si>
  <si>
    <t xml:space="preserve">Periudha </t>
  </si>
  <si>
    <t>Periudha</t>
  </si>
  <si>
    <t xml:space="preserve">        Pershkrimi I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</si>
  <si>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</si>
  <si>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</si>
  <si>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</si>
  <si>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</si>
  <si>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</si>
  <si>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 xml:space="preserve">  Shpenzimet per sigurime shoqerore dhe shendetsore</t>
  </si>
  <si>
    <t xml:space="preserve">  Pagat e personelit</t>
  </si>
  <si>
    <t>Amortizimet dhe zhvlersimet</t>
  </si>
  <si>
    <t>Shpenzime te tjera</t>
  </si>
  <si>
    <t xml:space="preserve">             Totali I shpenzimeve ( shumat 4-7 )</t>
  </si>
  <si>
    <t>Fitimi(humbja)nga veprimtarite e kruesore (1+2+3+/-3-8)</t>
  </si>
  <si>
    <t>Te ardhurat dhe shpenzimet financiare nga pjesmarjet</t>
  </si>
  <si>
    <t xml:space="preserve">Te ardhurat dhe shpenzimet financiare </t>
  </si>
  <si>
    <t>122  Te ardhurat dhe shpenzimet nga interesat</t>
  </si>
  <si>
    <t>123  Fitimet (Humbjet) nga kursi kembimit</t>
  </si>
  <si>
    <t>Totali I te Ardhurave dhe Shpenzimeve financiare</t>
  </si>
  <si>
    <t>Fitimi ( humbja) para tatimit (9 +/- 13</t>
  </si>
  <si>
    <t>Shpenzime e tatim fitimin</t>
  </si>
  <si>
    <t>Fitimi (humbja) neto e vitit financiar ( 14 - 15)</t>
  </si>
  <si>
    <t>Elementet e pasqyrave te konsoliduara</t>
  </si>
  <si>
    <t xml:space="preserve">Peridha </t>
  </si>
  <si>
    <t>raportuese</t>
  </si>
  <si>
    <t>para Ardhese</t>
  </si>
  <si>
    <t>Fluksi monetar nga veprimtarite e shfrytezimit</t>
  </si>
  <si>
    <t>MM te paguara ndaj furnitoreve dhe punonjesve</t>
  </si>
  <si>
    <t>MM te ardhura nga veprimatrite</t>
  </si>
  <si>
    <t>Interesi I paguar</t>
  </si>
  <si>
    <t>Tatim mbi fitimin I paguar</t>
  </si>
  <si>
    <t xml:space="preserve">  MM neto nga veprimtarite e shfrytezimit</t>
  </si>
  <si>
    <t>Fluksi monetar nga veprimtarite investuese</t>
  </si>
  <si>
    <t xml:space="preserve"> Te ardhura nga shitjet e paisjeve</t>
  </si>
  <si>
    <t xml:space="preserve"> Interes I arketuar</t>
  </si>
  <si>
    <t xml:space="preserve"> MM neto te perdorura ne veprimtarite investuese</t>
  </si>
  <si>
    <t>Fluksi monetar nga aktivitet financiare</t>
  </si>
  <si>
    <t xml:space="preserve">   Te ardhura nga emetimi I kapitalit aksioner</t>
  </si>
  <si>
    <t xml:space="preserve">   Te ardhura nga huamarja afatgjata</t>
  </si>
  <si>
    <t xml:space="preserve">   Dividente te paguar</t>
  </si>
  <si>
    <t xml:space="preserve">   MM neto e perdorura ne veprimatarite Financiare</t>
  </si>
  <si>
    <t>Mjetet monetare ne fillim te periudhes kontabel</t>
  </si>
  <si>
    <t>TOTALI</t>
  </si>
  <si>
    <t>Pozicioni I rregulluar</t>
  </si>
  <si>
    <t>Devidentet e paguar</t>
  </si>
  <si>
    <t xml:space="preserve">  II</t>
  </si>
  <si>
    <t>Fitimi neto per periudhen kontabel</t>
  </si>
  <si>
    <t>Aksione te thesarit te riblera</t>
  </si>
  <si>
    <t xml:space="preserve">  III</t>
  </si>
  <si>
    <t>Nje pasqyre e pa Konsoliduar</t>
  </si>
  <si>
    <t>Kapitali aksioner</t>
  </si>
  <si>
    <t>Primi aksionit</t>
  </si>
  <si>
    <t>Aksione thesari</t>
  </si>
  <si>
    <t>Fitimi pashpendare</t>
  </si>
  <si>
    <t>Rezerva stat.ligjore</t>
  </si>
  <si>
    <t xml:space="preserve">   I</t>
  </si>
  <si>
    <t xml:space="preserve">   A</t>
  </si>
  <si>
    <t xml:space="preserve">   B</t>
  </si>
  <si>
    <t>Rritja rezerves kapitalit</t>
  </si>
  <si>
    <t>Emetimi  aksioneve</t>
  </si>
  <si>
    <t xml:space="preserve">   II</t>
  </si>
  <si>
    <t>Emetimi kapitali aksioner</t>
  </si>
  <si>
    <t xml:space="preserve">      AKTIVET AFATSHKURTRA</t>
  </si>
  <si>
    <t xml:space="preserve">    I</t>
  </si>
  <si>
    <t xml:space="preserve">   III</t>
  </si>
  <si>
    <t>Mjetet mnetare (MM) te arketuara nga klientet</t>
  </si>
  <si>
    <t>Rritja/renia neto e mjeteve monetare</t>
  </si>
  <si>
    <t xml:space="preserve">Pasqyra e fluksit monetar-Metoda direkte </t>
  </si>
  <si>
    <t xml:space="preserve"> Blerjet e aktiveve afatgjata materiale</t>
  </si>
  <si>
    <t>S H E N I M E T     S P J E G U E SE</t>
  </si>
  <si>
    <t xml:space="preserve">   DETYRIMET DHE KAPITALI</t>
  </si>
  <si>
    <t xml:space="preserve">   D E T Y R I M E T   A F A T S H K T R A</t>
  </si>
  <si>
    <t xml:space="preserve">  D E T Y R I M E T   A F A T G J A T E</t>
  </si>
  <si>
    <t xml:space="preserve">   T O T A L I    D E T Y R I M E V E  (I+II)</t>
  </si>
  <si>
    <t xml:space="preserve">   TOTALI  DETYRIMEVE DHE KAPITALIT (I+II+III)</t>
  </si>
  <si>
    <t>AKTIVET</t>
  </si>
  <si>
    <t>lek</t>
  </si>
  <si>
    <t>Inventari</t>
  </si>
  <si>
    <t>Aktive afatgjata materiale</t>
  </si>
  <si>
    <t>Amortizimi</t>
  </si>
  <si>
    <t>Banka</t>
  </si>
  <si>
    <t>Puna e kryer nga njesia  per qellimet e veta dhe  e kapitalizuar</t>
  </si>
  <si>
    <t xml:space="preserve">     i   Banka</t>
  </si>
  <si>
    <t xml:space="preserve">     ii   Arka</t>
  </si>
  <si>
    <t xml:space="preserve">    i  Llogari/Kerkesa te arketushme. </t>
  </si>
  <si>
    <t xml:space="preserve">    ii  Llogari/Kerkesa te tjera te arketushme. </t>
  </si>
  <si>
    <t xml:space="preserve">    iii Instrumenta te tjera borxhi</t>
  </si>
  <si>
    <t xml:space="preserve">    iv Investime te tjera financiare</t>
  </si>
  <si>
    <t xml:space="preserve">    ii  Prodhim ne proces</t>
  </si>
  <si>
    <t xml:space="preserve">    iii Producte te gatshme</t>
  </si>
  <si>
    <t xml:space="preserve">   iv  Mallra per rishitje</t>
  </si>
  <si>
    <t xml:space="preserve">   v  Parapagesa per furnizime</t>
  </si>
  <si>
    <t xml:space="preserve">    i  Toka</t>
  </si>
  <si>
    <t xml:space="preserve">    ii  Ndertesa</t>
  </si>
  <si>
    <t xml:space="preserve">    iii  Makineri dhe paisje</t>
  </si>
  <si>
    <t xml:space="preserve">    iv  Aktive tjera afat gjata materiale</t>
  </si>
  <si>
    <t xml:space="preserve">   ii  Te pagushme ndaj punonjsve</t>
  </si>
  <si>
    <t xml:space="preserve">   iii  Detyrime tatimore.</t>
  </si>
  <si>
    <t xml:space="preserve">   iv  Hua te tjera</t>
  </si>
  <si>
    <t xml:space="preserve">   v   Parapagime e arketuara</t>
  </si>
  <si>
    <t xml:space="preserve">   i  Te pagushme ndaj furnitorve</t>
  </si>
  <si>
    <t xml:space="preserve">   i  Hua,bono dhe detyrime nga qeraja financiare</t>
  </si>
  <si>
    <t xml:space="preserve">   ii  Bono te konvertueshme</t>
  </si>
  <si>
    <t>Sigurimet</t>
  </si>
  <si>
    <t>TAP</t>
  </si>
  <si>
    <t>Arka</t>
  </si>
  <si>
    <t>A</t>
  </si>
  <si>
    <t>TVSH</t>
  </si>
  <si>
    <t>DETYRIMET</t>
  </si>
  <si>
    <t>Deri me</t>
  </si>
  <si>
    <t>Data e mbylljes</t>
  </si>
  <si>
    <t>Data e depozitimit</t>
  </si>
  <si>
    <t>Aktivet monetare</t>
  </si>
  <si>
    <t>Llogari/ Kerkesa te arketushme.</t>
  </si>
  <si>
    <t>Llogari/Kerkesa te tjera te arketushme</t>
  </si>
  <si>
    <t>Mallra per rishitje</t>
  </si>
  <si>
    <t>Produkt i gatshem</t>
  </si>
  <si>
    <t>Te pagushme ndaj furnitoreve</t>
  </si>
  <si>
    <t>Hua dhe parapagimet</t>
  </si>
  <si>
    <t>Te pagushme ndaj punonjesve</t>
  </si>
  <si>
    <t>Hua te tjera</t>
  </si>
  <si>
    <t>Viti</t>
  </si>
  <si>
    <t>TOTALI AKTIVEVE AFATSHKURTRA</t>
  </si>
  <si>
    <t>TOTALI AKTIVEVE AFATGJATA</t>
  </si>
  <si>
    <t xml:space="preserve">   i  Huat dhe obligacionet afatshkurtra</t>
  </si>
  <si>
    <t xml:space="preserve">   ii  Kthimet/ripagesat e huava afatgjata</t>
  </si>
  <si>
    <t>Totali 2</t>
  </si>
  <si>
    <t>Totali 3</t>
  </si>
  <si>
    <t>TOTALI DETYRIMEVE AFATGJATA</t>
  </si>
  <si>
    <t>TOTALI DETYRIMEVE  AFATSHKURTRA</t>
  </si>
  <si>
    <t xml:space="preserve"> Aktive te tjera financiare afatshkurta</t>
  </si>
  <si>
    <t>Huamarrjet</t>
  </si>
  <si>
    <t>Detyrime tatimore</t>
  </si>
  <si>
    <t>B</t>
  </si>
  <si>
    <t>C</t>
  </si>
  <si>
    <t>Shitje neto</t>
  </si>
  <si>
    <t>Hartuesi</t>
  </si>
  <si>
    <t>Referenc</t>
  </si>
  <si>
    <t>Nr llog</t>
  </si>
  <si>
    <t>701-705</t>
  </si>
  <si>
    <t>601-608</t>
  </si>
  <si>
    <t>641-648</t>
  </si>
  <si>
    <t>61-63</t>
  </si>
  <si>
    <t>68x</t>
  </si>
  <si>
    <t>AKTIVET AFATSHKURTRA</t>
  </si>
  <si>
    <t>a</t>
  </si>
  <si>
    <t>b</t>
  </si>
  <si>
    <t>II</t>
  </si>
  <si>
    <t>DETYRIMET  AFATSHKURTRA</t>
  </si>
  <si>
    <t>c</t>
  </si>
  <si>
    <t>d</t>
  </si>
  <si>
    <t>DETYRIMET  AFATGJATA</t>
  </si>
  <si>
    <t>KAPITALI</t>
  </si>
  <si>
    <t>Pasqyra e te ardhurave dhe shpenzimeve</t>
  </si>
  <si>
    <t>Blerje mallra</t>
  </si>
  <si>
    <t>Derivate dhe aktive te mbajtura per tregetim</t>
  </si>
  <si>
    <t>Derivatet</t>
  </si>
  <si>
    <t>III</t>
  </si>
  <si>
    <t>Aksionet e pakices (PF te konsoliduara)</t>
  </si>
  <si>
    <t>Kapitali aksionerve te shoq.meme (PF te kons.)</t>
  </si>
  <si>
    <t>Njesite ose aksionit e thesarit (Negative)</t>
  </si>
  <si>
    <t>Rezervat statutore</t>
  </si>
  <si>
    <t>Rezervat ligjore</t>
  </si>
  <si>
    <t>Rezervat e tjera</t>
  </si>
  <si>
    <t>Fitimet e pa shperndara</t>
  </si>
  <si>
    <t>Fitimi i vitit ushtrimor</t>
  </si>
  <si>
    <t>Pagat e punonjesve</t>
  </si>
  <si>
    <t>Sigurime shoqerore</t>
  </si>
  <si>
    <t>Furniturat (karburant)</t>
  </si>
  <si>
    <t>Shpenzime telefonike</t>
  </si>
  <si>
    <t>Shpenzime energji elektrike,uje</t>
  </si>
  <si>
    <t>Taksa lokale,e taksa tjera</t>
  </si>
  <si>
    <t>Shpenzim tjera</t>
  </si>
  <si>
    <t>Shpenzime interesa te paguara</t>
  </si>
  <si>
    <t>Gjoba,penalitete</t>
  </si>
  <si>
    <t>Ndryshime ne iventar</t>
  </si>
  <si>
    <t>I</t>
  </si>
  <si>
    <t>Tatim Fitimi paradhenie</t>
  </si>
  <si>
    <t>Tatim Fitimi rezultuar</t>
  </si>
  <si>
    <t>Lendet e para</t>
  </si>
  <si>
    <t>Prodhim ne proces</t>
  </si>
  <si>
    <t>Emri I Bankes</t>
  </si>
  <si>
    <t>Monedha</t>
  </si>
  <si>
    <t>Nr llogarise</t>
  </si>
  <si>
    <t>Vlera ne</t>
  </si>
  <si>
    <t>Kursi</t>
  </si>
  <si>
    <t>valute</t>
  </si>
  <si>
    <t>fund vitit</t>
  </si>
  <si>
    <t>leke</t>
  </si>
  <si>
    <t xml:space="preserve">                     Emertimi</t>
  </si>
  <si>
    <t xml:space="preserve">  Vlera</t>
  </si>
  <si>
    <t>ne valut</t>
  </si>
  <si>
    <t xml:space="preserve">AKTIVE AFAT GJATA </t>
  </si>
  <si>
    <t>Investimet financiare afatgjata</t>
  </si>
  <si>
    <t>Analiza e posteve te amortizueshme</t>
  </si>
  <si>
    <t>Emertimi</t>
  </si>
  <si>
    <t xml:space="preserve">                Viti raportues</t>
  </si>
  <si>
    <t>Viti parardhes</t>
  </si>
  <si>
    <t>Vlera</t>
  </si>
  <si>
    <t>Vl.mbetur</t>
  </si>
  <si>
    <t>Vl  mbetur</t>
  </si>
  <si>
    <t>AAM te tjera</t>
  </si>
  <si>
    <t>Huat afatgjata</t>
  </si>
  <si>
    <t>Hua,bono dhe detyrime nga qeraja financiare</t>
  </si>
  <si>
    <t>Shenimet qe shpjegojne zerat e ndryshem te pasqyrave financiare</t>
  </si>
  <si>
    <t>Ne leke</t>
  </si>
  <si>
    <t>Per njesine Ekonomike</t>
  </si>
  <si>
    <t>Nuk ka</t>
  </si>
  <si>
    <t>Standarteve te Kontabilitetit</t>
  </si>
  <si>
    <t>Shuma</t>
  </si>
  <si>
    <t>ushtrimor</t>
  </si>
  <si>
    <t>paraardhes</t>
  </si>
  <si>
    <t xml:space="preserve">         (Bazuar ne klasifikimin e Shpenzimeve sipas Natyres )</t>
  </si>
  <si>
    <t>Efekti i ndryshimeve ne politikat kontabel</t>
  </si>
  <si>
    <t xml:space="preserve">Ka mbajtur ne llogarite e saj aktivet,pasivet dhe transaksionet ekonomike te veta sipas </t>
  </si>
  <si>
    <t>Shpenzime te pazbritshme (pagat trem 4)</t>
  </si>
  <si>
    <t>121.0 Te ardh.e shpenz. Financ. Nga inves financ.afatgjata</t>
  </si>
  <si>
    <t>Te ardhurat shpenzimet financiare nga njesite e kontrolluara</t>
  </si>
  <si>
    <t>A1</t>
  </si>
  <si>
    <t>A1a</t>
  </si>
  <si>
    <t>A1b</t>
  </si>
  <si>
    <t>A2</t>
  </si>
  <si>
    <t>A2a</t>
  </si>
  <si>
    <t>A2b</t>
  </si>
  <si>
    <t>A4</t>
  </si>
  <si>
    <t>A4a</t>
  </si>
  <si>
    <t>A4d</t>
  </si>
  <si>
    <t>AII</t>
  </si>
  <si>
    <t>AII2</t>
  </si>
  <si>
    <t>B2</t>
  </si>
  <si>
    <t>B3</t>
  </si>
  <si>
    <t>B3a</t>
  </si>
  <si>
    <t>B3b</t>
  </si>
  <si>
    <t>B3c</t>
  </si>
  <si>
    <t>B3d</t>
  </si>
  <si>
    <t>BII</t>
  </si>
  <si>
    <t>BII2</t>
  </si>
  <si>
    <t>BIII</t>
  </si>
  <si>
    <t>BIII3</t>
  </si>
  <si>
    <t>BIII9</t>
  </si>
  <si>
    <t>BIII10</t>
  </si>
  <si>
    <t>Subjekti</t>
  </si>
  <si>
    <t>Shtesa</t>
  </si>
  <si>
    <t>Lloji automjetit</t>
  </si>
  <si>
    <t>Kapaciteti</t>
  </si>
  <si>
    <t>Targa</t>
  </si>
  <si>
    <t>I N V E N T A R I</t>
  </si>
  <si>
    <t>NIPT-I</t>
  </si>
  <si>
    <t>Aktiviteti</t>
  </si>
  <si>
    <t>Adresa Vep.</t>
  </si>
  <si>
    <t>Telefoni</t>
  </si>
  <si>
    <t>Nr.</t>
  </si>
  <si>
    <t>Artikulli</t>
  </si>
  <si>
    <t>Nj / M</t>
  </si>
  <si>
    <t xml:space="preserve">Sasia </t>
  </si>
  <si>
    <t xml:space="preserve">Kosto </t>
  </si>
  <si>
    <t>Per Drejtimin e Shoqerise</t>
  </si>
  <si>
    <t>Hua te tjera,ortaket</t>
  </si>
  <si>
    <t>Mallra per shitje</t>
  </si>
  <si>
    <t xml:space="preserve">   Pagesa/Derdhja e ortakeve</t>
  </si>
  <si>
    <t>Administratori</t>
  </si>
  <si>
    <t>Sasia</t>
  </si>
  <si>
    <t>Gjendje</t>
  </si>
  <si>
    <t xml:space="preserve">Pakesime </t>
  </si>
  <si>
    <t>Toka</t>
  </si>
  <si>
    <t>Ndertime</t>
  </si>
  <si>
    <t>Makineri pajisje</t>
  </si>
  <si>
    <t>Mjete transporti</t>
  </si>
  <si>
    <t>kompjuterike</t>
  </si>
  <si>
    <t>Totali</t>
  </si>
  <si>
    <t xml:space="preserve"> </t>
  </si>
  <si>
    <t>Te ardhura nga aktiviteti</t>
  </si>
  <si>
    <t>Tregti</t>
  </si>
  <si>
    <t>Tregti karburanti</t>
  </si>
  <si>
    <t>tregti ushqimore ,pije</t>
  </si>
  <si>
    <t>Tregti materiale ndertimi</t>
  </si>
  <si>
    <t>Tregti cigaresh</t>
  </si>
  <si>
    <t>Tregti artikuj industrial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</si>
  <si>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</si>
  <si>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</si>
  <si>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</si>
  <si>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</si>
  <si>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</si>
  <si>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</si>
  <si>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</si>
  <si>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</si>
  <si>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</si>
  <si>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Eksport,prodhime te ndryshme</t>
  </si>
  <si>
    <t>Fason te cdo lloji</t>
  </si>
  <si>
    <t>Prodhim materiale ndertimi</t>
  </si>
  <si>
    <t>Prodhime ushqimore</t>
  </si>
  <si>
    <t>Prodhim pije alkolike etj</t>
  </si>
  <si>
    <t>Prodhime energji</t>
  </si>
  <si>
    <t>Prodhim hidrokarbure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</si>
  <si>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</si>
  <si>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</si>
  <si>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</si>
  <si>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</si>
  <si>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</si>
  <si>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</si>
  <si>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</si>
  <si>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</si>
  <si>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</si>
  <si>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</si>
  <si>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</si>
  <si>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</si>
  <si>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mjeksore</t>
  </si>
  <si>
    <t>Bar restorante</t>
  </si>
  <si>
    <t>Hoteleri</t>
  </si>
  <si>
    <t>Lojra fati</t>
  </si>
  <si>
    <t>Veprimtari televizive</t>
  </si>
  <si>
    <t>Eksport sherbimesh te ndryshme</t>
  </si>
  <si>
    <t>Profesione te lira</t>
  </si>
  <si>
    <t>Sherbime te tjera</t>
  </si>
  <si>
    <t>V</t>
  </si>
  <si>
    <t>Totali I te ardhurave nga sherbimet</t>
  </si>
  <si>
    <t>TOTALI (I+II+III+IV+V)</t>
  </si>
  <si>
    <t>Nr I te punesuarve</t>
  </si>
  <si>
    <t>Me page nga 19001 deri ne 30000 leke</t>
  </si>
  <si>
    <t>Me page nga 30001 deri ne 66500</t>
  </si>
  <si>
    <t>Me page nga nga 66501 deri ne 84100 leke</t>
  </si>
  <si>
    <t>Me page me te larte se 84100 leke</t>
  </si>
  <si>
    <t>Pasqyra Nr.3</t>
  </si>
  <si>
    <t>Farmaci</t>
  </si>
  <si>
    <t>Telekominacion</t>
  </si>
  <si>
    <t>ne leke</t>
  </si>
  <si>
    <t>(Ne zbatim te Standartit Kombetar te Kontabilitetit NR.2)</t>
  </si>
  <si>
    <t xml:space="preserve">     T O T A L I   A K T I V E V E  ( I+II )</t>
  </si>
  <si>
    <t>5  Provizionet afatshkurtra</t>
  </si>
  <si>
    <t>Mjetet monetare ne fund te periudhes kontabel</t>
  </si>
  <si>
    <t>Pozicioni me 31 dhjetor 2011</t>
  </si>
  <si>
    <r>
      <t>Subjekti</t>
    </r>
    <r>
      <rPr>
        <b/>
        <u val="single"/>
        <sz val="10"/>
        <rFont val="Arial"/>
        <family val="2"/>
      </rPr>
      <t xml:space="preserve">                      </t>
    </r>
    <r>
      <rPr>
        <b/>
        <sz val="10"/>
        <rFont val="Arial"/>
        <family val="2"/>
      </rPr>
      <t xml:space="preserve">                                              </t>
    </r>
  </si>
  <si>
    <t>Pozicioni me 31 dhjetor 2012</t>
  </si>
  <si>
    <t>"PROMO PRINT"  Sh.P.K</t>
  </si>
  <si>
    <t>L03721002V</t>
  </si>
  <si>
    <t>L9  Rruga Kico Greco</t>
  </si>
  <si>
    <t>21.01.2010</t>
  </si>
  <si>
    <t xml:space="preserve">              </t>
  </si>
  <si>
    <t>Reklama ,shtypshkrime,printime etj</t>
  </si>
  <si>
    <t>Divident arketuar</t>
  </si>
  <si>
    <t xml:space="preserve">a) NJESIA EKONOMIKE RAPORTUESE " PROMO PRINT   "shpk.       </t>
  </si>
  <si>
    <t>Promo Print</t>
  </si>
  <si>
    <t>Erjon  Nexhipi</t>
  </si>
  <si>
    <t>Sherbim fotokopje etj</t>
  </si>
  <si>
    <t>L 9  Rr Kico  Greco</t>
  </si>
  <si>
    <t>Shoqeria  "Promo  Print"</t>
  </si>
  <si>
    <t>NIPT L03721002V</t>
  </si>
  <si>
    <t>Pagat gjendje 31.12.</t>
  </si>
  <si>
    <t>FIB</t>
  </si>
  <si>
    <t>RAIFFAISEN</t>
  </si>
  <si>
    <t>Makineri ,pajisje</t>
  </si>
  <si>
    <t>Paisje zyre</t>
  </si>
  <si>
    <t>Te tjera ne shfrytezim</t>
  </si>
  <si>
    <t>Makineri e paisje</t>
  </si>
  <si>
    <t>P zyre e informatike</t>
  </si>
  <si>
    <t xml:space="preserve">    i  Lendet e para e materiale</t>
  </si>
  <si>
    <t>Autoveture Peugot</t>
  </si>
  <si>
    <t>KO9104B</t>
  </si>
  <si>
    <t>kg</t>
  </si>
  <si>
    <t>Profile alumini</t>
  </si>
  <si>
    <t>Zhvillon aktivitetin ne fushen e sherbimeve                                                        .</t>
  </si>
  <si>
    <t xml:space="preserve">            VITI  2013</t>
  </si>
  <si>
    <t>Periudha  nga   01.01.2013</t>
  </si>
  <si>
    <t>31.12.2013</t>
  </si>
  <si>
    <t xml:space="preserve">                   Pasqyrat   Financiare  te Vitit   2013</t>
  </si>
  <si>
    <t xml:space="preserve">                                    Pasqyrat  Financiare te vitit 2013</t>
  </si>
  <si>
    <t xml:space="preserve">       Pasqyra e te Ardhurave dhe Shpenzimeve   2013</t>
  </si>
  <si>
    <t xml:space="preserve">                    Pasqyra e Fluksit Monetar - Metoda  direkte  2013</t>
  </si>
  <si>
    <t xml:space="preserve">     Pasqyra e Ndryshimeve ne Kapital 2013</t>
  </si>
  <si>
    <t>Pozicioni me 31 dhjetor 2013</t>
  </si>
  <si>
    <t>Inventari automjeteve ne pronesi te subjektit 2013</t>
  </si>
  <si>
    <t>Te punesuar mesatarisht per vitin 2013</t>
  </si>
  <si>
    <t>Aktivet Afatgjata Materiale me vlere fillestare 2013</t>
  </si>
  <si>
    <t xml:space="preserve"> 1/1/2013</t>
  </si>
  <si>
    <t>Amortizimi A.A.Materiale 2013</t>
  </si>
  <si>
    <t>Vlera Kontabel Neto e A.A Materiale 2013</t>
  </si>
  <si>
    <t>blere</t>
  </si>
  <si>
    <t>euro</t>
  </si>
  <si>
    <t>Intessa san paolo</t>
  </si>
  <si>
    <t>Tatim Fitimi mbi paguar</t>
  </si>
  <si>
    <t>Parapagime</t>
  </si>
  <si>
    <t>Me page der ne 22000 leke</t>
  </si>
  <si>
    <t>Mbajtese posteri</t>
  </si>
  <si>
    <t>Mat 61*86/350gr</t>
  </si>
  <si>
    <t>Offset 61*86/80gr</t>
  </si>
  <si>
    <t>Mat 64*88/85gr</t>
  </si>
  <si>
    <t>Pllaka print ppe 605*744</t>
  </si>
  <si>
    <t>Solucion zhvillus</t>
  </si>
  <si>
    <t>Hotmelt 2410G</t>
  </si>
  <si>
    <t>B.SH.rapida int zeze</t>
  </si>
  <si>
    <t>B.SH.rapida int verdhe</t>
  </si>
  <si>
    <t>B.SH.rapida int kuqe</t>
  </si>
  <si>
    <t>Solucion shisoal 88</t>
  </si>
  <si>
    <t>B Sh e kuqe hld 013r</t>
  </si>
  <si>
    <t>Ton toshiba T-281 EC</t>
  </si>
  <si>
    <t>Ton toshiba T-3511 c/y</t>
  </si>
  <si>
    <t>Boje HI 920/c</t>
  </si>
  <si>
    <t>Baner vini 1313</t>
  </si>
  <si>
    <t>Leter mat 100-200gr</t>
  </si>
  <si>
    <t>Oralite 5200 ADV</t>
  </si>
  <si>
    <t>Pexiglas PGC 1707</t>
  </si>
  <si>
    <t>Card axhenda ditore</t>
  </si>
  <si>
    <t>Bllok a5 imit lekure</t>
  </si>
  <si>
    <t>Cardea kalendar tavoline</t>
  </si>
  <si>
    <t>Bojra serigrafi</t>
  </si>
  <si>
    <t>Thinmer</t>
  </si>
  <si>
    <t>Gas</t>
  </si>
  <si>
    <t xml:space="preserve">Profile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</si>
</sst>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6" xfId="0" applyBorder="1" applyAlignment="1">
      <alignment horizontal="center"/>
    </xf>
    <xf numFmtId="0" fontId="2" fillId="0" borderId="0" xfId="0" applyFont="1" applyAlignment="1">
      <alignment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4" fillId="0" borderId="0" xfId="0" applyFont="1" applyAlignment="1">
      <alignment/>
    </xf>
    <xf numFmtId="0" fontId="0" fillId="0" borderId="5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28" xfId="0" applyBorder="1" applyAlignment="1">
      <alignment horizontal="center"/>
    </xf>
    <xf numFmtId="14" fontId="0" fillId="0" borderId="41" xfId="0" applyNumberFormat="1" applyBorder="1" applyAlignment="1">
      <alignment/>
    </xf>
    <xf numFmtId="0" fontId="7" fillId="0" borderId="15" xfId="0" applyFont="1" applyBorder="1" applyAlignment="1">
      <alignment/>
    </xf>
    <xf numFmtId="0" fontId="9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57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6" xfId="0" applyFont="1" applyBorder="1" applyAlignment="1">
      <alignment/>
    </xf>
    <xf numFmtId="0" fontId="7" fillId="0" borderId="5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53" xfId="0" applyFont="1" applyBorder="1" applyAlignment="1">
      <alignment/>
    </xf>
    <xf numFmtId="0" fontId="10" fillId="0" borderId="0" xfId="0" applyFont="1" applyAlignment="1">
      <alignment/>
    </xf>
    <xf numFmtId="0" fontId="7" fillId="0" borderId="43" xfId="0" applyFont="1" applyBorder="1" applyAlignment="1">
      <alignment/>
    </xf>
    <xf numFmtId="0" fontId="4" fillId="0" borderId="0" xfId="0" applyFont="1" applyAlignment="1">
      <alignment/>
    </xf>
    <xf numFmtId="0" fontId="4" fillId="0" borderId="65" xfId="0" applyFont="1" applyBorder="1" applyAlignment="1">
      <alignment horizontal="center"/>
    </xf>
    <xf numFmtId="0" fontId="0" fillId="0" borderId="66" xfId="0" applyBorder="1" applyAlignment="1">
      <alignment horizontal="right"/>
    </xf>
    <xf numFmtId="0" fontId="7" fillId="0" borderId="17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7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view="pageBreakPreview" zoomScale="60" zoomScalePageLayoutView="0" workbookViewId="0" topLeftCell="A1">
      <selection activeCell="F30" sqref="F30"/>
    </sheetView>
  </sheetViews>
  <sheetFormatPr defaultColWidth="9.140625" defaultRowHeight="12.75"/>
  <cols>
    <col min="9" max="9" width="17.00390625" style="0" customWidth="1"/>
  </cols>
  <sheetData>
    <row r="1" ht="13.5" thickBot="1"/>
    <row r="2" spans="1:9" s="24" customFormat="1" ht="27" customHeight="1">
      <c r="A2" s="27"/>
      <c r="B2" s="93"/>
      <c r="C2" s="94"/>
      <c r="D2" s="94"/>
      <c r="E2" s="94"/>
      <c r="F2" s="94"/>
      <c r="G2" s="94"/>
      <c r="H2" s="94"/>
      <c r="I2" s="95"/>
    </row>
    <row r="3" spans="1:10" s="99" customFormat="1" ht="22.5" customHeight="1">
      <c r="A3" s="27"/>
      <c r="B3" s="96"/>
      <c r="C3" s="27" t="s">
        <v>0</v>
      </c>
      <c r="D3" s="27"/>
      <c r="E3" s="23"/>
      <c r="F3" s="162" t="s">
        <v>377</v>
      </c>
      <c r="G3" s="21"/>
      <c r="H3" s="21"/>
      <c r="I3" s="97"/>
      <c r="J3" s="98"/>
    </row>
    <row r="4" spans="1:10" s="24" customFormat="1" ht="22.5" customHeight="1">
      <c r="A4" s="98"/>
      <c r="B4" s="100"/>
      <c r="C4" s="98"/>
      <c r="D4" s="98"/>
      <c r="E4" s="23"/>
      <c r="F4" s="162"/>
      <c r="G4" s="3"/>
      <c r="H4" s="3"/>
      <c r="I4" s="9"/>
      <c r="J4" s="27"/>
    </row>
    <row r="5" spans="1:10" s="99" customFormat="1" ht="17.25" customHeight="1">
      <c r="A5" s="27"/>
      <c r="B5" s="96"/>
      <c r="C5" s="27" t="s">
        <v>1</v>
      </c>
      <c r="D5" s="27"/>
      <c r="E5" s="23"/>
      <c r="F5" s="23" t="s">
        <v>378</v>
      </c>
      <c r="G5" s="98"/>
      <c r="H5" s="98"/>
      <c r="I5" s="101"/>
      <c r="J5" s="98"/>
    </row>
    <row r="6" spans="1:10" s="24" customFormat="1" ht="15.75" customHeight="1">
      <c r="A6" s="98"/>
      <c r="B6" s="100"/>
      <c r="C6" s="98" t="s">
        <v>2</v>
      </c>
      <c r="D6" s="98"/>
      <c r="E6" s="23"/>
      <c r="F6" s="23" t="s">
        <v>379</v>
      </c>
      <c r="G6" s="27"/>
      <c r="H6" s="27"/>
      <c r="I6" s="102"/>
      <c r="J6" s="27"/>
    </row>
    <row r="7" spans="1:10" s="99" customFormat="1" ht="12.75">
      <c r="A7" s="27"/>
      <c r="B7" s="96"/>
      <c r="C7" s="27"/>
      <c r="D7" s="27"/>
      <c r="E7" s="23"/>
      <c r="F7" s="23"/>
      <c r="G7" s="27"/>
      <c r="H7" s="21"/>
      <c r="I7" s="101"/>
      <c r="J7" s="98"/>
    </row>
    <row r="8" spans="1:10" s="99" customFormat="1" ht="12.75">
      <c r="A8" s="98"/>
      <c r="B8" s="100"/>
      <c r="C8" s="98"/>
      <c r="D8" s="98"/>
      <c r="E8" s="23"/>
      <c r="F8" s="23"/>
      <c r="G8" s="98"/>
      <c r="H8" s="98"/>
      <c r="I8" s="101"/>
      <c r="J8" s="98"/>
    </row>
    <row r="9" spans="1:10" s="24" customFormat="1" ht="12.75">
      <c r="A9" s="98"/>
      <c r="B9" s="100"/>
      <c r="C9" s="98" t="s">
        <v>3</v>
      </c>
      <c r="D9" s="98"/>
      <c r="E9" s="23"/>
      <c r="F9" s="23" t="s">
        <v>380</v>
      </c>
      <c r="G9" s="27"/>
      <c r="H9" s="27"/>
      <c r="I9" s="102"/>
      <c r="J9" s="27"/>
    </row>
    <row r="10" spans="1:10" s="99" customFormat="1" ht="12.75">
      <c r="A10" s="27"/>
      <c r="B10" s="96"/>
      <c r="C10" s="27"/>
      <c r="D10" s="27"/>
      <c r="E10" s="23"/>
      <c r="F10" s="162"/>
      <c r="G10" s="98"/>
      <c r="H10" s="98"/>
      <c r="I10" s="101"/>
      <c r="J10" s="98"/>
    </row>
    <row r="11" spans="1:10" s="99" customFormat="1" ht="12.75">
      <c r="A11" s="98"/>
      <c r="B11" s="100"/>
      <c r="C11" s="98"/>
      <c r="D11" s="98"/>
      <c r="E11" s="23"/>
      <c r="F11" s="23"/>
      <c r="G11" s="98"/>
      <c r="H11" s="98"/>
      <c r="I11" s="101"/>
      <c r="J11" s="98"/>
    </row>
    <row r="12" spans="1:10" s="24" customFormat="1" ht="12.75">
      <c r="A12" s="98"/>
      <c r="B12" s="100"/>
      <c r="C12" s="98" t="s">
        <v>4</v>
      </c>
      <c r="D12" s="98"/>
      <c r="E12" s="23" t="s">
        <v>381</v>
      </c>
      <c r="F12" s="162" t="s">
        <v>382</v>
      </c>
      <c r="G12" s="27"/>
      <c r="H12" s="27"/>
      <c r="I12" s="102"/>
      <c r="J12" s="27"/>
    </row>
    <row r="13" spans="1:10" s="99" customFormat="1" ht="12.75">
      <c r="A13" s="27"/>
      <c r="B13" s="96"/>
      <c r="C13" s="27"/>
      <c r="D13" s="27"/>
      <c r="E13" s="27"/>
      <c r="F13" s="21"/>
      <c r="G13" s="98"/>
      <c r="H13" s="98"/>
      <c r="I13" s="101"/>
      <c r="J13" s="98"/>
    </row>
    <row r="14" spans="1:10" s="24" customFormat="1" ht="12.75">
      <c r="A14" s="98"/>
      <c r="B14" s="100"/>
      <c r="C14" s="98"/>
      <c r="D14" s="98"/>
      <c r="E14" s="98"/>
      <c r="F14" s="3"/>
      <c r="G14" s="27"/>
      <c r="H14" s="27"/>
      <c r="I14" s="102"/>
      <c r="J14" s="27"/>
    </row>
    <row r="15" spans="1:10" s="24" customFormat="1" ht="12.75">
      <c r="A15" s="27"/>
      <c r="B15" s="96"/>
      <c r="C15" s="27"/>
      <c r="D15" s="27"/>
      <c r="E15" s="27"/>
      <c r="F15" s="27"/>
      <c r="G15" s="27"/>
      <c r="H15" s="27"/>
      <c r="I15" s="102"/>
      <c r="J15" s="27"/>
    </row>
    <row r="16" spans="1:10" s="24" customFormat="1" ht="24" customHeight="1">
      <c r="A16" s="27"/>
      <c r="B16" s="96"/>
      <c r="C16" s="27"/>
      <c r="D16" s="27"/>
      <c r="E16" s="27"/>
      <c r="F16" s="27"/>
      <c r="G16" s="27"/>
      <c r="H16" s="27"/>
      <c r="I16" s="102"/>
      <c r="J16" s="27"/>
    </row>
    <row r="17" spans="1:10" s="24" customFormat="1" ht="21" customHeight="1">
      <c r="A17" s="27"/>
      <c r="B17" s="96"/>
      <c r="C17" s="27"/>
      <c r="D17" s="27"/>
      <c r="E17" s="27"/>
      <c r="F17" s="27"/>
      <c r="G17" s="27"/>
      <c r="H17" s="27"/>
      <c r="I17" s="102"/>
      <c r="J17" s="27"/>
    </row>
    <row r="18" spans="1:10" s="24" customFormat="1" ht="12.75">
      <c r="A18" s="27"/>
      <c r="B18" s="96"/>
      <c r="C18" s="27"/>
      <c r="D18" s="27"/>
      <c r="E18" s="27"/>
      <c r="F18" s="27"/>
      <c r="G18" s="27"/>
      <c r="H18" s="27"/>
      <c r="I18" s="102"/>
      <c r="J18" s="27"/>
    </row>
    <row r="19" spans="1:10" s="24" customFormat="1" ht="12.75">
      <c r="A19" s="27"/>
      <c r="B19" s="96"/>
      <c r="C19" s="27"/>
      <c r="D19" s="27"/>
      <c r="E19" s="27"/>
      <c r="F19" s="27"/>
      <c r="G19" s="27"/>
      <c r="H19" s="27"/>
      <c r="I19" s="102"/>
      <c r="J19" s="27"/>
    </row>
    <row r="20" spans="1:10" s="24" customFormat="1" ht="23.25">
      <c r="A20" s="8"/>
      <c r="B20" s="96"/>
      <c r="C20" s="8" t="s">
        <v>5</v>
      </c>
      <c r="D20" s="8"/>
      <c r="E20" s="8"/>
      <c r="F20" s="8"/>
      <c r="G20" s="8"/>
      <c r="H20" s="8"/>
      <c r="I20" s="102"/>
      <c r="J20" s="27"/>
    </row>
    <row r="21" spans="1:10" s="24" customFormat="1" ht="12.75">
      <c r="A21" s="27"/>
      <c r="B21" s="96"/>
      <c r="C21" s="27"/>
      <c r="D21" s="27"/>
      <c r="E21" s="27"/>
      <c r="F21" s="27"/>
      <c r="G21" s="27"/>
      <c r="H21" s="27"/>
      <c r="I21" s="102"/>
      <c r="J21" s="27"/>
    </row>
    <row r="22" spans="1:10" s="24" customFormat="1" ht="12.75">
      <c r="A22" s="27"/>
      <c r="B22" s="96"/>
      <c r="C22" s="27"/>
      <c r="D22" s="27" t="s">
        <v>370</v>
      </c>
      <c r="E22" s="27"/>
      <c r="F22" s="27"/>
      <c r="G22" s="27"/>
      <c r="H22" s="27"/>
      <c r="I22" s="102"/>
      <c r="J22" s="27"/>
    </row>
    <row r="23" spans="1:10" s="24" customFormat="1" ht="12.75">
      <c r="A23" s="27"/>
      <c r="B23" s="96"/>
      <c r="C23" s="27"/>
      <c r="D23" s="27"/>
      <c r="E23" s="27"/>
      <c r="F23" s="27"/>
      <c r="G23" s="27"/>
      <c r="H23" s="27"/>
      <c r="I23" s="102"/>
      <c r="J23" s="27"/>
    </row>
    <row r="24" spans="1:10" s="24" customFormat="1" ht="12.75">
      <c r="A24" s="27"/>
      <c r="B24" s="96"/>
      <c r="C24" s="27"/>
      <c r="D24" s="27"/>
      <c r="E24" s="27"/>
      <c r="F24" s="27"/>
      <c r="G24" s="27"/>
      <c r="H24" s="27"/>
      <c r="I24" s="102"/>
      <c r="J24" s="27"/>
    </row>
    <row r="25" spans="1:10" s="24" customFormat="1" ht="12.75">
      <c r="A25" s="27"/>
      <c r="B25" s="96"/>
      <c r="C25" s="27"/>
      <c r="D25" s="27"/>
      <c r="E25" s="27"/>
      <c r="F25" s="27"/>
      <c r="G25" s="27"/>
      <c r="H25" s="27"/>
      <c r="I25" s="102"/>
      <c r="J25" s="27"/>
    </row>
    <row r="26" spans="1:10" s="99" customFormat="1" ht="20.25">
      <c r="A26" s="27"/>
      <c r="B26" s="96"/>
      <c r="C26" s="27"/>
      <c r="D26" s="159" t="s">
        <v>405</v>
      </c>
      <c r="E26" s="98"/>
      <c r="F26" s="98"/>
      <c r="G26" s="98"/>
      <c r="H26" s="98"/>
      <c r="I26" s="101"/>
      <c r="J26" s="98"/>
    </row>
    <row r="27" spans="1:10" s="99" customFormat="1" ht="12.75">
      <c r="A27" s="98"/>
      <c r="B27" s="100"/>
      <c r="C27" s="98"/>
      <c r="D27" s="98"/>
      <c r="E27" s="98"/>
      <c r="F27" s="98"/>
      <c r="G27" s="98"/>
      <c r="H27" s="98"/>
      <c r="I27" s="101"/>
      <c r="J27" s="98"/>
    </row>
    <row r="28" spans="1:10" s="99" customFormat="1" ht="12.75">
      <c r="A28" s="98"/>
      <c r="B28" s="100"/>
      <c r="C28" s="98"/>
      <c r="D28" s="98"/>
      <c r="E28" s="98"/>
      <c r="F28" s="98"/>
      <c r="G28" s="98"/>
      <c r="H28" s="98"/>
      <c r="I28" s="101"/>
      <c r="J28" s="98"/>
    </row>
    <row r="29" spans="1:10" s="99" customFormat="1" ht="12.75">
      <c r="A29" s="98"/>
      <c r="B29" s="100"/>
      <c r="C29" s="98"/>
      <c r="D29" s="98"/>
      <c r="E29" s="98"/>
      <c r="F29" s="98"/>
      <c r="G29" s="98"/>
      <c r="H29" s="98"/>
      <c r="I29" s="101"/>
      <c r="J29" s="98"/>
    </row>
    <row r="30" spans="1:10" s="99" customFormat="1" ht="12.75" customHeight="1">
      <c r="A30" s="98"/>
      <c r="B30" s="100"/>
      <c r="C30" s="98"/>
      <c r="D30" s="98"/>
      <c r="E30" s="98"/>
      <c r="F30" s="98"/>
      <c r="G30" s="98"/>
      <c r="H30" s="98"/>
      <c r="I30" s="101"/>
      <c r="J30" s="98"/>
    </row>
    <row r="31" spans="1:10" s="99" customFormat="1" ht="12.75">
      <c r="A31" s="98"/>
      <c r="B31" s="100"/>
      <c r="C31" s="98"/>
      <c r="D31" s="98"/>
      <c r="E31" s="98"/>
      <c r="F31" s="98"/>
      <c r="G31" s="98"/>
      <c r="H31" s="98"/>
      <c r="I31" s="101"/>
      <c r="J31" s="98"/>
    </row>
    <row r="32" spans="1:10" s="99" customFormat="1" ht="12.75">
      <c r="A32" s="98"/>
      <c r="B32" s="100"/>
      <c r="C32" s="98"/>
      <c r="D32" s="98"/>
      <c r="E32" s="98"/>
      <c r="F32" s="98"/>
      <c r="G32" s="98"/>
      <c r="H32" s="98"/>
      <c r="I32" s="101"/>
      <c r="J32" s="98"/>
    </row>
    <row r="33" spans="1:10" s="99" customFormat="1" ht="12.75" customHeight="1">
      <c r="A33" s="98"/>
      <c r="B33" s="100"/>
      <c r="C33" s="98"/>
      <c r="D33" s="98"/>
      <c r="E33" s="98"/>
      <c r="F33" s="98"/>
      <c r="G33" s="98"/>
      <c r="H33" s="98"/>
      <c r="I33" s="101"/>
      <c r="J33" s="98"/>
    </row>
    <row r="34" spans="1:10" s="99" customFormat="1" ht="12.75" customHeight="1">
      <c r="A34" s="98"/>
      <c r="B34" s="100"/>
      <c r="C34" s="103"/>
      <c r="D34" s="104"/>
      <c r="E34" s="104"/>
      <c r="F34" s="104"/>
      <c r="G34" s="104"/>
      <c r="H34" s="105"/>
      <c r="I34" s="101"/>
      <c r="J34" s="98"/>
    </row>
    <row r="35" spans="1:10" s="99" customFormat="1" ht="12.75" customHeight="1">
      <c r="A35" s="98"/>
      <c r="B35" s="100"/>
      <c r="C35" s="175" t="s">
        <v>406</v>
      </c>
      <c r="D35" s="23"/>
      <c r="E35" s="23"/>
      <c r="F35" s="23" t="s">
        <v>153</v>
      </c>
      <c r="G35" s="23" t="s">
        <v>407</v>
      </c>
      <c r="H35" s="106"/>
      <c r="I35" s="101"/>
      <c r="J35" s="98"/>
    </row>
    <row r="36" spans="1:10" s="24" customFormat="1" ht="12.75" customHeight="1">
      <c r="A36" s="98"/>
      <c r="B36" s="100"/>
      <c r="C36" s="92"/>
      <c r="D36" s="98"/>
      <c r="E36" s="98"/>
      <c r="F36" s="98"/>
      <c r="G36" s="3"/>
      <c r="H36" s="31"/>
      <c r="I36" s="102"/>
      <c r="J36" s="27"/>
    </row>
    <row r="37" spans="1:10" s="99" customFormat="1" ht="12.75" customHeight="1">
      <c r="A37" s="27"/>
      <c r="B37" s="96"/>
      <c r="C37" s="30" t="s">
        <v>154</v>
      </c>
      <c r="D37" s="27"/>
      <c r="E37" s="27"/>
      <c r="F37" s="27"/>
      <c r="G37" s="21"/>
      <c r="H37" s="106"/>
      <c r="I37" s="101"/>
      <c r="J37" s="98"/>
    </row>
    <row r="38" spans="1:10" s="24" customFormat="1" ht="12.75" customHeight="1">
      <c r="A38" s="98"/>
      <c r="B38" s="100"/>
      <c r="C38" s="92"/>
      <c r="D38" s="98"/>
      <c r="E38" s="98"/>
      <c r="F38" s="98"/>
      <c r="G38" s="3"/>
      <c r="H38" s="31"/>
      <c r="I38" s="102"/>
      <c r="J38" s="27"/>
    </row>
    <row r="39" spans="1:10" s="99" customFormat="1" ht="12.75" customHeight="1">
      <c r="A39" s="27"/>
      <c r="B39" s="96"/>
      <c r="C39" s="30" t="s">
        <v>226</v>
      </c>
      <c r="D39" s="27"/>
      <c r="E39" s="27"/>
      <c r="F39" s="27" t="s">
        <v>232</v>
      </c>
      <c r="G39" s="21"/>
      <c r="H39" s="106"/>
      <c r="I39" s="101"/>
      <c r="J39" s="98"/>
    </row>
    <row r="40" spans="1:10" s="99" customFormat="1" ht="12.75" customHeight="1">
      <c r="A40" s="98"/>
      <c r="B40" s="100"/>
      <c r="C40" s="107" t="s">
        <v>155</v>
      </c>
      <c r="D40" s="108"/>
      <c r="E40" s="108"/>
      <c r="F40" s="108"/>
      <c r="G40" s="108"/>
      <c r="H40" s="109"/>
      <c r="I40" s="101"/>
      <c r="J40" s="98"/>
    </row>
    <row r="41" spans="1:10" s="99" customFormat="1" ht="12.75" customHeight="1">
      <c r="A41" s="98"/>
      <c r="B41" s="100"/>
      <c r="C41" s="98"/>
      <c r="D41" s="98"/>
      <c r="E41" s="98"/>
      <c r="F41" s="98"/>
      <c r="G41" s="98"/>
      <c r="H41" s="98"/>
      <c r="I41" s="101"/>
      <c r="J41" s="98"/>
    </row>
    <row r="42" spans="1:10" s="99" customFormat="1" ht="12.75" customHeight="1">
      <c r="A42" s="98"/>
      <c r="B42" s="100"/>
      <c r="C42" s="98"/>
      <c r="D42" s="98"/>
      <c r="E42" s="98"/>
      <c r="F42" s="98"/>
      <c r="G42" s="98"/>
      <c r="H42" s="98"/>
      <c r="I42" s="101"/>
      <c r="J42" s="98"/>
    </row>
    <row r="43" spans="1:10" s="99" customFormat="1" ht="12.75" customHeight="1">
      <c r="A43" s="98"/>
      <c r="B43" s="100"/>
      <c r="C43" s="98"/>
      <c r="D43" s="98"/>
      <c r="E43" s="98"/>
      <c r="F43" s="98"/>
      <c r="G43" s="98"/>
      <c r="H43" s="98"/>
      <c r="I43" s="101"/>
      <c r="J43" s="98"/>
    </row>
    <row r="44" spans="1:10" s="99" customFormat="1" ht="18" customHeight="1">
      <c r="A44" s="98"/>
      <c r="B44" s="100"/>
      <c r="C44" s="98"/>
      <c r="D44" s="98"/>
      <c r="E44" s="98"/>
      <c r="F44" s="98"/>
      <c r="G44" s="98"/>
      <c r="H44" s="98"/>
      <c r="I44" s="101"/>
      <c r="J44" s="98"/>
    </row>
    <row r="45" spans="1:10" ht="12.75">
      <c r="A45" s="2"/>
      <c r="B45" s="1"/>
      <c r="C45" s="2"/>
      <c r="D45" s="2"/>
      <c r="E45" s="2"/>
      <c r="F45" s="2"/>
      <c r="G45" s="2"/>
      <c r="H45" s="3"/>
      <c r="I45" s="9"/>
      <c r="J45" s="2"/>
    </row>
    <row r="46" spans="1:9" ht="30" customHeight="1" thickBot="1">
      <c r="A46" s="2"/>
      <c r="B46" s="4"/>
      <c r="C46" s="5"/>
      <c r="D46" s="5"/>
      <c r="E46" s="5"/>
      <c r="F46" s="5"/>
      <c r="G46" s="5"/>
      <c r="H46" s="5"/>
      <c r="I46" s="6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24" top="0.44" bottom="0.46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2"/>
  <sheetViews>
    <sheetView view="pageBreakPreview" zoomScale="60" zoomScalePageLayoutView="0" workbookViewId="0" topLeftCell="A10">
      <selection activeCell="I53" sqref="I53"/>
    </sheetView>
  </sheetViews>
  <sheetFormatPr defaultColWidth="9.140625" defaultRowHeight="12.75"/>
  <cols>
    <col min="1" max="1" width="5.140625" style="0" customWidth="1"/>
    <col min="2" max="2" width="16.421875" style="0" customWidth="1"/>
    <col min="4" max="4" width="12.00390625" style="0" bestFit="1" customWidth="1"/>
    <col min="5" max="6" width="10.57421875" style="0" bestFit="1" customWidth="1"/>
    <col min="7" max="7" width="12.00390625" style="0" bestFit="1" customWidth="1"/>
  </cols>
  <sheetData>
    <row r="2" ht="12.75">
      <c r="B2" s="18" t="s">
        <v>389</v>
      </c>
    </row>
    <row r="3" ht="12.75">
      <c r="B3" s="23" t="s">
        <v>390</v>
      </c>
    </row>
    <row r="4" ht="12.75">
      <c r="B4" s="18"/>
    </row>
    <row r="5" ht="12.75">
      <c r="B5" s="167" t="s">
        <v>416</v>
      </c>
    </row>
    <row r="6" ht="12.75">
      <c r="G6" t="s">
        <v>369</v>
      </c>
    </row>
    <row r="7" spans="1:7" ht="12.75">
      <c r="A7" s="160" t="s">
        <v>6</v>
      </c>
      <c r="B7" s="164" t="s">
        <v>239</v>
      </c>
      <c r="C7" s="160" t="s">
        <v>305</v>
      </c>
      <c r="D7" s="160" t="s">
        <v>306</v>
      </c>
      <c r="E7" s="161" t="s">
        <v>286</v>
      </c>
      <c r="F7" s="161" t="s">
        <v>307</v>
      </c>
      <c r="G7" s="161" t="s">
        <v>306</v>
      </c>
    </row>
    <row r="8" spans="1:7" ht="12.75">
      <c r="A8" s="64"/>
      <c r="B8" s="64"/>
      <c r="C8" s="64"/>
      <c r="D8" s="149" t="s">
        <v>417</v>
      </c>
      <c r="E8" s="64"/>
      <c r="F8" s="64"/>
      <c r="G8" s="165">
        <v>41639</v>
      </c>
    </row>
    <row r="9" spans="1:7" ht="12.75">
      <c r="A9" s="10">
        <v>1</v>
      </c>
      <c r="B9" s="10" t="s">
        <v>308</v>
      </c>
      <c r="C9" s="10"/>
      <c r="D9" s="10"/>
      <c r="E9" s="10"/>
      <c r="F9" s="10"/>
      <c r="G9" s="10">
        <f>D9+E9-F9</f>
        <v>0</v>
      </c>
    </row>
    <row r="10" spans="1:7" ht="12.75">
      <c r="A10" s="10">
        <v>2</v>
      </c>
      <c r="B10" s="10" t="s">
        <v>309</v>
      </c>
      <c r="C10" s="10"/>
      <c r="D10" s="10"/>
      <c r="E10" s="10"/>
      <c r="F10" s="10"/>
      <c r="G10" s="10">
        <f aca="true" t="shared" si="0" ref="G10:G17">D10+E10-F10</f>
        <v>0</v>
      </c>
    </row>
    <row r="11" spans="1:7" ht="12.75">
      <c r="A11" s="10">
        <v>3</v>
      </c>
      <c r="B11" s="10" t="s">
        <v>394</v>
      </c>
      <c r="C11" s="10"/>
      <c r="D11" s="10">
        <v>2654696</v>
      </c>
      <c r="E11" s="10"/>
      <c r="F11" s="10"/>
      <c r="G11" s="10">
        <f t="shared" si="0"/>
        <v>2654696</v>
      </c>
    </row>
    <row r="12" spans="1:7" ht="12.75">
      <c r="A12" s="10">
        <v>4</v>
      </c>
      <c r="B12" s="10" t="s">
        <v>311</v>
      </c>
      <c r="C12" s="10"/>
      <c r="D12" s="10">
        <v>950000</v>
      </c>
      <c r="E12" s="10"/>
      <c r="F12" s="10"/>
      <c r="G12" s="10">
        <f t="shared" si="0"/>
        <v>950000</v>
      </c>
    </row>
    <row r="13" spans="1:7" ht="12.75">
      <c r="A13" s="10">
        <v>5</v>
      </c>
      <c r="B13" s="10" t="s">
        <v>312</v>
      </c>
      <c r="C13" s="10"/>
      <c r="D13" s="10">
        <v>54780</v>
      </c>
      <c r="E13" s="10">
        <v>204500</v>
      </c>
      <c r="F13" s="10"/>
      <c r="G13" s="10">
        <f t="shared" si="0"/>
        <v>259280</v>
      </c>
    </row>
    <row r="14" spans="1:7" ht="12.75">
      <c r="A14" s="10">
        <v>6</v>
      </c>
      <c r="B14" s="10" t="s">
        <v>395</v>
      </c>
      <c r="C14" s="10"/>
      <c r="D14" s="10">
        <v>22500</v>
      </c>
      <c r="E14" s="10">
        <v>20800</v>
      </c>
      <c r="F14" s="10"/>
      <c r="G14" s="10">
        <f t="shared" si="0"/>
        <v>43300</v>
      </c>
    </row>
    <row r="15" spans="1:7" ht="12.75">
      <c r="A15" s="10">
        <v>7</v>
      </c>
      <c r="B15" s="10" t="s">
        <v>396</v>
      </c>
      <c r="C15" s="10"/>
      <c r="D15" s="10">
        <v>287417</v>
      </c>
      <c r="E15" s="10"/>
      <c r="F15" s="10"/>
      <c r="G15" s="10">
        <f t="shared" si="0"/>
        <v>287417</v>
      </c>
    </row>
    <row r="16" spans="1:7" ht="12.75">
      <c r="A16" s="10">
        <v>8</v>
      </c>
      <c r="B16" s="10"/>
      <c r="C16" s="10"/>
      <c r="D16" s="10"/>
      <c r="E16" s="10"/>
      <c r="F16" s="10"/>
      <c r="G16" s="10">
        <f t="shared" si="0"/>
        <v>0</v>
      </c>
    </row>
    <row r="17" spans="1:7" ht="12.75">
      <c r="A17" s="10">
        <v>9</v>
      </c>
      <c r="B17" s="10"/>
      <c r="C17" s="10"/>
      <c r="D17" s="10"/>
      <c r="E17" s="10"/>
      <c r="F17" s="10"/>
      <c r="G17" s="10">
        <f t="shared" si="0"/>
        <v>0</v>
      </c>
    </row>
    <row r="18" spans="1:7" ht="12.75">
      <c r="A18" s="166"/>
      <c r="B18" s="166" t="s">
        <v>313</v>
      </c>
      <c r="C18" s="166"/>
      <c r="D18" s="166">
        <f>SUM(D9:D17)</f>
        <v>3969393</v>
      </c>
      <c r="E18" s="166">
        <f>SUM(E9:E17)</f>
        <v>225300</v>
      </c>
      <c r="F18" s="166">
        <f>SUM(F9:F17)</f>
        <v>0</v>
      </c>
      <c r="G18" s="166">
        <f>SUM(G9:G17)</f>
        <v>4194693</v>
      </c>
    </row>
    <row r="20" spans="2:3" ht="12.75">
      <c r="B20" t="s">
        <v>314</v>
      </c>
      <c r="C20" s="18" t="s">
        <v>418</v>
      </c>
    </row>
    <row r="22" spans="1:7" ht="12.75">
      <c r="A22" s="160" t="s">
        <v>6</v>
      </c>
      <c r="B22" s="164" t="s">
        <v>239</v>
      </c>
      <c r="C22" s="160" t="s">
        <v>305</v>
      </c>
      <c r="D22" s="160" t="s">
        <v>306</v>
      </c>
      <c r="E22" s="161" t="s">
        <v>286</v>
      </c>
      <c r="F22" s="161" t="s">
        <v>307</v>
      </c>
      <c r="G22" s="161" t="s">
        <v>306</v>
      </c>
    </row>
    <row r="23" spans="1:7" ht="12.75">
      <c r="A23" s="64"/>
      <c r="B23" s="64"/>
      <c r="C23" s="64"/>
      <c r="D23" s="149" t="s">
        <v>417</v>
      </c>
      <c r="E23" s="64"/>
      <c r="F23" s="64"/>
      <c r="G23" s="165">
        <v>41639</v>
      </c>
    </row>
    <row r="24" spans="1:7" ht="12.75">
      <c r="A24" s="10">
        <v>1</v>
      </c>
      <c r="B24" s="10" t="s">
        <v>308</v>
      </c>
      <c r="C24" s="10"/>
      <c r="D24" s="10">
        <v>0</v>
      </c>
      <c r="E24" s="10"/>
      <c r="F24" s="10"/>
      <c r="G24" s="10">
        <f>D24+E24-F24</f>
        <v>0</v>
      </c>
    </row>
    <row r="25" spans="1:7" ht="12.75">
      <c r="A25" s="10">
        <v>2</v>
      </c>
      <c r="B25" s="10" t="s">
        <v>309</v>
      </c>
      <c r="C25" s="10"/>
      <c r="D25" s="10">
        <v>0</v>
      </c>
      <c r="E25" s="10"/>
      <c r="F25" s="10"/>
      <c r="G25" s="10">
        <f aca="true" t="shared" si="1" ref="G25:G32">D25+E25-F25</f>
        <v>0</v>
      </c>
    </row>
    <row r="26" spans="1:7" ht="12.75">
      <c r="A26" s="10">
        <v>3</v>
      </c>
      <c r="B26" s="10" t="s">
        <v>310</v>
      </c>
      <c r="C26" s="10"/>
      <c r="D26" s="10">
        <v>1130237</v>
      </c>
      <c r="E26" s="10">
        <v>254892</v>
      </c>
      <c r="F26" s="10"/>
      <c r="G26" s="10">
        <f t="shared" si="1"/>
        <v>1385129</v>
      </c>
    </row>
    <row r="27" spans="1:7" ht="12.75">
      <c r="A27" s="10">
        <v>4</v>
      </c>
      <c r="B27" s="10" t="s">
        <v>311</v>
      </c>
      <c r="C27" s="10"/>
      <c r="D27" s="10">
        <v>453467</v>
      </c>
      <c r="E27" s="10">
        <v>49653</v>
      </c>
      <c r="F27" s="10"/>
      <c r="G27" s="10">
        <f t="shared" si="1"/>
        <v>503120</v>
      </c>
    </row>
    <row r="28" spans="1:7" ht="12.75">
      <c r="A28" s="10">
        <v>5</v>
      </c>
      <c r="B28" s="10" t="s">
        <v>312</v>
      </c>
      <c r="C28" s="10"/>
      <c r="D28" s="10">
        <v>21912</v>
      </c>
      <c r="E28" s="10">
        <v>19013</v>
      </c>
      <c r="F28" s="10"/>
      <c r="G28" s="10">
        <f t="shared" si="1"/>
        <v>40925</v>
      </c>
    </row>
    <row r="29" spans="1:7" ht="12.75">
      <c r="A29" s="10">
        <v>6</v>
      </c>
      <c r="B29" s="10" t="s">
        <v>395</v>
      </c>
      <c r="C29" s="10"/>
      <c r="D29" s="10">
        <v>4860</v>
      </c>
      <c r="E29" s="10">
        <v>0</v>
      </c>
      <c r="F29" s="10"/>
      <c r="G29" s="10">
        <f t="shared" si="1"/>
        <v>4860</v>
      </c>
    </row>
    <row r="30" spans="1:7" ht="12.75">
      <c r="A30" s="10">
        <v>7</v>
      </c>
      <c r="B30" s="10" t="s">
        <v>396</v>
      </c>
      <c r="C30" s="10"/>
      <c r="D30" s="10">
        <v>97291</v>
      </c>
      <c r="E30" s="10">
        <v>44185</v>
      </c>
      <c r="F30" s="10"/>
      <c r="G30" s="10">
        <f t="shared" si="1"/>
        <v>141476</v>
      </c>
    </row>
    <row r="31" spans="1:7" ht="12.75">
      <c r="A31" s="10">
        <v>8</v>
      </c>
      <c r="B31" s="10"/>
      <c r="C31" s="10"/>
      <c r="D31" s="10"/>
      <c r="E31" s="10"/>
      <c r="F31" s="10"/>
      <c r="G31" s="10">
        <f t="shared" si="1"/>
        <v>0</v>
      </c>
    </row>
    <row r="32" spans="1:7" ht="12.75">
      <c r="A32" s="10">
        <v>9</v>
      </c>
      <c r="B32" s="10"/>
      <c r="C32" s="10"/>
      <c r="D32" s="10"/>
      <c r="E32" s="10"/>
      <c r="F32" s="10"/>
      <c r="G32" s="10">
        <f t="shared" si="1"/>
        <v>0</v>
      </c>
    </row>
    <row r="33" spans="1:7" ht="12.75">
      <c r="A33" s="10"/>
      <c r="B33" s="10" t="s">
        <v>313</v>
      </c>
      <c r="C33" s="10"/>
      <c r="D33" s="10">
        <f>SUM(D24:D32)</f>
        <v>1707767</v>
      </c>
      <c r="E33" s="10">
        <f>SUM(E24:E32)</f>
        <v>367743</v>
      </c>
      <c r="F33" s="10">
        <f>SUM(F24:F32)</f>
        <v>0</v>
      </c>
      <c r="G33" s="10">
        <f>SUM(G24:G32)</f>
        <v>2075510</v>
      </c>
    </row>
    <row r="35" ht="12.75">
      <c r="C35" s="18" t="s">
        <v>419</v>
      </c>
    </row>
    <row r="37" spans="1:7" ht="12.75">
      <c r="A37" s="160" t="s">
        <v>6</v>
      </c>
      <c r="B37" s="164" t="s">
        <v>239</v>
      </c>
      <c r="C37" s="160" t="s">
        <v>305</v>
      </c>
      <c r="D37" s="160" t="s">
        <v>306</v>
      </c>
      <c r="E37" s="161" t="s">
        <v>286</v>
      </c>
      <c r="F37" s="161" t="s">
        <v>307</v>
      </c>
      <c r="G37" s="161" t="s">
        <v>306</v>
      </c>
    </row>
    <row r="38" spans="1:7" ht="12.75">
      <c r="A38" s="64"/>
      <c r="B38" s="64"/>
      <c r="C38" s="64"/>
      <c r="D38" s="149" t="s">
        <v>417</v>
      </c>
      <c r="E38" s="64"/>
      <c r="F38" s="64"/>
      <c r="G38" s="165">
        <v>41639</v>
      </c>
    </row>
    <row r="39" spans="1:7" ht="12.75">
      <c r="A39" s="10">
        <v>1</v>
      </c>
      <c r="B39" s="10" t="s">
        <v>308</v>
      </c>
      <c r="C39" s="10"/>
      <c r="D39" s="10"/>
      <c r="E39" s="10"/>
      <c r="F39" s="10"/>
      <c r="G39" s="10">
        <f>D39+E39-F39</f>
        <v>0</v>
      </c>
    </row>
    <row r="40" spans="1:7" ht="12.75">
      <c r="A40" s="10">
        <v>2</v>
      </c>
      <c r="B40" s="10" t="s">
        <v>309</v>
      </c>
      <c r="C40" s="10"/>
      <c r="D40" s="10"/>
      <c r="E40" s="10"/>
      <c r="F40" s="10"/>
      <c r="G40" s="10">
        <f aca="true" t="shared" si="2" ref="G40:G47">D40+E40-F40</f>
        <v>0</v>
      </c>
    </row>
    <row r="41" spans="1:7" ht="12.75">
      <c r="A41" s="10">
        <v>3</v>
      </c>
      <c r="B41" s="10" t="s">
        <v>310</v>
      </c>
      <c r="C41" s="10"/>
      <c r="D41" s="10">
        <v>1524459</v>
      </c>
      <c r="E41" s="10"/>
      <c r="F41" s="10">
        <v>254892</v>
      </c>
      <c r="G41" s="10">
        <f t="shared" si="2"/>
        <v>1269567</v>
      </c>
    </row>
    <row r="42" spans="1:7" ht="12.75">
      <c r="A42" s="10">
        <v>4</v>
      </c>
      <c r="B42" s="10" t="s">
        <v>311</v>
      </c>
      <c r="C42" s="10"/>
      <c r="D42" s="10">
        <v>496533</v>
      </c>
      <c r="E42" s="10"/>
      <c r="F42" s="10">
        <v>49653</v>
      </c>
      <c r="G42" s="10">
        <f t="shared" si="2"/>
        <v>446880</v>
      </c>
    </row>
    <row r="43" spans="1:7" ht="12.75">
      <c r="A43" s="10">
        <v>5</v>
      </c>
      <c r="B43" s="10" t="s">
        <v>312</v>
      </c>
      <c r="C43" s="10"/>
      <c r="D43" s="10">
        <v>32868</v>
      </c>
      <c r="E43" s="10">
        <v>204500</v>
      </c>
      <c r="F43" s="10">
        <v>44185</v>
      </c>
      <c r="G43" s="10">
        <f t="shared" si="2"/>
        <v>193183</v>
      </c>
    </row>
    <row r="44" spans="1:7" ht="12.75">
      <c r="A44" s="10">
        <v>6</v>
      </c>
      <c r="B44" s="10" t="s">
        <v>395</v>
      </c>
      <c r="C44" s="10"/>
      <c r="D44" s="10">
        <v>17640</v>
      </c>
      <c r="E44" s="10">
        <v>20800</v>
      </c>
      <c r="F44" s="10"/>
      <c r="G44" s="10">
        <f t="shared" si="2"/>
        <v>38440</v>
      </c>
    </row>
    <row r="45" spans="1:7" ht="12.75">
      <c r="A45" s="10">
        <v>7</v>
      </c>
      <c r="B45" s="10" t="s">
        <v>396</v>
      </c>
      <c r="C45" s="10"/>
      <c r="D45" s="10">
        <v>190126</v>
      </c>
      <c r="E45" s="10"/>
      <c r="F45" s="10">
        <v>19013</v>
      </c>
      <c r="G45" s="10">
        <f t="shared" si="2"/>
        <v>171113</v>
      </c>
    </row>
    <row r="46" spans="1:7" ht="12.75">
      <c r="A46" s="10">
        <v>8</v>
      </c>
      <c r="B46" s="10"/>
      <c r="C46" s="10"/>
      <c r="D46" s="10"/>
      <c r="E46" s="10"/>
      <c r="F46" s="10"/>
      <c r="G46" s="10">
        <f t="shared" si="2"/>
        <v>0</v>
      </c>
    </row>
    <row r="47" spans="1:7" ht="12.75">
      <c r="A47" s="10">
        <v>9</v>
      </c>
      <c r="B47" s="10"/>
      <c r="C47" s="10"/>
      <c r="D47" s="10"/>
      <c r="E47" s="10"/>
      <c r="F47" s="10"/>
      <c r="G47" s="10">
        <f t="shared" si="2"/>
        <v>0</v>
      </c>
    </row>
    <row r="48" spans="1:7" ht="12.75">
      <c r="A48" s="166"/>
      <c r="B48" s="166" t="s">
        <v>313</v>
      </c>
      <c r="C48" s="166"/>
      <c r="D48" s="166">
        <f>SUM(D39:D47)</f>
        <v>2261626</v>
      </c>
      <c r="E48" s="166">
        <f>SUM(E39:E47)</f>
        <v>225300</v>
      </c>
      <c r="F48" s="166">
        <f>SUM(F39:F47)</f>
        <v>367743</v>
      </c>
      <c r="G48" s="166">
        <f>SUM(G39:G47)</f>
        <v>2119183</v>
      </c>
    </row>
    <row r="49" spans="4:7" ht="12.75">
      <c r="D49">
        <f>D18-D33</f>
        <v>2261626</v>
      </c>
      <c r="G49">
        <f>G18-G33</f>
        <v>2119183</v>
      </c>
    </row>
    <row r="50" spans="4:7" ht="12.75">
      <c r="D50">
        <f>D48-D49</f>
        <v>0</v>
      </c>
      <c r="G50">
        <f>G48-G49</f>
        <v>0</v>
      </c>
    </row>
    <row r="51" ht="12.75">
      <c r="E51" s="18" t="s">
        <v>304</v>
      </c>
    </row>
    <row r="52" ht="12.75">
      <c r="E52" s="27" t="s">
        <v>386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9"/>
  <sheetViews>
    <sheetView view="pageBreakPreview" zoomScale="60" zoomScaleNormal="90" zoomScalePageLayoutView="0" workbookViewId="0" topLeftCell="B1">
      <selection activeCell="E50" sqref="E50"/>
    </sheetView>
  </sheetViews>
  <sheetFormatPr defaultColWidth="9.140625" defaultRowHeight="12.75"/>
  <cols>
    <col min="1" max="1" width="3.8515625" style="0" customWidth="1"/>
    <col min="2" max="2" width="3.7109375" style="18" customWidth="1"/>
    <col min="3" max="3" width="44.7109375" style="0" customWidth="1"/>
    <col min="5" max="5" width="14.28125" style="0" customWidth="1"/>
    <col min="6" max="6" width="13.28125" style="0" customWidth="1"/>
    <col min="7" max="7" width="11.00390625" style="0" customWidth="1"/>
    <col min="8" max="11" width="9.140625" style="2" customWidth="1"/>
    <col min="12" max="13" width="10.140625" style="2" customWidth="1"/>
    <col min="14" max="16" width="9.140625" style="2" customWidth="1"/>
  </cols>
  <sheetData>
    <row r="2" spans="8:16" s="24" customFormat="1" ht="12.75">
      <c r="H2" s="27"/>
      <c r="I2" s="27"/>
      <c r="J2" s="27"/>
      <c r="K2" s="27"/>
      <c r="L2" s="27"/>
      <c r="M2" s="27"/>
      <c r="N2" s="27"/>
      <c r="O2" s="27"/>
      <c r="P2" s="27"/>
    </row>
    <row r="3" spans="2:16" s="99" customFormat="1" ht="20.25">
      <c r="B3" s="24"/>
      <c r="C3" s="50" t="s">
        <v>408</v>
      </c>
      <c r="D3" s="22"/>
      <c r="E3" s="22"/>
      <c r="H3" s="98"/>
      <c r="I3" s="98"/>
      <c r="J3" s="98"/>
      <c r="K3" s="98"/>
      <c r="L3" s="98"/>
      <c r="M3" s="98"/>
      <c r="N3" s="98"/>
      <c r="O3" s="98"/>
      <c r="P3" s="98"/>
    </row>
    <row r="4" spans="8:16" s="99" customFormat="1" ht="13.5" thickBot="1">
      <c r="H4" s="98"/>
      <c r="I4" s="98"/>
      <c r="J4" s="98"/>
      <c r="K4" s="98"/>
      <c r="L4" s="98"/>
      <c r="M4" s="98"/>
      <c r="N4" s="98"/>
      <c r="O4" s="98"/>
      <c r="P4" s="98"/>
    </row>
    <row r="5" spans="2:16" s="99" customFormat="1" ht="15" customHeight="1">
      <c r="B5" s="185" t="s">
        <v>6</v>
      </c>
      <c r="C5" s="192" t="s">
        <v>7</v>
      </c>
      <c r="D5" s="192" t="s">
        <v>8</v>
      </c>
      <c r="E5" s="193" t="s">
        <v>165</v>
      </c>
      <c r="F5" s="187" t="s">
        <v>165</v>
      </c>
      <c r="H5" s="98"/>
      <c r="I5" s="98"/>
      <c r="J5" s="98"/>
      <c r="K5" s="98"/>
      <c r="L5" s="98"/>
      <c r="M5" s="98"/>
      <c r="N5" s="98"/>
      <c r="O5" s="98"/>
      <c r="P5" s="98"/>
    </row>
    <row r="6" spans="2:16" s="99" customFormat="1" ht="15" customHeight="1" thickBot="1">
      <c r="B6" s="176"/>
      <c r="C6" s="194"/>
      <c r="D6" s="195"/>
      <c r="E6" s="196" t="s">
        <v>254</v>
      </c>
      <c r="F6" s="197" t="s">
        <v>255</v>
      </c>
      <c r="H6" s="98"/>
      <c r="I6" s="98"/>
      <c r="J6" s="98"/>
      <c r="K6" s="98"/>
      <c r="L6" s="98"/>
      <c r="M6" s="98"/>
      <c r="N6" s="98"/>
      <c r="O6" s="98"/>
      <c r="P6" s="98"/>
    </row>
    <row r="7" spans="2:16" s="99" customFormat="1" ht="19.5" customHeight="1" thickBot="1">
      <c r="B7" s="176" t="s">
        <v>107</v>
      </c>
      <c r="C7" s="177" t="s">
        <v>106</v>
      </c>
      <c r="D7" s="178"/>
      <c r="E7" s="179">
        <f>E8+E11+E12+E20+E28+E29+E30</f>
        <v>4088200</v>
      </c>
      <c r="F7" s="178">
        <f>F8+F11+F12+F20+F28+F29+F30</f>
        <v>2828369</v>
      </c>
      <c r="H7" s="98"/>
      <c r="I7" s="98"/>
      <c r="J7" s="98"/>
      <c r="K7" s="98"/>
      <c r="L7" s="98"/>
      <c r="M7" s="98"/>
      <c r="N7" s="98"/>
      <c r="O7" s="98"/>
      <c r="P7" s="98"/>
    </row>
    <row r="8" spans="2:16" s="99" customFormat="1" ht="18" customHeight="1" thickBot="1">
      <c r="B8" s="113"/>
      <c r="C8" s="114" t="s">
        <v>10</v>
      </c>
      <c r="D8" s="115" t="s">
        <v>262</v>
      </c>
      <c r="E8" s="114">
        <f>E9+E10</f>
        <v>590316</v>
      </c>
      <c r="F8" s="113">
        <f>F9+F10</f>
        <v>947053</v>
      </c>
      <c r="H8" s="98"/>
      <c r="I8" s="98"/>
      <c r="J8" s="98"/>
      <c r="K8" s="116"/>
      <c r="L8" s="98"/>
      <c r="M8" s="116"/>
      <c r="N8" s="98"/>
      <c r="O8" s="116"/>
      <c r="P8" s="98"/>
    </row>
    <row r="9" spans="2:16" s="99" customFormat="1" ht="12.75">
      <c r="B9" s="117"/>
      <c r="C9" s="108" t="s">
        <v>126</v>
      </c>
      <c r="D9" s="118" t="s">
        <v>263</v>
      </c>
      <c r="E9" s="108">
        <f>shenim!I21</f>
        <v>470329</v>
      </c>
      <c r="F9" s="117">
        <v>164256</v>
      </c>
      <c r="H9" s="98"/>
      <c r="I9" s="98"/>
      <c r="J9" s="98"/>
      <c r="K9" s="98"/>
      <c r="L9" s="98"/>
      <c r="M9" s="98"/>
      <c r="N9" s="98"/>
      <c r="O9" s="98"/>
      <c r="P9" s="98"/>
    </row>
    <row r="10" spans="2:16" s="99" customFormat="1" ht="13.5" thickBot="1">
      <c r="B10" s="119"/>
      <c r="C10" s="104" t="s">
        <v>127</v>
      </c>
      <c r="D10" s="120" t="s">
        <v>264</v>
      </c>
      <c r="E10" s="121">
        <f>fluksi!C27-aktiv!E9</f>
        <v>119987</v>
      </c>
      <c r="F10" s="119">
        <v>782797</v>
      </c>
      <c r="H10" s="98"/>
      <c r="I10" s="98"/>
      <c r="J10" s="98"/>
      <c r="K10" s="98"/>
      <c r="L10" s="98"/>
      <c r="M10" s="98"/>
      <c r="N10" s="98"/>
      <c r="O10" s="98"/>
      <c r="P10" s="98"/>
    </row>
    <row r="11" spans="2:16" s="99" customFormat="1" ht="17.25" customHeight="1" thickBot="1">
      <c r="B11" s="113"/>
      <c r="C11" s="114" t="s">
        <v>11</v>
      </c>
      <c r="D11" s="115"/>
      <c r="E11" s="114"/>
      <c r="F11" s="113"/>
      <c r="H11" s="98"/>
      <c r="I11" s="98"/>
      <c r="J11" s="98"/>
      <c r="K11" s="98"/>
      <c r="L11" s="98"/>
      <c r="M11" s="98"/>
      <c r="N11" s="98"/>
      <c r="O11" s="98"/>
      <c r="P11" s="98"/>
    </row>
    <row r="12" spans="2:16" s="99" customFormat="1" ht="18" customHeight="1" thickBot="1">
      <c r="B12" s="178"/>
      <c r="C12" s="179" t="s">
        <v>12</v>
      </c>
      <c r="D12" s="180" t="s">
        <v>265</v>
      </c>
      <c r="E12" s="179">
        <f>E13+E14+E15+E16+E17+E18+E19</f>
        <v>2247184</v>
      </c>
      <c r="F12" s="178">
        <f>F13+F14+F15+F16+F17+F18+F19</f>
        <v>1730916</v>
      </c>
      <c r="H12" s="98"/>
      <c r="I12" s="98"/>
      <c r="J12" s="98"/>
      <c r="K12" s="98"/>
      <c r="L12" s="98"/>
      <c r="M12" s="98"/>
      <c r="N12" s="98"/>
      <c r="O12" s="98"/>
      <c r="P12" s="98"/>
    </row>
    <row r="13" spans="2:16" s="99" customFormat="1" ht="12.75">
      <c r="B13" s="117"/>
      <c r="C13" s="108" t="s">
        <v>128</v>
      </c>
      <c r="D13" s="118" t="s">
        <v>266</v>
      </c>
      <c r="E13" s="122">
        <f>shenim!I30</f>
        <v>2237790</v>
      </c>
      <c r="F13" s="117">
        <v>1730916</v>
      </c>
      <c r="H13" s="98"/>
      <c r="I13" s="98"/>
      <c r="J13" s="98"/>
      <c r="K13" s="98"/>
      <c r="L13" s="98"/>
      <c r="M13" s="98"/>
      <c r="N13" s="98"/>
      <c r="O13" s="98"/>
      <c r="P13" s="98"/>
    </row>
    <row r="14" spans="2:16" s="99" customFormat="1" ht="12.75">
      <c r="B14" s="123"/>
      <c r="C14" s="108" t="s">
        <v>129</v>
      </c>
      <c r="D14" s="124" t="s">
        <v>267</v>
      </c>
      <c r="E14" s="125">
        <f>shenim!I32</f>
        <v>9394</v>
      </c>
      <c r="F14" s="123">
        <v>0</v>
      </c>
      <c r="H14" s="98"/>
      <c r="I14" s="98"/>
      <c r="J14" s="98"/>
      <c r="K14" s="98"/>
      <c r="L14" s="98"/>
      <c r="M14" s="98"/>
      <c r="N14" s="98"/>
      <c r="O14" s="98"/>
      <c r="P14" s="98"/>
    </row>
    <row r="15" spans="2:16" s="99" customFormat="1" ht="12.75">
      <c r="B15" s="117"/>
      <c r="C15" s="108" t="s">
        <v>130</v>
      </c>
      <c r="D15" s="118"/>
      <c r="E15" s="108"/>
      <c r="F15" s="117"/>
      <c r="H15" s="98"/>
      <c r="I15" s="98"/>
      <c r="J15" s="98"/>
      <c r="K15" s="98"/>
      <c r="L15" s="98"/>
      <c r="M15" s="98"/>
      <c r="N15" s="98"/>
      <c r="O15" s="98"/>
      <c r="P15" s="98"/>
    </row>
    <row r="16" spans="2:16" s="99" customFormat="1" ht="12.75">
      <c r="B16" s="123"/>
      <c r="C16" s="125" t="s">
        <v>131</v>
      </c>
      <c r="D16" s="124"/>
      <c r="E16" s="125"/>
      <c r="F16" s="123"/>
      <c r="H16" s="98"/>
      <c r="I16" s="98"/>
      <c r="J16" s="98"/>
      <c r="K16" s="112"/>
      <c r="L16" s="98"/>
      <c r="M16" s="112"/>
      <c r="N16" s="98"/>
      <c r="O16" s="98"/>
      <c r="P16" s="98"/>
    </row>
    <row r="17" spans="2:16" s="99" customFormat="1" ht="12.75">
      <c r="B17" s="123"/>
      <c r="C17" s="125"/>
      <c r="D17" s="124"/>
      <c r="E17" s="125"/>
      <c r="F17" s="123"/>
      <c r="H17" s="98"/>
      <c r="I17" s="98"/>
      <c r="J17" s="98"/>
      <c r="K17" s="98"/>
      <c r="L17" s="98"/>
      <c r="M17" s="98"/>
      <c r="N17" s="98"/>
      <c r="O17" s="98"/>
      <c r="P17" s="98"/>
    </row>
    <row r="18" spans="2:16" s="99" customFormat="1" ht="12.75">
      <c r="B18" s="123"/>
      <c r="C18" s="125"/>
      <c r="D18" s="124"/>
      <c r="E18" s="125"/>
      <c r="F18" s="123"/>
      <c r="H18" s="116"/>
      <c r="I18" s="98"/>
      <c r="J18" s="98"/>
      <c r="K18" s="98"/>
      <c r="L18" s="98"/>
      <c r="M18" s="98"/>
      <c r="N18" s="98"/>
      <c r="O18" s="98"/>
      <c r="P18" s="98"/>
    </row>
    <row r="19" spans="2:16" s="99" customFormat="1" ht="13.5" thickBot="1">
      <c r="B19" s="126"/>
      <c r="C19" s="127"/>
      <c r="D19" s="128"/>
      <c r="E19" s="127"/>
      <c r="F19" s="126"/>
      <c r="H19" s="116"/>
      <c r="I19" s="98"/>
      <c r="J19" s="98"/>
      <c r="K19" s="98"/>
      <c r="L19" s="98"/>
      <c r="M19" s="98"/>
      <c r="N19" s="98"/>
      <c r="O19" s="98"/>
      <c r="P19" s="98"/>
    </row>
    <row r="20" spans="2:16" s="99" customFormat="1" ht="17.25" customHeight="1" thickBot="1">
      <c r="B20" s="178"/>
      <c r="C20" s="179" t="s">
        <v>13</v>
      </c>
      <c r="D20" s="180" t="s">
        <v>268</v>
      </c>
      <c r="E20" s="179">
        <f>E21+E22+E23+E24+E25+E26+E27</f>
        <v>1250700</v>
      </c>
      <c r="F20" s="178">
        <f>F21+F22+F23+F24+F25+F26+F27</f>
        <v>150400</v>
      </c>
      <c r="H20" s="116"/>
      <c r="I20" s="98"/>
      <c r="J20" s="98"/>
      <c r="K20" s="116"/>
      <c r="L20" s="98"/>
      <c r="M20" s="116"/>
      <c r="N20" s="98"/>
      <c r="O20" s="98"/>
      <c r="P20" s="98"/>
    </row>
    <row r="21" spans="2:16" s="99" customFormat="1" ht="15" customHeight="1">
      <c r="B21" s="117"/>
      <c r="C21" s="108" t="s">
        <v>399</v>
      </c>
      <c r="D21" s="118" t="s">
        <v>269</v>
      </c>
      <c r="E21" s="108">
        <f>shenim!I40</f>
        <v>1250700</v>
      </c>
      <c r="F21" s="117">
        <v>150400</v>
      </c>
      <c r="H21" s="116"/>
      <c r="I21" s="98"/>
      <c r="J21" s="98"/>
      <c r="K21" s="116"/>
      <c r="L21" s="98"/>
      <c r="M21" s="116"/>
      <c r="N21" s="98"/>
      <c r="O21" s="98"/>
      <c r="P21" s="98"/>
    </row>
    <row r="22" spans="2:16" s="99" customFormat="1" ht="14.25" customHeight="1">
      <c r="B22" s="123"/>
      <c r="C22" s="125" t="s">
        <v>132</v>
      </c>
      <c r="D22" s="124"/>
      <c r="E22" s="125">
        <f>shenim!I41</f>
        <v>0</v>
      </c>
      <c r="F22" s="123"/>
      <c r="H22" s="116"/>
      <c r="I22" s="98"/>
      <c r="J22" s="98"/>
      <c r="K22" s="116"/>
      <c r="L22" s="98"/>
      <c r="M22" s="116"/>
      <c r="N22" s="98"/>
      <c r="O22" s="98"/>
      <c r="P22" s="98"/>
    </row>
    <row r="23" spans="2:16" s="99" customFormat="1" ht="13.5" customHeight="1">
      <c r="B23" s="123"/>
      <c r="C23" s="125" t="s">
        <v>133</v>
      </c>
      <c r="D23" s="124"/>
      <c r="E23" s="125">
        <f>shenim!I42</f>
        <v>0</v>
      </c>
      <c r="F23" s="123"/>
      <c r="H23" s="116"/>
      <c r="I23" s="98"/>
      <c r="J23" s="98"/>
      <c r="K23" s="116"/>
      <c r="L23" s="98"/>
      <c r="M23" s="116"/>
      <c r="N23" s="98"/>
      <c r="O23" s="98"/>
      <c r="P23" s="98"/>
    </row>
    <row r="24" spans="2:16" s="99" customFormat="1" ht="14.25" customHeight="1">
      <c r="B24" s="123"/>
      <c r="C24" s="125" t="s">
        <v>134</v>
      </c>
      <c r="D24" s="124" t="s">
        <v>270</v>
      </c>
      <c r="E24" s="108"/>
      <c r="F24" s="117"/>
      <c r="H24" s="116"/>
      <c r="I24" s="98"/>
      <c r="J24" s="98"/>
      <c r="K24" s="116"/>
      <c r="L24" s="98"/>
      <c r="M24" s="116"/>
      <c r="N24" s="98"/>
      <c r="O24" s="98"/>
      <c r="P24" s="98"/>
    </row>
    <row r="25" spans="2:16" s="99" customFormat="1" ht="14.25" customHeight="1">
      <c r="B25" s="123"/>
      <c r="C25" s="125" t="s">
        <v>135</v>
      </c>
      <c r="D25" s="124"/>
      <c r="E25" s="125"/>
      <c r="F25" s="123"/>
      <c r="H25" s="116"/>
      <c r="I25" s="98"/>
      <c r="J25" s="98"/>
      <c r="K25" s="116"/>
      <c r="L25" s="98"/>
      <c r="M25" s="116"/>
      <c r="N25" s="98"/>
      <c r="O25" s="98"/>
      <c r="P25" s="98"/>
    </row>
    <row r="26" spans="2:16" s="99" customFormat="1" ht="13.5" customHeight="1">
      <c r="B26" s="123"/>
      <c r="C26" s="125"/>
      <c r="D26" s="124"/>
      <c r="E26" s="125"/>
      <c r="F26" s="123"/>
      <c r="H26" s="116"/>
      <c r="I26" s="98"/>
      <c r="J26" s="98"/>
      <c r="K26" s="98"/>
      <c r="L26" s="98"/>
      <c r="M26" s="98"/>
      <c r="N26" s="98"/>
      <c r="O26" s="98"/>
      <c r="P26" s="98"/>
    </row>
    <row r="27" spans="2:16" s="99" customFormat="1" ht="14.25" customHeight="1">
      <c r="B27" s="117"/>
      <c r="C27" s="108"/>
      <c r="D27" s="118"/>
      <c r="E27" s="108"/>
      <c r="F27" s="117"/>
      <c r="H27" s="116"/>
      <c r="I27" s="98"/>
      <c r="J27" s="98"/>
      <c r="K27" s="116"/>
      <c r="L27" s="98"/>
      <c r="M27" s="116"/>
      <c r="N27" s="98"/>
      <c r="O27" s="98"/>
      <c r="P27" s="98"/>
    </row>
    <row r="28" spans="2:16" s="99" customFormat="1" ht="17.25" customHeight="1">
      <c r="B28" s="123"/>
      <c r="C28" s="125" t="s">
        <v>14</v>
      </c>
      <c r="D28" s="124"/>
      <c r="E28" s="125"/>
      <c r="F28" s="123"/>
      <c r="H28" s="116"/>
      <c r="I28" s="98"/>
      <c r="J28" s="98"/>
      <c r="K28" s="98"/>
      <c r="L28" s="98"/>
      <c r="M28" s="98"/>
      <c r="N28" s="98"/>
      <c r="O28" s="98"/>
      <c r="P28" s="98"/>
    </row>
    <row r="29" spans="2:16" s="99" customFormat="1" ht="15" customHeight="1">
      <c r="B29" s="123"/>
      <c r="C29" s="125" t="s">
        <v>15</v>
      </c>
      <c r="D29" s="124"/>
      <c r="E29" s="125"/>
      <c r="F29" s="123"/>
      <c r="H29" s="98"/>
      <c r="I29" s="98"/>
      <c r="J29" s="98"/>
      <c r="K29" s="98"/>
      <c r="L29" s="98"/>
      <c r="M29" s="98"/>
      <c r="N29" s="98"/>
      <c r="O29" s="98"/>
      <c r="P29" s="98"/>
    </row>
    <row r="30" spans="2:16" s="99" customFormat="1" ht="16.5" customHeight="1">
      <c r="B30" s="123"/>
      <c r="C30" s="125" t="s">
        <v>16</v>
      </c>
      <c r="D30" s="124"/>
      <c r="E30" s="123"/>
      <c r="F30" s="123">
        <f>F31</f>
        <v>0</v>
      </c>
      <c r="H30" s="98"/>
      <c r="I30" s="98"/>
      <c r="J30" s="98"/>
      <c r="K30" s="98"/>
      <c r="L30" s="98"/>
      <c r="M30" s="98"/>
      <c r="N30" s="98"/>
      <c r="O30" s="98"/>
      <c r="P30" s="98"/>
    </row>
    <row r="31" spans="2:16" s="99" customFormat="1" ht="15" customHeight="1" thickBot="1">
      <c r="B31" s="119"/>
      <c r="C31" s="104"/>
      <c r="D31" s="120"/>
      <c r="E31" s="121"/>
      <c r="F31" s="119">
        <v>0</v>
      </c>
      <c r="H31" s="98"/>
      <c r="I31" s="98"/>
      <c r="J31" s="98"/>
      <c r="K31" s="98"/>
      <c r="L31" s="98"/>
      <c r="M31" s="98"/>
      <c r="N31" s="98"/>
      <c r="O31" s="98"/>
      <c r="P31" s="98"/>
    </row>
    <row r="32" spans="2:16" s="99" customFormat="1" ht="18" customHeight="1" thickBot="1">
      <c r="B32" s="113"/>
      <c r="C32" s="114" t="s">
        <v>166</v>
      </c>
      <c r="D32" s="115"/>
      <c r="E32" s="113">
        <f>E7</f>
        <v>4088200</v>
      </c>
      <c r="F32" s="129">
        <f>F7</f>
        <v>2828369</v>
      </c>
      <c r="H32" s="98"/>
      <c r="I32" s="98"/>
      <c r="J32" s="98"/>
      <c r="K32" s="98"/>
      <c r="L32" s="98"/>
      <c r="M32" s="98"/>
      <c r="N32" s="98"/>
      <c r="O32" s="98"/>
      <c r="P32" s="98"/>
    </row>
    <row r="33" spans="2:16" s="24" customFormat="1" ht="18.75" customHeight="1" thickBot="1">
      <c r="B33" s="178" t="s">
        <v>104</v>
      </c>
      <c r="C33" s="181" t="s">
        <v>17</v>
      </c>
      <c r="D33" s="180" t="s">
        <v>271</v>
      </c>
      <c r="E33" s="178">
        <f>E34+E35+E40+E41+E42+E43</f>
        <v>2119183</v>
      </c>
      <c r="F33" s="178">
        <f>F34+F35+F40+F41+F42+F43</f>
        <v>2261626</v>
      </c>
      <c r="H33" s="27"/>
      <c r="I33" s="27"/>
      <c r="J33" s="27"/>
      <c r="K33" s="27"/>
      <c r="L33" s="27"/>
      <c r="M33" s="27"/>
      <c r="N33" s="27"/>
      <c r="O33" s="27"/>
      <c r="P33" s="27"/>
    </row>
    <row r="34" spans="2:16" s="24" customFormat="1" ht="13.5" customHeight="1">
      <c r="B34" s="52"/>
      <c r="C34" s="36" t="s">
        <v>18</v>
      </c>
      <c r="D34" s="54"/>
      <c r="E34" s="36"/>
      <c r="F34" s="52"/>
      <c r="H34" s="27"/>
      <c r="I34" s="27"/>
      <c r="J34" s="27"/>
      <c r="K34" s="27"/>
      <c r="L34" s="27"/>
      <c r="M34" s="27"/>
      <c r="N34" s="27"/>
      <c r="O34" s="27"/>
      <c r="P34" s="27"/>
    </row>
    <row r="35" spans="2:16" s="24" customFormat="1" ht="13.5" customHeight="1">
      <c r="B35" s="19"/>
      <c r="C35" s="47" t="s">
        <v>19</v>
      </c>
      <c r="D35" s="55" t="s">
        <v>272</v>
      </c>
      <c r="E35" s="19">
        <f>E36+E37+E38+E39</f>
        <v>2119183</v>
      </c>
      <c r="F35" s="19">
        <f>F36+F37+F38+F39</f>
        <v>2261626</v>
      </c>
      <c r="H35" s="28"/>
      <c r="I35" s="27"/>
      <c r="J35" s="27"/>
      <c r="K35" s="27"/>
      <c r="L35" s="27"/>
      <c r="M35" s="27"/>
      <c r="N35" s="27"/>
      <c r="O35" s="27"/>
      <c r="P35" s="27"/>
    </row>
    <row r="36" spans="2:16" s="24" customFormat="1" ht="12.75" customHeight="1">
      <c r="B36" s="19"/>
      <c r="C36" s="47" t="s">
        <v>136</v>
      </c>
      <c r="D36" s="19"/>
      <c r="E36" s="47"/>
      <c r="F36" s="19">
        <v>0</v>
      </c>
      <c r="H36" s="27"/>
      <c r="I36" s="27"/>
      <c r="J36" s="27"/>
      <c r="K36" s="27"/>
      <c r="L36" s="27"/>
      <c r="M36" s="27"/>
      <c r="N36" s="27"/>
      <c r="O36" s="27"/>
      <c r="P36" s="27"/>
    </row>
    <row r="37" spans="2:16" s="24" customFormat="1" ht="12.75">
      <c r="B37" s="19"/>
      <c r="C37" s="47" t="s">
        <v>137</v>
      </c>
      <c r="D37" s="19"/>
      <c r="E37" s="47"/>
      <c r="F37" s="19">
        <v>0</v>
      </c>
      <c r="H37" s="28"/>
      <c r="I37" s="27"/>
      <c r="J37" s="27"/>
      <c r="K37" s="27"/>
      <c r="L37" s="27"/>
      <c r="M37" s="27"/>
      <c r="N37" s="27"/>
      <c r="O37" s="27"/>
      <c r="P37" s="27"/>
    </row>
    <row r="38" spans="2:16" s="24" customFormat="1" ht="12.75">
      <c r="B38" s="19"/>
      <c r="C38" s="47" t="s">
        <v>138</v>
      </c>
      <c r="D38" s="19"/>
      <c r="E38" s="47">
        <f>shenim!H52</f>
        <v>1269567</v>
      </c>
      <c r="F38" s="19">
        <v>1524459</v>
      </c>
      <c r="H38" s="28"/>
      <c r="I38" s="27"/>
      <c r="J38" s="27"/>
      <c r="K38" s="27"/>
      <c r="L38" s="27"/>
      <c r="M38" s="27"/>
      <c r="N38" s="27"/>
      <c r="O38" s="27"/>
      <c r="P38" s="27"/>
    </row>
    <row r="39" spans="2:16" s="24" customFormat="1" ht="12.75">
      <c r="B39" s="19"/>
      <c r="C39" s="47" t="s">
        <v>139</v>
      </c>
      <c r="D39" s="19"/>
      <c r="E39" s="47">
        <f>shenim!H53+shenim!H54</f>
        <v>849616</v>
      </c>
      <c r="F39" s="19">
        <v>737167</v>
      </c>
      <c r="H39" s="28"/>
      <c r="I39" s="27"/>
      <c r="J39" s="27"/>
      <c r="K39" s="27"/>
      <c r="L39" s="27"/>
      <c r="M39" s="27"/>
      <c r="N39" s="27"/>
      <c r="O39" s="27"/>
      <c r="P39" s="27"/>
    </row>
    <row r="40" spans="2:16" s="24" customFormat="1" ht="17.25" customHeight="1">
      <c r="B40" s="19"/>
      <c r="C40" s="47" t="s">
        <v>20</v>
      </c>
      <c r="D40" s="19"/>
      <c r="E40" s="47"/>
      <c r="F40" s="19"/>
      <c r="H40" s="28"/>
      <c r="I40" s="27"/>
      <c r="J40" s="27"/>
      <c r="K40" s="27"/>
      <c r="L40" s="27"/>
      <c r="M40" s="27"/>
      <c r="N40" s="27"/>
      <c r="O40" s="27"/>
      <c r="P40" s="27"/>
    </row>
    <row r="41" spans="2:16" s="24" customFormat="1" ht="17.25" customHeight="1">
      <c r="B41" s="52"/>
      <c r="C41" s="36" t="s">
        <v>21</v>
      </c>
      <c r="D41" s="52"/>
      <c r="E41" s="36"/>
      <c r="F41" s="52"/>
      <c r="H41" s="28"/>
      <c r="I41" s="27"/>
      <c r="J41" s="27"/>
      <c r="K41" s="27"/>
      <c r="L41" s="27"/>
      <c r="M41" s="27"/>
      <c r="N41" s="27"/>
      <c r="O41" s="27"/>
      <c r="P41" s="27"/>
    </row>
    <row r="42" spans="2:16" s="24" customFormat="1" ht="14.25" customHeight="1">
      <c r="B42" s="19"/>
      <c r="C42" s="47" t="s">
        <v>22</v>
      </c>
      <c r="D42" s="19"/>
      <c r="E42" s="47"/>
      <c r="F42" s="19"/>
      <c r="H42" s="28"/>
      <c r="I42" s="27"/>
      <c r="J42" s="27"/>
      <c r="K42" s="27"/>
      <c r="L42" s="27"/>
      <c r="M42" s="27"/>
      <c r="N42" s="27"/>
      <c r="O42" s="27"/>
      <c r="P42" s="27"/>
    </row>
    <row r="43" spans="2:16" s="24" customFormat="1" ht="15" customHeight="1" thickBot="1">
      <c r="B43" s="51"/>
      <c r="C43" s="34" t="s">
        <v>23</v>
      </c>
      <c r="D43" s="51"/>
      <c r="E43" s="70"/>
      <c r="F43" s="71">
        <v>0</v>
      </c>
      <c r="H43" s="28"/>
      <c r="I43" s="27"/>
      <c r="J43" s="27"/>
      <c r="K43" s="27"/>
      <c r="L43" s="27"/>
      <c r="M43" s="27"/>
      <c r="N43" s="27"/>
      <c r="O43" s="27"/>
      <c r="P43" s="27"/>
    </row>
    <row r="44" spans="2:16" s="24" customFormat="1" ht="19.5" customHeight="1" thickBot="1">
      <c r="B44" s="73"/>
      <c r="C44" s="74" t="s">
        <v>167</v>
      </c>
      <c r="D44" s="73"/>
      <c r="E44" s="76">
        <f>E33</f>
        <v>2119183</v>
      </c>
      <c r="F44" s="130">
        <f>F33</f>
        <v>2261626</v>
      </c>
      <c r="H44" s="27"/>
      <c r="I44" s="27"/>
      <c r="J44" s="27"/>
      <c r="K44" s="27"/>
      <c r="L44" s="27"/>
      <c r="M44" s="27"/>
      <c r="N44" s="27"/>
      <c r="O44" s="27"/>
      <c r="P44" s="27"/>
    </row>
    <row r="45" spans="2:16" s="24" customFormat="1" ht="25.5" customHeight="1" thickBot="1">
      <c r="B45" s="176"/>
      <c r="C45" s="182" t="s">
        <v>371</v>
      </c>
      <c r="D45" s="176"/>
      <c r="E45" s="177">
        <f>E33+E7</f>
        <v>6207383</v>
      </c>
      <c r="F45" s="176">
        <f>F33+F7</f>
        <v>5089995</v>
      </c>
      <c r="H45" s="27"/>
      <c r="I45" s="27"/>
      <c r="J45" s="27"/>
      <c r="K45" s="27"/>
      <c r="L45" s="27"/>
      <c r="M45" s="27"/>
      <c r="N45" s="27"/>
      <c r="O45" s="27"/>
      <c r="P45" s="27"/>
    </row>
    <row r="46" spans="8:16" s="24" customFormat="1" ht="12.75">
      <c r="H46" s="27"/>
      <c r="I46" s="27"/>
      <c r="J46" s="27"/>
      <c r="K46" s="27"/>
      <c r="L46" s="27"/>
      <c r="M46" s="27"/>
      <c r="N46" s="27"/>
      <c r="O46" s="27"/>
      <c r="P46" s="27"/>
    </row>
    <row r="47" spans="8:16" s="24" customFormat="1" ht="12.75">
      <c r="H47" s="27"/>
      <c r="I47" s="27"/>
      <c r="J47" s="27"/>
      <c r="K47" s="27"/>
      <c r="L47" s="27"/>
      <c r="M47" s="27"/>
      <c r="N47" s="27"/>
      <c r="O47" s="27"/>
      <c r="P47" s="27"/>
    </row>
    <row r="48" spans="8:16" s="24" customFormat="1" ht="12.75">
      <c r="H48" s="27"/>
      <c r="I48" s="27"/>
      <c r="J48" s="27"/>
      <c r="K48" s="27"/>
      <c r="L48" s="27"/>
      <c r="M48" s="27"/>
      <c r="N48" s="27"/>
      <c r="O48" s="27"/>
      <c r="P48" s="27"/>
    </row>
    <row r="49" spans="6:16" s="24" customFormat="1" ht="12.75">
      <c r="F49" s="24">
        <v>1</v>
      </c>
      <c r="H49" s="27"/>
      <c r="I49" s="27"/>
      <c r="J49" s="27"/>
      <c r="K49" s="27"/>
      <c r="L49" s="27"/>
      <c r="M49" s="27"/>
      <c r="N49" s="27"/>
      <c r="O49" s="27"/>
      <c r="P49" s="27"/>
    </row>
  </sheetData>
  <sheetProtection/>
  <printOptions/>
  <pageMargins left="0.75" right="0.61" top="0.55" bottom="0.5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0"/>
  <sheetViews>
    <sheetView view="pageBreakPreview" zoomScale="60" zoomScalePageLayoutView="0" workbookViewId="0" topLeftCell="A1">
      <selection activeCell="D52" sqref="D52:E53"/>
    </sheetView>
  </sheetViews>
  <sheetFormatPr defaultColWidth="9.140625" defaultRowHeight="12.75"/>
  <cols>
    <col min="1" max="1" width="4.00390625" style="18" customWidth="1"/>
    <col min="2" max="2" width="47.421875" style="0" customWidth="1"/>
    <col min="3" max="3" width="10.8515625" style="0" customWidth="1"/>
    <col min="4" max="4" width="13.57421875" style="0" customWidth="1"/>
    <col min="5" max="5" width="14.00390625" style="0" customWidth="1"/>
    <col min="6" max="6" width="10.28125" style="0" customWidth="1"/>
  </cols>
  <sheetData>
    <row r="1" ht="12" customHeight="1"/>
    <row r="2" s="24" customFormat="1" ht="20.25" customHeight="1" thickBot="1">
      <c r="B2" s="214" t="s">
        <v>409</v>
      </c>
    </row>
    <row r="3" spans="1:5" s="24" customFormat="1" ht="15.75" customHeight="1">
      <c r="A3" s="185"/>
      <c r="B3" s="185"/>
      <c r="C3" s="186"/>
      <c r="D3" s="187" t="s">
        <v>165</v>
      </c>
      <c r="E3" s="188" t="s">
        <v>165</v>
      </c>
    </row>
    <row r="4" spans="1:5" s="24" customFormat="1" ht="20.25" customHeight="1" thickBot="1">
      <c r="A4" s="176" t="s">
        <v>6</v>
      </c>
      <c r="B4" s="189" t="s">
        <v>114</v>
      </c>
      <c r="C4" s="182" t="s">
        <v>24</v>
      </c>
      <c r="D4" s="190" t="s">
        <v>254</v>
      </c>
      <c r="E4" s="191" t="s">
        <v>255</v>
      </c>
    </row>
    <row r="5" spans="1:5" s="24" customFormat="1" ht="18.75" customHeight="1" thickBot="1">
      <c r="A5" s="183" t="s">
        <v>107</v>
      </c>
      <c r="B5" s="178" t="s">
        <v>115</v>
      </c>
      <c r="C5" s="184" t="s">
        <v>177</v>
      </c>
      <c r="D5" s="178">
        <f>D6+D7+D11+D23+D24</f>
        <v>1965332</v>
      </c>
      <c r="E5" s="178">
        <f>E6+E7+E11+E23+E24</f>
        <v>763418</v>
      </c>
    </row>
    <row r="6" spans="1:5" s="24" customFormat="1" ht="13.5" thickBot="1">
      <c r="A6" s="96"/>
      <c r="B6" s="134" t="s">
        <v>25</v>
      </c>
      <c r="C6" s="49"/>
      <c r="D6" s="134"/>
      <c r="E6" s="102"/>
    </row>
    <row r="7" spans="1:5" s="24" customFormat="1" ht="13.5" thickBot="1">
      <c r="A7" s="84"/>
      <c r="B7" s="73" t="s">
        <v>26</v>
      </c>
      <c r="C7" s="231" t="s">
        <v>273</v>
      </c>
      <c r="D7" s="73">
        <f>D8+D9</f>
        <v>0</v>
      </c>
      <c r="E7" s="73">
        <f>E8+E9</f>
        <v>0</v>
      </c>
    </row>
    <row r="8" spans="1:5" s="24" customFormat="1" ht="12.75">
      <c r="A8" s="79"/>
      <c r="B8" s="52" t="s">
        <v>168</v>
      </c>
      <c r="C8" s="88"/>
      <c r="D8" s="52">
        <f>shenim!I60</f>
        <v>0</v>
      </c>
      <c r="E8" s="80">
        <v>0</v>
      </c>
    </row>
    <row r="9" spans="1:5" s="24" customFormat="1" ht="13.5" thickBot="1">
      <c r="A9" s="81"/>
      <c r="B9" s="51" t="s">
        <v>169</v>
      </c>
      <c r="C9" s="82"/>
      <c r="D9" s="51"/>
      <c r="E9" s="83"/>
    </row>
    <row r="10" spans="1:5" s="24" customFormat="1" ht="13.5" thickBot="1">
      <c r="A10" s="84"/>
      <c r="B10" s="73" t="s">
        <v>170</v>
      </c>
      <c r="C10" s="233"/>
      <c r="D10" s="73">
        <f>D7</f>
        <v>0</v>
      </c>
      <c r="E10" s="87">
        <v>0</v>
      </c>
    </row>
    <row r="11" spans="1:5" s="24" customFormat="1" ht="13.5" thickBot="1">
      <c r="A11" s="84"/>
      <c r="B11" s="73" t="s">
        <v>27</v>
      </c>
      <c r="C11" s="233" t="s">
        <v>274</v>
      </c>
      <c r="D11" s="73">
        <f>D12+D13+D14+D15+D16+D17+D18+D19+D20+D21</f>
        <v>1965332</v>
      </c>
      <c r="E11" s="73">
        <f>E12+E13+E14+E15+E16+E17+E18+E19+E20+E21</f>
        <v>763418</v>
      </c>
    </row>
    <row r="12" spans="1:5" s="24" customFormat="1" ht="12.75">
      <c r="A12" s="79"/>
      <c r="B12" s="52" t="s">
        <v>144</v>
      </c>
      <c r="C12" s="88" t="s">
        <v>275</v>
      </c>
      <c r="D12" s="135">
        <f>shenim!I62</f>
        <v>405890</v>
      </c>
      <c r="E12" s="80">
        <v>283428</v>
      </c>
    </row>
    <row r="13" spans="1:5" s="24" customFormat="1" ht="12.75">
      <c r="A13" s="85"/>
      <c r="B13" s="19" t="s">
        <v>140</v>
      </c>
      <c r="C13" s="57" t="s">
        <v>276</v>
      </c>
      <c r="D13" s="19">
        <f>shenim!I64</f>
        <v>0</v>
      </c>
      <c r="E13" s="86">
        <v>0</v>
      </c>
    </row>
    <row r="14" spans="1:5" s="24" customFormat="1" ht="12.75">
      <c r="A14" s="85"/>
      <c r="B14" s="19" t="s">
        <v>141</v>
      </c>
      <c r="C14" s="57" t="s">
        <v>277</v>
      </c>
      <c r="D14" s="19">
        <f>shenim!I66</f>
        <v>107896</v>
      </c>
      <c r="E14" s="86">
        <v>479990</v>
      </c>
    </row>
    <row r="15" spans="1:5" s="24" customFormat="1" ht="12.75">
      <c r="A15" s="79"/>
      <c r="B15" s="19" t="s">
        <v>142</v>
      </c>
      <c r="C15" s="57" t="s">
        <v>278</v>
      </c>
      <c r="D15" s="89">
        <f>shenim!I74</f>
        <v>1400000</v>
      </c>
      <c r="E15" s="86">
        <v>0</v>
      </c>
    </row>
    <row r="16" spans="1:5" s="24" customFormat="1" ht="12.75">
      <c r="A16" s="85"/>
      <c r="B16" s="19" t="s">
        <v>143</v>
      </c>
      <c r="C16" s="57"/>
      <c r="D16" s="19">
        <f>shenim!I70</f>
        <v>51546</v>
      </c>
      <c r="E16" s="86">
        <v>0</v>
      </c>
    </row>
    <row r="17" spans="1:5" s="24" customFormat="1" ht="12.75">
      <c r="A17" s="85"/>
      <c r="B17" s="19"/>
      <c r="C17" s="57"/>
      <c r="D17" s="19"/>
      <c r="E17" s="86"/>
    </row>
    <row r="18" spans="1:5" s="24" customFormat="1" ht="12.75">
      <c r="A18" s="85"/>
      <c r="B18" s="19"/>
      <c r="C18" s="57"/>
      <c r="D18" s="19"/>
      <c r="E18" s="86"/>
    </row>
    <row r="19" spans="1:5" s="24" customFormat="1" ht="12.75">
      <c r="A19" s="85"/>
      <c r="B19" s="89"/>
      <c r="C19" s="77"/>
      <c r="D19" s="89"/>
      <c r="E19" s="90"/>
    </row>
    <row r="20" spans="1:5" s="24" customFormat="1" ht="12.75">
      <c r="A20" s="136"/>
      <c r="B20" s="89"/>
      <c r="C20" s="77"/>
      <c r="D20" s="89"/>
      <c r="E20" s="90"/>
    </row>
    <row r="21" spans="1:5" s="24" customFormat="1" ht="13.5" thickBot="1">
      <c r="A21" s="137"/>
      <c r="B21" s="71"/>
      <c r="C21" s="82"/>
      <c r="D21" s="51"/>
      <c r="E21" s="83"/>
    </row>
    <row r="22" spans="1:5" s="78" customFormat="1" ht="13.5" thickBot="1">
      <c r="A22" s="75"/>
      <c r="B22" s="76" t="s">
        <v>171</v>
      </c>
      <c r="C22" s="232"/>
      <c r="D22" s="76">
        <f>D11</f>
        <v>1965332</v>
      </c>
      <c r="E22" s="76">
        <f>E11</f>
        <v>763418</v>
      </c>
    </row>
    <row r="23" spans="1:5" s="24" customFormat="1" ht="12.75">
      <c r="A23" s="79"/>
      <c r="B23" s="52" t="s">
        <v>28</v>
      </c>
      <c r="C23" s="88"/>
      <c r="D23" s="52"/>
      <c r="E23" s="80"/>
    </row>
    <row r="24" spans="1:5" s="24" customFormat="1" ht="13.5" thickBot="1">
      <c r="A24" s="81"/>
      <c r="B24" s="51" t="s">
        <v>372</v>
      </c>
      <c r="C24" s="82"/>
      <c r="D24" s="51"/>
      <c r="E24" s="83"/>
    </row>
    <row r="25" spans="1:5" s="24" customFormat="1" ht="13.5" thickBot="1">
      <c r="A25" s="84"/>
      <c r="B25" s="73" t="s">
        <v>173</v>
      </c>
      <c r="C25" s="56"/>
      <c r="D25" s="73">
        <f>D5</f>
        <v>1965332</v>
      </c>
      <c r="E25" s="73">
        <f>E5</f>
        <v>763418</v>
      </c>
    </row>
    <row r="26" spans="1:5" s="24" customFormat="1" ht="21" customHeight="1" thickBot="1">
      <c r="A26" s="183" t="s">
        <v>89</v>
      </c>
      <c r="B26" s="198" t="s">
        <v>116</v>
      </c>
      <c r="C26" s="184" t="s">
        <v>279</v>
      </c>
      <c r="D26" s="178">
        <f>D27+D30+D31+D32</f>
        <v>0</v>
      </c>
      <c r="E26" s="178">
        <f>E27+E30+E31+E32</f>
        <v>0</v>
      </c>
    </row>
    <row r="27" spans="1:5" s="24" customFormat="1" ht="13.5" thickBot="1">
      <c r="A27" s="84"/>
      <c r="B27" s="73" t="s">
        <v>29</v>
      </c>
      <c r="C27" s="233"/>
      <c r="D27" s="73">
        <f>D28+D29</f>
        <v>0</v>
      </c>
      <c r="E27" s="73">
        <f>E28+E29</f>
        <v>0</v>
      </c>
    </row>
    <row r="28" spans="1:5" s="24" customFormat="1" ht="12.75">
      <c r="A28" s="79"/>
      <c r="B28" s="52" t="s">
        <v>145</v>
      </c>
      <c r="C28" s="88"/>
      <c r="D28" s="52">
        <f>shenim!I78</f>
        <v>0</v>
      </c>
      <c r="E28" s="80"/>
    </row>
    <row r="29" spans="1:5" s="24" customFormat="1" ht="12.75">
      <c r="A29" s="85"/>
      <c r="B29" s="19" t="s">
        <v>146</v>
      </c>
      <c r="C29" s="57"/>
      <c r="D29" s="19"/>
      <c r="E29" s="86"/>
    </row>
    <row r="30" spans="1:5" s="24" customFormat="1" ht="12.75">
      <c r="A30" s="85"/>
      <c r="B30" s="19" t="s">
        <v>30</v>
      </c>
      <c r="C30" s="57" t="s">
        <v>280</v>
      </c>
      <c r="D30" s="19"/>
      <c r="E30" s="86"/>
    </row>
    <row r="31" spans="1:5" s="24" customFormat="1" ht="12.75">
      <c r="A31" s="85"/>
      <c r="B31" s="19" t="s">
        <v>31</v>
      </c>
      <c r="C31" s="57"/>
      <c r="D31" s="19"/>
      <c r="E31" s="86"/>
    </row>
    <row r="32" spans="1:5" s="24" customFormat="1" ht="13.5" thickBot="1">
      <c r="A32" s="81"/>
      <c r="B32" s="51" t="s">
        <v>32</v>
      </c>
      <c r="C32" s="82"/>
      <c r="D32" s="51"/>
      <c r="E32" s="83"/>
    </row>
    <row r="33" spans="1:5" s="24" customFormat="1" ht="13.5" thickBot="1">
      <c r="A33" s="84"/>
      <c r="B33" s="73" t="s">
        <v>172</v>
      </c>
      <c r="C33" s="56"/>
      <c r="D33" s="73"/>
      <c r="E33" s="87"/>
    </row>
    <row r="34" spans="1:5" s="24" customFormat="1" ht="21" customHeight="1" thickBot="1">
      <c r="A34" s="199"/>
      <c r="B34" s="189" t="s">
        <v>117</v>
      </c>
      <c r="C34" s="200"/>
      <c r="D34" s="176">
        <f>D26+D5</f>
        <v>1965332</v>
      </c>
      <c r="E34" s="176">
        <f>E26+E5</f>
        <v>763418</v>
      </c>
    </row>
    <row r="35" spans="1:5" s="24" customFormat="1" ht="13.5" thickBot="1">
      <c r="A35" s="96"/>
      <c r="B35" s="134"/>
      <c r="C35" s="49"/>
      <c r="D35" s="134"/>
      <c r="E35" s="102"/>
    </row>
    <row r="36" spans="1:5" s="24" customFormat="1" ht="17.25" customHeight="1" thickBot="1">
      <c r="A36" s="84" t="s">
        <v>108</v>
      </c>
      <c r="B36" s="73" t="s">
        <v>33</v>
      </c>
      <c r="C36" s="56" t="s">
        <v>281</v>
      </c>
      <c r="D36" s="73">
        <f>D37+D38+D39+D40+D41+D42+D43+D44+D45+D46</f>
        <v>4242051</v>
      </c>
      <c r="E36" s="73">
        <f>E37+E38+E39+E40+E41+E42+E43+E44+E45+E46</f>
        <v>4326577</v>
      </c>
    </row>
    <row r="37" spans="1:5" s="24" customFormat="1" ht="15" customHeight="1">
      <c r="A37" s="79"/>
      <c r="B37" s="52" t="s">
        <v>34</v>
      </c>
      <c r="C37" s="88"/>
      <c r="D37" s="52"/>
      <c r="E37" s="80"/>
    </row>
    <row r="38" spans="1:5" s="24" customFormat="1" ht="15" customHeight="1">
      <c r="A38" s="85"/>
      <c r="B38" s="19" t="s">
        <v>35</v>
      </c>
      <c r="C38" s="57"/>
      <c r="D38" s="89"/>
      <c r="E38" s="90"/>
    </row>
    <row r="39" spans="1:5" s="24" customFormat="1" ht="16.5" customHeight="1">
      <c r="A39" s="85"/>
      <c r="B39" s="19" t="s">
        <v>36</v>
      </c>
      <c r="C39" s="57" t="s">
        <v>282</v>
      </c>
      <c r="D39" s="19">
        <v>3308696</v>
      </c>
      <c r="E39" s="86">
        <v>3308696</v>
      </c>
    </row>
    <row r="40" spans="1:5" s="24" customFormat="1" ht="15.75" customHeight="1">
      <c r="A40" s="85"/>
      <c r="B40" s="52" t="s">
        <v>37</v>
      </c>
      <c r="C40" s="88"/>
      <c r="D40" s="52"/>
      <c r="E40" s="80"/>
    </row>
    <row r="41" spans="1:5" s="24" customFormat="1" ht="15.75" customHeight="1">
      <c r="A41" s="85"/>
      <c r="B41" s="19" t="s">
        <v>38</v>
      </c>
      <c r="C41" s="57"/>
      <c r="D41" s="19"/>
      <c r="E41" s="86"/>
    </row>
    <row r="42" spans="1:5" s="24" customFormat="1" ht="16.5" customHeight="1">
      <c r="A42" s="85"/>
      <c r="B42" s="19" t="s">
        <v>39</v>
      </c>
      <c r="C42" s="57" t="s">
        <v>282</v>
      </c>
      <c r="D42" s="19">
        <f>shenim!I86</f>
        <v>0</v>
      </c>
      <c r="E42" s="86">
        <v>0</v>
      </c>
    </row>
    <row r="43" spans="1:5" s="24" customFormat="1" ht="16.5" customHeight="1">
      <c r="A43" s="85"/>
      <c r="B43" s="19" t="s">
        <v>40</v>
      </c>
      <c r="C43" s="57"/>
      <c r="D43" s="19"/>
      <c r="E43" s="86"/>
    </row>
    <row r="44" spans="1:5" s="24" customFormat="1" ht="15.75" customHeight="1">
      <c r="A44" s="85"/>
      <c r="B44" s="19" t="s">
        <v>41</v>
      </c>
      <c r="C44" s="57"/>
      <c r="D44" s="19"/>
      <c r="E44" s="86"/>
    </row>
    <row r="45" spans="1:5" s="24" customFormat="1" ht="17.25" customHeight="1">
      <c r="A45" s="85"/>
      <c r="B45" s="19" t="s">
        <v>42</v>
      </c>
      <c r="C45" s="57" t="s">
        <v>283</v>
      </c>
      <c r="D45" s="19">
        <v>0</v>
      </c>
      <c r="E45" s="86">
        <v>0</v>
      </c>
    </row>
    <row r="46" spans="1:5" s="24" customFormat="1" ht="15.75" customHeight="1" thickBot="1">
      <c r="A46" s="81"/>
      <c r="B46" s="51" t="s">
        <v>43</v>
      </c>
      <c r="C46" s="82" t="s">
        <v>284</v>
      </c>
      <c r="D46" s="51">
        <f>'ardh-shpenz'!E29</f>
        <v>933355</v>
      </c>
      <c r="E46" s="83">
        <v>1017881</v>
      </c>
    </row>
    <row r="47" spans="1:5" s="24" customFormat="1" ht="18" customHeight="1" thickBot="1">
      <c r="A47" s="183"/>
      <c r="B47" s="178" t="s">
        <v>118</v>
      </c>
      <c r="C47" s="179"/>
      <c r="D47" s="178">
        <f>D34+D36</f>
        <v>6207383</v>
      </c>
      <c r="E47" s="178">
        <f>E34+E36</f>
        <v>5089995</v>
      </c>
    </row>
    <row r="48" spans="1:5" s="24" customFormat="1" ht="18" customHeight="1">
      <c r="A48" s="27"/>
      <c r="B48" s="27"/>
      <c r="C48" s="27"/>
      <c r="D48" s="27"/>
      <c r="E48" s="27"/>
    </row>
    <row r="49" spans="1:5" ht="18" customHeight="1">
      <c r="A49" s="23"/>
      <c r="B49" s="23"/>
      <c r="C49" s="2"/>
      <c r="D49" s="2"/>
      <c r="E49" s="2"/>
    </row>
    <row r="50" spans="1:5" ht="18" customHeight="1">
      <c r="A50" s="23"/>
      <c r="B50" s="23"/>
      <c r="C50" s="2"/>
      <c r="D50" s="2"/>
      <c r="E50" s="2"/>
    </row>
  </sheetData>
  <sheetProtection/>
  <printOptions/>
  <pageMargins left="0.76" right="0.27" top="0.5" bottom="0.3" header="0.5" footer="0.3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3"/>
  <sheetViews>
    <sheetView view="pageBreakPreview" zoomScale="60" zoomScalePageLayoutView="0" workbookViewId="0" topLeftCell="A1">
      <selection activeCell="I21" sqref="I21"/>
    </sheetView>
  </sheetViews>
  <sheetFormatPr defaultColWidth="9.140625" defaultRowHeight="12.75"/>
  <cols>
    <col min="1" max="1" width="3.00390625" style="0" customWidth="1"/>
    <col min="2" max="2" width="3.8515625" style="18" customWidth="1"/>
    <col min="3" max="3" width="52.28125" style="0" customWidth="1"/>
    <col min="4" max="4" width="8.7109375" style="0" customWidth="1"/>
    <col min="5" max="5" width="11.8515625" style="0" customWidth="1"/>
    <col min="6" max="6" width="12.421875" style="0" customWidth="1"/>
  </cols>
  <sheetData>
    <row r="2" spans="3:7" s="24" customFormat="1" ht="20.25">
      <c r="C2" s="50" t="s">
        <v>410</v>
      </c>
      <c r="D2" s="22"/>
      <c r="E2" s="22"/>
      <c r="F2" s="22"/>
      <c r="G2" s="7"/>
    </row>
    <row r="3" spans="3:6" s="24" customFormat="1" ht="20.25">
      <c r="C3" s="13" t="s">
        <v>256</v>
      </c>
      <c r="D3" s="13"/>
      <c r="E3" s="50"/>
      <c r="F3" s="50"/>
    </row>
    <row r="4" spans="3:4" s="24" customFormat="1" ht="15" thickBot="1">
      <c r="C4" s="17"/>
      <c r="D4" s="17"/>
    </row>
    <row r="5" spans="2:6" s="24" customFormat="1" ht="22.5" customHeight="1">
      <c r="B5" s="143" t="s">
        <v>6</v>
      </c>
      <c r="C5" s="93" t="s">
        <v>46</v>
      </c>
      <c r="D5" s="131" t="s">
        <v>181</v>
      </c>
      <c r="E5" s="144" t="s">
        <v>67</v>
      </c>
      <c r="F5" s="132" t="s">
        <v>44</v>
      </c>
    </row>
    <row r="6" spans="2:6" s="24" customFormat="1" ht="13.5" customHeight="1" thickBot="1">
      <c r="B6" s="140"/>
      <c r="C6" s="138"/>
      <c r="D6" s="133" t="s">
        <v>182</v>
      </c>
      <c r="E6" s="139" t="s">
        <v>68</v>
      </c>
      <c r="F6" s="133" t="s">
        <v>69</v>
      </c>
    </row>
    <row r="7" spans="2:6" s="24" customFormat="1" ht="21.75" customHeight="1">
      <c r="B7" s="204">
        <v>1</v>
      </c>
      <c r="C7" s="205" t="s">
        <v>47</v>
      </c>
      <c r="D7" s="206" t="s">
        <v>183</v>
      </c>
      <c r="E7" s="207">
        <v>9725619</v>
      </c>
      <c r="F7" s="208">
        <v>9307520</v>
      </c>
    </row>
    <row r="8" spans="2:6" s="24" customFormat="1" ht="17.25" customHeight="1">
      <c r="B8" s="85">
        <v>2</v>
      </c>
      <c r="C8" s="19" t="s">
        <v>48</v>
      </c>
      <c r="D8" s="55"/>
      <c r="E8" s="47">
        <v>0</v>
      </c>
      <c r="F8" s="19">
        <v>0</v>
      </c>
    </row>
    <row r="9" spans="2:6" s="24" customFormat="1" ht="18" customHeight="1">
      <c r="B9" s="85">
        <v>3</v>
      </c>
      <c r="C9" s="19" t="s">
        <v>49</v>
      </c>
      <c r="D9" s="55"/>
      <c r="E9" s="47">
        <v>0</v>
      </c>
      <c r="F9" s="19">
        <v>0</v>
      </c>
    </row>
    <row r="10" spans="2:6" s="24" customFormat="1" ht="18" customHeight="1">
      <c r="B10" s="85">
        <v>4</v>
      </c>
      <c r="C10" s="19" t="s">
        <v>125</v>
      </c>
      <c r="D10" s="55"/>
      <c r="E10" s="47">
        <v>0</v>
      </c>
      <c r="F10" s="19">
        <v>0</v>
      </c>
    </row>
    <row r="11" spans="2:6" s="24" customFormat="1" ht="17.25" customHeight="1">
      <c r="B11" s="85">
        <v>4</v>
      </c>
      <c r="C11" s="19" t="s">
        <v>50</v>
      </c>
      <c r="D11" s="55" t="s">
        <v>184</v>
      </c>
      <c r="E11" s="145">
        <v>5377925</v>
      </c>
      <c r="F11" s="19">
        <v>4952365</v>
      </c>
    </row>
    <row r="12" spans="2:6" s="24" customFormat="1" ht="15.75" customHeight="1">
      <c r="B12" s="79">
        <v>5</v>
      </c>
      <c r="C12" s="52" t="s">
        <v>51</v>
      </c>
      <c r="D12" s="54" t="s">
        <v>185</v>
      </c>
      <c r="E12" s="36">
        <f>E13+E14</f>
        <v>1920514</v>
      </c>
      <c r="F12" s="52">
        <f>F13+F14</f>
        <v>1507122</v>
      </c>
    </row>
    <row r="13" spans="2:6" s="24" customFormat="1" ht="15" customHeight="1">
      <c r="B13" s="85"/>
      <c r="C13" s="19" t="s">
        <v>53</v>
      </c>
      <c r="D13" s="55"/>
      <c r="E13" s="47">
        <v>1656000</v>
      </c>
      <c r="F13" s="19">
        <v>1291450</v>
      </c>
    </row>
    <row r="14" spans="2:9" s="24" customFormat="1" ht="15.75" customHeight="1">
      <c r="B14" s="85"/>
      <c r="C14" s="19" t="s">
        <v>52</v>
      </c>
      <c r="D14" s="55"/>
      <c r="E14" s="47">
        <v>264514</v>
      </c>
      <c r="F14" s="19">
        <v>215672</v>
      </c>
      <c r="I14" s="28"/>
    </row>
    <row r="15" spans="2:6" s="24" customFormat="1" ht="16.5" customHeight="1">
      <c r="B15" s="85">
        <v>6</v>
      </c>
      <c r="C15" s="19" t="s">
        <v>54</v>
      </c>
      <c r="D15" s="55" t="s">
        <v>187</v>
      </c>
      <c r="E15" s="47">
        <v>367743</v>
      </c>
      <c r="F15" s="19">
        <v>565406</v>
      </c>
    </row>
    <row r="16" spans="2:12" s="24" customFormat="1" ht="21" customHeight="1">
      <c r="B16" s="85">
        <v>7</v>
      </c>
      <c r="C16" s="19" t="s">
        <v>55</v>
      </c>
      <c r="D16" s="55" t="s">
        <v>186</v>
      </c>
      <c r="E16" s="145">
        <v>1009026</v>
      </c>
      <c r="F16" s="19">
        <v>1144940</v>
      </c>
      <c r="G16" s="28"/>
      <c r="I16" s="28"/>
      <c r="J16" s="28"/>
      <c r="K16" s="28"/>
      <c r="L16" s="28"/>
    </row>
    <row r="17" spans="2:6" s="24" customFormat="1" ht="24" customHeight="1">
      <c r="B17" s="209">
        <v>8</v>
      </c>
      <c r="C17" s="210" t="s">
        <v>56</v>
      </c>
      <c r="D17" s="210"/>
      <c r="E17" s="211">
        <f>E11+E12+E15+E16</f>
        <v>8675208</v>
      </c>
      <c r="F17" s="210">
        <f>F11+F12+F15+F16</f>
        <v>8169833</v>
      </c>
    </row>
    <row r="18" spans="2:6" s="24" customFormat="1" ht="25.5" customHeight="1">
      <c r="B18" s="209">
        <v>9</v>
      </c>
      <c r="C18" s="210" t="s">
        <v>57</v>
      </c>
      <c r="D18" s="210"/>
      <c r="E18" s="211">
        <f>E7+E8+E9+E10-E17</f>
        <v>1050411</v>
      </c>
      <c r="F18" s="210">
        <f>F7+F8+F9-F17</f>
        <v>1137687</v>
      </c>
    </row>
    <row r="19" spans="2:6" s="24" customFormat="1" ht="22.5" customHeight="1">
      <c r="B19" s="85">
        <v>10</v>
      </c>
      <c r="C19" s="19" t="s">
        <v>261</v>
      </c>
      <c r="D19" s="19"/>
      <c r="E19" s="47"/>
      <c r="F19" s="19"/>
    </row>
    <row r="20" spans="2:6" s="24" customFormat="1" ht="16.5" customHeight="1">
      <c r="B20" s="79">
        <v>11</v>
      </c>
      <c r="C20" s="52" t="s">
        <v>58</v>
      </c>
      <c r="D20" s="52"/>
      <c r="E20" s="36"/>
      <c r="F20" s="52"/>
    </row>
    <row r="21" spans="2:6" s="24" customFormat="1" ht="19.5" customHeight="1">
      <c r="B21" s="85">
        <v>12</v>
      </c>
      <c r="C21" s="19" t="s">
        <v>59</v>
      </c>
      <c r="D21" s="19"/>
      <c r="E21" s="47">
        <f>E22+E23+E24+E25</f>
        <v>-13350</v>
      </c>
      <c r="F21" s="19">
        <f>F22+F23+F24+F25</f>
        <v>-6708</v>
      </c>
    </row>
    <row r="22" spans="2:6" s="24" customFormat="1" ht="17.25" customHeight="1">
      <c r="B22" s="85"/>
      <c r="C22" s="19" t="s">
        <v>260</v>
      </c>
      <c r="D22" s="19"/>
      <c r="E22" s="47"/>
      <c r="F22" s="19"/>
    </row>
    <row r="23" spans="2:6" s="24" customFormat="1" ht="18" customHeight="1">
      <c r="B23" s="85"/>
      <c r="C23" s="19" t="s">
        <v>60</v>
      </c>
      <c r="D23" s="19"/>
      <c r="E23" s="47">
        <v>-13350</v>
      </c>
      <c r="F23" s="19">
        <v>-6708</v>
      </c>
    </row>
    <row r="24" spans="2:6" s="24" customFormat="1" ht="17.25" customHeight="1">
      <c r="B24" s="85"/>
      <c r="C24" s="19" t="s">
        <v>61</v>
      </c>
      <c r="D24" s="19"/>
      <c r="E24" s="145">
        <v>0</v>
      </c>
      <c r="F24" s="19">
        <v>0</v>
      </c>
    </row>
    <row r="25" spans="2:6" s="24" customFormat="1" ht="18.75" customHeight="1">
      <c r="B25" s="85"/>
      <c r="C25" s="19" t="s">
        <v>259</v>
      </c>
      <c r="D25" s="19"/>
      <c r="E25" s="145">
        <v>0</v>
      </c>
      <c r="F25" s="19">
        <v>0</v>
      </c>
    </row>
    <row r="26" spans="2:6" s="24" customFormat="1" ht="24" customHeight="1">
      <c r="B26" s="85">
        <v>13</v>
      </c>
      <c r="C26" s="19" t="s">
        <v>62</v>
      </c>
      <c r="D26" s="19"/>
      <c r="E26" s="47">
        <f>E19+E20+E21</f>
        <v>-13350</v>
      </c>
      <c r="F26" s="19">
        <f>F19+F20+F21</f>
        <v>-6708</v>
      </c>
    </row>
    <row r="27" spans="2:6" s="24" customFormat="1" ht="20.25" customHeight="1" thickBot="1">
      <c r="B27" s="201">
        <v>14</v>
      </c>
      <c r="C27" s="202" t="s">
        <v>63</v>
      </c>
      <c r="D27" s="202"/>
      <c r="E27" s="203">
        <f>E18+E26</f>
        <v>1037061</v>
      </c>
      <c r="F27" s="202">
        <f>F18+F26</f>
        <v>1130979</v>
      </c>
    </row>
    <row r="28" spans="2:6" s="24" customFormat="1" ht="20.25" customHeight="1">
      <c r="B28" s="79">
        <v>15</v>
      </c>
      <c r="C28" s="52" t="s">
        <v>64</v>
      </c>
      <c r="D28" s="52"/>
      <c r="E28" s="36">
        <v>103706</v>
      </c>
      <c r="F28" s="52">
        <v>113098</v>
      </c>
    </row>
    <row r="29" spans="2:6" s="24" customFormat="1" ht="25.5" customHeight="1">
      <c r="B29" s="209">
        <v>16</v>
      </c>
      <c r="C29" s="210" t="s">
        <v>65</v>
      </c>
      <c r="D29" s="210"/>
      <c r="E29" s="211">
        <f>E27-E28</f>
        <v>933355</v>
      </c>
      <c r="F29" s="210">
        <f>F27-F28</f>
        <v>1017881</v>
      </c>
    </row>
    <row r="30" spans="2:6" s="24" customFormat="1" ht="22.5" customHeight="1" thickBot="1">
      <c r="B30" s="140">
        <v>17</v>
      </c>
      <c r="C30" s="141" t="s">
        <v>66</v>
      </c>
      <c r="D30" s="141"/>
      <c r="E30" s="142"/>
      <c r="F30" s="141"/>
    </row>
    <row r="31" s="24" customFormat="1" ht="12.75"/>
    <row r="32" s="24" customFormat="1" ht="12.75"/>
    <row r="33" s="24" customFormat="1" ht="12.75">
      <c r="F33" s="24">
        <v>3</v>
      </c>
    </row>
    <row r="34" s="24" customFormat="1" ht="12.75"/>
  </sheetData>
  <sheetProtection/>
  <printOptions/>
  <pageMargins left="0.25" right="0.3" top="0.59" bottom="1" header="0.5" footer="0.5"/>
  <pageSetup horizontalDpi="600" verticalDpi="600" orientation="portrait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8"/>
  <sheetViews>
    <sheetView view="pageBreakPreview" zoomScale="60" zoomScalePageLayoutView="0" workbookViewId="0" topLeftCell="A1">
      <selection activeCell="F28" sqref="E28:F30"/>
    </sheetView>
  </sheetViews>
  <sheetFormatPr defaultColWidth="9.140625" defaultRowHeight="12.75"/>
  <cols>
    <col min="1" max="1" width="5.421875" style="0" customWidth="1"/>
    <col min="2" max="2" width="51.00390625" style="0" customWidth="1"/>
    <col min="3" max="3" width="13.8515625" style="0" customWidth="1"/>
    <col min="4" max="4" width="12.421875" style="0" customWidth="1"/>
  </cols>
  <sheetData>
    <row r="2" s="24" customFormat="1" ht="12.75">
      <c r="B2" s="18" t="s">
        <v>411</v>
      </c>
    </row>
    <row r="3" s="24" customFormat="1" ht="16.5" customHeight="1" thickBot="1"/>
    <row r="4" spans="1:4" s="24" customFormat="1" ht="23.25" customHeight="1">
      <c r="A4" s="143" t="s">
        <v>6</v>
      </c>
      <c r="B4" s="132" t="s">
        <v>111</v>
      </c>
      <c r="C4" s="144" t="s">
        <v>45</v>
      </c>
      <c r="D4" s="132" t="s">
        <v>45</v>
      </c>
    </row>
    <row r="5" spans="1:4" s="24" customFormat="1" ht="14.25" customHeight="1" thickBot="1">
      <c r="A5" s="140"/>
      <c r="B5" s="72"/>
      <c r="C5" s="139" t="s">
        <v>68</v>
      </c>
      <c r="D5" s="133" t="s">
        <v>9</v>
      </c>
    </row>
    <row r="6" spans="1:4" s="24" customFormat="1" ht="24" customHeight="1">
      <c r="A6" s="205"/>
      <c r="B6" s="205" t="s">
        <v>70</v>
      </c>
      <c r="C6" s="212">
        <f>C7+C8+C9+C10+C11</f>
        <v>-1430259</v>
      </c>
      <c r="D6" s="212">
        <f>D7+D8+D9+D10+D11</f>
        <v>1904826</v>
      </c>
    </row>
    <row r="7" spans="1:4" s="24" customFormat="1" ht="20.25" customHeight="1">
      <c r="A7" s="19"/>
      <c r="B7" s="146" t="s">
        <v>109</v>
      </c>
      <c r="C7" s="47">
        <v>11215416</v>
      </c>
      <c r="D7" s="19">
        <v>10706888</v>
      </c>
    </row>
    <row r="8" spans="1:4" s="24" customFormat="1" ht="17.25" customHeight="1">
      <c r="A8" s="19"/>
      <c r="B8" s="146" t="s">
        <v>71</v>
      </c>
      <c r="C8" s="47">
        <v>-12519225</v>
      </c>
      <c r="D8" s="19">
        <v>-8755354</v>
      </c>
    </row>
    <row r="9" spans="1:4" s="24" customFormat="1" ht="15" customHeight="1">
      <c r="A9" s="19"/>
      <c r="B9" s="146" t="s">
        <v>72</v>
      </c>
      <c r="C9" s="47"/>
      <c r="D9" s="19"/>
    </row>
    <row r="10" spans="1:4" s="24" customFormat="1" ht="18.75" customHeight="1">
      <c r="A10" s="19"/>
      <c r="B10" s="146" t="s">
        <v>73</v>
      </c>
      <c r="C10" s="47">
        <v>-13350</v>
      </c>
      <c r="D10" s="19">
        <v>-6708</v>
      </c>
    </row>
    <row r="11" spans="1:4" s="24" customFormat="1" ht="17.25" customHeight="1">
      <c r="A11" s="19"/>
      <c r="B11" s="146" t="s">
        <v>74</v>
      </c>
      <c r="C11" s="47">
        <v>-113100</v>
      </c>
      <c r="D11" s="19">
        <v>-40000</v>
      </c>
    </row>
    <row r="12" spans="1:4" s="24" customFormat="1" ht="21.75" customHeight="1">
      <c r="A12" s="52"/>
      <c r="B12" s="147" t="s">
        <v>75</v>
      </c>
      <c r="C12" s="36"/>
      <c r="D12" s="52"/>
    </row>
    <row r="13" spans="1:4" s="24" customFormat="1" ht="21" customHeight="1">
      <c r="A13" s="19"/>
      <c r="B13" s="19" t="s">
        <v>76</v>
      </c>
      <c r="C13" s="47">
        <f>C14+C15+C16+C17+C18</f>
        <v>-225300</v>
      </c>
      <c r="D13" s="19">
        <f>D14+D15+D16+D17+D18</f>
        <v>0</v>
      </c>
    </row>
    <row r="14" spans="1:9" s="24" customFormat="1" ht="16.5" customHeight="1">
      <c r="A14" s="19"/>
      <c r="B14" s="19" t="s">
        <v>383</v>
      </c>
      <c r="C14" s="47"/>
      <c r="D14" s="19">
        <v>0</v>
      </c>
      <c r="G14" s="78"/>
      <c r="H14" s="78"/>
      <c r="I14" s="78"/>
    </row>
    <row r="15" spans="1:9" s="24" customFormat="1" ht="16.5" customHeight="1">
      <c r="A15" s="52"/>
      <c r="B15" s="52" t="s">
        <v>112</v>
      </c>
      <c r="C15" s="36">
        <v>-225300</v>
      </c>
      <c r="D15" s="52"/>
      <c r="G15" s="78"/>
      <c r="H15" s="78"/>
      <c r="I15" s="78"/>
    </row>
    <row r="16" spans="1:4" s="24" customFormat="1" ht="16.5" customHeight="1">
      <c r="A16" s="19"/>
      <c r="B16" s="19" t="s">
        <v>77</v>
      </c>
      <c r="C16" s="47"/>
      <c r="D16" s="19"/>
    </row>
    <row r="17" spans="1:4" s="24" customFormat="1" ht="16.5" customHeight="1">
      <c r="A17" s="19"/>
      <c r="B17" s="19" t="s">
        <v>78</v>
      </c>
      <c r="C17" s="47"/>
      <c r="D17" s="19">
        <v>0</v>
      </c>
    </row>
    <row r="18" spans="1:4" s="24" customFormat="1" ht="18" customHeight="1">
      <c r="A18" s="19"/>
      <c r="B18" s="19" t="s">
        <v>79</v>
      </c>
      <c r="C18" s="47"/>
      <c r="D18" s="19"/>
    </row>
    <row r="19" spans="1:4" s="24" customFormat="1" ht="17.25" customHeight="1">
      <c r="A19" s="210"/>
      <c r="B19" s="210" t="s">
        <v>80</v>
      </c>
      <c r="C19" s="211">
        <f>C20+C21+C22+C23+C24</f>
        <v>1298822</v>
      </c>
      <c r="D19" s="210">
        <f>D20+D21+D22+D23+D24</f>
        <v>-978747</v>
      </c>
    </row>
    <row r="20" spans="1:4" s="24" customFormat="1" ht="16.5" customHeight="1">
      <c r="A20" s="19"/>
      <c r="B20" s="19" t="s">
        <v>81</v>
      </c>
      <c r="C20" s="145"/>
      <c r="D20" s="19"/>
    </row>
    <row r="21" spans="1:4" s="24" customFormat="1" ht="18" customHeight="1">
      <c r="A21" s="52"/>
      <c r="B21" s="52" t="s">
        <v>82</v>
      </c>
      <c r="C21" s="36"/>
      <c r="D21" s="52"/>
    </row>
    <row r="22" spans="1:4" s="24" customFormat="1" ht="18" customHeight="1">
      <c r="A22" s="19"/>
      <c r="B22" s="19" t="s">
        <v>303</v>
      </c>
      <c r="C22" s="145">
        <v>1400000</v>
      </c>
      <c r="D22" s="19"/>
    </row>
    <row r="23" spans="1:4" s="24" customFormat="1" ht="18.75" customHeight="1">
      <c r="A23" s="19"/>
      <c r="B23" s="19" t="s">
        <v>83</v>
      </c>
      <c r="C23" s="47">
        <v>-101178</v>
      </c>
      <c r="D23" s="19">
        <v>-978747</v>
      </c>
    </row>
    <row r="24" spans="1:4" s="24" customFormat="1" ht="15" customHeight="1">
      <c r="A24" s="19"/>
      <c r="B24" s="19" t="s">
        <v>84</v>
      </c>
      <c r="C24" s="47"/>
      <c r="D24" s="19">
        <v>0</v>
      </c>
    </row>
    <row r="25" spans="1:4" s="24" customFormat="1" ht="15" customHeight="1">
      <c r="A25" s="19"/>
      <c r="B25" s="19" t="s">
        <v>110</v>
      </c>
      <c r="C25" s="47"/>
      <c r="D25" s="19"/>
    </row>
    <row r="26" spans="1:4" s="24" customFormat="1" ht="15.75" customHeight="1" thickBot="1">
      <c r="A26" s="51"/>
      <c r="B26" s="51" t="s">
        <v>85</v>
      </c>
      <c r="C26" s="34">
        <v>947053</v>
      </c>
      <c r="D26" s="51">
        <v>20974</v>
      </c>
    </row>
    <row r="27" spans="1:4" s="24" customFormat="1" ht="18" customHeight="1" thickBot="1">
      <c r="A27" s="178"/>
      <c r="B27" s="178" t="s">
        <v>373</v>
      </c>
      <c r="C27" s="213">
        <f>C6+C13+C19+C26</f>
        <v>590316</v>
      </c>
      <c r="D27" s="213">
        <f>D6+D13+D19+D26</f>
        <v>947053</v>
      </c>
    </row>
    <row r="28" s="24" customFormat="1" ht="12.75"/>
    <row r="29" s="24" customFormat="1" ht="12.75"/>
    <row r="30" ht="12.75">
      <c r="D30">
        <f>pasiv!E50</f>
        <v>0</v>
      </c>
    </row>
    <row r="35" ht="12.75">
      <c r="C35" s="2"/>
    </row>
    <row r="36" ht="12.75">
      <c r="C36" s="2"/>
    </row>
    <row r="37" ht="12.75">
      <c r="C37" s="2"/>
    </row>
    <row r="38" ht="12.75">
      <c r="C3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view="pageBreakPreview" zoomScale="60" zoomScalePageLayoutView="0" workbookViewId="0" topLeftCell="A1">
      <selection activeCell="A1" sqref="A1:H18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15.28125" style="0" customWidth="1"/>
    <col min="4" max="4" width="13.421875" style="0" customWidth="1"/>
    <col min="5" max="5" width="14.57421875" style="0" customWidth="1"/>
    <col min="6" max="6" width="17.8515625" style="0" customWidth="1"/>
    <col min="7" max="7" width="18.57421875" style="0" customWidth="1"/>
    <col min="8" max="8" width="9.8515625" style="0" bestFit="1" customWidth="1"/>
  </cols>
  <sheetData>
    <row r="2" s="24" customFormat="1" ht="15.75">
      <c r="C2" s="214" t="s">
        <v>412</v>
      </c>
    </row>
    <row r="3" spans="1:2" s="99" customFormat="1" ht="12.75">
      <c r="A3" s="24"/>
      <c r="B3" s="150" t="s">
        <v>93</v>
      </c>
    </row>
    <row r="4" s="99" customFormat="1" ht="13.5" thickBot="1"/>
    <row r="5" spans="1:8" s="99" customFormat="1" ht="21" customHeight="1" thickBot="1">
      <c r="A5" s="110"/>
      <c r="B5" s="151"/>
      <c r="C5" s="110" t="s">
        <v>94</v>
      </c>
      <c r="D5" s="151" t="s">
        <v>95</v>
      </c>
      <c r="E5" s="110" t="s">
        <v>96</v>
      </c>
      <c r="F5" s="151" t="s">
        <v>98</v>
      </c>
      <c r="G5" s="110" t="s">
        <v>97</v>
      </c>
      <c r="H5" s="111" t="s">
        <v>86</v>
      </c>
    </row>
    <row r="6" spans="1:8" s="99" customFormat="1" ht="25.5" customHeight="1">
      <c r="A6" s="173" t="s">
        <v>99</v>
      </c>
      <c r="B6" s="215" t="s">
        <v>374</v>
      </c>
      <c r="C6" s="152"/>
      <c r="D6" s="152"/>
      <c r="E6" s="152"/>
      <c r="F6" s="152"/>
      <c r="G6" s="152"/>
      <c r="H6" s="153">
        <f>C6+D6+E6+F6+G6</f>
        <v>0</v>
      </c>
    </row>
    <row r="7" spans="1:8" s="99" customFormat="1" ht="17.25" customHeight="1">
      <c r="A7" s="154" t="s">
        <v>100</v>
      </c>
      <c r="B7" s="155" t="s">
        <v>257</v>
      </c>
      <c r="C7" s="155"/>
      <c r="D7" s="155"/>
      <c r="E7" s="155"/>
      <c r="F7" s="155"/>
      <c r="G7" s="155"/>
      <c r="H7" s="156">
        <f aca="true" t="shared" si="0" ref="H7:H18">C7+D7+E7+F7+G7</f>
        <v>0</v>
      </c>
    </row>
    <row r="8" spans="1:8" s="99" customFormat="1" ht="17.25" customHeight="1">
      <c r="A8" s="154" t="s">
        <v>101</v>
      </c>
      <c r="B8" s="155" t="s">
        <v>87</v>
      </c>
      <c r="C8" s="155"/>
      <c r="D8" s="155"/>
      <c r="E8" s="155"/>
      <c r="F8" s="155"/>
      <c r="G8" s="155"/>
      <c r="H8" s="156">
        <f t="shared" si="0"/>
        <v>0</v>
      </c>
    </row>
    <row r="9" spans="1:8" s="99" customFormat="1" ht="19.5" customHeight="1">
      <c r="A9" s="154">
        <v>1</v>
      </c>
      <c r="B9" s="155" t="s">
        <v>90</v>
      </c>
      <c r="C9" s="155"/>
      <c r="D9" s="155"/>
      <c r="E9" s="155"/>
      <c r="F9" s="155"/>
      <c r="G9" s="155">
        <f>pasiv!D45</f>
        <v>0</v>
      </c>
      <c r="H9" s="156">
        <f t="shared" si="0"/>
        <v>0</v>
      </c>
    </row>
    <row r="10" spans="1:8" s="99" customFormat="1" ht="21" customHeight="1">
      <c r="A10" s="154">
        <v>2</v>
      </c>
      <c r="B10" s="155" t="s">
        <v>88</v>
      </c>
      <c r="C10" s="155"/>
      <c r="D10" s="155"/>
      <c r="E10" s="155"/>
      <c r="F10" s="155"/>
      <c r="G10" s="155"/>
      <c r="H10" s="156">
        <f t="shared" si="0"/>
        <v>0</v>
      </c>
    </row>
    <row r="11" spans="1:8" s="99" customFormat="1" ht="20.25" customHeight="1">
      <c r="A11" s="154">
        <v>3</v>
      </c>
      <c r="B11" s="155" t="s">
        <v>102</v>
      </c>
      <c r="C11" s="155"/>
      <c r="D11" s="155"/>
      <c r="E11" s="155"/>
      <c r="F11" s="155"/>
      <c r="G11" s="155">
        <f>pasiv!D39</f>
        <v>3308696</v>
      </c>
      <c r="H11" s="156">
        <f t="shared" si="0"/>
        <v>3308696</v>
      </c>
    </row>
    <row r="12" spans="1:8" s="99" customFormat="1" ht="21" customHeight="1">
      <c r="A12" s="154">
        <v>4</v>
      </c>
      <c r="B12" s="155" t="s">
        <v>103</v>
      </c>
      <c r="C12" s="155"/>
      <c r="D12" s="155"/>
      <c r="E12" s="155"/>
      <c r="F12" s="155"/>
      <c r="G12" s="155"/>
      <c r="H12" s="156">
        <f t="shared" si="0"/>
        <v>0</v>
      </c>
    </row>
    <row r="13" spans="1:8" s="99" customFormat="1" ht="22.5" customHeight="1">
      <c r="A13" s="168" t="s">
        <v>104</v>
      </c>
      <c r="B13" s="166" t="s">
        <v>376</v>
      </c>
      <c r="C13" s="155">
        <f>SUM(C6:C12)</f>
        <v>0</v>
      </c>
      <c r="D13" s="155"/>
      <c r="E13" s="155"/>
      <c r="F13" s="155">
        <f>SUM(F6:F12)</f>
        <v>0</v>
      </c>
      <c r="G13" s="155">
        <f>SUM(G6:G12)</f>
        <v>3308696</v>
      </c>
      <c r="H13" s="156">
        <f t="shared" si="0"/>
        <v>3308696</v>
      </c>
    </row>
    <row r="14" spans="1:8" s="99" customFormat="1" ht="22.5" customHeight="1">
      <c r="A14" s="154">
        <v>1</v>
      </c>
      <c r="B14" s="155" t="s">
        <v>90</v>
      </c>
      <c r="C14" s="155"/>
      <c r="D14" s="155"/>
      <c r="E14" s="155"/>
      <c r="F14" s="155"/>
      <c r="G14" s="155">
        <f>'ardh-shpenz'!E29</f>
        <v>933355</v>
      </c>
      <c r="H14" s="156">
        <f t="shared" si="0"/>
        <v>933355</v>
      </c>
    </row>
    <row r="15" spans="1:8" s="99" customFormat="1" ht="18" customHeight="1">
      <c r="A15" s="154">
        <v>2</v>
      </c>
      <c r="B15" s="155" t="s">
        <v>88</v>
      </c>
      <c r="C15" s="155"/>
      <c r="D15" s="155"/>
      <c r="E15" s="155"/>
      <c r="F15" s="155"/>
      <c r="G15" s="155"/>
      <c r="H15" s="156">
        <f t="shared" si="0"/>
        <v>0</v>
      </c>
    </row>
    <row r="16" spans="1:8" s="99" customFormat="1" ht="19.5" customHeight="1">
      <c r="A16" s="154">
        <v>3</v>
      </c>
      <c r="B16" s="155" t="s">
        <v>105</v>
      </c>
      <c r="C16" s="155"/>
      <c r="D16" s="155"/>
      <c r="E16" s="155"/>
      <c r="F16" s="155"/>
      <c r="G16" s="155"/>
      <c r="H16" s="156">
        <f t="shared" si="0"/>
        <v>0</v>
      </c>
    </row>
    <row r="17" spans="1:8" s="99" customFormat="1" ht="21" customHeight="1">
      <c r="A17" s="154">
        <v>4</v>
      </c>
      <c r="B17" s="155" t="s">
        <v>91</v>
      </c>
      <c r="C17" s="155"/>
      <c r="D17" s="155"/>
      <c r="E17" s="155"/>
      <c r="F17" s="155"/>
      <c r="G17" s="155"/>
      <c r="H17" s="156">
        <f t="shared" si="0"/>
        <v>0</v>
      </c>
    </row>
    <row r="18" spans="1:8" s="99" customFormat="1" ht="20.25" customHeight="1" thickBot="1">
      <c r="A18" s="170" t="s">
        <v>92</v>
      </c>
      <c r="B18" s="171" t="s">
        <v>413</v>
      </c>
      <c r="C18" s="157">
        <f>SUM(C13:C17)</f>
        <v>0</v>
      </c>
      <c r="D18" s="157"/>
      <c r="E18" s="157"/>
      <c r="F18" s="157">
        <f>SUM(F13:F17)</f>
        <v>0</v>
      </c>
      <c r="G18" s="157">
        <f>SUM(G13:G17)</f>
        <v>4242051</v>
      </c>
      <c r="H18" s="158">
        <f t="shared" si="0"/>
        <v>4242051</v>
      </c>
    </row>
    <row r="19" s="99" customFormat="1" ht="12.75"/>
  </sheetData>
  <sheetProtection/>
  <printOptions/>
  <pageMargins left="0.21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13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4.28125" style="24" customWidth="1"/>
    <col min="3" max="3" width="9.28125" style="24" customWidth="1"/>
    <col min="4" max="4" width="18.8515625" style="24" customWidth="1"/>
    <col min="5" max="5" width="9.140625" style="24" customWidth="1"/>
    <col min="6" max="6" width="6.8515625" style="24" customWidth="1"/>
    <col min="7" max="7" width="9.28125" style="24" bestFit="1" customWidth="1"/>
    <col min="8" max="8" width="9.7109375" style="24" bestFit="1" customWidth="1"/>
    <col min="9" max="9" width="12.00390625" style="24" bestFit="1" customWidth="1"/>
    <col min="10" max="10" width="9.28125" style="24" customWidth="1"/>
    <col min="11" max="11" width="8.7109375" style="24" customWidth="1"/>
    <col min="14" max="14" width="9.28125" style="0" customWidth="1"/>
  </cols>
  <sheetData>
    <row r="1" spans="3:9" s="27" customFormat="1" ht="12.75">
      <c r="C1" s="23"/>
      <c r="D1" s="23"/>
      <c r="E1" s="23" t="s">
        <v>113</v>
      </c>
      <c r="F1" s="23"/>
      <c r="G1" s="23"/>
      <c r="H1" s="23"/>
      <c r="I1" s="23"/>
    </row>
    <row r="2" spans="3:9" s="27" customFormat="1" ht="12.75">
      <c r="C2" s="23"/>
      <c r="D2" s="23"/>
      <c r="E2" s="23"/>
      <c r="F2" s="23"/>
      <c r="G2" s="23"/>
      <c r="H2" s="23"/>
      <c r="I2" s="23"/>
    </row>
    <row r="3" spans="2:11" s="24" customFormat="1" ht="12.75">
      <c r="B3" s="45"/>
      <c r="C3" s="228"/>
      <c r="D3" s="228"/>
      <c r="E3" s="228"/>
      <c r="F3" s="228"/>
      <c r="G3" s="228"/>
      <c r="H3" s="228"/>
      <c r="I3" s="228"/>
      <c r="J3" s="34"/>
      <c r="K3" s="35"/>
    </row>
    <row r="4" spans="2:11" s="24" customFormat="1" ht="12.75">
      <c r="B4" s="30"/>
      <c r="C4" s="23"/>
      <c r="D4" s="23" t="s">
        <v>384</v>
      </c>
      <c r="E4" s="23"/>
      <c r="F4" s="23"/>
      <c r="G4" s="23"/>
      <c r="H4" s="23"/>
      <c r="I4" s="23"/>
      <c r="J4" s="27"/>
      <c r="K4" s="31"/>
    </row>
    <row r="5" spans="2:11" s="24" customFormat="1" ht="12.75">
      <c r="B5" s="30"/>
      <c r="C5" s="27" t="s">
        <v>404</v>
      </c>
      <c r="D5" s="27"/>
      <c r="E5" s="27"/>
      <c r="F5" s="27"/>
      <c r="G5" s="27"/>
      <c r="H5" s="27"/>
      <c r="I5" s="27"/>
      <c r="J5" s="27"/>
      <c r="K5" s="31"/>
    </row>
    <row r="6" spans="2:11" s="24" customFormat="1" ht="12.75">
      <c r="B6" s="30"/>
      <c r="C6" s="27" t="s">
        <v>258</v>
      </c>
      <c r="D6" s="27"/>
      <c r="E6" s="27"/>
      <c r="F6" s="27"/>
      <c r="G6" s="27"/>
      <c r="H6" s="27"/>
      <c r="I6" s="27"/>
      <c r="J6" s="27"/>
      <c r="K6" s="31"/>
    </row>
    <row r="7" spans="2:11" s="24" customFormat="1" ht="12.75">
      <c r="B7" s="30"/>
      <c r="C7" s="27" t="s">
        <v>252</v>
      </c>
      <c r="D7" s="27"/>
      <c r="E7" s="27"/>
      <c r="F7" s="27"/>
      <c r="G7" s="27"/>
      <c r="H7" s="27"/>
      <c r="I7" s="27"/>
      <c r="J7" s="27"/>
      <c r="K7" s="31"/>
    </row>
    <row r="8" spans="2:11" s="24" customFormat="1" ht="12.75">
      <c r="B8" s="30"/>
      <c r="C8" s="27"/>
      <c r="D8" s="27"/>
      <c r="E8" s="27"/>
      <c r="F8" s="27"/>
      <c r="G8" s="27"/>
      <c r="H8" s="27"/>
      <c r="I8" s="27"/>
      <c r="J8" s="27"/>
      <c r="K8" s="31"/>
    </row>
    <row r="9" spans="2:11" s="24" customFormat="1" ht="12.75">
      <c r="B9" s="30"/>
      <c r="C9" s="27" t="s">
        <v>248</v>
      </c>
      <c r="D9" s="27"/>
      <c r="E9" s="27"/>
      <c r="F9" s="27"/>
      <c r="G9" s="27"/>
      <c r="H9" s="27"/>
      <c r="I9" s="27"/>
      <c r="J9" s="27"/>
      <c r="K9" s="31"/>
    </row>
    <row r="10" spans="2:11" s="24" customFormat="1" ht="12.75">
      <c r="B10" s="30"/>
      <c r="C10" s="27"/>
      <c r="D10" s="27"/>
      <c r="E10" s="27"/>
      <c r="F10" s="27"/>
      <c r="G10" s="27"/>
      <c r="H10" s="27"/>
      <c r="I10" s="27"/>
      <c r="J10" s="27"/>
      <c r="K10" s="31"/>
    </row>
    <row r="11" spans="2:11" s="24" customFormat="1" ht="12.75">
      <c r="B11" s="44"/>
      <c r="C11" s="229"/>
      <c r="D11" s="23" t="s">
        <v>150</v>
      </c>
      <c r="E11" s="23" t="s">
        <v>119</v>
      </c>
      <c r="F11" s="23"/>
      <c r="G11" s="23"/>
      <c r="H11" s="23"/>
      <c r="I11" s="23">
        <f>I12+I45</f>
        <v>6207383</v>
      </c>
      <c r="J11" s="23" t="s">
        <v>120</v>
      </c>
      <c r="K11" s="31"/>
    </row>
    <row r="12" spans="2:11" s="24" customFormat="1" ht="12.75">
      <c r="B12" s="44"/>
      <c r="C12" s="229"/>
      <c r="D12" s="229" t="s">
        <v>220</v>
      </c>
      <c r="E12" s="23" t="s">
        <v>188</v>
      </c>
      <c r="F12" s="23"/>
      <c r="G12" s="23"/>
      <c r="H12" s="23"/>
      <c r="I12" s="23">
        <f>I13+I29+I39</f>
        <v>4088200</v>
      </c>
      <c r="J12" s="23" t="s">
        <v>120</v>
      </c>
      <c r="K12" s="31"/>
    </row>
    <row r="13" spans="2:11" s="24" customFormat="1" ht="12.75">
      <c r="B13" s="30"/>
      <c r="C13" s="27">
        <v>1</v>
      </c>
      <c r="D13" s="27" t="s">
        <v>156</v>
      </c>
      <c r="E13" s="27"/>
      <c r="F13" s="27"/>
      <c r="G13" s="27"/>
      <c r="H13" s="27"/>
      <c r="I13" s="27">
        <f>I21+I26</f>
        <v>590316</v>
      </c>
      <c r="J13" s="27" t="s">
        <v>120</v>
      </c>
      <c r="K13" s="31"/>
    </row>
    <row r="14" spans="2:11" s="24" customFormat="1" ht="12.75">
      <c r="B14" s="30"/>
      <c r="C14" s="27"/>
      <c r="D14" s="27" t="s">
        <v>124</v>
      </c>
      <c r="E14" s="27"/>
      <c r="F14" s="27"/>
      <c r="G14" s="27"/>
      <c r="H14" s="27"/>
      <c r="I14" s="27"/>
      <c r="J14" s="27"/>
      <c r="K14" s="31"/>
    </row>
    <row r="15" spans="2:11" s="24" customFormat="1" ht="12.75">
      <c r="B15" s="30"/>
      <c r="C15" s="37" t="s">
        <v>6</v>
      </c>
      <c r="D15" s="37" t="s">
        <v>225</v>
      </c>
      <c r="E15" s="37" t="s">
        <v>226</v>
      </c>
      <c r="F15" s="38" t="s">
        <v>227</v>
      </c>
      <c r="G15" s="38" t="s">
        <v>228</v>
      </c>
      <c r="H15" s="38" t="s">
        <v>229</v>
      </c>
      <c r="I15" s="38" t="s">
        <v>228</v>
      </c>
      <c r="J15" s="27"/>
      <c r="K15" s="31"/>
    </row>
    <row r="16" spans="2:11" s="24" customFormat="1" ht="12.75">
      <c r="B16" s="30"/>
      <c r="C16" s="37"/>
      <c r="D16" s="37"/>
      <c r="E16" s="37"/>
      <c r="F16" s="37"/>
      <c r="G16" s="37" t="s">
        <v>230</v>
      </c>
      <c r="H16" s="37" t="s">
        <v>231</v>
      </c>
      <c r="I16" s="37" t="s">
        <v>232</v>
      </c>
      <c r="J16" s="27"/>
      <c r="K16" s="31"/>
    </row>
    <row r="17" spans="2:11" s="24" customFormat="1" ht="12.75">
      <c r="B17" s="30"/>
      <c r="C17" s="37">
        <v>1</v>
      </c>
      <c r="D17" s="37" t="s">
        <v>392</v>
      </c>
      <c r="E17" s="37" t="s">
        <v>120</v>
      </c>
      <c r="F17" s="37"/>
      <c r="G17" s="37"/>
      <c r="H17" s="37"/>
      <c r="I17" s="37">
        <v>47509</v>
      </c>
      <c r="J17" s="27"/>
      <c r="K17" s="31"/>
    </row>
    <row r="18" spans="2:11" s="24" customFormat="1" ht="12.75">
      <c r="B18" s="30"/>
      <c r="C18" s="37">
        <v>2</v>
      </c>
      <c r="D18" s="37" t="s">
        <v>422</v>
      </c>
      <c r="E18" s="37"/>
      <c r="F18" s="37"/>
      <c r="G18" s="37"/>
      <c r="H18" s="37"/>
      <c r="I18" s="37">
        <v>180309</v>
      </c>
      <c r="J18" s="27"/>
      <c r="K18" s="31"/>
    </row>
    <row r="19" spans="2:11" s="24" customFormat="1" ht="12.75">
      <c r="B19" s="30"/>
      <c r="C19" s="37">
        <v>3</v>
      </c>
      <c r="D19" s="37" t="s">
        <v>393</v>
      </c>
      <c r="E19" s="37" t="s">
        <v>421</v>
      </c>
      <c r="F19" s="37"/>
      <c r="G19" s="37">
        <v>1692</v>
      </c>
      <c r="H19" s="37">
        <v>140.2</v>
      </c>
      <c r="I19" s="37">
        <v>237218</v>
      </c>
      <c r="J19" s="27"/>
      <c r="K19" s="31"/>
    </row>
    <row r="20" spans="2:11" s="24" customFormat="1" ht="12.75">
      <c r="B20" s="30"/>
      <c r="C20" s="37">
        <v>4</v>
      </c>
      <c r="D20" s="37" t="s">
        <v>393</v>
      </c>
      <c r="E20" s="37" t="s">
        <v>120</v>
      </c>
      <c r="F20" s="37"/>
      <c r="G20" s="37"/>
      <c r="H20" s="37"/>
      <c r="I20" s="37">
        <v>5293</v>
      </c>
      <c r="J20" s="27"/>
      <c r="K20" s="31"/>
    </row>
    <row r="21" spans="2:11" s="24" customFormat="1" ht="12.75">
      <c r="B21" s="30"/>
      <c r="C21" s="37"/>
      <c r="D21" s="37" t="s">
        <v>253</v>
      </c>
      <c r="E21" s="37"/>
      <c r="F21" s="37"/>
      <c r="G21" s="37"/>
      <c r="H21" s="37"/>
      <c r="I21" s="37">
        <f>SUM(I17:I20)</f>
        <v>470329</v>
      </c>
      <c r="J21" s="27"/>
      <c r="K21" s="31"/>
    </row>
    <row r="22" spans="2:11" s="24" customFormat="1" ht="12.75">
      <c r="B22" s="30"/>
      <c r="C22" s="27"/>
      <c r="D22" s="27"/>
      <c r="E22" s="27"/>
      <c r="F22" s="27"/>
      <c r="G22" s="27"/>
      <c r="H22" s="27"/>
      <c r="I22" s="27"/>
      <c r="J22" s="27"/>
      <c r="K22" s="31"/>
    </row>
    <row r="23" spans="2:11" s="24" customFormat="1" ht="12.75">
      <c r="B23" s="30"/>
      <c r="C23" s="27"/>
      <c r="D23" s="27" t="s">
        <v>149</v>
      </c>
      <c r="E23" s="27"/>
      <c r="F23" s="27"/>
      <c r="G23" s="27"/>
      <c r="H23" s="27"/>
      <c r="I23" s="27"/>
      <c r="J23" s="27"/>
      <c r="K23" s="31"/>
    </row>
    <row r="24" spans="2:11" s="24" customFormat="1" ht="12.75">
      <c r="B24" s="30"/>
      <c r="C24" s="43" t="s">
        <v>6</v>
      </c>
      <c r="D24" s="43" t="s">
        <v>233</v>
      </c>
      <c r="E24" s="47"/>
      <c r="F24" s="48"/>
      <c r="G24" s="48" t="s">
        <v>234</v>
      </c>
      <c r="H24" s="38" t="s">
        <v>228</v>
      </c>
      <c r="I24" s="38" t="s">
        <v>228</v>
      </c>
      <c r="J24" s="27"/>
      <c r="K24" s="31"/>
    </row>
    <row r="25" spans="2:11" s="24" customFormat="1" ht="12.75">
      <c r="B25" s="30"/>
      <c r="C25" s="43"/>
      <c r="D25" s="30"/>
      <c r="E25" s="27"/>
      <c r="F25" s="31"/>
      <c r="G25" s="48" t="s">
        <v>235</v>
      </c>
      <c r="H25" s="37" t="s">
        <v>230</v>
      </c>
      <c r="I25" s="37" t="s">
        <v>232</v>
      </c>
      <c r="J25" s="27"/>
      <c r="K25" s="31"/>
    </row>
    <row r="26" spans="2:11" s="24" customFormat="1" ht="12.75">
      <c r="B26" s="30"/>
      <c r="C26" s="43"/>
      <c r="D26" s="43" t="s">
        <v>249</v>
      </c>
      <c r="E26" s="47"/>
      <c r="F26" s="48"/>
      <c r="G26" s="48"/>
      <c r="H26" s="37"/>
      <c r="I26" s="37">
        <f>aktiv!E10</f>
        <v>119987</v>
      </c>
      <c r="J26" s="27"/>
      <c r="K26" s="31"/>
    </row>
    <row r="27" spans="2:11" s="24" customFormat="1" ht="12.75">
      <c r="B27" s="30"/>
      <c r="C27" s="27"/>
      <c r="D27" s="27"/>
      <c r="E27" s="27"/>
      <c r="F27" s="27"/>
      <c r="G27" s="27"/>
      <c r="H27" s="27"/>
      <c r="I27" s="27"/>
      <c r="J27" s="27"/>
      <c r="K27" s="31"/>
    </row>
    <row r="28" spans="2:11" s="24" customFormat="1" ht="12.75">
      <c r="B28" s="30"/>
      <c r="C28" s="27">
        <v>2</v>
      </c>
      <c r="D28" s="27" t="s">
        <v>199</v>
      </c>
      <c r="E28" s="27"/>
      <c r="F28" s="27"/>
      <c r="G28" s="27"/>
      <c r="H28" s="27"/>
      <c r="I28" s="27"/>
      <c r="J28" s="27"/>
      <c r="K28" s="31"/>
    </row>
    <row r="29" spans="2:11" s="24" customFormat="1" ht="12.75">
      <c r="B29" s="30"/>
      <c r="C29" s="27">
        <v>3</v>
      </c>
      <c r="D29" s="27" t="s">
        <v>174</v>
      </c>
      <c r="E29" s="27"/>
      <c r="F29" s="27"/>
      <c r="G29" s="27"/>
      <c r="H29" s="27"/>
      <c r="I29" s="27">
        <f>I30+I32</f>
        <v>2247184</v>
      </c>
      <c r="J29" s="27" t="s">
        <v>120</v>
      </c>
      <c r="K29" s="31"/>
    </row>
    <row r="30" spans="2:11" s="24" customFormat="1" ht="12.75">
      <c r="B30" s="44"/>
      <c r="C30" s="29" t="s">
        <v>189</v>
      </c>
      <c r="D30" s="27" t="s">
        <v>157</v>
      </c>
      <c r="E30" s="27"/>
      <c r="F30" s="27"/>
      <c r="G30" s="27"/>
      <c r="H30" s="27"/>
      <c r="I30" s="27">
        <f>I31</f>
        <v>2237790</v>
      </c>
      <c r="J30" s="27" t="s">
        <v>120</v>
      </c>
      <c r="K30" s="31"/>
    </row>
    <row r="31" spans="2:11" s="24" customFormat="1" ht="12.75">
      <c r="B31" s="30"/>
      <c r="C31" s="27"/>
      <c r="D31" s="28"/>
      <c r="E31" s="27"/>
      <c r="F31" s="27"/>
      <c r="G31" s="27"/>
      <c r="H31" s="27"/>
      <c r="I31" s="27">
        <v>2237790</v>
      </c>
      <c r="J31" s="27" t="s">
        <v>120</v>
      </c>
      <c r="K31" s="31"/>
    </row>
    <row r="32" spans="2:11" s="24" customFormat="1" ht="12.75">
      <c r="B32" s="44"/>
      <c r="C32" s="29" t="s">
        <v>190</v>
      </c>
      <c r="D32" s="28" t="s">
        <v>158</v>
      </c>
      <c r="E32" s="27"/>
      <c r="F32" s="27"/>
      <c r="G32" s="27"/>
      <c r="H32" s="27"/>
      <c r="I32" s="27">
        <f>I36</f>
        <v>9394</v>
      </c>
      <c r="J32" s="28" t="s">
        <v>120</v>
      </c>
      <c r="K32" s="31"/>
    </row>
    <row r="33" spans="2:11" s="24" customFormat="1" ht="12.75">
      <c r="B33" s="30"/>
      <c r="C33" s="27"/>
      <c r="D33" s="27"/>
      <c r="E33" s="27"/>
      <c r="F33" s="27"/>
      <c r="G33" s="27"/>
      <c r="H33" s="27"/>
      <c r="I33" s="28">
        <v>0</v>
      </c>
      <c r="J33" s="28" t="s">
        <v>120</v>
      </c>
      <c r="K33" s="31"/>
    </row>
    <row r="34" spans="2:11" s="24" customFormat="1" ht="12.75">
      <c r="B34" s="30"/>
      <c r="C34" s="29">
        <v>4</v>
      </c>
      <c r="D34" s="28" t="s">
        <v>221</v>
      </c>
      <c r="E34" s="27"/>
      <c r="F34" s="27"/>
      <c r="G34" s="27"/>
      <c r="H34" s="27"/>
      <c r="I34" s="27">
        <v>113100</v>
      </c>
      <c r="J34" s="27" t="s">
        <v>120</v>
      </c>
      <c r="K34" s="31"/>
    </row>
    <row r="35" spans="2:11" s="24" customFormat="1" ht="12.75">
      <c r="B35" s="30"/>
      <c r="C35" s="29"/>
      <c r="D35" s="28" t="s">
        <v>222</v>
      </c>
      <c r="E35" s="27"/>
      <c r="F35" s="27"/>
      <c r="G35" s="27"/>
      <c r="H35" s="27"/>
      <c r="I35" s="27">
        <f>'ardh-shpenz'!E28</f>
        <v>103706</v>
      </c>
      <c r="J35" s="27" t="s">
        <v>120</v>
      </c>
      <c r="K35" s="31"/>
    </row>
    <row r="36" spans="2:11" s="24" customFormat="1" ht="12.75">
      <c r="B36" s="30"/>
      <c r="C36" s="29"/>
      <c r="D36" s="27" t="s">
        <v>423</v>
      </c>
      <c r="E36" s="27"/>
      <c r="F36" s="27"/>
      <c r="G36" s="27"/>
      <c r="H36" s="27"/>
      <c r="I36" s="27">
        <f>I34-I35</f>
        <v>9394</v>
      </c>
      <c r="J36" s="27" t="s">
        <v>120</v>
      </c>
      <c r="K36" s="31"/>
    </row>
    <row r="37" spans="2:11" s="24" customFormat="1" ht="12.75">
      <c r="B37" s="30"/>
      <c r="C37" s="27"/>
      <c r="D37" s="27"/>
      <c r="E37" s="27"/>
      <c r="F37" s="27"/>
      <c r="G37" s="27"/>
      <c r="H37" s="27"/>
      <c r="I37" s="28"/>
      <c r="J37" s="28"/>
      <c r="K37" s="31"/>
    </row>
    <row r="38" spans="2:11" s="24" customFormat="1" ht="12.75">
      <c r="B38" s="30"/>
      <c r="C38" s="27"/>
      <c r="D38" s="27"/>
      <c r="E38" s="27"/>
      <c r="F38" s="27"/>
      <c r="G38" s="27"/>
      <c r="H38" s="27"/>
      <c r="I38" s="28"/>
      <c r="J38" s="28"/>
      <c r="K38" s="31"/>
    </row>
    <row r="39" spans="2:11" s="24" customFormat="1" ht="12.75">
      <c r="B39" s="30"/>
      <c r="C39" s="27">
        <v>4</v>
      </c>
      <c r="D39" s="28" t="s">
        <v>121</v>
      </c>
      <c r="E39" s="27"/>
      <c r="F39" s="27"/>
      <c r="G39" s="27"/>
      <c r="H39" s="27"/>
      <c r="I39" s="27">
        <f>I40</f>
        <v>1250700</v>
      </c>
      <c r="J39" s="28" t="s">
        <v>120</v>
      </c>
      <c r="K39" s="31"/>
    </row>
    <row r="40" spans="2:11" s="24" customFormat="1" ht="12.75">
      <c r="B40" s="44"/>
      <c r="C40" s="29" t="s">
        <v>189</v>
      </c>
      <c r="D40" s="28" t="s">
        <v>223</v>
      </c>
      <c r="E40" s="27"/>
      <c r="F40" s="27"/>
      <c r="G40" s="27"/>
      <c r="H40" s="27"/>
      <c r="I40" s="29">
        <v>1250700</v>
      </c>
      <c r="J40" s="28" t="s">
        <v>120</v>
      </c>
      <c r="K40" s="31"/>
    </row>
    <row r="41" spans="2:11" s="24" customFormat="1" ht="12.75">
      <c r="B41" s="44"/>
      <c r="C41" s="29" t="s">
        <v>190</v>
      </c>
      <c r="D41" s="28" t="s">
        <v>224</v>
      </c>
      <c r="E41" s="27"/>
      <c r="F41" s="27"/>
      <c r="G41" s="27"/>
      <c r="H41" s="27"/>
      <c r="I41" s="29">
        <v>0</v>
      </c>
      <c r="J41" s="28" t="s">
        <v>120</v>
      </c>
      <c r="K41" s="31"/>
    </row>
    <row r="42" spans="2:11" s="24" customFormat="1" ht="12.75">
      <c r="B42" s="44"/>
      <c r="C42" s="29" t="s">
        <v>193</v>
      </c>
      <c r="D42" s="28" t="s">
        <v>160</v>
      </c>
      <c r="E42" s="27"/>
      <c r="F42" s="27"/>
      <c r="G42" s="28"/>
      <c r="H42" s="28"/>
      <c r="I42" s="29">
        <v>0</v>
      </c>
      <c r="J42" s="28" t="s">
        <v>120</v>
      </c>
      <c r="K42" s="31"/>
    </row>
    <row r="43" spans="2:11" s="24" customFormat="1" ht="12.75">
      <c r="B43" s="30"/>
      <c r="C43" s="29" t="s">
        <v>194</v>
      </c>
      <c r="D43" s="28" t="s">
        <v>159</v>
      </c>
      <c r="E43" s="27"/>
      <c r="F43" s="27"/>
      <c r="G43" s="28"/>
      <c r="H43" s="28"/>
      <c r="I43" s="227">
        <v>0</v>
      </c>
      <c r="J43" s="28" t="s">
        <v>120</v>
      </c>
      <c r="K43" s="31"/>
    </row>
    <row r="44" spans="2:11" s="24" customFormat="1" ht="12.75">
      <c r="B44" s="30"/>
      <c r="C44" s="23"/>
      <c r="D44" s="23"/>
      <c r="E44" s="23"/>
      <c r="F44" s="23"/>
      <c r="G44" s="23"/>
      <c r="H44" s="23"/>
      <c r="I44" s="229"/>
      <c r="J44" s="23"/>
      <c r="K44" s="31"/>
    </row>
    <row r="45" spans="2:11" s="24" customFormat="1" ht="12.75">
      <c r="B45" s="44"/>
      <c r="C45" s="229" t="s">
        <v>191</v>
      </c>
      <c r="D45" s="23" t="s">
        <v>236</v>
      </c>
      <c r="E45" s="23"/>
      <c r="F45" s="23"/>
      <c r="G45" s="23"/>
      <c r="H45" s="229"/>
      <c r="I45" s="229">
        <f>I48</f>
        <v>2119183</v>
      </c>
      <c r="J45" s="23" t="s">
        <v>120</v>
      </c>
      <c r="K45" s="31"/>
    </row>
    <row r="46" spans="2:11" s="24" customFormat="1" ht="12.75">
      <c r="B46" s="44"/>
      <c r="C46" s="29"/>
      <c r="D46" s="27"/>
      <c r="E46" s="27"/>
      <c r="F46" s="27"/>
      <c r="G46" s="27"/>
      <c r="H46" s="29"/>
      <c r="I46" s="29"/>
      <c r="J46" s="27"/>
      <c r="K46" s="31"/>
    </row>
    <row r="47" spans="2:11" s="24" customFormat="1" ht="12.75">
      <c r="B47" s="44"/>
      <c r="C47" s="29">
        <v>1</v>
      </c>
      <c r="D47" s="27" t="s">
        <v>237</v>
      </c>
      <c r="E47" s="27"/>
      <c r="F47" s="27"/>
      <c r="G47" s="27"/>
      <c r="H47" s="29"/>
      <c r="I47" s="29" t="s">
        <v>251</v>
      </c>
      <c r="J47" s="27"/>
      <c r="K47" s="31"/>
    </row>
    <row r="48" spans="2:11" s="24" customFormat="1" ht="12.75">
      <c r="B48" s="44"/>
      <c r="C48" s="29">
        <v>2</v>
      </c>
      <c r="D48" s="27" t="s">
        <v>122</v>
      </c>
      <c r="E48" s="27"/>
      <c r="F48" s="27"/>
      <c r="G48" s="27"/>
      <c r="H48" s="29"/>
      <c r="I48" s="27">
        <f>H55</f>
        <v>2119183</v>
      </c>
      <c r="J48" s="27"/>
      <c r="K48" s="31"/>
    </row>
    <row r="49" spans="2:11" s="24" customFormat="1" ht="12.75">
      <c r="B49" s="44"/>
      <c r="C49" s="29"/>
      <c r="D49" s="27" t="s">
        <v>238</v>
      </c>
      <c r="E49" s="27"/>
      <c r="F49" s="27"/>
      <c r="G49" s="27"/>
      <c r="H49" s="29"/>
      <c r="I49" s="27"/>
      <c r="J49" s="27"/>
      <c r="K49" s="31"/>
    </row>
    <row r="50" spans="2:11" s="24" customFormat="1" ht="12.75">
      <c r="B50" s="44"/>
      <c r="C50" s="39" t="s">
        <v>6</v>
      </c>
      <c r="D50" s="40" t="s">
        <v>239</v>
      </c>
      <c r="E50" s="43" t="s">
        <v>240</v>
      </c>
      <c r="F50" s="47"/>
      <c r="G50" s="48"/>
      <c r="H50" s="41"/>
      <c r="I50" s="47" t="s">
        <v>241</v>
      </c>
      <c r="J50" s="48"/>
      <c r="K50" s="31"/>
    </row>
    <row r="51" spans="2:11" s="24" customFormat="1" ht="12.75">
      <c r="B51" s="44"/>
      <c r="C51" s="148"/>
      <c r="D51" s="149"/>
      <c r="E51" s="37" t="s">
        <v>242</v>
      </c>
      <c r="F51" s="37" t="s">
        <v>420</v>
      </c>
      <c r="G51" s="37" t="s">
        <v>123</v>
      </c>
      <c r="H51" s="37" t="s">
        <v>243</v>
      </c>
      <c r="I51" s="42" t="s">
        <v>242</v>
      </c>
      <c r="J51" s="37" t="s">
        <v>123</v>
      </c>
      <c r="K51" s="37" t="s">
        <v>244</v>
      </c>
    </row>
    <row r="52" spans="2:11" s="24" customFormat="1" ht="12.75">
      <c r="B52" s="44"/>
      <c r="C52" s="42"/>
      <c r="D52" s="37" t="s">
        <v>397</v>
      </c>
      <c r="E52" s="37">
        <v>1524459</v>
      </c>
      <c r="F52" s="37">
        <v>0</v>
      </c>
      <c r="G52" s="37">
        <v>254892</v>
      </c>
      <c r="H52" s="37">
        <f>E52-G52+F52</f>
        <v>1269567</v>
      </c>
      <c r="I52" s="37">
        <v>1905574</v>
      </c>
      <c r="J52" s="37">
        <v>381115</v>
      </c>
      <c r="K52" s="37">
        <f>I52-J52</f>
        <v>1524459</v>
      </c>
    </row>
    <row r="53" spans="2:11" s="24" customFormat="1" ht="12.75">
      <c r="B53" s="44"/>
      <c r="C53" s="42"/>
      <c r="D53" s="37" t="s">
        <v>398</v>
      </c>
      <c r="E53" s="37">
        <v>50508</v>
      </c>
      <c r="F53" s="37">
        <v>204500</v>
      </c>
      <c r="G53" s="37">
        <v>44185</v>
      </c>
      <c r="H53" s="37">
        <f>E53-G53+F53</f>
        <v>210823</v>
      </c>
      <c r="I53" s="37">
        <v>63135</v>
      </c>
      <c r="J53" s="37">
        <v>12627</v>
      </c>
      <c r="K53" s="37">
        <f>I53-J53</f>
        <v>50508</v>
      </c>
    </row>
    <row r="54" spans="2:11" s="24" customFormat="1" ht="12.75">
      <c r="B54" s="44"/>
      <c r="C54" s="42"/>
      <c r="D54" s="37" t="s">
        <v>245</v>
      </c>
      <c r="E54" s="37">
        <v>686659</v>
      </c>
      <c r="F54" s="37">
        <v>20800</v>
      </c>
      <c r="G54" s="37">
        <v>68666</v>
      </c>
      <c r="H54" s="37">
        <f>E54-G54+F54</f>
        <v>638793</v>
      </c>
      <c r="I54" s="37">
        <v>858323</v>
      </c>
      <c r="J54" s="37">
        <v>171664</v>
      </c>
      <c r="K54" s="37">
        <f>I54-J54</f>
        <v>686659</v>
      </c>
    </row>
    <row r="55" spans="2:11" s="24" customFormat="1" ht="12.75">
      <c r="B55" s="44"/>
      <c r="C55" s="42"/>
      <c r="D55" s="37"/>
      <c r="E55" s="37">
        <f aca="true" t="shared" si="0" ref="E55:K55">SUM(E52:E54)</f>
        <v>2261626</v>
      </c>
      <c r="F55" s="37">
        <f t="shared" si="0"/>
        <v>225300</v>
      </c>
      <c r="G55" s="37">
        <f t="shared" si="0"/>
        <v>367743</v>
      </c>
      <c r="H55" s="37">
        <f t="shared" si="0"/>
        <v>2119183</v>
      </c>
      <c r="I55" s="37">
        <f t="shared" si="0"/>
        <v>2827032</v>
      </c>
      <c r="J55" s="37">
        <f t="shared" si="0"/>
        <v>565406</v>
      </c>
      <c r="K55" s="37">
        <f t="shared" si="0"/>
        <v>2261626</v>
      </c>
    </row>
    <row r="56" spans="2:11" s="24" customFormat="1" ht="12.75">
      <c r="B56" s="44"/>
      <c r="C56" s="29"/>
      <c r="D56" s="27"/>
      <c r="E56" s="234"/>
      <c r="F56" s="234"/>
      <c r="G56" s="27"/>
      <c r="H56" s="29"/>
      <c r="I56" s="27"/>
      <c r="J56" s="27"/>
      <c r="K56" s="31"/>
    </row>
    <row r="57" spans="2:11" s="24" customFormat="1" ht="12.75">
      <c r="B57" s="30"/>
      <c r="C57" s="23" t="s">
        <v>177</v>
      </c>
      <c r="D57" s="230" t="s">
        <v>152</v>
      </c>
      <c r="E57" s="23"/>
      <c r="F57" s="23"/>
      <c r="G57" s="23"/>
      <c r="H57" s="23"/>
      <c r="I57" s="23">
        <f>I58+I77+I80+I70</f>
        <v>6207383</v>
      </c>
      <c r="J57" s="23" t="s">
        <v>120</v>
      </c>
      <c r="K57" s="31"/>
    </row>
    <row r="58" spans="2:11" s="24" customFormat="1" ht="12.75">
      <c r="B58" s="30"/>
      <c r="C58" s="23"/>
      <c r="D58" s="230" t="s">
        <v>192</v>
      </c>
      <c r="E58" s="23"/>
      <c r="F58" s="23"/>
      <c r="G58" s="23"/>
      <c r="H58" s="23"/>
      <c r="I58" s="23">
        <f>I59+I60+I61</f>
        <v>1913786</v>
      </c>
      <c r="J58" s="23" t="s">
        <v>120</v>
      </c>
      <c r="K58" s="31"/>
    </row>
    <row r="59" spans="2:11" s="24" customFormat="1" ht="12.75">
      <c r="B59" s="30"/>
      <c r="C59" s="27">
        <v>1</v>
      </c>
      <c r="D59" s="28" t="s">
        <v>200</v>
      </c>
      <c r="E59" s="27"/>
      <c r="F59" s="27"/>
      <c r="G59" s="27"/>
      <c r="H59" s="27"/>
      <c r="I59" s="27">
        <v>0</v>
      </c>
      <c r="J59" s="27"/>
      <c r="K59" s="31"/>
    </row>
    <row r="60" spans="2:11" s="24" customFormat="1" ht="12.75">
      <c r="B60" s="30"/>
      <c r="C60" s="27">
        <v>2</v>
      </c>
      <c r="D60" s="28" t="s">
        <v>175</v>
      </c>
      <c r="E60" s="27"/>
      <c r="F60" s="27"/>
      <c r="G60" s="27"/>
      <c r="H60" s="27"/>
      <c r="I60" s="27">
        <v>0</v>
      </c>
      <c r="J60" s="27"/>
      <c r="K60" s="31"/>
    </row>
    <row r="61" spans="2:11" s="24" customFormat="1" ht="12.75">
      <c r="B61" s="30"/>
      <c r="C61" s="27">
        <v>3</v>
      </c>
      <c r="D61" s="27" t="s">
        <v>162</v>
      </c>
      <c r="E61" s="27"/>
      <c r="F61" s="27"/>
      <c r="G61" s="27"/>
      <c r="H61" s="27"/>
      <c r="I61" s="27">
        <f>I62+I64+I66+I74</f>
        <v>1913786</v>
      </c>
      <c r="J61" s="27"/>
      <c r="K61" s="31"/>
    </row>
    <row r="62" spans="2:11" s="24" customFormat="1" ht="12.75">
      <c r="B62" s="30"/>
      <c r="C62" s="29" t="s">
        <v>189</v>
      </c>
      <c r="D62" s="27" t="s">
        <v>161</v>
      </c>
      <c r="E62" s="27"/>
      <c r="F62" s="27"/>
      <c r="G62" s="49"/>
      <c r="H62" s="27"/>
      <c r="I62" s="27">
        <f>I63</f>
        <v>405890</v>
      </c>
      <c r="J62" s="27" t="s">
        <v>120</v>
      </c>
      <c r="K62" s="31"/>
    </row>
    <row r="63" spans="2:11" s="24" customFormat="1" ht="12.75">
      <c r="B63" s="30"/>
      <c r="C63" s="29"/>
      <c r="D63" s="28"/>
      <c r="E63" s="27"/>
      <c r="F63" s="27"/>
      <c r="G63" s="27"/>
      <c r="H63" s="27"/>
      <c r="I63" s="27">
        <v>405890</v>
      </c>
      <c r="J63" s="27" t="s">
        <v>120</v>
      </c>
      <c r="K63" s="31"/>
    </row>
    <row r="64" spans="2:11" s="24" customFormat="1" ht="12.75">
      <c r="B64" s="30"/>
      <c r="C64" s="29" t="s">
        <v>190</v>
      </c>
      <c r="D64" s="28" t="s">
        <v>163</v>
      </c>
      <c r="E64" s="27"/>
      <c r="F64" s="27"/>
      <c r="G64" s="27"/>
      <c r="H64" s="27"/>
      <c r="I64" s="27">
        <f>I65</f>
        <v>0</v>
      </c>
      <c r="J64" s="27" t="s">
        <v>120</v>
      </c>
      <c r="K64" s="31"/>
    </row>
    <row r="65" spans="2:11" s="24" customFormat="1" ht="12.75">
      <c r="B65" s="30"/>
      <c r="C65" s="29">
        <v>1</v>
      </c>
      <c r="D65" s="28" t="s">
        <v>391</v>
      </c>
      <c r="E65" s="27"/>
      <c r="F65" s="27"/>
      <c r="G65" s="27"/>
      <c r="H65" s="27"/>
      <c r="I65" s="27">
        <v>0</v>
      </c>
      <c r="J65" s="27" t="s">
        <v>120</v>
      </c>
      <c r="K65" s="31"/>
    </row>
    <row r="66" spans="2:11" s="24" customFormat="1" ht="12.75">
      <c r="B66" s="30"/>
      <c r="C66" s="29" t="s">
        <v>193</v>
      </c>
      <c r="D66" s="27" t="s">
        <v>176</v>
      </c>
      <c r="E66" s="27"/>
      <c r="F66" s="27"/>
      <c r="G66" s="27"/>
      <c r="H66" s="27"/>
      <c r="I66" s="27">
        <f>I69+I68+I67+I72</f>
        <v>107896</v>
      </c>
      <c r="J66" s="27" t="s">
        <v>120</v>
      </c>
      <c r="K66" s="31"/>
    </row>
    <row r="67" spans="2:11" s="24" customFormat="1" ht="12.75">
      <c r="B67" s="30"/>
      <c r="C67" s="29">
        <v>1</v>
      </c>
      <c r="D67" s="28" t="s">
        <v>147</v>
      </c>
      <c r="E67" s="27"/>
      <c r="F67" s="27"/>
      <c r="G67" s="27"/>
      <c r="H67" s="27"/>
      <c r="I67" s="27">
        <v>40176</v>
      </c>
      <c r="J67" s="27" t="s">
        <v>120</v>
      </c>
      <c r="K67" s="31"/>
    </row>
    <row r="68" spans="2:11" s="24" customFormat="1" ht="12.75">
      <c r="B68" s="30"/>
      <c r="C68" s="29">
        <v>2</v>
      </c>
      <c r="D68" s="28" t="s">
        <v>148</v>
      </c>
      <c r="E68" s="27"/>
      <c r="F68" s="27"/>
      <c r="G68" s="27"/>
      <c r="H68" s="27"/>
      <c r="I68" s="28">
        <v>0</v>
      </c>
      <c r="J68" s="27" t="s">
        <v>120</v>
      </c>
      <c r="K68" s="31"/>
    </row>
    <row r="69" spans="2:11" s="24" customFormat="1" ht="12.75">
      <c r="B69" s="30"/>
      <c r="C69" s="29">
        <v>3</v>
      </c>
      <c r="D69" s="28" t="s">
        <v>151</v>
      </c>
      <c r="E69" s="27"/>
      <c r="F69" s="27"/>
      <c r="G69" s="27"/>
      <c r="H69" s="27"/>
      <c r="I69" s="28">
        <v>67720</v>
      </c>
      <c r="J69" s="27" t="s">
        <v>120</v>
      </c>
      <c r="K69" s="31"/>
    </row>
    <row r="70" spans="2:11" s="24" customFormat="1" ht="12.75">
      <c r="B70" s="30"/>
      <c r="C70" s="29">
        <v>4</v>
      </c>
      <c r="D70" s="28" t="s">
        <v>424</v>
      </c>
      <c r="E70" s="27"/>
      <c r="F70" s="27"/>
      <c r="G70" s="27"/>
      <c r="H70" s="27"/>
      <c r="I70" s="28">
        <v>51546</v>
      </c>
      <c r="J70" s="27" t="s">
        <v>120</v>
      </c>
      <c r="K70" s="31"/>
    </row>
    <row r="71" spans="2:11" s="24" customFormat="1" ht="12.75">
      <c r="B71" s="30"/>
      <c r="C71" s="29"/>
      <c r="D71" s="28"/>
      <c r="E71" s="27"/>
      <c r="F71" s="27"/>
      <c r="G71" s="27"/>
      <c r="H71" s="27"/>
      <c r="I71" s="27"/>
      <c r="J71" s="27"/>
      <c r="K71" s="31"/>
    </row>
    <row r="72" spans="2:11" s="24" customFormat="1" ht="12.75">
      <c r="B72" s="30"/>
      <c r="C72" s="29"/>
      <c r="D72" s="27"/>
      <c r="E72" s="27"/>
      <c r="F72" s="27"/>
      <c r="G72" s="27"/>
      <c r="H72" s="27"/>
      <c r="I72" s="27"/>
      <c r="J72" s="27"/>
      <c r="K72" s="31"/>
    </row>
    <row r="73" spans="2:11" s="24" customFormat="1" ht="12.75">
      <c r="B73" s="30"/>
      <c r="C73" s="29"/>
      <c r="D73" s="27"/>
      <c r="E73" s="27"/>
      <c r="F73" s="27"/>
      <c r="G73" s="27"/>
      <c r="H73" s="27"/>
      <c r="I73" s="27"/>
      <c r="J73" s="27"/>
      <c r="K73" s="31"/>
    </row>
    <row r="74" spans="2:11" s="24" customFormat="1" ht="12.75">
      <c r="B74" s="30"/>
      <c r="C74" s="29" t="s">
        <v>194</v>
      </c>
      <c r="D74" s="27" t="s">
        <v>164</v>
      </c>
      <c r="E74" s="27"/>
      <c r="F74" s="27"/>
      <c r="G74" s="27"/>
      <c r="H74" s="27"/>
      <c r="I74" s="28">
        <f>I75</f>
        <v>1400000</v>
      </c>
      <c r="J74" s="28" t="s">
        <v>120</v>
      </c>
      <c r="K74" s="31"/>
    </row>
    <row r="75" spans="2:11" s="24" customFormat="1" ht="12.75">
      <c r="B75" s="30"/>
      <c r="C75" s="27">
        <v>1</v>
      </c>
      <c r="D75" s="27" t="s">
        <v>301</v>
      </c>
      <c r="E75" s="27"/>
      <c r="F75" s="27"/>
      <c r="G75" s="27"/>
      <c r="H75" s="27"/>
      <c r="I75" s="27">
        <v>1400000</v>
      </c>
      <c r="J75" s="27" t="s">
        <v>120</v>
      </c>
      <c r="K75" s="31"/>
    </row>
    <row r="76" spans="2:11" s="24" customFormat="1" ht="12.75">
      <c r="B76" s="30"/>
      <c r="C76" s="27"/>
      <c r="D76" s="27"/>
      <c r="E76" s="27"/>
      <c r="F76" s="27"/>
      <c r="G76" s="27"/>
      <c r="H76" s="27"/>
      <c r="I76" s="27"/>
      <c r="J76" s="27"/>
      <c r="K76" s="31"/>
    </row>
    <row r="77" spans="2:11" s="24" customFormat="1" ht="12.75">
      <c r="B77" s="30"/>
      <c r="C77" s="23" t="s">
        <v>191</v>
      </c>
      <c r="D77" s="230" t="s">
        <v>195</v>
      </c>
      <c r="E77" s="23"/>
      <c r="F77" s="23"/>
      <c r="G77" s="23"/>
      <c r="H77" s="23"/>
      <c r="I77" s="23">
        <f>I78</f>
        <v>0</v>
      </c>
      <c r="J77" s="23" t="s">
        <v>120</v>
      </c>
      <c r="K77" s="31"/>
    </row>
    <row r="78" spans="2:11" s="24" customFormat="1" ht="12.75">
      <c r="B78" s="44"/>
      <c r="C78" s="29">
        <v>1</v>
      </c>
      <c r="D78" s="27" t="s">
        <v>246</v>
      </c>
      <c r="E78" s="27"/>
      <c r="F78" s="27"/>
      <c r="G78" s="27"/>
      <c r="H78" s="29"/>
      <c r="I78" s="29">
        <f>I79</f>
        <v>0</v>
      </c>
      <c r="J78" s="27" t="s">
        <v>120</v>
      </c>
      <c r="K78" s="31"/>
    </row>
    <row r="79" spans="2:11" s="24" customFormat="1" ht="12.75">
      <c r="B79" s="44"/>
      <c r="C79" s="29"/>
      <c r="D79" s="27" t="s">
        <v>247</v>
      </c>
      <c r="E79" s="27"/>
      <c r="F79" s="27"/>
      <c r="G79" s="27"/>
      <c r="H79" s="29"/>
      <c r="I79" s="29"/>
      <c r="J79" s="27" t="s">
        <v>120</v>
      </c>
      <c r="K79" s="31"/>
    </row>
    <row r="80" spans="2:11" s="24" customFormat="1" ht="12.75">
      <c r="B80" s="44"/>
      <c r="C80" s="229" t="s">
        <v>201</v>
      </c>
      <c r="D80" s="23" t="s">
        <v>196</v>
      </c>
      <c r="E80" s="23"/>
      <c r="F80" s="23"/>
      <c r="G80" s="23"/>
      <c r="H80" s="23"/>
      <c r="I80" s="23">
        <f>I83+I89+I90</f>
        <v>4242051</v>
      </c>
      <c r="J80" s="23" t="s">
        <v>120</v>
      </c>
      <c r="K80" s="31"/>
    </row>
    <row r="81" spans="2:11" s="24" customFormat="1" ht="12.75">
      <c r="B81" s="44"/>
      <c r="C81" s="29">
        <v>1</v>
      </c>
      <c r="D81" s="27" t="s">
        <v>202</v>
      </c>
      <c r="E81" s="27"/>
      <c r="F81" s="27"/>
      <c r="G81" s="27"/>
      <c r="H81" s="27"/>
      <c r="I81" s="27"/>
      <c r="J81" s="27"/>
      <c r="K81" s="31"/>
    </row>
    <row r="82" spans="2:11" s="24" customFormat="1" ht="12.75">
      <c r="B82" s="44"/>
      <c r="C82" s="29">
        <v>2</v>
      </c>
      <c r="D82" s="28" t="s">
        <v>203</v>
      </c>
      <c r="E82" s="27"/>
      <c r="F82" s="27"/>
      <c r="G82" s="27"/>
      <c r="H82" s="27"/>
      <c r="I82" s="27"/>
      <c r="J82" s="27"/>
      <c r="K82" s="31"/>
    </row>
    <row r="83" spans="2:11" s="24" customFormat="1" ht="12.75">
      <c r="B83" s="44"/>
      <c r="C83" s="29">
        <v>3</v>
      </c>
      <c r="D83" s="27" t="s">
        <v>94</v>
      </c>
      <c r="E83" s="27"/>
      <c r="F83" s="27"/>
      <c r="G83" s="27"/>
      <c r="H83" s="27"/>
      <c r="I83" s="27">
        <f>pasiv!D39</f>
        <v>3308696</v>
      </c>
      <c r="J83" s="27" t="s">
        <v>120</v>
      </c>
      <c r="K83" s="31"/>
    </row>
    <row r="84" spans="2:11" s="24" customFormat="1" ht="12.75">
      <c r="B84" s="44"/>
      <c r="C84" s="29">
        <v>4</v>
      </c>
      <c r="D84" s="27" t="s">
        <v>95</v>
      </c>
      <c r="E84" s="27"/>
      <c r="F84" s="27"/>
      <c r="G84" s="27"/>
      <c r="H84" s="27"/>
      <c r="I84" s="27"/>
      <c r="J84" s="27"/>
      <c r="K84" s="31"/>
    </row>
    <row r="85" spans="2:11" s="24" customFormat="1" ht="12.75">
      <c r="B85" s="44"/>
      <c r="C85" s="29">
        <v>5</v>
      </c>
      <c r="D85" s="27" t="s">
        <v>204</v>
      </c>
      <c r="E85" s="27"/>
      <c r="F85" s="27"/>
      <c r="G85" s="27"/>
      <c r="H85" s="27"/>
      <c r="I85" s="27"/>
      <c r="J85" s="27"/>
      <c r="K85" s="31"/>
    </row>
    <row r="86" spans="2:11" s="24" customFormat="1" ht="12.75">
      <c r="B86" s="44"/>
      <c r="C86" s="29">
        <v>6</v>
      </c>
      <c r="D86" s="27" t="s">
        <v>205</v>
      </c>
      <c r="E86" s="27"/>
      <c r="F86" s="27"/>
      <c r="G86" s="27"/>
      <c r="H86" s="27"/>
      <c r="I86" s="27">
        <v>0</v>
      </c>
      <c r="J86" s="27" t="s">
        <v>120</v>
      </c>
      <c r="K86" s="31"/>
    </row>
    <row r="87" spans="2:11" s="24" customFormat="1" ht="12.75">
      <c r="B87" s="44"/>
      <c r="C87" s="29">
        <v>7</v>
      </c>
      <c r="D87" s="27" t="s">
        <v>206</v>
      </c>
      <c r="E87" s="27"/>
      <c r="F87" s="27"/>
      <c r="G87" s="27"/>
      <c r="H87" s="27"/>
      <c r="I87" s="27"/>
      <c r="J87" s="27"/>
      <c r="K87" s="31"/>
    </row>
    <row r="88" spans="2:11" s="24" customFormat="1" ht="12.75">
      <c r="B88" s="44"/>
      <c r="C88" s="29">
        <v>8</v>
      </c>
      <c r="D88" s="27" t="s">
        <v>207</v>
      </c>
      <c r="E88" s="27"/>
      <c r="F88" s="27"/>
      <c r="G88" s="27"/>
      <c r="H88" s="27"/>
      <c r="I88" s="27"/>
      <c r="J88" s="27"/>
      <c r="K88" s="31"/>
    </row>
    <row r="89" spans="2:11" s="24" customFormat="1" ht="12.75">
      <c r="B89" s="44"/>
      <c r="C89" s="29">
        <v>9</v>
      </c>
      <c r="D89" s="27" t="s">
        <v>208</v>
      </c>
      <c r="E89" s="27"/>
      <c r="F89" s="27"/>
      <c r="G89" s="27"/>
      <c r="H89" s="27"/>
      <c r="I89" s="27">
        <f>pasiv!D45</f>
        <v>0</v>
      </c>
      <c r="J89" s="27" t="s">
        <v>120</v>
      </c>
      <c r="K89" s="31"/>
    </row>
    <row r="90" spans="2:11" s="24" customFormat="1" ht="12.75">
      <c r="B90" s="30"/>
      <c r="C90" s="27">
        <v>10</v>
      </c>
      <c r="D90" s="27" t="s">
        <v>209</v>
      </c>
      <c r="E90" s="27"/>
      <c r="F90" s="27"/>
      <c r="G90" s="27"/>
      <c r="H90" s="27"/>
      <c r="I90" s="27">
        <f>pasiv!D46</f>
        <v>933355</v>
      </c>
      <c r="J90" s="27" t="s">
        <v>120</v>
      </c>
      <c r="K90" s="31"/>
    </row>
    <row r="91" spans="2:11" s="24" customFormat="1" ht="12.75">
      <c r="B91" s="30"/>
      <c r="C91" s="27"/>
      <c r="D91" s="28"/>
      <c r="E91" s="27"/>
      <c r="F91" s="27"/>
      <c r="G91" s="27"/>
      <c r="H91" s="27"/>
      <c r="I91" s="27"/>
      <c r="J91" s="27"/>
      <c r="K91" s="31"/>
    </row>
    <row r="92" spans="2:11" s="24" customFormat="1" ht="12.75">
      <c r="B92" s="30"/>
      <c r="C92" s="23" t="s">
        <v>178</v>
      </c>
      <c r="D92" s="23" t="s">
        <v>197</v>
      </c>
      <c r="E92" s="23"/>
      <c r="F92" s="23"/>
      <c r="G92" s="23"/>
      <c r="H92" s="23"/>
      <c r="I92" s="23"/>
      <c r="J92" s="27"/>
      <c r="K92" s="31"/>
    </row>
    <row r="93" spans="2:11" s="24" customFormat="1" ht="12.75">
      <c r="B93" s="30"/>
      <c r="C93" s="27">
        <v>705</v>
      </c>
      <c r="D93" s="27" t="s">
        <v>179</v>
      </c>
      <c r="E93" s="27"/>
      <c r="F93" s="27"/>
      <c r="G93" s="27"/>
      <c r="H93" s="27"/>
      <c r="I93" s="27">
        <f>'ardh-shpenz'!E7</f>
        <v>9725619</v>
      </c>
      <c r="J93" s="27" t="s">
        <v>120</v>
      </c>
      <c r="K93" s="31"/>
    </row>
    <row r="94" spans="2:11" s="24" customFormat="1" ht="12.75">
      <c r="B94" s="30"/>
      <c r="C94" s="27">
        <v>605</v>
      </c>
      <c r="D94" s="27" t="s">
        <v>198</v>
      </c>
      <c r="E94" s="27"/>
      <c r="F94" s="27"/>
      <c r="G94" s="27"/>
      <c r="H94" s="27"/>
      <c r="I94" s="27">
        <v>6478226</v>
      </c>
      <c r="J94" s="27" t="s">
        <v>120</v>
      </c>
      <c r="K94" s="31"/>
    </row>
    <row r="95" spans="2:11" s="24" customFormat="1" ht="12.75">
      <c r="B95" s="30"/>
      <c r="C95" s="27">
        <v>71</v>
      </c>
      <c r="D95" s="27" t="s">
        <v>219</v>
      </c>
      <c r="E95" s="27"/>
      <c r="F95" s="27"/>
      <c r="G95" s="27"/>
      <c r="H95" s="27"/>
      <c r="I95" s="28">
        <v>-1100301</v>
      </c>
      <c r="J95" s="27" t="s">
        <v>120</v>
      </c>
      <c r="K95" s="31"/>
    </row>
    <row r="96" spans="2:11" s="24" customFormat="1" ht="12.75">
      <c r="B96" s="30"/>
      <c r="C96" s="27">
        <v>641</v>
      </c>
      <c r="D96" s="28" t="s">
        <v>210</v>
      </c>
      <c r="E96" s="27"/>
      <c r="F96" s="27"/>
      <c r="G96" s="27"/>
      <c r="H96" s="27"/>
      <c r="I96" s="28">
        <v>1656000</v>
      </c>
      <c r="J96" s="27" t="s">
        <v>120</v>
      </c>
      <c r="K96" s="31"/>
    </row>
    <row r="97" spans="2:11" s="24" customFormat="1" ht="12.75">
      <c r="B97" s="32"/>
      <c r="C97" s="28">
        <v>644</v>
      </c>
      <c r="D97" s="27" t="s">
        <v>211</v>
      </c>
      <c r="E97" s="27"/>
      <c r="F97" s="27"/>
      <c r="G97" s="27"/>
      <c r="H97" s="27"/>
      <c r="I97" s="28">
        <f>'ardh-shpenz'!E14</f>
        <v>264514</v>
      </c>
      <c r="J97" s="27" t="s">
        <v>120</v>
      </c>
      <c r="K97" s="31"/>
    </row>
    <row r="98" spans="2:11" s="24" customFormat="1" ht="12.75">
      <c r="B98" s="32"/>
      <c r="C98" s="28">
        <v>602</v>
      </c>
      <c r="D98" s="28" t="s">
        <v>212</v>
      </c>
      <c r="E98" s="27"/>
      <c r="F98" s="27"/>
      <c r="G98" s="27"/>
      <c r="H98" s="27"/>
      <c r="I98" s="28">
        <v>0</v>
      </c>
      <c r="J98" s="27" t="s">
        <v>120</v>
      </c>
      <c r="K98" s="31"/>
    </row>
    <row r="99" spans="2:11" s="24" customFormat="1" ht="12.75">
      <c r="B99" s="32"/>
      <c r="C99" s="28">
        <v>626</v>
      </c>
      <c r="D99" s="28" t="s">
        <v>213</v>
      </c>
      <c r="E99" s="27"/>
      <c r="F99" s="27"/>
      <c r="G99" s="27"/>
      <c r="H99" s="27"/>
      <c r="I99" s="27">
        <v>0</v>
      </c>
      <c r="J99" s="27" t="s">
        <v>120</v>
      </c>
      <c r="K99" s="31"/>
    </row>
    <row r="100" spans="2:11" s="24" customFormat="1" ht="12.75">
      <c r="B100" s="32"/>
      <c r="C100" s="28">
        <v>608</v>
      </c>
      <c r="D100" s="28" t="s">
        <v>214</v>
      </c>
      <c r="E100" s="27"/>
      <c r="F100" s="27"/>
      <c r="G100" s="27"/>
      <c r="H100" s="27"/>
      <c r="I100" s="27">
        <v>588406</v>
      </c>
      <c r="J100" s="27" t="s">
        <v>120</v>
      </c>
      <c r="K100" s="31"/>
    </row>
    <row r="101" spans="2:11" s="24" customFormat="1" ht="12.75">
      <c r="B101" s="32"/>
      <c r="C101" s="28">
        <v>634</v>
      </c>
      <c r="D101" s="28" t="s">
        <v>215</v>
      </c>
      <c r="E101" s="27"/>
      <c r="F101" s="27"/>
      <c r="G101" s="27"/>
      <c r="H101" s="27"/>
      <c r="I101" s="27">
        <v>60620</v>
      </c>
      <c r="J101" s="27" t="s">
        <v>120</v>
      </c>
      <c r="K101" s="31"/>
    </row>
    <row r="102" spans="2:11" s="24" customFormat="1" ht="12.75">
      <c r="B102" s="32"/>
      <c r="C102" s="28">
        <v>658</v>
      </c>
      <c r="D102" s="28" t="s">
        <v>216</v>
      </c>
      <c r="E102" s="27"/>
      <c r="F102" s="27"/>
      <c r="G102" s="27"/>
      <c r="H102" s="27"/>
      <c r="I102" s="28">
        <v>360000</v>
      </c>
      <c r="J102" s="27" t="s">
        <v>120</v>
      </c>
      <c r="K102" s="31"/>
    </row>
    <row r="103" spans="2:11" s="24" customFormat="1" ht="12.75">
      <c r="B103" s="32"/>
      <c r="C103" s="28">
        <v>667</v>
      </c>
      <c r="D103" s="28" t="s">
        <v>217</v>
      </c>
      <c r="E103" s="27"/>
      <c r="F103" s="27"/>
      <c r="G103" s="27"/>
      <c r="H103" s="27"/>
      <c r="I103" s="28">
        <v>13350</v>
      </c>
      <c r="J103" s="27" t="s">
        <v>120</v>
      </c>
      <c r="K103" s="31"/>
    </row>
    <row r="104" spans="2:11" s="24" customFormat="1" ht="12.75">
      <c r="B104" s="32"/>
      <c r="C104" s="28">
        <v>657</v>
      </c>
      <c r="D104" s="28" t="s">
        <v>218</v>
      </c>
      <c r="E104" s="27"/>
      <c r="F104" s="27"/>
      <c r="G104" s="27"/>
      <c r="H104" s="27"/>
      <c r="I104" s="28">
        <v>0</v>
      </c>
      <c r="J104" s="27" t="s">
        <v>120</v>
      </c>
      <c r="K104" s="31"/>
    </row>
    <row r="105" spans="2:11" s="24" customFormat="1" ht="12.75">
      <c r="B105" s="32"/>
      <c r="C105" s="28">
        <v>681</v>
      </c>
      <c r="D105" s="28" t="s">
        <v>123</v>
      </c>
      <c r="E105" s="27"/>
      <c r="F105" s="27"/>
      <c r="G105" s="27"/>
      <c r="H105" s="27"/>
      <c r="I105" s="28">
        <v>367743</v>
      </c>
      <c r="J105" s="27" t="s">
        <v>120</v>
      </c>
      <c r="K105" s="31"/>
    </row>
    <row r="106" spans="2:11" s="24" customFormat="1" ht="12.75">
      <c r="B106" s="30"/>
      <c r="C106" s="28"/>
      <c r="D106" s="27"/>
      <c r="E106" s="27"/>
      <c r="F106" s="27"/>
      <c r="G106" s="27"/>
      <c r="H106" s="27"/>
      <c r="I106" s="27">
        <f>SUM(I94:I105)</f>
        <v>8688558</v>
      </c>
      <c r="J106" s="27"/>
      <c r="K106" s="31"/>
    </row>
    <row r="107" spans="2:11" s="24" customFormat="1" ht="12.75">
      <c r="B107" s="30"/>
      <c r="C107" s="28"/>
      <c r="D107" s="27"/>
      <c r="E107" s="27"/>
      <c r="F107" s="27"/>
      <c r="G107" s="27"/>
      <c r="H107" s="27"/>
      <c r="I107" s="27">
        <f>I93-I106</f>
        <v>1037061</v>
      </c>
      <c r="J107" s="27"/>
      <c r="K107" s="31"/>
    </row>
    <row r="108" spans="2:11" s="24" customFormat="1" ht="12.75">
      <c r="B108" s="30"/>
      <c r="C108" s="28"/>
      <c r="D108" s="27" t="s">
        <v>180</v>
      </c>
      <c r="E108" s="27"/>
      <c r="F108" s="27"/>
      <c r="G108" s="27"/>
      <c r="H108" s="27" t="s">
        <v>250</v>
      </c>
      <c r="I108" s="27"/>
      <c r="J108" s="27"/>
      <c r="K108" s="31"/>
    </row>
    <row r="109" spans="2:11" s="24" customFormat="1" ht="12.75">
      <c r="B109" s="30"/>
      <c r="C109" s="28"/>
      <c r="D109" s="27"/>
      <c r="E109" s="27"/>
      <c r="F109" s="27"/>
      <c r="G109" s="27"/>
      <c r="H109" s="27"/>
      <c r="I109" s="27"/>
      <c r="J109" s="27"/>
      <c r="K109" s="31"/>
    </row>
    <row r="110" spans="2:11" s="24" customFormat="1" ht="12.75">
      <c r="B110" s="30"/>
      <c r="C110" s="28"/>
      <c r="D110" s="27"/>
      <c r="E110" s="27"/>
      <c r="F110" s="27"/>
      <c r="G110" s="27"/>
      <c r="H110" s="23" t="s">
        <v>386</v>
      </c>
      <c r="I110" s="27"/>
      <c r="J110" s="27"/>
      <c r="K110" s="31"/>
    </row>
    <row r="111" spans="2:11" s="24" customFormat="1" ht="12.75">
      <c r="B111" s="30"/>
      <c r="C111" s="27"/>
      <c r="D111" s="27"/>
      <c r="E111" s="27"/>
      <c r="F111" s="27"/>
      <c r="G111" s="27"/>
      <c r="H111" s="27"/>
      <c r="I111" s="27"/>
      <c r="J111" s="27"/>
      <c r="K111" s="31"/>
    </row>
    <row r="112" spans="2:11" s="24" customFormat="1" ht="12.75">
      <c r="B112" s="30"/>
      <c r="C112" s="27"/>
      <c r="D112" s="27"/>
      <c r="E112" s="27"/>
      <c r="F112" s="27"/>
      <c r="G112" s="27"/>
      <c r="H112" s="27"/>
      <c r="I112" s="27"/>
      <c r="J112" s="27"/>
      <c r="K112" s="31"/>
    </row>
    <row r="113" spans="2:11" s="24" customFormat="1" ht="12.75">
      <c r="B113" s="46"/>
      <c r="C113" s="36"/>
      <c r="D113" s="36"/>
      <c r="E113" s="36"/>
      <c r="F113" s="36"/>
      <c r="G113" s="36"/>
      <c r="H113" s="36"/>
      <c r="I113" s="36"/>
      <c r="J113" s="36"/>
      <c r="K113" s="33"/>
    </row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</sheetData>
  <sheetProtection/>
  <printOptions/>
  <pageMargins left="0.38" right="0.36" top="0.3" bottom="0.34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56"/>
  <sheetViews>
    <sheetView view="pageBreakPreview" zoomScale="60" zoomScalePageLayoutView="0" workbookViewId="0" topLeftCell="B1">
      <selection activeCell="K42" sqref="K42"/>
    </sheetView>
  </sheetViews>
  <sheetFormatPr defaultColWidth="9.140625" defaultRowHeight="12.75"/>
  <cols>
    <col min="1" max="1" width="6.28125" style="0" customWidth="1"/>
    <col min="2" max="2" width="9.28125" style="0" customWidth="1"/>
    <col min="3" max="3" width="21.00390625" style="0" customWidth="1"/>
    <col min="4" max="4" width="12.421875" style="0" customWidth="1"/>
    <col min="5" max="5" width="14.57421875" style="0" customWidth="1"/>
    <col min="6" max="6" width="13.57421875" style="0" customWidth="1"/>
    <col min="7" max="7" width="12.28125" style="0" customWidth="1"/>
  </cols>
  <sheetData>
    <row r="2" spans="2:3" ht="12.75">
      <c r="B2" s="18" t="s">
        <v>375</v>
      </c>
      <c r="C2" t="s">
        <v>385</v>
      </c>
    </row>
    <row r="3" spans="2:3" ht="12.75">
      <c r="B3" s="58" t="s">
        <v>291</v>
      </c>
      <c r="C3" s="15" t="s">
        <v>378</v>
      </c>
    </row>
    <row r="4" spans="2:3" ht="12.75">
      <c r="B4" s="58"/>
      <c r="C4" s="2"/>
    </row>
    <row r="5" ht="12.75">
      <c r="B5" s="216" t="s">
        <v>414</v>
      </c>
    </row>
    <row r="6" ht="13.5" thickBot="1">
      <c r="B6" s="216"/>
    </row>
    <row r="7" spans="2:6" ht="13.5" thickBot="1">
      <c r="B7" s="61" t="s">
        <v>6</v>
      </c>
      <c r="C7" s="62" t="s">
        <v>287</v>
      </c>
      <c r="D7" s="62" t="s">
        <v>288</v>
      </c>
      <c r="E7" s="62" t="s">
        <v>289</v>
      </c>
      <c r="F7" s="63" t="s">
        <v>242</v>
      </c>
    </row>
    <row r="8" spans="2:6" ht="13.5" thickBot="1">
      <c r="B8" s="224">
        <v>1</v>
      </c>
      <c r="C8" s="225" t="s">
        <v>400</v>
      </c>
      <c r="D8" s="225"/>
      <c r="E8" s="225" t="s">
        <v>401</v>
      </c>
      <c r="F8" s="226">
        <v>950000</v>
      </c>
    </row>
    <row r="9" spans="2:6" ht="12.75">
      <c r="B9" s="26"/>
      <c r="C9" s="26"/>
      <c r="D9" s="2"/>
      <c r="E9" s="2"/>
      <c r="F9" s="2"/>
    </row>
    <row r="10" spans="2:6" ht="12.75">
      <c r="B10" s="26"/>
      <c r="C10" s="26"/>
      <c r="D10" s="2"/>
      <c r="E10" s="58" t="s">
        <v>300</v>
      </c>
      <c r="F10" s="2"/>
    </row>
    <row r="11" spans="2:6" ht="12.75">
      <c r="B11" s="26"/>
      <c r="C11" s="26"/>
      <c r="D11" s="2"/>
      <c r="E11" t="s">
        <v>386</v>
      </c>
      <c r="F11" s="2"/>
    </row>
    <row r="13" spans="3:6" ht="18">
      <c r="C13" s="66" t="s">
        <v>290</v>
      </c>
      <c r="D13" s="14" t="s">
        <v>302</v>
      </c>
      <c r="E13" s="14"/>
      <c r="F13" s="14"/>
    </row>
    <row r="14" ht="12.75">
      <c r="E14" s="216" t="s">
        <v>407</v>
      </c>
    </row>
    <row r="15" spans="2:3" ht="12.75">
      <c r="B15" s="58" t="s">
        <v>285</v>
      </c>
      <c r="C15" t="s">
        <v>385</v>
      </c>
    </row>
    <row r="16" spans="2:3" ht="12.75">
      <c r="B16" s="58" t="s">
        <v>291</v>
      </c>
      <c r="C16" s="15" t="s">
        <v>378</v>
      </c>
    </row>
    <row r="17" spans="2:3" ht="12.75">
      <c r="B17" s="58" t="s">
        <v>292</v>
      </c>
      <c r="C17" t="s">
        <v>387</v>
      </c>
    </row>
    <row r="18" spans="2:3" ht="12.75">
      <c r="B18" s="58" t="s">
        <v>293</v>
      </c>
      <c r="C18" s="15" t="s">
        <v>388</v>
      </c>
    </row>
    <row r="19" ht="12.75">
      <c r="B19" s="58" t="s">
        <v>294</v>
      </c>
    </row>
    <row r="20" ht="12.75">
      <c r="C20" s="16"/>
    </row>
    <row r="21" ht="13.5" thickBot="1"/>
    <row r="22" spans="2:7" ht="12.75">
      <c r="B22" s="67" t="s">
        <v>295</v>
      </c>
      <c r="C22" s="68" t="s">
        <v>296</v>
      </c>
      <c r="D22" s="68" t="s">
        <v>297</v>
      </c>
      <c r="E22" s="68" t="s">
        <v>298</v>
      </c>
      <c r="F22" s="68" t="s">
        <v>299</v>
      </c>
      <c r="G22" s="91" t="s">
        <v>242</v>
      </c>
    </row>
    <row r="23" spans="2:7" ht="12.75">
      <c r="B23" s="217">
        <v>1</v>
      </c>
      <c r="C23" s="37" t="s">
        <v>403</v>
      </c>
      <c r="D23" s="37" t="s">
        <v>402</v>
      </c>
      <c r="E23" s="220">
        <v>96</v>
      </c>
      <c r="F23" s="220">
        <v>455</v>
      </c>
      <c r="G23" s="218">
        <f aca="true" t="shared" si="0" ref="G23:G50">E23*F23</f>
        <v>43680</v>
      </c>
    </row>
    <row r="24" spans="2:7" ht="12.75">
      <c r="B24" s="217">
        <v>2</v>
      </c>
      <c r="C24" s="37" t="s">
        <v>426</v>
      </c>
      <c r="D24" s="10"/>
      <c r="E24" s="220">
        <v>4</v>
      </c>
      <c r="F24" s="220">
        <v>3290</v>
      </c>
      <c r="G24" s="218">
        <f t="shared" si="0"/>
        <v>13160</v>
      </c>
    </row>
    <row r="25" spans="2:7" ht="12.75">
      <c r="B25" s="217">
        <v>3</v>
      </c>
      <c r="C25" s="37" t="s">
        <v>427</v>
      </c>
      <c r="D25" s="10"/>
      <c r="E25" s="220">
        <v>1000</v>
      </c>
      <c r="F25" s="220">
        <v>19.75</v>
      </c>
      <c r="G25" s="218">
        <f t="shared" si="0"/>
        <v>19750</v>
      </c>
    </row>
    <row r="26" spans="2:7" ht="12.75">
      <c r="B26" s="217">
        <v>4</v>
      </c>
      <c r="C26" s="37" t="s">
        <v>428</v>
      </c>
      <c r="D26" s="10"/>
      <c r="E26" s="220">
        <v>25000</v>
      </c>
      <c r="F26" s="220">
        <v>4.41</v>
      </c>
      <c r="G26" s="218">
        <v>110251</v>
      </c>
    </row>
    <row r="27" spans="2:7" ht="12.75">
      <c r="B27" s="217">
        <v>5</v>
      </c>
      <c r="C27" s="37" t="s">
        <v>429</v>
      </c>
      <c r="D27" s="10"/>
      <c r="E27" s="220">
        <v>500</v>
      </c>
      <c r="F27" s="220">
        <v>5.41</v>
      </c>
      <c r="G27" s="218">
        <f t="shared" si="0"/>
        <v>2705</v>
      </c>
    </row>
    <row r="28" spans="2:7" ht="12.75">
      <c r="B28" s="217">
        <v>6</v>
      </c>
      <c r="C28" s="37" t="s">
        <v>430</v>
      </c>
      <c r="D28" s="10"/>
      <c r="E28" s="220">
        <v>300</v>
      </c>
      <c r="F28" s="220">
        <v>220</v>
      </c>
      <c r="G28" s="218">
        <f t="shared" si="0"/>
        <v>66000</v>
      </c>
    </row>
    <row r="29" spans="2:7" ht="12.75">
      <c r="B29" s="217">
        <v>7</v>
      </c>
      <c r="C29" s="37" t="s">
        <v>431</v>
      </c>
      <c r="D29" s="10"/>
      <c r="E29" s="220">
        <v>16</v>
      </c>
      <c r="F29" s="220">
        <v>480</v>
      </c>
      <c r="G29" s="218">
        <f t="shared" si="0"/>
        <v>7680</v>
      </c>
    </row>
    <row r="30" spans="2:7" ht="12.75">
      <c r="B30" s="217">
        <v>8</v>
      </c>
      <c r="C30" s="37" t="s">
        <v>432</v>
      </c>
      <c r="D30" s="10"/>
      <c r="E30" s="220">
        <v>24</v>
      </c>
      <c r="F30" s="220">
        <v>567</v>
      </c>
      <c r="G30" s="218">
        <f t="shared" si="0"/>
        <v>13608</v>
      </c>
    </row>
    <row r="31" spans="2:7" ht="12.75">
      <c r="B31" s="217">
        <v>9</v>
      </c>
      <c r="C31" s="37" t="s">
        <v>433</v>
      </c>
      <c r="D31" s="10"/>
      <c r="E31" s="220">
        <v>12</v>
      </c>
      <c r="F31" s="220">
        <v>870</v>
      </c>
      <c r="G31" s="218">
        <f t="shared" si="0"/>
        <v>10440</v>
      </c>
    </row>
    <row r="32" spans="2:7" ht="12.75">
      <c r="B32" s="217">
        <v>10</v>
      </c>
      <c r="C32" s="37" t="s">
        <v>434</v>
      </c>
      <c r="D32" s="10"/>
      <c r="E32" s="220">
        <v>12</v>
      </c>
      <c r="F32" s="220">
        <v>870</v>
      </c>
      <c r="G32" s="218">
        <f t="shared" si="0"/>
        <v>10440</v>
      </c>
    </row>
    <row r="33" spans="2:7" ht="12.75">
      <c r="B33" s="217">
        <v>11</v>
      </c>
      <c r="C33" s="37" t="s">
        <v>435</v>
      </c>
      <c r="D33" s="10"/>
      <c r="E33" s="220">
        <v>12</v>
      </c>
      <c r="F33" s="220">
        <v>870</v>
      </c>
      <c r="G33" s="218">
        <f t="shared" si="0"/>
        <v>10440</v>
      </c>
    </row>
    <row r="34" spans="2:7" ht="12.75">
      <c r="B34" s="217">
        <v>12</v>
      </c>
      <c r="C34" s="37" t="s">
        <v>436</v>
      </c>
      <c r="D34" s="10"/>
      <c r="E34" s="220">
        <v>41</v>
      </c>
      <c r="F34" s="220">
        <v>240</v>
      </c>
      <c r="G34" s="218">
        <f t="shared" si="0"/>
        <v>9840</v>
      </c>
    </row>
    <row r="35" spans="2:7" ht="12.75">
      <c r="B35" s="217">
        <v>13</v>
      </c>
      <c r="C35" s="37" t="s">
        <v>437</v>
      </c>
      <c r="D35" s="10"/>
      <c r="E35" s="220">
        <v>1.5</v>
      </c>
      <c r="F35" s="220">
        <v>420</v>
      </c>
      <c r="G35" s="218">
        <f t="shared" si="0"/>
        <v>630</v>
      </c>
    </row>
    <row r="36" spans="2:7" ht="12.75">
      <c r="B36" s="217">
        <v>14</v>
      </c>
      <c r="C36" s="37" t="s">
        <v>438</v>
      </c>
      <c r="D36" s="10"/>
      <c r="E36" s="220">
        <v>3</v>
      </c>
      <c r="F36" s="220">
        <v>6250</v>
      </c>
      <c r="G36" s="218">
        <f t="shared" si="0"/>
        <v>18750</v>
      </c>
    </row>
    <row r="37" spans="2:7" ht="12.75">
      <c r="B37" s="217">
        <v>15</v>
      </c>
      <c r="C37" s="37" t="s">
        <v>439</v>
      </c>
      <c r="D37" s="10"/>
      <c r="E37" s="220">
        <v>4</v>
      </c>
      <c r="F37" s="220">
        <v>6667</v>
      </c>
      <c r="G37" s="218">
        <f t="shared" si="0"/>
        <v>26668</v>
      </c>
    </row>
    <row r="38" spans="2:7" ht="12.75">
      <c r="B38" s="217">
        <v>16</v>
      </c>
      <c r="C38" s="38" t="s">
        <v>440</v>
      </c>
      <c r="D38" s="53"/>
      <c r="E38" s="222">
        <v>7</v>
      </c>
      <c r="F38" s="222">
        <v>1084</v>
      </c>
      <c r="G38" s="218">
        <f t="shared" si="0"/>
        <v>7588</v>
      </c>
    </row>
    <row r="39" spans="2:7" ht="12.75">
      <c r="B39" s="217">
        <v>17</v>
      </c>
      <c r="C39" s="37" t="s">
        <v>441</v>
      </c>
      <c r="D39" s="37"/>
      <c r="E39" s="221">
        <v>2101</v>
      </c>
      <c r="F39" s="222">
        <v>110</v>
      </c>
      <c r="G39" s="218">
        <f t="shared" si="0"/>
        <v>231110</v>
      </c>
    </row>
    <row r="40" spans="2:7" ht="12.75">
      <c r="B40" s="217">
        <v>18</v>
      </c>
      <c r="C40" s="37" t="s">
        <v>442</v>
      </c>
      <c r="D40" s="37"/>
      <c r="E40" s="221">
        <v>500</v>
      </c>
      <c r="F40" s="222">
        <v>128</v>
      </c>
      <c r="G40" s="218">
        <f t="shared" si="0"/>
        <v>64000</v>
      </c>
    </row>
    <row r="41" spans="2:7" ht="12.75">
      <c r="B41" s="217">
        <v>19</v>
      </c>
      <c r="C41" s="37" t="s">
        <v>443</v>
      </c>
      <c r="D41" s="37"/>
      <c r="E41" s="221">
        <v>45</v>
      </c>
      <c r="F41" s="222">
        <v>935</v>
      </c>
      <c r="G41" s="218">
        <f t="shared" si="0"/>
        <v>42075</v>
      </c>
    </row>
    <row r="42" spans="2:7" ht="12.75">
      <c r="B42" s="217">
        <v>20</v>
      </c>
      <c r="C42" s="37" t="s">
        <v>444</v>
      </c>
      <c r="D42" s="37"/>
      <c r="E42" s="221">
        <v>37</v>
      </c>
      <c r="F42" s="222">
        <v>2715</v>
      </c>
      <c r="G42" s="218">
        <f t="shared" si="0"/>
        <v>100455</v>
      </c>
    </row>
    <row r="43" spans="2:7" ht="12.75">
      <c r="B43" s="217">
        <v>21</v>
      </c>
      <c r="C43" s="37" t="s">
        <v>445</v>
      </c>
      <c r="D43" s="37"/>
      <c r="E43" s="221">
        <v>100</v>
      </c>
      <c r="F43" s="222">
        <v>259</v>
      </c>
      <c r="G43" s="218">
        <f t="shared" si="0"/>
        <v>25900</v>
      </c>
    </row>
    <row r="44" spans="2:7" ht="12.75">
      <c r="B44" s="217">
        <v>22</v>
      </c>
      <c r="C44" s="37" t="s">
        <v>446</v>
      </c>
      <c r="D44" s="37"/>
      <c r="E44" s="221">
        <v>100</v>
      </c>
      <c r="F44" s="222">
        <v>196</v>
      </c>
      <c r="G44" s="218">
        <f t="shared" si="0"/>
        <v>19600</v>
      </c>
    </row>
    <row r="45" spans="2:7" ht="12.75">
      <c r="B45" s="217">
        <v>23</v>
      </c>
      <c r="C45" s="37" t="s">
        <v>447</v>
      </c>
      <c r="D45" s="37"/>
      <c r="E45" s="221">
        <v>100</v>
      </c>
      <c r="F45" s="222">
        <v>337</v>
      </c>
      <c r="G45" s="218">
        <f t="shared" si="0"/>
        <v>33700</v>
      </c>
    </row>
    <row r="46" spans="2:7" ht="12.75">
      <c r="B46" s="217">
        <v>24</v>
      </c>
      <c r="C46" s="37" t="s">
        <v>448</v>
      </c>
      <c r="D46" s="37"/>
      <c r="E46" s="221">
        <v>1</v>
      </c>
      <c r="F46" s="222">
        <v>3950</v>
      </c>
      <c r="G46" s="218">
        <f t="shared" si="0"/>
        <v>3950</v>
      </c>
    </row>
    <row r="47" spans="2:7" ht="12.75">
      <c r="B47" s="217">
        <v>25</v>
      </c>
      <c r="C47" s="37" t="s">
        <v>448</v>
      </c>
      <c r="D47" s="37"/>
      <c r="E47" s="221">
        <v>1</v>
      </c>
      <c r="F47" s="222">
        <v>5200</v>
      </c>
      <c r="G47" s="218">
        <f t="shared" si="0"/>
        <v>5200</v>
      </c>
    </row>
    <row r="48" spans="2:7" ht="12.75">
      <c r="B48" s="217">
        <v>26</v>
      </c>
      <c r="C48" s="37" t="s">
        <v>449</v>
      </c>
      <c r="D48" s="37"/>
      <c r="E48" s="221">
        <v>1</v>
      </c>
      <c r="F48" s="222">
        <v>580</v>
      </c>
      <c r="G48" s="218">
        <f t="shared" si="0"/>
        <v>580</v>
      </c>
    </row>
    <row r="49" spans="2:7" ht="12.75">
      <c r="B49" s="217">
        <v>27</v>
      </c>
      <c r="C49" s="37" t="s">
        <v>450</v>
      </c>
      <c r="D49" s="37"/>
      <c r="E49" s="221">
        <v>2500</v>
      </c>
      <c r="F49" s="222">
        <v>101</v>
      </c>
      <c r="G49" s="218">
        <f t="shared" si="0"/>
        <v>252500</v>
      </c>
    </row>
    <row r="50" spans="2:7" ht="12.75">
      <c r="B50" s="217">
        <v>28</v>
      </c>
      <c r="C50" s="37" t="s">
        <v>451</v>
      </c>
      <c r="D50" s="37"/>
      <c r="E50" s="221">
        <v>1250</v>
      </c>
      <c r="F50" s="222">
        <v>80</v>
      </c>
      <c r="G50" s="218">
        <f t="shared" si="0"/>
        <v>100000</v>
      </c>
    </row>
    <row r="51" spans="2:7" ht="12.75">
      <c r="B51" s="217"/>
      <c r="C51" s="37"/>
      <c r="D51" s="37"/>
      <c r="E51" s="221"/>
      <c r="F51" s="222"/>
      <c r="G51" s="218"/>
    </row>
    <row r="52" spans="2:7" ht="13.5" thickBot="1">
      <c r="B52" s="65"/>
      <c r="C52" s="60" t="s">
        <v>253</v>
      </c>
      <c r="D52" s="60"/>
      <c r="E52" s="223"/>
      <c r="F52" s="60"/>
      <c r="G52" s="219">
        <f>SUM(G23:G51)</f>
        <v>1250700</v>
      </c>
    </row>
    <row r="55" ht="12.75">
      <c r="E55" s="58" t="s">
        <v>300</v>
      </c>
    </row>
    <row r="56" ht="12.75">
      <c r="E56" t="s">
        <v>386</v>
      </c>
    </row>
  </sheetData>
  <sheetProtection/>
  <printOptions/>
  <pageMargins left="0.75" right="0.75" top="0.49" bottom="0.58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="60" zoomScalePageLayoutView="0" workbookViewId="0" topLeftCell="A16">
      <selection activeCell="D50" sqref="D50"/>
    </sheetView>
  </sheetViews>
  <sheetFormatPr defaultColWidth="9.140625" defaultRowHeight="12.75"/>
  <cols>
    <col min="1" max="1" width="5.28125" style="0" customWidth="1"/>
    <col min="3" max="3" width="36.57421875" style="0" customWidth="1"/>
    <col min="4" max="4" width="20.8515625" style="0" customWidth="1"/>
  </cols>
  <sheetData>
    <row r="1" spans="3:4" ht="12.75">
      <c r="C1" s="18" t="s">
        <v>389</v>
      </c>
      <c r="D1" s="18"/>
    </row>
    <row r="2" spans="3:4" ht="12.75">
      <c r="C2" s="23" t="s">
        <v>390</v>
      </c>
      <c r="D2" s="18"/>
    </row>
    <row r="3" spans="3:4" ht="12.75">
      <c r="C3" s="18"/>
      <c r="D3" s="18" t="s">
        <v>366</v>
      </c>
    </row>
    <row r="4" ht="13.5" thickBot="1">
      <c r="D4" t="s">
        <v>369</v>
      </c>
    </row>
    <row r="5" spans="1:4" ht="12.75">
      <c r="A5" s="69"/>
      <c r="B5" s="163"/>
      <c r="C5" s="163" t="s">
        <v>292</v>
      </c>
      <c r="D5" s="25" t="s">
        <v>315</v>
      </c>
    </row>
    <row r="6" spans="1:4" ht="12.75">
      <c r="A6" s="20">
        <v>1</v>
      </c>
      <c r="B6" s="10" t="s">
        <v>316</v>
      </c>
      <c r="C6" s="10" t="s">
        <v>317</v>
      </c>
      <c r="D6" s="11"/>
    </row>
    <row r="7" spans="1:4" ht="12.75">
      <c r="A7" s="20">
        <v>2</v>
      </c>
      <c r="B7" s="10" t="s">
        <v>316</v>
      </c>
      <c r="C7" s="10" t="s">
        <v>318</v>
      </c>
      <c r="D7" s="11"/>
    </row>
    <row r="8" spans="1:4" ht="12.75">
      <c r="A8" s="20">
        <v>3</v>
      </c>
      <c r="B8" s="10" t="s">
        <v>316</v>
      </c>
      <c r="C8" s="10" t="s">
        <v>319</v>
      </c>
      <c r="D8" s="11"/>
    </row>
    <row r="9" spans="1:4" ht="12.75">
      <c r="A9" s="20">
        <v>4</v>
      </c>
      <c r="B9" s="10" t="s">
        <v>316</v>
      </c>
      <c r="C9" s="10" t="s">
        <v>320</v>
      </c>
      <c r="D9" s="11"/>
    </row>
    <row r="10" spans="1:4" ht="12.75">
      <c r="A10" s="20">
        <v>5</v>
      </c>
      <c r="B10" s="10" t="s">
        <v>316</v>
      </c>
      <c r="C10" s="10" t="s">
        <v>321</v>
      </c>
      <c r="D10" s="11"/>
    </row>
    <row r="11" spans="1:4" ht="12.75">
      <c r="A11" s="20">
        <v>6</v>
      </c>
      <c r="B11" s="10" t="s">
        <v>316</v>
      </c>
      <c r="C11" s="37" t="s">
        <v>367</v>
      </c>
      <c r="D11" s="11"/>
    </row>
    <row r="12" spans="1:4" ht="12.75">
      <c r="A12" s="20">
        <v>7</v>
      </c>
      <c r="B12" s="10" t="s">
        <v>316</v>
      </c>
      <c r="C12" s="10" t="s">
        <v>322</v>
      </c>
      <c r="D12" s="11"/>
    </row>
    <row r="13" spans="1:4" ht="12.75">
      <c r="A13" s="20">
        <v>8</v>
      </c>
      <c r="B13" s="10" t="s">
        <v>316</v>
      </c>
      <c r="C13" s="10" t="s">
        <v>323</v>
      </c>
      <c r="D13" s="11"/>
    </row>
    <row r="14" spans="1:4" ht="12.75">
      <c r="A14" s="168" t="s">
        <v>220</v>
      </c>
      <c r="B14" s="166"/>
      <c r="C14" s="166" t="s">
        <v>324</v>
      </c>
      <c r="D14" s="169">
        <f>SUM(D6:D13)</f>
        <v>0</v>
      </c>
    </row>
    <row r="15" spans="1:4" ht="12.75">
      <c r="A15" s="20">
        <v>9</v>
      </c>
      <c r="B15" s="10" t="s">
        <v>325</v>
      </c>
      <c r="C15" s="10" t="s">
        <v>326</v>
      </c>
      <c r="D15" s="11"/>
    </row>
    <row r="16" spans="1:4" ht="12.75">
      <c r="A16" s="20">
        <v>10</v>
      </c>
      <c r="B16" s="10" t="s">
        <v>325</v>
      </c>
      <c r="C16" s="10" t="s">
        <v>327</v>
      </c>
      <c r="D16" s="11"/>
    </row>
    <row r="17" spans="1:4" ht="12.75">
      <c r="A17" s="20">
        <v>11</v>
      </c>
      <c r="B17" s="10" t="s">
        <v>325</v>
      </c>
      <c r="C17" s="10" t="s">
        <v>328</v>
      </c>
      <c r="D17" s="11"/>
    </row>
    <row r="18" spans="1:4" ht="12.75">
      <c r="A18" s="20" t="s">
        <v>191</v>
      </c>
      <c r="B18" s="10"/>
      <c r="C18" s="10" t="s">
        <v>329</v>
      </c>
      <c r="D18" s="11">
        <f>SUM(D15:D17)</f>
        <v>0</v>
      </c>
    </row>
    <row r="19" spans="1:4" ht="12.75">
      <c r="A19" s="20">
        <v>12</v>
      </c>
      <c r="B19" s="10" t="s">
        <v>330</v>
      </c>
      <c r="C19" s="10" t="s">
        <v>331</v>
      </c>
      <c r="D19" s="11"/>
    </row>
    <row r="20" spans="1:4" ht="12.75">
      <c r="A20" s="20">
        <v>13</v>
      </c>
      <c r="B20" s="10" t="s">
        <v>330</v>
      </c>
      <c r="C20" s="10" t="s">
        <v>332</v>
      </c>
      <c r="D20" s="11"/>
    </row>
    <row r="21" spans="1:4" ht="12.75">
      <c r="A21" s="20">
        <v>14</v>
      </c>
      <c r="B21" s="10" t="s">
        <v>330</v>
      </c>
      <c r="C21" s="10" t="s">
        <v>333</v>
      </c>
      <c r="D21" s="11"/>
    </row>
    <row r="22" spans="1:4" ht="12.75">
      <c r="A22" s="20">
        <v>15</v>
      </c>
      <c r="B22" s="10" t="s">
        <v>330</v>
      </c>
      <c r="C22" s="10" t="s">
        <v>334</v>
      </c>
      <c r="D22" s="11"/>
    </row>
    <row r="23" spans="1:4" ht="12.75">
      <c r="A23" s="20">
        <v>16</v>
      </c>
      <c r="B23" s="10" t="s">
        <v>330</v>
      </c>
      <c r="C23" s="10" t="s">
        <v>335</v>
      </c>
      <c r="D23" s="11"/>
    </row>
    <row r="24" spans="1:4" ht="12.75">
      <c r="A24" s="20">
        <v>17</v>
      </c>
      <c r="B24" s="10" t="s">
        <v>330</v>
      </c>
      <c r="C24" s="10" t="s">
        <v>336</v>
      </c>
      <c r="D24" s="11"/>
    </row>
    <row r="25" spans="1:4" ht="12.75">
      <c r="A25" s="20">
        <v>18</v>
      </c>
      <c r="B25" s="10" t="s">
        <v>330</v>
      </c>
      <c r="C25" s="10" t="s">
        <v>337</v>
      </c>
      <c r="D25" s="11"/>
    </row>
    <row r="26" spans="1:4" ht="12.75">
      <c r="A26" s="20">
        <v>19</v>
      </c>
      <c r="B26" s="10" t="s">
        <v>330</v>
      </c>
      <c r="C26" s="10" t="s">
        <v>338</v>
      </c>
      <c r="D26" s="11"/>
    </row>
    <row r="27" spans="1:4" ht="12.75">
      <c r="A27" s="20" t="s">
        <v>201</v>
      </c>
      <c r="B27" s="10"/>
      <c r="C27" s="10" t="s">
        <v>339</v>
      </c>
      <c r="D27" s="11">
        <f>SUM(D19:D26)</f>
        <v>0</v>
      </c>
    </row>
    <row r="28" spans="1:4" ht="12.75">
      <c r="A28" s="20">
        <v>20</v>
      </c>
      <c r="B28" s="10" t="s">
        <v>340</v>
      </c>
      <c r="C28" s="10" t="s">
        <v>341</v>
      </c>
      <c r="D28" s="11"/>
    </row>
    <row r="29" spans="1:4" ht="12.75">
      <c r="A29" s="20">
        <v>21</v>
      </c>
      <c r="B29" s="10" t="s">
        <v>340</v>
      </c>
      <c r="C29" s="10" t="s">
        <v>342</v>
      </c>
      <c r="D29" s="11"/>
    </row>
    <row r="30" spans="1:4" ht="12.75">
      <c r="A30" s="20">
        <v>22</v>
      </c>
      <c r="B30" s="10" t="s">
        <v>340</v>
      </c>
      <c r="C30" s="10" t="s">
        <v>343</v>
      </c>
      <c r="D30" s="11"/>
    </row>
    <row r="31" spans="1:4" ht="12.75">
      <c r="A31" s="20">
        <v>23</v>
      </c>
      <c r="B31" s="10" t="s">
        <v>340</v>
      </c>
      <c r="C31" s="10" t="s">
        <v>344</v>
      </c>
      <c r="D31" s="11"/>
    </row>
    <row r="32" spans="1:4" ht="12.75">
      <c r="A32" s="20" t="s">
        <v>345</v>
      </c>
      <c r="B32" s="10"/>
      <c r="C32" s="10" t="s">
        <v>346</v>
      </c>
      <c r="D32" s="11">
        <f>SUM(D28:D31)</f>
        <v>0</v>
      </c>
    </row>
    <row r="33" spans="1:4" ht="12.75">
      <c r="A33" s="20">
        <v>24</v>
      </c>
      <c r="B33" s="10" t="s">
        <v>347</v>
      </c>
      <c r="C33" s="10" t="s">
        <v>348</v>
      </c>
      <c r="D33" s="11"/>
    </row>
    <row r="34" spans="1:4" ht="12.75">
      <c r="A34" s="20">
        <v>25</v>
      </c>
      <c r="B34" s="10" t="s">
        <v>347</v>
      </c>
      <c r="C34" s="10" t="s">
        <v>349</v>
      </c>
      <c r="D34" s="11"/>
    </row>
    <row r="35" spans="1:4" ht="12.75">
      <c r="A35" s="20">
        <v>26</v>
      </c>
      <c r="B35" s="10" t="s">
        <v>347</v>
      </c>
      <c r="C35" s="10" t="s">
        <v>350</v>
      </c>
      <c r="D35" s="11"/>
    </row>
    <row r="36" spans="1:4" ht="12.75">
      <c r="A36" s="20">
        <v>27</v>
      </c>
      <c r="B36" s="10" t="s">
        <v>347</v>
      </c>
      <c r="C36" s="10" t="s">
        <v>351</v>
      </c>
      <c r="D36" s="11"/>
    </row>
    <row r="37" spans="1:4" ht="12.75">
      <c r="A37" s="20">
        <v>28</v>
      </c>
      <c r="B37" s="10" t="s">
        <v>347</v>
      </c>
      <c r="C37" s="10" t="s">
        <v>352</v>
      </c>
      <c r="D37" s="11"/>
    </row>
    <row r="38" spans="1:4" ht="12.75">
      <c r="A38" s="20">
        <v>29</v>
      </c>
      <c r="B38" s="10" t="s">
        <v>347</v>
      </c>
      <c r="C38" s="10" t="s">
        <v>353</v>
      </c>
      <c r="D38" s="11"/>
    </row>
    <row r="39" spans="1:4" ht="12.75">
      <c r="A39" s="20">
        <v>30</v>
      </c>
      <c r="B39" s="10" t="s">
        <v>347</v>
      </c>
      <c r="C39" s="10" t="s">
        <v>354</v>
      </c>
      <c r="D39" s="11"/>
    </row>
    <row r="40" spans="1:4" ht="12.75">
      <c r="A40" s="20">
        <v>31</v>
      </c>
      <c r="B40" s="10" t="s">
        <v>347</v>
      </c>
      <c r="C40" s="37" t="s">
        <v>368</v>
      </c>
      <c r="D40" s="11"/>
    </row>
    <row r="41" spans="1:4" ht="12.75">
      <c r="A41" s="20">
        <v>32</v>
      </c>
      <c r="B41" s="10" t="s">
        <v>347</v>
      </c>
      <c r="C41" s="10" t="s">
        <v>355</v>
      </c>
      <c r="D41" s="11"/>
    </row>
    <row r="42" spans="1:4" ht="12.75">
      <c r="A42" s="20">
        <v>33</v>
      </c>
      <c r="B42" s="10" t="s">
        <v>347</v>
      </c>
      <c r="C42" s="10" t="s">
        <v>356</v>
      </c>
      <c r="D42" s="11"/>
    </row>
    <row r="43" spans="1:4" ht="12.75">
      <c r="A43" s="20">
        <v>34</v>
      </c>
      <c r="B43" s="10" t="s">
        <v>347</v>
      </c>
      <c r="C43" s="10" t="s">
        <v>357</v>
      </c>
      <c r="D43" s="11">
        <f>'ardh-shpenz'!E7</f>
        <v>9725619</v>
      </c>
    </row>
    <row r="44" spans="1:4" ht="12.75">
      <c r="A44" s="20" t="s">
        <v>358</v>
      </c>
      <c r="B44" s="10"/>
      <c r="C44" s="10" t="s">
        <v>359</v>
      </c>
      <c r="D44" s="11">
        <f>SUM(D33:D43)</f>
        <v>9725619</v>
      </c>
    </row>
    <row r="45" spans="1:4" ht="13.5" thickBot="1">
      <c r="A45" s="170"/>
      <c r="B45" s="171"/>
      <c r="C45" s="171" t="s">
        <v>360</v>
      </c>
      <c r="D45" s="172">
        <f>SUM(D44,D32,D27,D18,D14)</f>
        <v>9725619</v>
      </c>
    </row>
    <row r="46" ht="13.5" thickBot="1"/>
    <row r="47" spans="3:4" ht="12.75">
      <c r="C47" s="173" t="s">
        <v>415</v>
      </c>
      <c r="D47" s="174" t="s">
        <v>361</v>
      </c>
    </row>
    <row r="48" spans="3:4" ht="12.75">
      <c r="C48" s="20"/>
      <c r="D48" s="11"/>
    </row>
    <row r="49" spans="3:4" ht="12.75">
      <c r="C49" s="20" t="s">
        <v>425</v>
      </c>
      <c r="D49" s="11">
        <v>4</v>
      </c>
    </row>
    <row r="50" spans="3:4" ht="12.75">
      <c r="C50" s="20" t="s">
        <v>362</v>
      </c>
      <c r="D50" s="11">
        <v>2</v>
      </c>
    </row>
    <row r="51" spans="3:4" ht="12.75">
      <c r="C51" s="20" t="s">
        <v>363</v>
      </c>
      <c r="D51" s="11">
        <v>0</v>
      </c>
    </row>
    <row r="52" spans="3:4" ht="12.75">
      <c r="C52" s="20" t="s">
        <v>364</v>
      </c>
      <c r="D52" s="11"/>
    </row>
    <row r="53" spans="3:4" ht="12.75">
      <c r="C53" s="20" t="s">
        <v>365</v>
      </c>
      <c r="D53" s="11"/>
    </row>
    <row r="54" spans="3:4" ht="13.5" thickBot="1">
      <c r="C54" s="59" t="s">
        <v>313</v>
      </c>
      <c r="D54" s="12">
        <f>SUM(D48:D53)</f>
        <v>6</v>
      </c>
    </row>
    <row r="56" ht="12.75">
      <c r="D56" s="18" t="s">
        <v>304</v>
      </c>
    </row>
    <row r="57" ht="12.75">
      <c r="D57" s="18" t="str">
        <f>shenim!H110</f>
        <v>Erjon  Nexhipi</v>
      </c>
    </row>
  </sheetData>
  <sheetProtection/>
  <printOptions/>
  <pageMargins left="0.75" right="0.75" top="0.33" bottom="0.26" header="0.33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2014-07-10T15:07:08Z</cp:lastPrinted>
  <dcterms:created xsi:type="dcterms:W3CDTF">2009-01-28T17:50:48Z</dcterms:created>
  <dcterms:modified xsi:type="dcterms:W3CDTF">2014-07-16T08:39:36Z</dcterms:modified>
  <cp:category/>
  <cp:version/>
  <cp:contentType/>
  <cp:contentStatus/>
</cp:coreProperties>
</file>