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activeTab="7"/>
  </bookViews>
  <sheets>
    <sheet name="Kopertina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  <sheet name="Ndihmese Fluksi" sheetId="7" r:id="rId7"/>
    <sheet name="Sheet1" sheetId="8" r:id="rId8"/>
  </sheets>
  <definedNames>
    <definedName name="_xlnm.Print_Area" localSheetId="7">'Sheet1'!$A$1:$R$80</definedName>
  </definedNames>
  <calcPr fullCalcOnLoad="1"/>
</workbook>
</file>

<file path=xl/sharedStrings.xml><?xml version="1.0" encoding="utf-8"?>
<sst xmlns="http://schemas.openxmlformats.org/spreadsheetml/2006/main" count="373" uniqueCount="275">
  <si>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</si>
  <si>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</si>
  <si>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</si>
  <si>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</si>
  <si>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</si>
  <si>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</si>
  <si>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</si>
  <si>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</si>
  <si>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</si>
  <si>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</si>
  <si>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</si>
  <si>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</si>
  <si>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</si>
  <si>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</si>
  <si>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</si>
  <si>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</si>
  <si>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</si>
  <si>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</si>
  <si>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</si>
  <si>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</si>
  <si>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</si>
  <si>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</si>
  <si>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</si>
  <si>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</si>
  <si>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</si>
  <si>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</si>
  <si>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</si>
  <si>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</si>
  <si>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</si>
  <si>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</si>
  <si>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</si>
  <si>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</si>
  <si>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</si>
  <si>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</si>
  <si>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</si>
  <si>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</si>
  <si>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</si>
  <si>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</si>
  <si>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</si>
  <si>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</si>
  <si>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</si>
  <si>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</si>
  <si>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</si>
  <si>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</si>
  <si>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</si>
  <si>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</si>
  <si>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</si>
  <si>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</si>
  <si>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</si>
  <si>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</si>
  <si>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</si>
  <si>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</si>
  <si>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</si>
  <si>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</si>
  <si>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</si>
  <si>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</si>
  <si>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</si>
  <si>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</si>
  <si>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</si>
  <si>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</si>
  <si>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</si>
  <si>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</si>
  <si>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</si>
  <si>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</si>
  <si>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</si>
  <si>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</si>
  <si>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</si>
  <si>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</si>
  <si>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</si>
  <si>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</si>
  <si>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</si>
  <si>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</si>
  <si>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</si>
  <si>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</si>
  <si>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S H E N I M E T          S P J E G U E S 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</si>
  <si>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</si>
  <si>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</si>
  <si>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</si>
  <si>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</si>
  <si>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</si>
  <si>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</si>
  <si>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</si>
  <si>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</si>
  <si>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</si>
  <si>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</si>
  <si>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</si>
  <si>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</si>
  <si>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</si>
  <si>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</si>
  <si>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</si>
  <si>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</si>
  <si>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</si>
  <si>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</si>
  <si>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</si>
  <si>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</si>
  <si>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</si>
  <si>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</si>
  <si>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</si>
  <si>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</si>
  <si>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</si>
  <si>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</si>
  <si>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</si>
  <si>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</si>
  <si>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</si>
  <si>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</si>
  <si>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</si>
  <si>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</si>
  <si>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</si>
  <si>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</si>
  <si>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</si>
  <si>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</si>
  <si>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</si>
  <si>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</si>
  <si>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</si>
  <si>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</si>
  <si>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</si>
  <si>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</si>
  <si>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</si>
  <si>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</si>
  <si>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</si>
  <si>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</si>
  <si>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</si>
  <si>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</si>
  <si>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</si>
  <si>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</si>
  <si>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</si>
  <si>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</si>
  <si>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</si>
  <si>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</si>
  <si>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</si>
  <si>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</si>
  <si>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</si>
  <si>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</si>
  <si>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</si>
  <si>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</si>
  <si>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</si>
  <si>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</si>
  <si>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</si>
  <si>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</si>
  <si>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</si>
  <si>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</si>
  <si>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</si>
  <si>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</si>
  <si>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</si>
  <si>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</si>
  <si>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</si>
  <si>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</si>
  <si>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</si>
  <si>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</si>
  <si>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</si>
  <si>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</si>
  <si>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</si>
  <si>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</si>
  <si>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</si>
  <si>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</si>
  <si>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</si>
  <si>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</si>
  <si>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</si>
  <si>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</si>
  <si>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</si>
  <si>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</si>
  <si>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</si>
  <si>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</si>
  <si>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</si>
  <si>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</si>
  <si>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</si>
  <si>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</si>
  <si>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</si>
  <si>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</si>
  <si>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</si>
  <si>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</si>
  <si>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</si>
  <si>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</si>
  <si>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</si>
  <si>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</si>
  <si>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Emertimi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</si>
  <si>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</si>
  <si>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</si>
  <si>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</si>
  <si>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</si>
  <si>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</si>
  <si>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</si>
  <si>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</si>
  <si>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</si>
  <si>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</si>
  <si>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</si>
  <si>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</si>
  <si>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S H U M A</t>
  </si>
  <si>
    <t>Pasivet afatgjata</t>
  </si>
  <si>
    <t>Pasivet afatshkurtera</t>
  </si>
  <si>
    <t xml:space="preserve">Kapitali </t>
  </si>
  <si>
    <t>Trasferime ne rezerven ligjore</t>
  </si>
  <si>
    <t>Trasferime ne rezerven statuore</t>
  </si>
  <si>
    <t>Trasferime ne rezerva per investime</t>
  </si>
  <si>
    <t>Emetimi I kapitalit aksionar</t>
  </si>
  <si>
    <t>Rezerva rivleresimi I AAGJ</t>
  </si>
  <si>
    <t>Trasferim ne detyrimet</t>
  </si>
  <si>
    <t>Blerje aksionesh thesari</t>
  </si>
  <si>
    <t>Terheqje kapitali per zvogelim</t>
  </si>
  <si>
    <t>Rezerva te tjera</t>
  </si>
  <si>
    <t>Rezultati</t>
  </si>
  <si>
    <t>lekujditete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</si>
  <si>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</si>
  <si>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</si>
  <si>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</si>
  <si>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</si>
  <si>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</si>
  <si>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</si>
  <si>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</si>
  <si>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</si>
  <si>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</si>
  <si>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</si>
  <si>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</si>
  <si>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</si>
  <si>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</si>
  <si>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</si>
  <si>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</si>
  <si>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</si>
  <si>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</si>
  <si>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</si>
  <si>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</si>
  <si>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</si>
  <si>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</si>
  <si>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</si>
  <si>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</si>
  <si>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</si>
  <si>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</si>
  <si>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</si>
  <si>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</si>
  <si>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</si>
  <si>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</si>
  <si>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</si>
  <si>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</si>
  <si>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</si>
  <si>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</si>
  <si>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</si>
  <si>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</si>
  <si>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</si>
  <si>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</si>
  <si>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</si>
  <si>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</si>
  <si>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</si>
  <si>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</si>
  <si>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</si>
  <si>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</si>
  <si>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</si>
  <si>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</si>
  <si>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</si>
  <si>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</si>
  <si>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</si>
  <si>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</si>
  <si>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</si>
  <si>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</si>
  <si>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</si>
  <si>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</si>
  <si>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Shoqeria ''T&amp;P  ''  NIPTI K42727403P</t>
  </si>
  <si>
    <t>Pozicioni me 31 dhjetor 2009</t>
  </si>
  <si>
    <t>31.12.09</t>
  </si>
  <si>
    <t>31.12.08</t>
  </si>
  <si>
    <t>KONTABILIST                                                    ADMINISTRATOR</t>
  </si>
  <si>
    <t>T&amp;P</t>
  </si>
  <si>
    <t>K42727403P</t>
  </si>
  <si>
    <t>TREGETI PJESE ELEKTRIKE</t>
  </si>
  <si>
    <t>Pasqyrat    Financiare    te    Vitit   2010</t>
  </si>
  <si>
    <t>Pasqyra   e   te   Ardhurave   dhe   Shpenzimeve     2010</t>
  </si>
  <si>
    <t>Pasqyra   e   Fluksit   Monetar  -  Metoda  Indirekte   2010</t>
  </si>
  <si>
    <t>Pasqyra  e  Ndryshimeve  ne  Kapital  2010</t>
  </si>
  <si>
    <t>Pasqyre  Ndihmese per Fluksin Monetar 2010</t>
  </si>
  <si>
    <t>Viti   2010</t>
  </si>
  <si>
    <t>01.01.2010</t>
  </si>
  <si>
    <t>31.12.2010</t>
  </si>
  <si>
    <t>Pozicioni me 31 dhjetor 2010</t>
  </si>
  <si>
    <t>FIER</t>
  </si>
  <si>
    <t>LAGJA 11 JANARI</t>
  </si>
  <si>
    <t xml:space="preserve">                                                                             PIRO CINI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</si>
</sst>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* #,##0_-;\-* #,##0_-;_-* &quot;-&quot;_-;_-@_-"/>
    <numFmt numFmtId="176" formatCode="_-&quot;€&quot;\ * #,##0.00_-;\-&quot;€&quot;\ * #,##0.00_-;_-&quot;€&quot;\ * &quot;-&quot;??_-;_-@_-"/>
    <numFmt numFmtId="177" formatCode="_-* #,##0.00_-;\-* #,##0.00_-;_-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(* #,##0.0_);_(* \(#,##0.0\);_(* &quot;-&quot;?_);_(@_)"/>
    <numFmt numFmtId="188" formatCode="_(* #,##0_);_(* \(#,##0\);_(* &quot;-&quot;??_);_(@_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-* #,##0.0_L_e_k_-;\-* #,##0.0_L_e_k_-;_-* &quot;-&quot;??_L_e_k_-;_-@_-"/>
    <numFmt numFmtId="193" formatCode="_-* #,##0_L_e_k_-;\-* #,##0_L_e_k_-;_-* &quot;-&quot;??_L_e_k_-;_-@_-"/>
  </numFmts>
  <fonts count="52">
    <font>
      <sz val="10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186" fontId="0" fillId="0" borderId="19" xfId="0" applyNumberFormat="1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4" fillId="0" borderId="1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4" fillId="0" borderId="0" xfId="0" applyNumberFormat="1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1" fontId="6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1" fontId="6" fillId="0" borderId="30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46" fontId="6" fillId="0" borderId="30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0" xfId="0" applyFont="1" applyAlignment="1">
      <alignment horizontal="left"/>
    </xf>
    <xf numFmtId="3" fontId="6" fillId="0" borderId="3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0" fillId="0" borderId="33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193" fontId="6" fillId="0" borderId="20" xfId="0" applyNumberFormat="1" applyFont="1" applyBorder="1" applyAlignment="1">
      <alignment/>
    </xf>
    <xf numFmtId="193" fontId="6" fillId="0" borderId="2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3" fontId="14" fillId="0" borderId="30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horizontal="right" vertical="center"/>
    </xf>
    <xf numFmtId="3" fontId="14" fillId="0" borderId="20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3" fontId="0" fillId="0" borderId="20" xfId="0" applyNumberFormat="1" applyFont="1" applyFill="1" applyBorder="1" applyAlignment="1">
      <alignment vertical="center"/>
    </xf>
    <xf numFmtId="193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421875" style="70" customWidth="1"/>
    <col min="2" max="3" width="9.140625" style="70" customWidth="1"/>
    <col min="4" max="4" width="9.28125" style="70" customWidth="1"/>
    <col min="5" max="5" width="11.421875" style="70" customWidth="1"/>
    <col min="6" max="6" width="12.8515625" style="70" customWidth="1"/>
    <col min="7" max="7" width="5.421875" style="70" customWidth="1"/>
    <col min="8" max="9" width="9.140625" style="70" customWidth="1"/>
    <col min="10" max="10" width="3.140625" style="70" customWidth="1"/>
    <col min="11" max="11" width="9.140625" style="70" customWidth="1"/>
    <col min="12" max="12" width="1.8515625" style="70" customWidth="1"/>
    <col min="13" max="16384" width="9.140625" style="70" customWidth="1"/>
  </cols>
  <sheetData>
    <row r="1" s="34" customFormat="1" ht="6.75" customHeight="1"/>
    <row r="2" spans="2:11" s="34" customFormat="1" ht="12.75">
      <c r="B2" s="35"/>
      <c r="C2" s="36"/>
      <c r="D2" s="36"/>
      <c r="E2" s="36"/>
      <c r="F2" s="36"/>
      <c r="G2" s="36"/>
      <c r="H2" s="36"/>
      <c r="I2" s="36"/>
      <c r="J2" s="36"/>
      <c r="K2" s="37"/>
    </row>
    <row r="3" spans="2:11" s="44" customFormat="1" ht="21" customHeight="1">
      <c r="B3" s="38"/>
      <c r="C3" s="39" t="s">
        <v>171</v>
      </c>
      <c r="D3" s="39"/>
      <c r="E3" s="39"/>
      <c r="F3" s="196" t="s">
        <v>260</v>
      </c>
      <c r="G3" s="41"/>
      <c r="H3" s="42"/>
      <c r="I3" s="40"/>
      <c r="J3" s="39"/>
      <c r="K3" s="43"/>
    </row>
    <row r="4" spans="2:11" s="44" customFormat="1" ht="13.5" customHeight="1">
      <c r="B4" s="38"/>
      <c r="C4" s="39" t="s">
        <v>93</v>
      </c>
      <c r="D4" s="39"/>
      <c r="E4" s="39"/>
      <c r="F4" s="196" t="s">
        <v>261</v>
      </c>
      <c r="G4" s="45"/>
      <c r="H4" s="46"/>
      <c r="I4" s="47"/>
      <c r="J4" s="47"/>
      <c r="K4" s="43"/>
    </row>
    <row r="5" spans="2:11" s="44" customFormat="1" ht="13.5" customHeight="1">
      <c r="B5" s="38"/>
      <c r="C5" s="39" t="s">
        <v>6</v>
      </c>
      <c r="D5" s="39"/>
      <c r="E5" s="39"/>
      <c r="F5" s="48" t="s">
        <v>273</v>
      </c>
      <c r="G5" s="40"/>
      <c r="H5" s="40"/>
      <c r="I5" s="40"/>
      <c r="J5" s="40"/>
      <c r="K5" s="43"/>
    </row>
    <row r="6" spans="2:11" s="44" customFormat="1" ht="13.5" customHeight="1">
      <c r="B6" s="38"/>
      <c r="C6" s="39"/>
      <c r="D6" s="39"/>
      <c r="E6" s="39"/>
      <c r="F6" s="39"/>
      <c r="G6" s="39"/>
      <c r="H6" s="49" t="s">
        <v>272</v>
      </c>
      <c r="I6" s="49"/>
      <c r="J6" s="47"/>
      <c r="K6" s="43"/>
    </row>
    <row r="7" spans="2:11" s="44" customFormat="1" ht="13.5" customHeight="1">
      <c r="B7" s="38"/>
      <c r="C7" s="39" t="s">
        <v>0</v>
      </c>
      <c r="D7" s="39"/>
      <c r="E7" s="39"/>
      <c r="F7" s="196"/>
      <c r="G7" s="50"/>
      <c r="H7" s="39"/>
      <c r="I7" s="39"/>
      <c r="J7" s="39"/>
      <c r="K7" s="43"/>
    </row>
    <row r="8" spans="2:11" s="44" customFormat="1" ht="13.5" customHeight="1">
      <c r="B8" s="38"/>
      <c r="C8" s="39" t="s">
        <v>1</v>
      </c>
      <c r="D8" s="39"/>
      <c r="E8" s="39"/>
      <c r="F8" s="48"/>
      <c r="G8" s="51"/>
      <c r="H8" s="39"/>
      <c r="I8" s="39"/>
      <c r="J8" s="39"/>
      <c r="K8" s="43"/>
    </row>
    <row r="9" spans="2:11" s="44" customFormat="1" ht="13.5" customHeight="1">
      <c r="B9" s="38"/>
      <c r="C9" s="39"/>
      <c r="D9" s="39"/>
      <c r="E9" s="39"/>
      <c r="F9" s="39"/>
      <c r="G9" s="39"/>
      <c r="H9" s="39"/>
      <c r="I9" s="39"/>
      <c r="J9" s="39"/>
      <c r="K9" s="43"/>
    </row>
    <row r="10" spans="2:11" s="44" customFormat="1" ht="13.5" customHeight="1">
      <c r="B10" s="38"/>
      <c r="C10" s="39" t="s">
        <v>32</v>
      </c>
      <c r="D10" s="39"/>
      <c r="E10" s="39"/>
      <c r="F10" s="40" t="s">
        <v>262</v>
      </c>
      <c r="G10" s="40"/>
      <c r="H10" s="40"/>
      <c r="I10" s="40"/>
      <c r="J10" s="40"/>
      <c r="K10" s="43"/>
    </row>
    <row r="11" spans="2:11" s="44" customFormat="1" ht="13.5" customHeight="1">
      <c r="B11" s="38"/>
      <c r="C11" s="39"/>
      <c r="D11" s="39"/>
      <c r="E11" s="39"/>
      <c r="F11" s="48"/>
      <c r="G11" s="48"/>
      <c r="H11" s="48"/>
      <c r="I11" s="48"/>
      <c r="J11" s="48"/>
      <c r="K11" s="43"/>
    </row>
    <row r="12" spans="2:11" s="44" customFormat="1" ht="13.5" customHeight="1">
      <c r="B12" s="38"/>
      <c r="C12" s="39"/>
      <c r="D12" s="39"/>
      <c r="E12" s="39"/>
      <c r="F12" s="48"/>
      <c r="G12" s="48"/>
      <c r="H12" s="48"/>
      <c r="I12" s="48"/>
      <c r="J12" s="48"/>
      <c r="K12" s="43"/>
    </row>
    <row r="13" spans="2:11" s="55" customFormat="1" ht="12.75">
      <c r="B13" s="52"/>
      <c r="C13" s="53"/>
      <c r="D13" s="53"/>
      <c r="E13" s="53"/>
      <c r="F13" s="53"/>
      <c r="G13" s="53"/>
      <c r="H13" s="53"/>
      <c r="I13" s="53"/>
      <c r="J13" s="53"/>
      <c r="K13" s="54"/>
    </row>
    <row r="14" spans="2:11" s="55" customFormat="1" ht="12.75">
      <c r="B14" s="52"/>
      <c r="C14" s="53"/>
      <c r="D14" s="53"/>
      <c r="E14" s="53"/>
      <c r="F14" s="53"/>
      <c r="G14" s="53"/>
      <c r="H14" s="53"/>
      <c r="I14" s="53"/>
      <c r="J14" s="53"/>
      <c r="K14" s="54"/>
    </row>
    <row r="15" spans="2:11" s="55" customFormat="1" ht="12.75">
      <c r="B15" s="52"/>
      <c r="C15" s="53"/>
      <c r="D15" s="53"/>
      <c r="E15" s="53"/>
      <c r="F15" s="53"/>
      <c r="G15" s="53"/>
      <c r="H15" s="53"/>
      <c r="I15" s="53"/>
      <c r="J15" s="53"/>
      <c r="K15" s="54"/>
    </row>
    <row r="16" spans="2:11" s="55" customFormat="1" ht="12.75">
      <c r="B16" s="52"/>
      <c r="C16" s="53"/>
      <c r="D16" s="53"/>
      <c r="E16" s="53"/>
      <c r="F16" s="53"/>
      <c r="G16" s="53"/>
      <c r="H16" s="53"/>
      <c r="I16" s="53"/>
      <c r="J16" s="53"/>
      <c r="K16" s="54"/>
    </row>
    <row r="17" spans="2:11" s="55" customFormat="1" ht="12.75">
      <c r="B17" s="52"/>
      <c r="C17" s="53"/>
      <c r="D17" s="53"/>
      <c r="E17" s="53"/>
      <c r="F17" s="53"/>
      <c r="G17" s="53"/>
      <c r="H17" s="53"/>
      <c r="I17" s="53"/>
      <c r="J17" s="53"/>
      <c r="K17" s="54"/>
    </row>
    <row r="18" spans="2:11" s="55" customFormat="1" ht="12.75">
      <c r="B18" s="52"/>
      <c r="C18" s="53"/>
      <c r="D18" s="53"/>
      <c r="E18" s="53"/>
      <c r="F18" s="53"/>
      <c r="G18" s="53"/>
      <c r="H18" s="53"/>
      <c r="I18" s="53"/>
      <c r="J18" s="53"/>
      <c r="K18" s="54"/>
    </row>
    <row r="19" spans="2:11" s="55" customFormat="1" ht="12.75">
      <c r="B19" s="52"/>
      <c r="C19" s="53"/>
      <c r="D19" s="53"/>
      <c r="E19" s="53"/>
      <c r="F19" s="53"/>
      <c r="G19" s="53"/>
      <c r="H19" s="53"/>
      <c r="I19" s="53"/>
      <c r="J19" s="53"/>
      <c r="K19" s="54"/>
    </row>
    <row r="20" spans="2:11" s="55" customFormat="1" ht="12.75">
      <c r="B20" s="52"/>
      <c r="C20" s="53"/>
      <c r="D20" s="53"/>
      <c r="E20" s="53"/>
      <c r="F20" s="53"/>
      <c r="G20" s="53"/>
      <c r="H20" s="53"/>
      <c r="I20" s="53"/>
      <c r="J20" s="53"/>
      <c r="K20" s="54"/>
    </row>
    <row r="21" spans="2:11" s="55" customFormat="1" ht="12.75">
      <c r="B21" s="52"/>
      <c r="D21" s="53"/>
      <c r="E21" s="53"/>
      <c r="F21" s="53"/>
      <c r="G21" s="53"/>
      <c r="H21" s="53"/>
      <c r="I21" s="53"/>
      <c r="J21" s="53"/>
      <c r="K21" s="54"/>
    </row>
    <row r="22" spans="2:11" s="55" customFormat="1" ht="12.75">
      <c r="B22" s="52"/>
      <c r="C22" s="53"/>
      <c r="D22" s="53"/>
      <c r="E22" s="53"/>
      <c r="F22" s="53"/>
      <c r="G22" s="53"/>
      <c r="H22" s="53"/>
      <c r="I22" s="53"/>
      <c r="J22" s="53"/>
      <c r="K22" s="54"/>
    </row>
    <row r="23" spans="2:11" s="55" customFormat="1" ht="12.75">
      <c r="B23" s="52"/>
      <c r="C23" s="53"/>
      <c r="D23" s="53"/>
      <c r="E23" s="53"/>
      <c r="F23" s="53"/>
      <c r="G23" s="53"/>
      <c r="H23" s="53"/>
      <c r="I23" s="53"/>
      <c r="J23" s="53"/>
      <c r="K23" s="54"/>
    </row>
    <row r="24" spans="2:11" s="55" customFormat="1" ht="12.75">
      <c r="B24" s="52"/>
      <c r="C24" s="53"/>
      <c r="D24" s="53"/>
      <c r="E24" s="53"/>
      <c r="F24" s="53"/>
      <c r="G24" s="53"/>
      <c r="H24" s="53"/>
      <c r="I24" s="53"/>
      <c r="J24" s="53"/>
      <c r="K24" s="54"/>
    </row>
    <row r="25" spans="2:11" s="56" customFormat="1" ht="33.75">
      <c r="B25" s="274" t="s">
        <v>7</v>
      </c>
      <c r="C25" s="275"/>
      <c r="D25" s="275"/>
      <c r="E25" s="275"/>
      <c r="F25" s="275"/>
      <c r="G25" s="275"/>
      <c r="H25" s="275"/>
      <c r="I25" s="275"/>
      <c r="J25" s="275"/>
      <c r="K25" s="276"/>
    </row>
    <row r="26" spans="2:11" s="55" customFormat="1" ht="12.75">
      <c r="B26" s="57"/>
      <c r="C26" s="277" t="s">
        <v>75</v>
      </c>
      <c r="D26" s="277"/>
      <c r="E26" s="277"/>
      <c r="F26" s="277"/>
      <c r="G26" s="277"/>
      <c r="H26" s="277"/>
      <c r="I26" s="277"/>
      <c r="J26" s="277"/>
      <c r="K26" s="54"/>
    </row>
    <row r="27" spans="2:11" s="55" customFormat="1" ht="12.75">
      <c r="B27" s="52"/>
      <c r="C27" s="277" t="s">
        <v>76</v>
      </c>
      <c r="D27" s="277"/>
      <c r="E27" s="277"/>
      <c r="F27" s="277"/>
      <c r="G27" s="277"/>
      <c r="H27" s="277"/>
      <c r="I27" s="277"/>
      <c r="J27" s="277"/>
      <c r="K27" s="54"/>
    </row>
    <row r="28" spans="2:11" s="55" customFormat="1" ht="12.75">
      <c r="B28" s="52"/>
      <c r="C28" s="53"/>
      <c r="D28" s="53"/>
      <c r="E28" s="53"/>
      <c r="F28" s="53"/>
      <c r="G28" s="53"/>
      <c r="H28" s="53"/>
      <c r="I28" s="53"/>
      <c r="J28" s="53"/>
      <c r="K28" s="54"/>
    </row>
    <row r="29" spans="2:11" s="55" customFormat="1" ht="12.75">
      <c r="B29" s="52"/>
      <c r="C29" s="53"/>
      <c r="D29" s="53"/>
      <c r="E29" s="53"/>
      <c r="F29" s="53"/>
      <c r="G29" s="53"/>
      <c r="H29" s="53"/>
      <c r="I29" s="53"/>
      <c r="J29" s="53"/>
      <c r="K29" s="54"/>
    </row>
    <row r="30" spans="2:11" s="61" customFormat="1" ht="33.75">
      <c r="B30" s="52"/>
      <c r="C30" s="53"/>
      <c r="D30" s="53"/>
      <c r="E30" s="53"/>
      <c r="F30" s="58" t="s">
        <v>268</v>
      </c>
      <c r="G30" s="59"/>
      <c r="H30" s="59"/>
      <c r="I30" s="59"/>
      <c r="J30" s="59"/>
      <c r="K30" s="60"/>
    </row>
    <row r="31" spans="2:11" s="61" customFormat="1" ht="12.75">
      <c r="B31" s="62"/>
      <c r="C31" s="59"/>
      <c r="D31" s="59"/>
      <c r="E31" s="59"/>
      <c r="F31" s="59"/>
      <c r="G31" s="59"/>
      <c r="H31" s="59"/>
      <c r="I31" s="59"/>
      <c r="J31" s="59"/>
      <c r="K31" s="60"/>
    </row>
    <row r="32" spans="2:11" s="61" customFormat="1" ht="12.75">
      <c r="B32" s="62"/>
      <c r="C32" s="59"/>
      <c r="D32" s="59"/>
      <c r="E32" s="59"/>
      <c r="F32" s="59"/>
      <c r="G32" s="59"/>
      <c r="H32" s="59"/>
      <c r="I32" s="59"/>
      <c r="J32" s="59"/>
      <c r="K32" s="60"/>
    </row>
    <row r="33" spans="2:11" s="61" customFormat="1" ht="12.75">
      <c r="B33" s="62"/>
      <c r="C33" s="59"/>
      <c r="D33" s="59"/>
      <c r="E33" s="59"/>
      <c r="F33" s="59"/>
      <c r="G33" s="59"/>
      <c r="H33" s="59"/>
      <c r="I33" s="59"/>
      <c r="J33" s="59"/>
      <c r="K33" s="60"/>
    </row>
    <row r="34" spans="2:11" s="61" customFormat="1" ht="12.75">
      <c r="B34" s="62"/>
      <c r="C34" s="59"/>
      <c r="D34" s="59"/>
      <c r="E34" s="59"/>
      <c r="F34" s="59"/>
      <c r="G34" s="59"/>
      <c r="H34" s="59"/>
      <c r="I34" s="59"/>
      <c r="J34" s="59"/>
      <c r="K34" s="60"/>
    </row>
    <row r="35" spans="2:11" s="61" customFormat="1" ht="12.75">
      <c r="B35" s="62"/>
      <c r="C35" s="59"/>
      <c r="D35" s="59"/>
      <c r="E35" s="59"/>
      <c r="F35" s="59"/>
      <c r="G35" s="59"/>
      <c r="H35" s="59"/>
      <c r="I35" s="59"/>
      <c r="J35" s="59"/>
      <c r="K35" s="60"/>
    </row>
    <row r="36" spans="2:11" s="61" customFormat="1" ht="12.75">
      <c r="B36" s="62"/>
      <c r="C36" s="59"/>
      <c r="D36" s="59"/>
      <c r="E36" s="59"/>
      <c r="F36" s="59"/>
      <c r="G36" s="59"/>
      <c r="H36" s="59"/>
      <c r="I36" s="59"/>
      <c r="J36" s="59"/>
      <c r="K36" s="60"/>
    </row>
    <row r="37" spans="2:11" s="61" customFormat="1" ht="12.75">
      <c r="B37" s="62"/>
      <c r="C37" s="59"/>
      <c r="D37" s="59"/>
      <c r="E37" s="59"/>
      <c r="F37" s="59"/>
      <c r="G37" s="59"/>
      <c r="H37" s="59"/>
      <c r="I37" s="59"/>
      <c r="J37" s="59"/>
      <c r="K37" s="60"/>
    </row>
    <row r="38" spans="2:11" s="61" customFormat="1" ht="12.75">
      <c r="B38" s="62"/>
      <c r="C38" s="59"/>
      <c r="D38" s="59"/>
      <c r="E38" s="59"/>
      <c r="F38" s="59"/>
      <c r="G38" s="59"/>
      <c r="H38" s="59"/>
      <c r="I38" s="59"/>
      <c r="J38" s="59"/>
      <c r="K38" s="60"/>
    </row>
    <row r="39" spans="2:11" s="61" customFormat="1" ht="12.75">
      <c r="B39" s="62"/>
      <c r="C39" s="59"/>
      <c r="D39" s="59"/>
      <c r="E39" s="59"/>
      <c r="F39" s="59"/>
      <c r="G39" s="59"/>
      <c r="H39" s="59"/>
      <c r="I39" s="59"/>
      <c r="J39" s="59"/>
      <c r="K39" s="60"/>
    </row>
    <row r="40" spans="2:11" s="61" customFormat="1" ht="12.75">
      <c r="B40" s="62"/>
      <c r="C40" s="59"/>
      <c r="D40" s="59"/>
      <c r="E40" s="59"/>
      <c r="F40" s="59"/>
      <c r="G40" s="59"/>
      <c r="H40" s="59"/>
      <c r="I40" s="59"/>
      <c r="J40" s="59"/>
      <c r="K40" s="60"/>
    </row>
    <row r="41" spans="2:11" s="61" customFormat="1" ht="12.75">
      <c r="B41" s="62"/>
      <c r="C41" s="59"/>
      <c r="D41" s="59"/>
      <c r="E41" s="59"/>
      <c r="F41" s="59"/>
      <c r="G41" s="59"/>
      <c r="H41" s="59"/>
      <c r="I41" s="59"/>
      <c r="J41" s="59"/>
      <c r="K41" s="60"/>
    </row>
    <row r="42" spans="2:11" s="61" customFormat="1" ht="12.75">
      <c r="B42" s="62"/>
      <c r="C42" s="59"/>
      <c r="D42" s="59"/>
      <c r="E42" s="59"/>
      <c r="F42" s="59"/>
      <c r="G42" s="59"/>
      <c r="H42" s="59"/>
      <c r="I42" s="59"/>
      <c r="J42" s="59"/>
      <c r="K42" s="60"/>
    </row>
    <row r="43" spans="2:11" s="61" customFormat="1" ht="12.75">
      <c r="B43" s="62"/>
      <c r="C43" s="59"/>
      <c r="D43" s="59"/>
      <c r="E43" s="59"/>
      <c r="F43" s="59"/>
      <c r="G43" s="59"/>
      <c r="H43" s="59"/>
      <c r="I43" s="59"/>
      <c r="J43" s="59"/>
      <c r="K43" s="60"/>
    </row>
    <row r="44" spans="2:11" s="61" customFormat="1" ht="12.75">
      <c r="B44" s="62"/>
      <c r="C44" s="59"/>
      <c r="D44" s="59"/>
      <c r="E44" s="59"/>
      <c r="F44" s="59"/>
      <c r="G44" s="59"/>
      <c r="H44" s="59"/>
      <c r="I44" s="59"/>
      <c r="J44" s="59"/>
      <c r="K44" s="60"/>
    </row>
    <row r="45" spans="2:11" s="61" customFormat="1" ht="9" customHeight="1">
      <c r="B45" s="62"/>
      <c r="C45" s="59"/>
      <c r="D45" s="59"/>
      <c r="E45" s="59"/>
      <c r="F45" s="59"/>
      <c r="G45" s="59"/>
      <c r="H45" s="59"/>
      <c r="I45" s="59"/>
      <c r="J45" s="59"/>
      <c r="K45" s="60"/>
    </row>
    <row r="46" spans="2:11" s="61" customFormat="1" ht="12.75">
      <c r="B46" s="62"/>
      <c r="C46" s="59"/>
      <c r="D46" s="59"/>
      <c r="E46" s="59"/>
      <c r="F46" s="59"/>
      <c r="G46" s="59"/>
      <c r="H46" s="59"/>
      <c r="I46" s="59"/>
      <c r="J46" s="59"/>
      <c r="K46" s="60"/>
    </row>
    <row r="47" spans="2:11" s="61" customFormat="1" ht="12.75">
      <c r="B47" s="62"/>
      <c r="C47" s="59"/>
      <c r="D47" s="59"/>
      <c r="E47" s="59"/>
      <c r="F47" s="59"/>
      <c r="G47" s="59"/>
      <c r="H47" s="59"/>
      <c r="I47" s="59"/>
      <c r="J47" s="59"/>
      <c r="K47" s="60"/>
    </row>
    <row r="48" spans="2:11" s="44" customFormat="1" ht="12.75" customHeight="1">
      <c r="B48" s="38"/>
      <c r="C48" s="39" t="s">
        <v>99</v>
      </c>
      <c r="D48" s="39"/>
      <c r="E48" s="39"/>
      <c r="F48" s="39"/>
      <c r="G48" s="39"/>
      <c r="H48" s="273" t="s">
        <v>172</v>
      </c>
      <c r="I48" s="273"/>
      <c r="J48" s="39"/>
      <c r="K48" s="43"/>
    </row>
    <row r="49" spans="2:11" s="44" customFormat="1" ht="12.75" customHeight="1">
      <c r="B49" s="38"/>
      <c r="C49" s="39" t="s">
        <v>100</v>
      </c>
      <c r="D49" s="39"/>
      <c r="E49" s="39"/>
      <c r="F49" s="39"/>
      <c r="G49" s="39"/>
      <c r="H49" s="272" t="s">
        <v>173</v>
      </c>
      <c r="I49" s="272"/>
      <c r="J49" s="39"/>
      <c r="K49" s="43"/>
    </row>
    <row r="50" spans="2:11" s="44" customFormat="1" ht="12.75" customHeight="1">
      <c r="B50" s="38"/>
      <c r="C50" s="39" t="s">
        <v>94</v>
      </c>
      <c r="D50" s="39"/>
      <c r="E50" s="39"/>
      <c r="F50" s="39"/>
      <c r="G50" s="39"/>
      <c r="H50" s="272" t="s">
        <v>101</v>
      </c>
      <c r="I50" s="272"/>
      <c r="J50" s="39"/>
      <c r="K50" s="43"/>
    </row>
    <row r="51" spans="2:11" s="44" customFormat="1" ht="12.75" customHeight="1">
      <c r="B51" s="38"/>
      <c r="C51" s="39" t="s">
        <v>95</v>
      </c>
      <c r="D51" s="39"/>
      <c r="E51" s="39"/>
      <c r="F51" s="39"/>
      <c r="G51" s="39"/>
      <c r="H51" s="272" t="s">
        <v>101</v>
      </c>
      <c r="I51" s="272"/>
      <c r="J51" s="39"/>
      <c r="K51" s="43"/>
    </row>
    <row r="52" spans="2:11" s="55" customFormat="1" ht="12.75">
      <c r="B52" s="52"/>
      <c r="C52" s="53"/>
      <c r="D52" s="53"/>
      <c r="E52" s="53"/>
      <c r="F52" s="53"/>
      <c r="G52" s="53"/>
      <c r="H52" s="53"/>
      <c r="I52" s="53"/>
      <c r="J52" s="53"/>
      <c r="K52" s="54"/>
    </row>
    <row r="53" spans="2:11" s="66" customFormat="1" ht="12.75" customHeight="1">
      <c r="B53" s="63"/>
      <c r="C53" s="39" t="s">
        <v>102</v>
      </c>
      <c r="D53" s="39"/>
      <c r="E53" s="39"/>
      <c r="F53" s="39"/>
      <c r="G53" s="51" t="s">
        <v>96</v>
      </c>
      <c r="H53" s="273" t="s">
        <v>269</v>
      </c>
      <c r="I53" s="273"/>
      <c r="J53" s="64"/>
      <c r="K53" s="65"/>
    </row>
    <row r="54" spans="2:11" s="66" customFormat="1" ht="12.75" customHeight="1">
      <c r="B54" s="63"/>
      <c r="C54" s="39"/>
      <c r="D54" s="39"/>
      <c r="E54" s="39"/>
      <c r="F54" s="39"/>
      <c r="G54" s="51" t="s">
        <v>97</v>
      </c>
      <c r="H54" s="272" t="s">
        <v>270</v>
      </c>
      <c r="I54" s="272"/>
      <c r="J54" s="64"/>
      <c r="K54" s="65"/>
    </row>
    <row r="55" spans="2:11" s="66" customFormat="1" ht="7.5" customHeight="1">
      <c r="B55" s="63"/>
      <c r="C55" s="39"/>
      <c r="D55" s="39"/>
      <c r="E55" s="39"/>
      <c r="F55" s="39"/>
      <c r="G55" s="51"/>
      <c r="H55" s="51"/>
      <c r="I55" s="51"/>
      <c r="J55" s="64"/>
      <c r="K55" s="65"/>
    </row>
    <row r="56" spans="2:11" s="66" customFormat="1" ht="12.75" customHeight="1">
      <c r="B56" s="63"/>
      <c r="C56" s="39" t="s">
        <v>98</v>
      </c>
      <c r="D56" s="39"/>
      <c r="E56" s="39"/>
      <c r="F56" s="51"/>
      <c r="G56" s="39"/>
      <c r="H56" s="40"/>
      <c r="I56" s="40"/>
      <c r="J56" s="64"/>
      <c r="K56" s="65"/>
    </row>
    <row r="57" spans="2:11" ht="22.5" customHeight="1">
      <c r="B57" s="67"/>
      <c r="C57" s="68"/>
      <c r="D57" s="68"/>
      <c r="E57" s="68"/>
      <c r="F57" s="68"/>
      <c r="G57" s="68"/>
      <c r="H57" s="68"/>
      <c r="I57" s="68"/>
      <c r="J57" s="68"/>
      <c r="K57" s="69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zoomScalePageLayoutView="0" workbookViewId="0" topLeftCell="A31">
      <selection activeCell="K16" sqref="K16"/>
    </sheetView>
  </sheetViews>
  <sheetFormatPr defaultColWidth="9.140625" defaultRowHeight="12.75"/>
  <cols>
    <col min="1" max="1" width="5.140625" style="109" customWidth="1"/>
    <col min="2" max="2" width="3.7109375" style="110" customWidth="1"/>
    <col min="3" max="3" width="2.7109375" style="110" customWidth="1"/>
    <col min="4" max="4" width="4.00390625" style="110" customWidth="1"/>
    <col min="5" max="5" width="40.57421875" style="109" customWidth="1"/>
    <col min="6" max="6" width="8.28125" style="109" customWidth="1"/>
    <col min="7" max="8" width="15.7109375" style="111" customWidth="1"/>
    <col min="9" max="9" width="1.421875" style="109" customWidth="1"/>
    <col min="10" max="11" width="9.140625" style="109" customWidth="1"/>
    <col min="12" max="12" width="9.7109375" style="109" bestFit="1" customWidth="1"/>
    <col min="13" max="16384" width="9.140625" style="109" customWidth="1"/>
  </cols>
  <sheetData>
    <row r="1" spans="2:8" s="34" customFormat="1" ht="17.25" customHeight="1">
      <c r="B1" s="71"/>
      <c r="C1" s="71"/>
      <c r="D1" s="71"/>
      <c r="G1" s="72"/>
      <c r="H1" s="72"/>
    </row>
    <row r="2" spans="2:8" s="76" customFormat="1" ht="18">
      <c r="B2" s="229" t="s">
        <v>255</v>
      </c>
      <c r="C2" s="74"/>
      <c r="D2" s="74"/>
      <c r="E2" s="75"/>
      <c r="H2" s="77" t="s">
        <v>174</v>
      </c>
    </row>
    <row r="3" spans="2:8" s="76" customFormat="1" ht="9" customHeight="1">
      <c r="B3" s="73"/>
      <c r="C3" s="74"/>
      <c r="D3" s="74"/>
      <c r="E3" s="75"/>
      <c r="G3" s="77"/>
      <c r="H3" s="77"/>
    </row>
    <row r="4" spans="2:8" s="78" customFormat="1" ht="18" customHeight="1">
      <c r="B4" s="232" t="s">
        <v>263</v>
      </c>
      <c r="C4" s="232"/>
      <c r="D4" s="232"/>
      <c r="E4" s="232"/>
      <c r="F4" s="232"/>
      <c r="G4" s="232"/>
      <c r="H4" s="232"/>
    </row>
    <row r="5" spans="2:8" s="55" customFormat="1" ht="6.75" customHeight="1">
      <c r="B5" s="79"/>
      <c r="C5" s="79"/>
      <c r="D5" s="79"/>
      <c r="G5" s="80"/>
      <c r="H5" s="80"/>
    </row>
    <row r="6" spans="2:8" s="55" customFormat="1" ht="12" customHeight="1">
      <c r="B6" s="236" t="s">
        <v>2</v>
      </c>
      <c r="C6" s="238" t="s">
        <v>8</v>
      </c>
      <c r="D6" s="239"/>
      <c r="E6" s="240"/>
      <c r="F6" s="236" t="s">
        <v>9</v>
      </c>
      <c r="G6" s="84" t="s">
        <v>136</v>
      </c>
      <c r="H6" s="84" t="s">
        <v>136</v>
      </c>
    </row>
    <row r="7" spans="2:8" s="55" customFormat="1" ht="12" customHeight="1">
      <c r="B7" s="237"/>
      <c r="C7" s="241"/>
      <c r="D7" s="242"/>
      <c r="E7" s="243"/>
      <c r="F7" s="237"/>
      <c r="G7" s="85" t="s">
        <v>137</v>
      </c>
      <c r="H7" s="86" t="s">
        <v>142</v>
      </c>
    </row>
    <row r="8" spans="2:8" s="91" customFormat="1" ht="24.75" customHeight="1">
      <c r="B8" s="87" t="s">
        <v>3</v>
      </c>
      <c r="C8" s="233" t="s">
        <v>143</v>
      </c>
      <c r="D8" s="234"/>
      <c r="E8" s="235"/>
      <c r="F8" s="89"/>
      <c r="G8" s="201">
        <f>G9+G12+G13+G21+G29+G30+G31</f>
        <v>7317864</v>
      </c>
      <c r="H8" s="201">
        <f>H9+H12+H13+H21+H29+H30+H31</f>
        <v>4480059</v>
      </c>
    </row>
    <row r="9" spans="2:8" s="91" customFormat="1" ht="16.5" customHeight="1">
      <c r="B9" s="92"/>
      <c r="C9" s="88">
        <v>1</v>
      </c>
      <c r="D9" s="83" t="s">
        <v>10</v>
      </c>
      <c r="E9" s="93"/>
      <c r="F9" s="94"/>
      <c r="G9" s="201">
        <f>G10+G11</f>
        <v>10542</v>
      </c>
      <c r="H9" s="201">
        <f>H10+H11</f>
        <v>16722</v>
      </c>
    </row>
    <row r="10" spans="2:8" s="99" customFormat="1" ht="16.5" customHeight="1">
      <c r="B10" s="92"/>
      <c r="C10" s="88"/>
      <c r="D10" s="95" t="s">
        <v>103</v>
      </c>
      <c r="E10" s="96" t="s">
        <v>29</v>
      </c>
      <c r="F10" s="97"/>
      <c r="G10" s="98"/>
      <c r="H10" s="98">
        <v>2585</v>
      </c>
    </row>
    <row r="11" spans="2:8" s="99" customFormat="1" ht="16.5" customHeight="1">
      <c r="B11" s="100"/>
      <c r="C11" s="88"/>
      <c r="D11" s="95" t="s">
        <v>103</v>
      </c>
      <c r="E11" s="96" t="s">
        <v>30</v>
      </c>
      <c r="F11" s="97"/>
      <c r="G11" s="98">
        <v>10542</v>
      </c>
      <c r="H11" s="98">
        <v>14137</v>
      </c>
    </row>
    <row r="12" spans="2:8" s="91" customFormat="1" ht="16.5" customHeight="1">
      <c r="B12" s="100"/>
      <c r="C12" s="88">
        <v>2</v>
      </c>
      <c r="D12" s="83" t="s">
        <v>144</v>
      </c>
      <c r="E12" s="93"/>
      <c r="F12" s="94"/>
      <c r="G12" s="90"/>
      <c r="H12" s="90"/>
    </row>
    <row r="13" spans="2:12" s="91" customFormat="1" ht="16.5" customHeight="1">
      <c r="B13" s="92"/>
      <c r="C13" s="88">
        <v>3</v>
      </c>
      <c r="D13" s="83" t="s">
        <v>145</v>
      </c>
      <c r="E13" s="93"/>
      <c r="F13" s="94"/>
      <c r="G13" s="201">
        <f>G14+G15+G16+G17+G18+G19+G20</f>
        <v>1629436</v>
      </c>
      <c r="H13" s="201">
        <f>H14+H15+H16+H17+H18+H19+H20</f>
        <v>1079121</v>
      </c>
      <c r="L13" s="202"/>
    </row>
    <row r="14" spans="2:8" s="99" customFormat="1" ht="16.5" customHeight="1">
      <c r="B14" s="92"/>
      <c r="C14" s="101"/>
      <c r="D14" s="95" t="s">
        <v>103</v>
      </c>
      <c r="E14" s="96" t="s">
        <v>104</v>
      </c>
      <c r="F14" s="97"/>
      <c r="G14" s="98">
        <v>780690</v>
      </c>
      <c r="H14" s="98">
        <v>414966</v>
      </c>
    </row>
    <row r="15" spans="2:8" s="99" customFormat="1" ht="16.5" customHeight="1">
      <c r="B15" s="100"/>
      <c r="C15" s="102"/>
      <c r="D15" s="103" t="s">
        <v>103</v>
      </c>
      <c r="E15" s="96" t="s">
        <v>105</v>
      </c>
      <c r="F15" s="97"/>
      <c r="G15" s="98"/>
      <c r="H15" s="98"/>
    </row>
    <row r="16" spans="2:11" s="99" customFormat="1" ht="16.5" customHeight="1">
      <c r="B16" s="100"/>
      <c r="C16" s="102"/>
      <c r="D16" s="103" t="s">
        <v>103</v>
      </c>
      <c r="E16" s="96" t="s">
        <v>106</v>
      </c>
      <c r="F16" s="97"/>
      <c r="G16" s="230">
        <v>574686</v>
      </c>
      <c r="H16" s="98">
        <v>589976</v>
      </c>
      <c r="J16" s="197"/>
      <c r="K16" s="197"/>
    </row>
    <row r="17" spans="2:8" s="99" customFormat="1" ht="16.5" customHeight="1">
      <c r="B17" s="100"/>
      <c r="C17" s="102"/>
      <c r="D17" s="103" t="s">
        <v>103</v>
      </c>
      <c r="E17" s="96" t="s">
        <v>107</v>
      </c>
      <c r="F17" s="97"/>
      <c r="G17" s="230">
        <v>274060</v>
      </c>
      <c r="H17" s="98">
        <v>74179</v>
      </c>
    </row>
    <row r="18" spans="2:8" s="99" customFormat="1" ht="16.5" customHeight="1">
      <c r="B18" s="100"/>
      <c r="C18" s="102"/>
      <c r="D18" s="103" t="s">
        <v>103</v>
      </c>
      <c r="E18" s="96" t="s">
        <v>110</v>
      </c>
      <c r="F18" s="97"/>
      <c r="G18" s="98"/>
      <c r="H18" s="98"/>
    </row>
    <row r="19" spans="2:8" s="99" customFormat="1" ht="16.5" customHeight="1">
      <c r="B19" s="100"/>
      <c r="C19" s="102"/>
      <c r="D19" s="103" t="s">
        <v>103</v>
      </c>
      <c r="E19" s="96"/>
      <c r="F19" s="97"/>
      <c r="G19" s="98"/>
      <c r="H19" s="98"/>
    </row>
    <row r="20" spans="2:8" s="99" customFormat="1" ht="16.5" customHeight="1">
      <c r="B20" s="100"/>
      <c r="C20" s="102"/>
      <c r="D20" s="103" t="s">
        <v>103</v>
      </c>
      <c r="E20" s="96"/>
      <c r="F20" s="97"/>
      <c r="G20" s="98"/>
      <c r="H20" s="98"/>
    </row>
    <row r="21" spans="2:12" s="91" customFormat="1" ht="16.5" customHeight="1">
      <c r="B21" s="100"/>
      <c r="C21" s="88">
        <v>4</v>
      </c>
      <c r="D21" s="83" t="s">
        <v>11</v>
      </c>
      <c r="E21" s="93"/>
      <c r="F21" s="94"/>
      <c r="G21" s="201">
        <f>G22+G23+G24+G25+G26+G27+G28</f>
        <v>5677886</v>
      </c>
      <c r="H21" s="201">
        <f>H22+H23+H24+H25+H26+H27+H28</f>
        <v>3384216</v>
      </c>
      <c r="L21" s="202"/>
    </row>
    <row r="22" spans="2:8" s="99" customFormat="1" ht="16.5" customHeight="1">
      <c r="B22" s="92"/>
      <c r="C22" s="101"/>
      <c r="D22" s="95" t="s">
        <v>103</v>
      </c>
      <c r="E22" s="96" t="s">
        <v>12</v>
      </c>
      <c r="F22" s="97"/>
      <c r="G22" s="98"/>
      <c r="H22" s="98"/>
    </row>
    <row r="23" spans="2:8" s="99" customFormat="1" ht="16.5" customHeight="1">
      <c r="B23" s="100"/>
      <c r="C23" s="102"/>
      <c r="D23" s="103" t="s">
        <v>103</v>
      </c>
      <c r="E23" s="96" t="s">
        <v>109</v>
      </c>
      <c r="F23" s="97"/>
      <c r="G23" s="98"/>
      <c r="H23" s="98"/>
    </row>
    <row r="24" spans="2:8" s="99" customFormat="1" ht="16.5" customHeight="1">
      <c r="B24" s="100"/>
      <c r="C24" s="102"/>
      <c r="D24" s="103" t="s">
        <v>103</v>
      </c>
      <c r="E24" s="96" t="s">
        <v>13</v>
      </c>
      <c r="F24" s="97"/>
      <c r="G24" s="98"/>
      <c r="H24" s="98"/>
    </row>
    <row r="25" spans="2:8" s="99" customFormat="1" ht="16.5" customHeight="1">
      <c r="B25" s="100"/>
      <c r="C25" s="102"/>
      <c r="D25" s="103" t="s">
        <v>103</v>
      </c>
      <c r="E25" s="96" t="s">
        <v>148</v>
      </c>
      <c r="F25" s="97"/>
      <c r="G25" s="98"/>
      <c r="H25" s="98"/>
    </row>
    <row r="26" spans="2:8" s="99" customFormat="1" ht="16.5" customHeight="1">
      <c r="B26" s="100"/>
      <c r="C26" s="102"/>
      <c r="D26" s="103" t="s">
        <v>103</v>
      </c>
      <c r="E26" s="96" t="s">
        <v>14</v>
      </c>
      <c r="F26" s="97"/>
      <c r="G26" s="98">
        <v>5677886</v>
      </c>
      <c r="H26" s="98">
        <v>3384216</v>
      </c>
    </row>
    <row r="27" spans="2:8" s="99" customFormat="1" ht="16.5" customHeight="1">
      <c r="B27" s="100"/>
      <c r="C27" s="102"/>
      <c r="D27" s="103" t="s">
        <v>103</v>
      </c>
      <c r="E27" s="96" t="s">
        <v>15</v>
      </c>
      <c r="F27" s="97"/>
      <c r="G27" s="98"/>
      <c r="H27" s="98"/>
    </row>
    <row r="28" spans="2:8" s="99" customFormat="1" ht="16.5" customHeight="1">
      <c r="B28" s="100"/>
      <c r="C28" s="102"/>
      <c r="D28" s="103" t="s">
        <v>103</v>
      </c>
      <c r="E28" s="96"/>
      <c r="F28" s="97"/>
      <c r="G28" s="98"/>
      <c r="H28" s="98"/>
    </row>
    <row r="29" spans="2:8" s="91" customFormat="1" ht="16.5" customHeight="1">
      <c r="B29" s="100"/>
      <c r="C29" s="88">
        <v>5</v>
      </c>
      <c r="D29" s="83" t="s">
        <v>146</v>
      </c>
      <c r="E29" s="93"/>
      <c r="F29" s="94"/>
      <c r="G29" s="90"/>
      <c r="H29" s="90"/>
    </row>
    <row r="30" spans="2:8" s="91" customFormat="1" ht="16.5" customHeight="1">
      <c r="B30" s="92"/>
      <c r="C30" s="88">
        <v>6</v>
      </c>
      <c r="D30" s="83" t="s">
        <v>147</v>
      </c>
      <c r="E30" s="93"/>
      <c r="F30" s="94"/>
      <c r="G30" s="90"/>
      <c r="H30" s="90"/>
    </row>
    <row r="31" spans="2:8" s="91" customFormat="1" ht="16.5" customHeight="1">
      <c r="B31" s="92"/>
      <c r="C31" s="88">
        <v>7</v>
      </c>
      <c r="D31" s="83" t="s">
        <v>16</v>
      </c>
      <c r="E31" s="93"/>
      <c r="F31" s="94"/>
      <c r="G31" s="90">
        <f>G32+G33</f>
        <v>0</v>
      </c>
      <c r="H31" s="90">
        <f>H32+H33</f>
        <v>0</v>
      </c>
    </row>
    <row r="32" spans="2:8" s="91" customFormat="1" ht="16.5" customHeight="1">
      <c r="B32" s="92"/>
      <c r="C32" s="88"/>
      <c r="D32" s="95" t="s">
        <v>103</v>
      </c>
      <c r="E32" s="93" t="s">
        <v>149</v>
      </c>
      <c r="F32" s="94"/>
      <c r="G32" s="90"/>
      <c r="H32" s="90"/>
    </row>
    <row r="33" spans="2:8" s="91" customFormat="1" ht="16.5" customHeight="1">
      <c r="B33" s="92"/>
      <c r="C33" s="88"/>
      <c r="D33" s="95" t="s">
        <v>103</v>
      </c>
      <c r="E33" s="93"/>
      <c r="F33" s="94"/>
      <c r="G33" s="90"/>
      <c r="H33" s="90"/>
    </row>
    <row r="34" spans="2:8" s="91" customFormat="1" ht="24.75" customHeight="1">
      <c r="B34" s="104" t="s">
        <v>4</v>
      </c>
      <c r="C34" s="233" t="s">
        <v>17</v>
      </c>
      <c r="D34" s="234"/>
      <c r="E34" s="235"/>
      <c r="F34" s="94"/>
      <c r="G34" s="201">
        <f>G35+G36+G41+G42+G43+G44</f>
        <v>0</v>
      </c>
      <c r="H34" s="201">
        <f>H35+H36+H41+H42+H43+H44</f>
        <v>0</v>
      </c>
    </row>
    <row r="35" spans="2:8" s="91" customFormat="1" ht="16.5" customHeight="1">
      <c r="B35" s="92"/>
      <c r="C35" s="88">
        <v>1</v>
      </c>
      <c r="D35" s="83" t="s">
        <v>18</v>
      </c>
      <c r="E35" s="93"/>
      <c r="F35" s="94"/>
      <c r="G35" s="90"/>
      <c r="H35" s="90"/>
    </row>
    <row r="36" spans="2:8" s="91" customFormat="1" ht="16.5" customHeight="1">
      <c r="B36" s="92"/>
      <c r="C36" s="88">
        <v>2</v>
      </c>
      <c r="D36" s="83" t="s">
        <v>19</v>
      </c>
      <c r="E36" s="105"/>
      <c r="F36" s="94"/>
      <c r="G36" s="201">
        <f>G37+G38+G39+G40</f>
        <v>0</v>
      </c>
      <c r="H36" s="201">
        <f>H37+H38+H39+H40</f>
        <v>0</v>
      </c>
    </row>
    <row r="37" spans="2:8" s="99" customFormat="1" ht="16.5" customHeight="1">
      <c r="B37" s="92"/>
      <c r="C37" s="101"/>
      <c r="D37" s="95" t="s">
        <v>103</v>
      </c>
      <c r="E37" s="96" t="s">
        <v>24</v>
      </c>
      <c r="F37" s="97"/>
      <c r="G37" s="98"/>
      <c r="H37" s="98"/>
    </row>
    <row r="38" spans="2:8" s="99" customFormat="1" ht="16.5" customHeight="1">
      <c r="B38" s="100"/>
      <c r="C38" s="102"/>
      <c r="D38" s="103" t="s">
        <v>103</v>
      </c>
      <c r="E38" s="96" t="s">
        <v>5</v>
      </c>
      <c r="F38" s="97"/>
      <c r="G38" s="98"/>
      <c r="H38" s="98"/>
    </row>
    <row r="39" spans="2:8" s="99" customFormat="1" ht="16.5" customHeight="1">
      <c r="B39" s="100"/>
      <c r="C39" s="102"/>
      <c r="D39" s="103" t="s">
        <v>103</v>
      </c>
      <c r="E39" s="96" t="s">
        <v>108</v>
      </c>
      <c r="F39" s="97"/>
      <c r="G39" s="98"/>
      <c r="H39" s="98"/>
    </row>
    <row r="40" spans="2:8" s="99" customFormat="1" ht="16.5" customHeight="1">
      <c r="B40" s="100"/>
      <c r="C40" s="102"/>
      <c r="D40" s="103" t="s">
        <v>103</v>
      </c>
      <c r="E40" s="96" t="s">
        <v>117</v>
      </c>
      <c r="F40" s="97"/>
      <c r="G40" s="98"/>
      <c r="H40" s="98"/>
    </row>
    <row r="41" spans="2:8" s="91" customFormat="1" ht="16.5" customHeight="1">
      <c r="B41" s="100"/>
      <c r="C41" s="88">
        <v>3</v>
      </c>
      <c r="D41" s="83" t="s">
        <v>20</v>
      </c>
      <c r="E41" s="93"/>
      <c r="F41" s="94"/>
      <c r="G41" s="90"/>
      <c r="H41" s="90"/>
    </row>
    <row r="42" spans="2:8" s="91" customFormat="1" ht="16.5" customHeight="1">
      <c r="B42" s="92"/>
      <c r="C42" s="88">
        <v>4</v>
      </c>
      <c r="D42" s="83" t="s">
        <v>21</v>
      </c>
      <c r="E42" s="93"/>
      <c r="F42" s="94"/>
      <c r="G42" s="90"/>
      <c r="H42" s="90"/>
    </row>
    <row r="43" spans="2:8" s="91" customFormat="1" ht="16.5" customHeight="1">
      <c r="B43" s="92"/>
      <c r="C43" s="88">
        <v>5</v>
      </c>
      <c r="D43" s="83" t="s">
        <v>22</v>
      </c>
      <c r="E43" s="93"/>
      <c r="F43" s="94"/>
      <c r="G43" s="90"/>
      <c r="H43" s="90"/>
    </row>
    <row r="44" spans="2:8" s="91" customFormat="1" ht="16.5" customHeight="1">
      <c r="B44" s="92"/>
      <c r="C44" s="88">
        <v>6</v>
      </c>
      <c r="D44" s="83" t="s">
        <v>23</v>
      </c>
      <c r="E44" s="93"/>
      <c r="F44" s="94"/>
      <c r="G44" s="90"/>
      <c r="H44" s="90"/>
    </row>
    <row r="45" spans="2:8" s="91" customFormat="1" ht="30" customHeight="1">
      <c r="B45" s="94"/>
      <c r="C45" s="233" t="s">
        <v>54</v>
      </c>
      <c r="D45" s="234"/>
      <c r="E45" s="235"/>
      <c r="F45" s="94"/>
      <c r="G45" s="201">
        <f>G8+G34</f>
        <v>7317864</v>
      </c>
      <c r="H45" s="201">
        <f>H8+H34</f>
        <v>4480059</v>
      </c>
    </row>
    <row r="46" spans="2:8" s="91" customFormat="1" ht="9.75" customHeight="1">
      <c r="B46" s="106"/>
      <c r="C46" s="106"/>
      <c r="D46" s="106"/>
      <c r="E46" s="106"/>
      <c r="F46" s="107"/>
      <c r="G46" s="108"/>
      <c r="H46" s="108"/>
    </row>
    <row r="47" spans="2:8" s="91" customFormat="1" ht="15.75" customHeight="1">
      <c r="B47" s="106"/>
      <c r="C47" s="106"/>
      <c r="D47" s="106"/>
      <c r="E47" s="106"/>
      <c r="F47" s="107"/>
      <c r="G47" s="108">
        <f>G45-Pasivet!G45</f>
        <v>0</v>
      </c>
      <c r="H47" s="108">
        <f>H45-Pasivet!H45</f>
        <v>0</v>
      </c>
    </row>
  </sheetData>
  <sheetProtection/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6"/>
  <sheetViews>
    <sheetView zoomScalePageLayoutView="0" workbookViewId="0" topLeftCell="A13">
      <selection activeCell="G11" sqref="G11"/>
    </sheetView>
  </sheetViews>
  <sheetFormatPr defaultColWidth="9.140625" defaultRowHeight="12.75"/>
  <cols>
    <col min="1" max="1" width="5.421875" style="109" customWidth="1"/>
    <col min="2" max="2" width="3.7109375" style="110" customWidth="1"/>
    <col min="3" max="3" width="2.7109375" style="110" customWidth="1"/>
    <col min="4" max="4" width="4.00390625" style="110" customWidth="1"/>
    <col min="5" max="5" width="40.57421875" style="109" customWidth="1"/>
    <col min="6" max="6" width="8.28125" style="109" customWidth="1"/>
    <col min="7" max="8" width="15.7109375" style="111" customWidth="1"/>
    <col min="9" max="9" width="1.421875" style="109" customWidth="1"/>
    <col min="10" max="10" width="9.7109375" style="109" bestFit="1" customWidth="1"/>
    <col min="11" max="11" width="9.140625" style="109" customWidth="1"/>
    <col min="12" max="12" width="9.7109375" style="109" bestFit="1" customWidth="1"/>
    <col min="13" max="16384" width="9.140625" style="109" customWidth="1"/>
  </cols>
  <sheetData>
    <row r="2" spans="2:8" s="76" customFormat="1" ht="18">
      <c r="B2" s="229" t="str">
        <f>Aktivet!B2</f>
        <v>Shoqeria ''T&amp;P  ''  NIPTI K42727403P</v>
      </c>
      <c r="C2" s="74"/>
      <c r="D2" s="74"/>
      <c r="E2" s="75"/>
      <c r="H2" s="77" t="s">
        <v>174</v>
      </c>
    </row>
    <row r="3" spans="2:8" s="76" customFormat="1" ht="6" customHeight="1">
      <c r="B3" s="73"/>
      <c r="C3" s="74"/>
      <c r="D3" s="74"/>
      <c r="E3" s="75"/>
      <c r="G3" s="77"/>
      <c r="H3" s="77"/>
    </row>
    <row r="4" spans="2:8" s="78" customFormat="1" ht="18" customHeight="1">
      <c r="B4" s="232" t="s">
        <v>263</v>
      </c>
      <c r="C4" s="232"/>
      <c r="D4" s="232"/>
      <c r="E4" s="232"/>
      <c r="F4" s="232"/>
      <c r="G4" s="232"/>
      <c r="H4" s="232"/>
    </row>
    <row r="5" spans="2:8" s="55" customFormat="1" ht="6.75" customHeight="1">
      <c r="B5" s="79"/>
      <c r="C5" s="79"/>
      <c r="D5" s="79"/>
      <c r="G5" s="80"/>
      <c r="H5" s="80"/>
    </row>
    <row r="6" spans="2:8" s="78" customFormat="1" ht="15.75" customHeight="1">
      <c r="B6" s="236" t="s">
        <v>2</v>
      </c>
      <c r="C6" s="238" t="s">
        <v>49</v>
      </c>
      <c r="D6" s="239"/>
      <c r="E6" s="240"/>
      <c r="F6" s="236" t="s">
        <v>9</v>
      </c>
      <c r="G6" s="84" t="s">
        <v>136</v>
      </c>
      <c r="H6" s="84" t="s">
        <v>136</v>
      </c>
    </row>
    <row r="7" spans="2:8" s="78" customFormat="1" ht="15.75" customHeight="1">
      <c r="B7" s="237"/>
      <c r="C7" s="241"/>
      <c r="D7" s="242"/>
      <c r="E7" s="243"/>
      <c r="F7" s="237"/>
      <c r="G7" s="85" t="s">
        <v>137</v>
      </c>
      <c r="H7" s="86" t="s">
        <v>142</v>
      </c>
    </row>
    <row r="8" spans="2:8" s="91" customFormat="1" ht="24.75" customHeight="1">
      <c r="B8" s="104" t="s">
        <v>3</v>
      </c>
      <c r="C8" s="233" t="s">
        <v>50</v>
      </c>
      <c r="D8" s="234"/>
      <c r="E8" s="235"/>
      <c r="F8" s="94"/>
      <c r="G8" s="201">
        <f>G9+G10+G13+G24+G25</f>
        <v>5400562</v>
      </c>
      <c r="H8" s="201">
        <f>H9+H10+H13+H24+H25</f>
        <v>2700362</v>
      </c>
    </row>
    <row r="9" spans="2:8" s="91" customFormat="1" ht="15.75" customHeight="1">
      <c r="B9" s="92"/>
      <c r="C9" s="88">
        <v>1</v>
      </c>
      <c r="D9" s="83" t="s">
        <v>25</v>
      </c>
      <c r="E9" s="93"/>
      <c r="F9" s="94"/>
      <c r="G9" s="90"/>
      <c r="H9" s="90"/>
    </row>
    <row r="10" spans="2:8" s="91" customFormat="1" ht="15.75" customHeight="1">
      <c r="B10" s="92"/>
      <c r="C10" s="88">
        <v>2</v>
      </c>
      <c r="D10" s="83" t="s">
        <v>26</v>
      </c>
      <c r="E10" s="93"/>
      <c r="F10" s="94"/>
      <c r="G10" s="90">
        <f>G11+G12</f>
        <v>828369</v>
      </c>
      <c r="H10" s="90">
        <f>H11+H12</f>
        <v>0</v>
      </c>
    </row>
    <row r="11" spans="2:8" s="99" customFormat="1" ht="15.75" customHeight="1">
      <c r="B11" s="92"/>
      <c r="C11" s="101"/>
      <c r="D11" s="95" t="s">
        <v>103</v>
      </c>
      <c r="E11" s="96" t="s">
        <v>111</v>
      </c>
      <c r="F11" s="97"/>
      <c r="G11" s="230">
        <v>828369</v>
      </c>
      <c r="H11" s="98"/>
    </row>
    <row r="12" spans="2:8" s="99" customFormat="1" ht="15.75" customHeight="1">
      <c r="B12" s="100"/>
      <c r="C12" s="102"/>
      <c r="D12" s="103" t="s">
        <v>103</v>
      </c>
      <c r="E12" s="96" t="s">
        <v>150</v>
      </c>
      <c r="F12" s="97"/>
      <c r="G12" s="98"/>
      <c r="H12" s="98"/>
    </row>
    <row r="13" spans="2:8" s="91" customFormat="1" ht="15.75" customHeight="1">
      <c r="B13" s="100"/>
      <c r="C13" s="88">
        <v>3</v>
      </c>
      <c r="D13" s="83" t="s">
        <v>27</v>
      </c>
      <c r="E13" s="93"/>
      <c r="F13" s="94"/>
      <c r="G13" s="201">
        <f>G14+G15+G16+G17+G18+G19+G20+G21+G22+G23</f>
        <v>4572193</v>
      </c>
      <c r="H13" s="201">
        <f>H14+H15+H16+H17+H18+H19+H20+H21+H22+H23</f>
        <v>2700362</v>
      </c>
    </row>
    <row r="14" spans="2:8" s="99" customFormat="1" ht="15.75" customHeight="1">
      <c r="B14" s="92"/>
      <c r="C14" s="101"/>
      <c r="D14" s="95" t="s">
        <v>103</v>
      </c>
      <c r="E14" s="96" t="s">
        <v>33</v>
      </c>
      <c r="F14" s="97"/>
      <c r="G14" s="98">
        <v>1978355</v>
      </c>
      <c r="H14" s="98"/>
    </row>
    <row r="15" spans="2:8" s="99" customFormat="1" ht="15.75" customHeight="1">
      <c r="B15" s="100"/>
      <c r="C15" s="102"/>
      <c r="D15" s="103" t="s">
        <v>103</v>
      </c>
      <c r="E15" s="96" t="s">
        <v>64</v>
      </c>
      <c r="F15" s="97"/>
      <c r="G15" s="98">
        <v>71344</v>
      </c>
      <c r="H15" s="98">
        <v>66768</v>
      </c>
    </row>
    <row r="16" spans="2:8" s="99" customFormat="1" ht="15.75" customHeight="1">
      <c r="B16" s="100"/>
      <c r="C16" s="102"/>
      <c r="D16" s="103" t="s">
        <v>103</v>
      </c>
      <c r="E16" s="96" t="s">
        <v>112</v>
      </c>
      <c r="F16" s="97"/>
      <c r="G16" s="98">
        <f>31353-G17</f>
        <v>24553</v>
      </c>
      <c r="H16" s="98">
        <v>23994</v>
      </c>
    </row>
    <row r="17" spans="2:8" s="99" customFormat="1" ht="15.75" customHeight="1">
      <c r="B17" s="100"/>
      <c r="C17" s="102"/>
      <c r="D17" s="103" t="s">
        <v>103</v>
      </c>
      <c r="E17" s="96" t="s">
        <v>113</v>
      </c>
      <c r="F17" s="97"/>
      <c r="G17" s="98">
        <v>6800</v>
      </c>
      <c r="H17" s="98">
        <v>9600</v>
      </c>
    </row>
    <row r="18" spans="2:8" s="99" customFormat="1" ht="15.75" customHeight="1">
      <c r="B18" s="100"/>
      <c r="C18" s="102"/>
      <c r="D18" s="103" t="s">
        <v>103</v>
      </c>
      <c r="E18" s="96" t="s">
        <v>114</v>
      </c>
      <c r="F18" s="97"/>
      <c r="G18" s="98"/>
      <c r="H18" s="98"/>
    </row>
    <row r="19" spans="2:12" s="99" customFormat="1" ht="15.75" customHeight="1">
      <c r="B19" s="100"/>
      <c r="C19" s="102"/>
      <c r="D19" s="103" t="s">
        <v>103</v>
      </c>
      <c r="E19" s="96" t="s">
        <v>115</v>
      </c>
      <c r="F19" s="97"/>
      <c r="G19" s="98"/>
      <c r="H19" s="98"/>
      <c r="L19" s="197"/>
    </row>
    <row r="20" spans="2:8" s="99" customFormat="1" ht="15.75" customHeight="1">
      <c r="B20" s="100"/>
      <c r="C20" s="102"/>
      <c r="D20" s="103" t="s">
        <v>103</v>
      </c>
      <c r="E20" s="96" t="s">
        <v>116</v>
      </c>
      <c r="F20" s="97"/>
      <c r="G20" s="98"/>
      <c r="H20" s="98"/>
    </row>
    <row r="21" spans="2:8" s="99" customFormat="1" ht="15.75" customHeight="1">
      <c r="B21" s="100"/>
      <c r="C21" s="102"/>
      <c r="D21" s="103" t="s">
        <v>103</v>
      </c>
      <c r="E21" s="96" t="s">
        <v>110</v>
      </c>
      <c r="F21" s="97"/>
      <c r="G21" s="98"/>
      <c r="H21" s="98"/>
    </row>
    <row r="22" spans="2:8" s="99" customFormat="1" ht="15.75" customHeight="1">
      <c r="B22" s="100"/>
      <c r="C22" s="102"/>
      <c r="D22" s="103" t="s">
        <v>103</v>
      </c>
      <c r="E22" s="96" t="s">
        <v>119</v>
      </c>
      <c r="F22" s="97"/>
      <c r="G22" s="98"/>
      <c r="H22" s="98"/>
    </row>
    <row r="23" spans="2:8" s="99" customFormat="1" ht="15.75" customHeight="1">
      <c r="B23" s="100"/>
      <c r="C23" s="102"/>
      <c r="D23" s="103" t="s">
        <v>103</v>
      </c>
      <c r="E23" s="96" t="s">
        <v>118</v>
      </c>
      <c r="F23" s="97"/>
      <c r="G23" s="98">
        <v>2491141</v>
      </c>
      <c r="H23" s="98">
        <v>2600000</v>
      </c>
    </row>
    <row r="24" spans="2:8" s="91" customFormat="1" ht="15.75" customHeight="1">
      <c r="B24" s="100"/>
      <c r="C24" s="88">
        <v>4</v>
      </c>
      <c r="D24" s="83" t="s">
        <v>28</v>
      </c>
      <c r="E24" s="93"/>
      <c r="F24" s="94"/>
      <c r="G24" s="90"/>
      <c r="H24" s="90"/>
    </row>
    <row r="25" spans="2:8" s="91" customFormat="1" ht="15.75" customHeight="1">
      <c r="B25" s="92"/>
      <c r="C25" s="88">
        <v>5</v>
      </c>
      <c r="D25" s="83" t="s">
        <v>151</v>
      </c>
      <c r="E25" s="93"/>
      <c r="F25" s="94"/>
      <c r="G25" s="90"/>
      <c r="H25" s="90"/>
    </row>
    <row r="26" spans="2:8" s="91" customFormat="1" ht="24.75" customHeight="1">
      <c r="B26" s="104" t="s">
        <v>4</v>
      </c>
      <c r="C26" s="233" t="s">
        <v>51</v>
      </c>
      <c r="D26" s="234"/>
      <c r="E26" s="235"/>
      <c r="F26" s="94"/>
      <c r="G26" s="90">
        <f>G27+G30+G31+G32</f>
        <v>0</v>
      </c>
      <c r="H26" s="90">
        <f>H27+H30+H31+H32</f>
        <v>0</v>
      </c>
    </row>
    <row r="27" spans="2:8" s="91" customFormat="1" ht="15.75" customHeight="1">
      <c r="B27" s="92"/>
      <c r="C27" s="88">
        <v>1</v>
      </c>
      <c r="D27" s="83" t="s">
        <v>34</v>
      </c>
      <c r="E27" s="105"/>
      <c r="F27" s="94"/>
      <c r="G27" s="90">
        <f>G28+G29</f>
        <v>0</v>
      </c>
      <c r="H27" s="90">
        <f>H28+H29</f>
        <v>0</v>
      </c>
    </row>
    <row r="28" spans="2:8" s="99" customFormat="1" ht="15.75" customHeight="1">
      <c r="B28" s="92"/>
      <c r="C28" s="101"/>
      <c r="D28" s="95" t="s">
        <v>103</v>
      </c>
      <c r="E28" s="96" t="s">
        <v>35</v>
      </c>
      <c r="F28" s="97"/>
      <c r="G28" s="98"/>
      <c r="H28" s="98"/>
    </row>
    <row r="29" spans="2:8" s="99" customFormat="1" ht="15.75" customHeight="1">
      <c r="B29" s="100"/>
      <c r="C29" s="102"/>
      <c r="D29" s="103" t="s">
        <v>103</v>
      </c>
      <c r="E29" s="96" t="s">
        <v>31</v>
      </c>
      <c r="F29" s="97"/>
      <c r="G29" s="98"/>
      <c r="H29" s="98"/>
    </row>
    <row r="30" spans="2:8" s="91" customFormat="1" ht="15.75" customHeight="1">
      <c r="B30" s="100"/>
      <c r="C30" s="88">
        <v>2</v>
      </c>
      <c r="D30" s="83" t="s">
        <v>36</v>
      </c>
      <c r="E30" s="93"/>
      <c r="F30" s="94"/>
      <c r="G30" s="90"/>
      <c r="H30" s="90"/>
    </row>
    <row r="31" spans="2:8" s="91" customFormat="1" ht="15.75" customHeight="1">
      <c r="B31" s="92"/>
      <c r="C31" s="88">
        <v>3</v>
      </c>
      <c r="D31" s="83" t="s">
        <v>28</v>
      </c>
      <c r="E31" s="93"/>
      <c r="F31" s="94"/>
      <c r="G31" s="90"/>
      <c r="H31" s="90"/>
    </row>
    <row r="32" spans="2:8" s="91" customFormat="1" ht="15.75" customHeight="1">
      <c r="B32" s="92"/>
      <c r="C32" s="88">
        <v>4</v>
      </c>
      <c r="D32" s="83" t="s">
        <v>37</v>
      </c>
      <c r="E32" s="93"/>
      <c r="F32" s="94"/>
      <c r="G32" s="90"/>
      <c r="H32" s="90"/>
    </row>
    <row r="33" spans="2:12" s="91" customFormat="1" ht="24.75" customHeight="1">
      <c r="B33" s="92"/>
      <c r="C33" s="233" t="s">
        <v>53</v>
      </c>
      <c r="D33" s="234"/>
      <c r="E33" s="235"/>
      <c r="F33" s="94"/>
      <c r="G33" s="201">
        <f>G8+G26</f>
        <v>5400562</v>
      </c>
      <c r="H33" s="201">
        <f>H8+H26</f>
        <v>2700362</v>
      </c>
      <c r="J33" s="202"/>
      <c r="L33" s="202"/>
    </row>
    <row r="34" spans="2:8" s="91" customFormat="1" ht="24.75" customHeight="1">
      <c r="B34" s="104" t="s">
        <v>38</v>
      </c>
      <c r="C34" s="233" t="s">
        <v>39</v>
      </c>
      <c r="D34" s="234"/>
      <c r="E34" s="235"/>
      <c r="F34" s="94"/>
      <c r="G34" s="201">
        <f>G35+G36+G37+G38+G39+G40+G41+G42+G43+G44</f>
        <v>1917302</v>
      </c>
      <c r="H34" s="201">
        <f>H35+H36+H37+H38+H39+H40+H41+H42+H43+H44</f>
        <v>1779697</v>
      </c>
    </row>
    <row r="35" spans="2:8" s="91" customFormat="1" ht="15.75" customHeight="1">
      <c r="B35" s="92"/>
      <c r="C35" s="88">
        <v>1</v>
      </c>
      <c r="D35" s="83" t="s">
        <v>40</v>
      </c>
      <c r="E35" s="93"/>
      <c r="F35" s="94"/>
      <c r="G35" s="90"/>
      <c r="H35" s="90"/>
    </row>
    <row r="36" spans="2:8" s="91" customFormat="1" ht="15.75" customHeight="1">
      <c r="B36" s="92"/>
      <c r="C36" s="112">
        <v>2</v>
      </c>
      <c r="D36" s="83" t="s">
        <v>41</v>
      </c>
      <c r="E36" s="93"/>
      <c r="F36" s="94"/>
      <c r="G36" s="90"/>
      <c r="H36" s="90"/>
    </row>
    <row r="37" spans="2:8" s="91" customFormat="1" ht="15.75" customHeight="1">
      <c r="B37" s="92"/>
      <c r="C37" s="88">
        <v>3</v>
      </c>
      <c r="D37" s="83" t="s">
        <v>42</v>
      </c>
      <c r="E37" s="93"/>
      <c r="F37" s="94"/>
      <c r="G37" s="90">
        <v>100000</v>
      </c>
      <c r="H37" s="90">
        <v>100000</v>
      </c>
    </row>
    <row r="38" spans="2:8" s="91" customFormat="1" ht="15.75" customHeight="1">
      <c r="B38" s="92"/>
      <c r="C38" s="112">
        <v>4</v>
      </c>
      <c r="D38" s="83" t="s">
        <v>43</v>
      </c>
      <c r="E38" s="93"/>
      <c r="F38" s="94"/>
      <c r="G38" s="90"/>
      <c r="H38" s="90"/>
    </row>
    <row r="39" spans="2:8" s="91" customFormat="1" ht="15.75" customHeight="1">
      <c r="B39" s="92"/>
      <c r="C39" s="88">
        <v>5</v>
      </c>
      <c r="D39" s="83" t="s">
        <v>120</v>
      </c>
      <c r="E39" s="93"/>
      <c r="F39" s="94"/>
      <c r="G39" s="90"/>
      <c r="H39" s="90"/>
    </row>
    <row r="40" spans="2:8" s="91" customFormat="1" ht="15.75" customHeight="1">
      <c r="B40" s="92"/>
      <c r="C40" s="112">
        <v>6</v>
      </c>
      <c r="D40" s="83" t="s">
        <v>44</v>
      </c>
      <c r="E40" s="93"/>
      <c r="F40" s="94"/>
      <c r="G40" s="90"/>
      <c r="H40" s="90"/>
    </row>
    <row r="41" spans="2:8" s="91" customFormat="1" ht="15.75" customHeight="1">
      <c r="B41" s="92"/>
      <c r="C41" s="88">
        <v>7</v>
      </c>
      <c r="D41" s="83" t="s">
        <v>45</v>
      </c>
      <c r="E41" s="93"/>
      <c r="F41" s="94"/>
      <c r="G41" s="90"/>
      <c r="H41" s="90"/>
    </row>
    <row r="42" spans="2:8" s="91" customFormat="1" ht="15.75" customHeight="1">
      <c r="B42" s="92"/>
      <c r="C42" s="112">
        <v>8</v>
      </c>
      <c r="D42" s="83" t="s">
        <v>46</v>
      </c>
      <c r="E42" s="93"/>
      <c r="F42" s="94"/>
      <c r="G42" s="90">
        <v>1679697</v>
      </c>
      <c r="H42" s="90">
        <v>1099809</v>
      </c>
    </row>
    <row r="43" spans="2:8" s="91" customFormat="1" ht="15.75" customHeight="1">
      <c r="B43" s="92"/>
      <c r="C43" s="88">
        <v>9</v>
      </c>
      <c r="D43" s="83" t="s">
        <v>47</v>
      </c>
      <c r="E43" s="93"/>
      <c r="F43" s="94"/>
      <c r="G43" s="90"/>
      <c r="H43" s="90"/>
    </row>
    <row r="44" spans="2:8" s="91" customFormat="1" ht="15.75" customHeight="1">
      <c r="B44" s="92"/>
      <c r="C44" s="112">
        <v>10</v>
      </c>
      <c r="D44" s="83" t="s">
        <v>48</v>
      </c>
      <c r="E44" s="93"/>
      <c r="F44" s="94"/>
      <c r="G44" s="90">
        <v>137605</v>
      </c>
      <c r="H44" s="90">
        <v>579888</v>
      </c>
    </row>
    <row r="45" spans="2:8" s="91" customFormat="1" ht="24.75" customHeight="1">
      <c r="B45" s="92"/>
      <c r="C45" s="233" t="s">
        <v>52</v>
      </c>
      <c r="D45" s="234"/>
      <c r="E45" s="235"/>
      <c r="F45" s="94"/>
      <c r="G45" s="201">
        <f>G33+G34</f>
        <v>7317864</v>
      </c>
      <c r="H45" s="201">
        <f>H33+H34</f>
        <v>4480059</v>
      </c>
    </row>
    <row r="46" spans="2:8" s="91" customFormat="1" ht="15.75" customHeight="1">
      <c r="B46" s="106"/>
      <c r="C46" s="106"/>
      <c r="D46" s="113"/>
      <c r="E46" s="107"/>
      <c r="F46" s="107"/>
      <c r="G46" s="108">
        <f>G45-Aktivet!G45</f>
        <v>0</v>
      </c>
      <c r="H46" s="108">
        <f>H45-Aktivet!H45</f>
        <v>0</v>
      </c>
    </row>
    <row r="47" spans="2:8" s="91" customFormat="1" ht="15.75" customHeight="1">
      <c r="B47" s="106"/>
      <c r="C47" s="106"/>
      <c r="D47" s="113"/>
      <c r="E47" s="107"/>
      <c r="F47" s="107"/>
      <c r="G47" s="108"/>
      <c r="H47" s="108"/>
    </row>
    <row r="48" spans="2:8" s="91" customFormat="1" ht="15.75" customHeight="1">
      <c r="B48" s="106"/>
      <c r="C48" s="106"/>
      <c r="D48" s="113"/>
      <c r="E48" s="107"/>
      <c r="F48" s="107"/>
      <c r="G48" s="108"/>
      <c r="H48" s="108"/>
    </row>
    <row r="49" spans="2:8" s="91" customFormat="1" ht="15.75" customHeight="1">
      <c r="B49" s="106"/>
      <c r="C49" s="106"/>
      <c r="D49" s="113"/>
      <c r="E49" s="107"/>
      <c r="F49" s="107"/>
      <c r="G49" s="108"/>
      <c r="H49" s="108"/>
    </row>
    <row r="50" spans="2:8" s="91" customFormat="1" ht="15.75" customHeight="1">
      <c r="B50" s="106"/>
      <c r="C50" s="106"/>
      <c r="D50" s="113"/>
      <c r="E50" s="107"/>
      <c r="F50" s="107"/>
      <c r="G50" s="108"/>
      <c r="H50" s="108"/>
    </row>
    <row r="51" spans="2:8" s="91" customFormat="1" ht="15.75" customHeight="1">
      <c r="B51" s="106"/>
      <c r="C51" s="106"/>
      <c r="D51" s="113"/>
      <c r="E51" s="107"/>
      <c r="F51" s="107"/>
      <c r="G51" s="108"/>
      <c r="H51" s="108"/>
    </row>
    <row r="52" spans="2:8" s="91" customFormat="1" ht="15.75" customHeight="1">
      <c r="B52" s="106"/>
      <c r="C52" s="106"/>
      <c r="D52" s="113"/>
      <c r="E52" s="107"/>
      <c r="F52" s="107"/>
      <c r="G52" s="108"/>
      <c r="H52" s="108"/>
    </row>
    <row r="53" spans="2:8" s="91" customFormat="1" ht="15.75" customHeight="1">
      <c r="B53" s="106"/>
      <c r="C53" s="106"/>
      <c r="D53" s="113"/>
      <c r="E53" s="107"/>
      <c r="F53" s="107"/>
      <c r="G53" s="108"/>
      <c r="H53" s="108"/>
    </row>
    <row r="54" spans="2:8" s="91" customFormat="1" ht="15.75" customHeight="1">
      <c r="B54" s="106"/>
      <c r="C54" s="106"/>
      <c r="D54" s="113"/>
      <c r="E54" s="107"/>
      <c r="F54" s="107"/>
      <c r="G54" s="108"/>
      <c r="H54" s="108"/>
    </row>
    <row r="55" spans="2:8" s="91" customFormat="1" ht="15.75" customHeight="1">
      <c r="B55" s="106"/>
      <c r="C55" s="106"/>
      <c r="D55" s="106"/>
      <c r="E55" s="106"/>
      <c r="F55" s="107"/>
      <c r="G55" s="108"/>
      <c r="H55" s="108"/>
    </row>
    <row r="56" spans="2:8" ht="12.75">
      <c r="B56" s="114"/>
      <c r="C56" s="114"/>
      <c r="D56" s="115"/>
      <c r="E56" s="116"/>
      <c r="F56" s="116"/>
      <c r="G56" s="117"/>
      <c r="H56" s="117"/>
    </row>
  </sheetData>
  <sheetProtection/>
  <mergeCells count="9">
    <mergeCell ref="B4:H4"/>
    <mergeCell ref="C33:E33"/>
    <mergeCell ref="C8:E8"/>
    <mergeCell ref="F6:F7"/>
    <mergeCell ref="C34:E34"/>
    <mergeCell ref="C45:E45"/>
    <mergeCell ref="B6:B7"/>
    <mergeCell ref="C6:E7"/>
    <mergeCell ref="C26:E2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A22">
      <selection activeCell="J7" sqref="J7:K41"/>
    </sheetView>
  </sheetViews>
  <sheetFormatPr defaultColWidth="9.140625" defaultRowHeight="12.75"/>
  <cols>
    <col min="1" max="1" width="3.57421875" style="55" customWidth="1"/>
    <col min="2" max="2" width="3.7109375" style="79" customWidth="1"/>
    <col min="3" max="3" width="5.28125" style="79" customWidth="1"/>
    <col min="4" max="4" width="2.7109375" style="79" customWidth="1"/>
    <col min="5" max="5" width="51.7109375" style="55" customWidth="1"/>
    <col min="6" max="6" width="14.8515625" style="80" customWidth="1"/>
    <col min="7" max="7" width="14.00390625" style="80" customWidth="1"/>
    <col min="8" max="8" width="1.421875" style="55" customWidth="1"/>
    <col min="9" max="9" width="9.140625" style="55" customWidth="1"/>
    <col min="10" max="10" width="18.00390625" style="121" customWidth="1"/>
    <col min="11" max="11" width="13.57421875" style="55" customWidth="1"/>
    <col min="12" max="16384" width="9.140625" style="55" customWidth="1"/>
  </cols>
  <sheetData>
    <row r="2" spans="2:10" s="78" customFormat="1" ht="18">
      <c r="B2" s="229" t="str">
        <f>Aktivet!B2</f>
        <v>Shoqeria ''T&amp;P  ''  NIPTI K42727403P</v>
      </c>
      <c r="C2" s="73"/>
      <c r="D2" s="74"/>
      <c r="E2" s="75"/>
      <c r="F2" s="76"/>
      <c r="G2" s="77" t="s">
        <v>174</v>
      </c>
      <c r="H2" s="76"/>
      <c r="I2" s="76"/>
      <c r="J2" s="119"/>
    </row>
    <row r="3" spans="2:10" s="78" customFormat="1" ht="7.5" customHeight="1">
      <c r="B3" s="73"/>
      <c r="C3" s="73"/>
      <c r="D3" s="74"/>
      <c r="E3" s="75"/>
      <c r="F3" s="77"/>
      <c r="G3" s="118"/>
      <c r="H3" s="76"/>
      <c r="I3" s="76"/>
      <c r="J3" s="119"/>
    </row>
    <row r="4" spans="2:10" s="78" customFormat="1" ht="29.25" customHeight="1">
      <c r="B4" s="253" t="s">
        <v>264</v>
      </c>
      <c r="C4" s="253"/>
      <c r="D4" s="253"/>
      <c r="E4" s="253"/>
      <c r="F4" s="253"/>
      <c r="G4" s="253"/>
      <c r="H4" s="76"/>
      <c r="I4" s="76"/>
      <c r="J4" s="119"/>
    </row>
    <row r="5" spans="2:10" s="78" customFormat="1" ht="18.75" customHeight="1">
      <c r="B5" s="244" t="s">
        <v>134</v>
      </c>
      <c r="C5" s="244"/>
      <c r="D5" s="244"/>
      <c r="E5" s="244"/>
      <c r="F5" s="244"/>
      <c r="G5" s="244"/>
      <c r="H5" s="120"/>
      <c r="I5" s="120"/>
      <c r="J5" s="119"/>
    </row>
    <row r="6" ht="7.5" customHeight="1"/>
    <row r="7" spans="2:10" s="78" customFormat="1" ht="15.75" customHeight="1">
      <c r="B7" s="260" t="s">
        <v>2</v>
      </c>
      <c r="C7" s="254" t="s">
        <v>135</v>
      </c>
      <c r="D7" s="255"/>
      <c r="E7" s="256"/>
      <c r="F7" s="122" t="s">
        <v>136</v>
      </c>
      <c r="G7" s="122" t="s">
        <v>136</v>
      </c>
      <c r="H7" s="91"/>
      <c r="I7" s="91"/>
      <c r="J7" s="119"/>
    </row>
    <row r="8" spans="2:10" s="78" customFormat="1" ht="15.75" customHeight="1">
      <c r="B8" s="261"/>
      <c r="C8" s="257"/>
      <c r="D8" s="258"/>
      <c r="E8" s="259"/>
      <c r="F8" s="123" t="s">
        <v>137</v>
      </c>
      <c r="G8" s="124" t="s">
        <v>142</v>
      </c>
      <c r="H8" s="91"/>
      <c r="I8" s="91"/>
      <c r="J8" s="119"/>
    </row>
    <row r="9" spans="2:10" s="78" customFormat="1" ht="24.75" customHeight="1">
      <c r="B9" s="125">
        <v>1</v>
      </c>
      <c r="C9" s="250" t="s">
        <v>55</v>
      </c>
      <c r="D9" s="251"/>
      <c r="E9" s="252"/>
      <c r="F9" s="127">
        <v>1966697</v>
      </c>
      <c r="G9" s="127">
        <v>7039208</v>
      </c>
      <c r="J9" s="119"/>
    </row>
    <row r="10" spans="2:10" s="78" customFormat="1" ht="24.75" customHeight="1">
      <c r="B10" s="125">
        <v>2</v>
      </c>
      <c r="C10" s="250" t="s">
        <v>56</v>
      </c>
      <c r="D10" s="251"/>
      <c r="E10" s="252"/>
      <c r="F10" s="127"/>
      <c r="G10" s="127"/>
      <c r="J10" s="119"/>
    </row>
    <row r="11" spans="2:10" s="78" customFormat="1" ht="24.75" customHeight="1">
      <c r="B11" s="81">
        <v>3</v>
      </c>
      <c r="C11" s="250" t="s">
        <v>152</v>
      </c>
      <c r="D11" s="251"/>
      <c r="E11" s="252"/>
      <c r="F11" s="128"/>
      <c r="G11" s="128"/>
      <c r="J11" s="119"/>
    </row>
    <row r="12" spans="2:10" s="78" customFormat="1" ht="24.75" customHeight="1">
      <c r="B12" s="81">
        <v>4</v>
      </c>
      <c r="C12" s="250" t="s">
        <v>121</v>
      </c>
      <c r="D12" s="251"/>
      <c r="E12" s="252"/>
      <c r="F12" s="128">
        <v>589471</v>
      </c>
      <c r="G12" s="128">
        <v>5677658</v>
      </c>
      <c r="J12" s="119"/>
    </row>
    <row r="13" spans="2:10" s="78" customFormat="1" ht="24.75" customHeight="1">
      <c r="B13" s="81">
        <v>5</v>
      </c>
      <c r="C13" s="250" t="s">
        <v>122</v>
      </c>
      <c r="D13" s="251"/>
      <c r="E13" s="252"/>
      <c r="F13" s="227">
        <f>F14+F15</f>
        <v>1021529</v>
      </c>
      <c r="G13" s="227">
        <f>G14+G15</f>
        <v>612007</v>
      </c>
      <c r="J13" s="119"/>
    </row>
    <row r="14" spans="2:10" s="78" customFormat="1" ht="24.75" customHeight="1">
      <c r="B14" s="81"/>
      <c r="C14" s="126"/>
      <c r="D14" s="245" t="s">
        <v>123</v>
      </c>
      <c r="E14" s="246"/>
      <c r="F14" s="129">
        <v>847181</v>
      </c>
      <c r="G14" s="129">
        <v>424000</v>
      </c>
      <c r="H14" s="99"/>
      <c r="I14" s="99"/>
      <c r="J14" s="119"/>
    </row>
    <row r="15" spans="2:10" s="78" customFormat="1" ht="24.75" customHeight="1">
      <c r="B15" s="81"/>
      <c r="C15" s="126"/>
      <c r="D15" s="245" t="s">
        <v>124</v>
      </c>
      <c r="E15" s="246"/>
      <c r="F15" s="129">
        <v>174348</v>
      </c>
      <c r="G15" s="129">
        <v>188007</v>
      </c>
      <c r="H15" s="99"/>
      <c r="I15" s="99"/>
      <c r="J15" s="119"/>
    </row>
    <row r="16" spans="2:10" s="78" customFormat="1" ht="24.75" customHeight="1">
      <c r="B16" s="125">
        <v>6</v>
      </c>
      <c r="C16" s="250" t="s">
        <v>125</v>
      </c>
      <c r="D16" s="251"/>
      <c r="E16" s="252"/>
      <c r="F16" s="127"/>
      <c r="G16" s="127"/>
      <c r="J16" s="119"/>
    </row>
    <row r="17" spans="2:10" s="78" customFormat="1" ht="24.75" customHeight="1">
      <c r="B17" s="125">
        <v>7</v>
      </c>
      <c r="C17" s="250" t="s">
        <v>126</v>
      </c>
      <c r="D17" s="251"/>
      <c r="E17" s="252"/>
      <c r="F17" s="127">
        <f>59670+26054</f>
        <v>85724</v>
      </c>
      <c r="G17" s="127">
        <v>92750</v>
      </c>
      <c r="J17" s="119"/>
    </row>
    <row r="18" spans="2:10" s="78" customFormat="1" ht="39.75" customHeight="1">
      <c r="B18" s="125">
        <v>8</v>
      </c>
      <c r="C18" s="233" t="s">
        <v>127</v>
      </c>
      <c r="D18" s="234"/>
      <c r="E18" s="235"/>
      <c r="F18" s="228">
        <f>F12+F13+F16+F17</f>
        <v>1696724</v>
      </c>
      <c r="G18" s="228">
        <f>G12+G13+G16+G17</f>
        <v>6382415</v>
      </c>
      <c r="H18" s="91"/>
      <c r="I18" s="91"/>
      <c r="J18" s="119"/>
    </row>
    <row r="19" spans="2:10" s="78" customFormat="1" ht="39.75" customHeight="1">
      <c r="B19" s="125">
        <v>9</v>
      </c>
      <c r="C19" s="247" t="s">
        <v>128</v>
      </c>
      <c r="D19" s="248"/>
      <c r="E19" s="249"/>
      <c r="F19" s="130">
        <f>(F9+F10+F11)-F18</f>
        <v>269973</v>
      </c>
      <c r="G19" s="130">
        <f>(G9+G10+G11)-G18</f>
        <v>656793</v>
      </c>
      <c r="H19" s="91"/>
      <c r="I19" s="91"/>
      <c r="J19" s="119"/>
    </row>
    <row r="20" spans="2:10" s="78" customFormat="1" ht="24.75" customHeight="1">
      <c r="B20" s="125">
        <v>10</v>
      </c>
      <c r="C20" s="250" t="s">
        <v>57</v>
      </c>
      <c r="D20" s="251"/>
      <c r="E20" s="252"/>
      <c r="F20" s="127"/>
      <c r="G20" s="127"/>
      <c r="J20" s="119"/>
    </row>
    <row r="21" spans="2:10" s="78" customFormat="1" ht="24.75" customHeight="1">
      <c r="B21" s="125">
        <v>11</v>
      </c>
      <c r="C21" s="250" t="s">
        <v>129</v>
      </c>
      <c r="D21" s="251"/>
      <c r="E21" s="252"/>
      <c r="F21" s="127"/>
      <c r="G21" s="127"/>
      <c r="J21" s="119"/>
    </row>
    <row r="22" spans="2:10" s="78" customFormat="1" ht="24.75" customHeight="1">
      <c r="B22" s="125">
        <v>12</v>
      </c>
      <c r="C22" s="250" t="s">
        <v>58</v>
      </c>
      <c r="D22" s="251"/>
      <c r="E22" s="252"/>
      <c r="F22" s="228">
        <f>F23+F24+F25+F26</f>
        <v>-117079</v>
      </c>
      <c r="G22" s="228">
        <f>G23+G24+G25+G26</f>
        <v>-12473</v>
      </c>
      <c r="J22" s="119"/>
    </row>
    <row r="23" spans="2:10" s="78" customFormat="1" ht="24.75" customHeight="1">
      <c r="B23" s="125"/>
      <c r="C23" s="131">
        <v>121</v>
      </c>
      <c r="D23" s="245" t="s">
        <v>59</v>
      </c>
      <c r="E23" s="246"/>
      <c r="F23" s="132"/>
      <c r="G23" s="132"/>
      <c r="H23" s="99"/>
      <c r="I23" s="99"/>
      <c r="J23" s="119"/>
    </row>
    <row r="24" spans="2:10" s="78" customFormat="1" ht="24.75" customHeight="1">
      <c r="B24" s="125"/>
      <c r="C24" s="126">
        <v>122</v>
      </c>
      <c r="D24" s="245" t="s">
        <v>130</v>
      </c>
      <c r="E24" s="246"/>
      <c r="F24" s="132">
        <v>-117079</v>
      </c>
      <c r="G24" s="132">
        <v>-12473</v>
      </c>
      <c r="H24" s="99"/>
      <c r="I24" s="99"/>
      <c r="J24" s="119"/>
    </row>
    <row r="25" spans="2:10" s="78" customFormat="1" ht="24.75" customHeight="1">
      <c r="B25" s="125"/>
      <c r="C25" s="126">
        <v>123</v>
      </c>
      <c r="D25" s="245" t="s">
        <v>60</v>
      </c>
      <c r="E25" s="246"/>
      <c r="F25" s="132"/>
      <c r="G25" s="132"/>
      <c r="H25" s="99"/>
      <c r="I25" s="99"/>
      <c r="J25" s="119"/>
    </row>
    <row r="26" spans="2:11" s="78" customFormat="1" ht="24.75" customHeight="1">
      <c r="B26" s="125"/>
      <c r="C26" s="126">
        <v>124</v>
      </c>
      <c r="D26" s="245" t="s">
        <v>61</v>
      </c>
      <c r="E26" s="246"/>
      <c r="F26" s="132"/>
      <c r="G26" s="132"/>
      <c r="H26" s="99"/>
      <c r="I26" s="99"/>
      <c r="J26" s="119"/>
      <c r="K26" s="133"/>
    </row>
    <row r="27" spans="2:10" s="78" customFormat="1" ht="39.75" customHeight="1">
      <c r="B27" s="125">
        <v>13</v>
      </c>
      <c r="C27" s="247" t="s">
        <v>62</v>
      </c>
      <c r="D27" s="248"/>
      <c r="E27" s="249"/>
      <c r="F27" s="228">
        <f>F20+F21+F22</f>
        <v>-117079</v>
      </c>
      <c r="G27" s="228">
        <f>G20+G21+G22</f>
        <v>-12473</v>
      </c>
      <c r="H27" s="91"/>
      <c r="I27" s="91"/>
      <c r="J27" s="119"/>
    </row>
    <row r="28" spans="2:10" s="78" customFormat="1" ht="39.75" customHeight="1">
      <c r="B28" s="125">
        <v>14</v>
      </c>
      <c r="C28" s="247" t="s">
        <v>132</v>
      </c>
      <c r="D28" s="248"/>
      <c r="E28" s="249"/>
      <c r="F28" s="228">
        <f>F19+F27</f>
        <v>152894</v>
      </c>
      <c r="G28" s="228">
        <f>G19+G27</f>
        <v>644320</v>
      </c>
      <c r="H28" s="91"/>
      <c r="I28" s="91"/>
      <c r="J28" s="119"/>
    </row>
    <row r="29" spans="2:10" s="78" customFormat="1" ht="24.75" customHeight="1">
      <c r="B29" s="125">
        <v>15</v>
      </c>
      <c r="C29" s="250" t="s">
        <v>63</v>
      </c>
      <c r="D29" s="251"/>
      <c r="E29" s="252"/>
      <c r="F29" s="127">
        <f>F28*0.1</f>
        <v>15289.400000000001</v>
      </c>
      <c r="G29" s="127">
        <f>0.1*G28</f>
        <v>64432</v>
      </c>
      <c r="J29" s="119"/>
    </row>
    <row r="30" spans="2:10" s="78" customFormat="1" ht="39.75" customHeight="1">
      <c r="B30" s="125">
        <v>16</v>
      </c>
      <c r="C30" s="247" t="s">
        <v>133</v>
      </c>
      <c r="D30" s="248"/>
      <c r="E30" s="249"/>
      <c r="F30" s="228">
        <f>F28-F29</f>
        <v>137604.6</v>
      </c>
      <c r="G30" s="228">
        <f>G28-G29</f>
        <v>579888</v>
      </c>
      <c r="H30" s="91"/>
      <c r="I30" s="91"/>
      <c r="J30" s="119"/>
    </row>
    <row r="31" spans="2:10" s="78" customFormat="1" ht="24.75" customHeight="1">
      <c r="B31" s="125">
        <v>17</v>
      </c>
      <c r="C31" s="250" t="s">
        <v>131</v>
      </c>
      <c r="D31" s="251"/>
      <c r="E31" s="252"/>
      <c r="F31" s="127"/>
      <c r="G31" s="127"/>
      <c r="J31" s="119"/>
    </row>
    <row r="32" spans="2:10" s="78" customFormat="1" ht="15.75" customHeight="1">
      <c r="B32" s="134"/>
      <c r="C32" s="134"/>
      <c r="D32" s="134"/>
      <c r="E32" s="135"/>
      <c r="F32" s="136"/>
      <c r="G32" s="136"/>
      <c r="J32" s="167"/>
    </row>
    <row r="33" spans="2:10" s="78" customFormat="1" ht="15.75" customHeight="1">
      <c r="B33" s="134"/>
      <c r="C33" s="134"/>
      <c r="D33" s="134"/>
      <c r="E33" s="135"/>
      <c r="F33" s="136"/>
      <c r="G33" s="136"/>
      <c r="J33" s="167"/>
    </row>
    <row r="34" spans="2:10" s="78" customFormat="1" ht="15.75" customHeight="1">
      <c r="B34" s="134"/>
      <c r="C34" s="134"/>
      <c r="D34" s="134"/>
      <c r="E34" s="135"/>
      <c r="F34" s="136"/>
      <c r="G34" s="136"/>
      <c r="J34" s="119"/>
    </row>
    <row r="35" spans="2:10" s="78" customFormat="1" ht="15.75" customHeight="1">
      <c r="B35" s="134"/>
      <c r="E35" s="135" t="s">
        <v>132</v>
      </c>
      <c r="F35" s="136">
        <f>F28</f>
        <v>152894</v>
      </c>
      <c r="G35" s="135"/>
      <c r="J35" s="119"/>
    </row>
    <row r="36" spans="2:10" s="78" customFormat="1" ht="15.75" customHeight="1">
      <c r="B36" s="134"/>
      <c r="C36" s="134"/>
      <c r="E36" s="137" t="s">
        <v>138</v>
      </c>
      <c r="F36" s="136">
        <f>F26</f>
        <v>0</v>
      </c>
      <c r="G36" s="136"/>
      <c r="J36" s="167"/>
    </row>
    <row r="37" spans="2:10" s="78" customFormat="1" ht="15.75" customHeight="1">
      <c r="B37" s="134"/>
      <c r="C37" s="134"/>
      <c r="D37" s="134"/>
      <c r="E37" s="135" t="s">
        <v>139</v>
      </c>
      <c r="F37" s="136">
        <f>F35+F36</f>
        <v>152894</v>
      </c>
      <c r="G37" s="136"/>
      <c r="J37" s="119"/>
    </row>
    <row r="38" spans="2:10" s="78" customFormat="1" ht="15.75" customHeight="1">
      <c r="B38" s="134"/>
      <c r="C38" s="134"/>
      <c r="D38" s="134"/>
      <c r="E38" s="135" t="s">
        <v>140</v>
      </c>
      <c r="F38" s="136">
        <f>F37*10%</f>
        <v>15289.400000000001</v>
      </c>
      <c r="G38" s="136"/>
      <c r="J38" s="119"/>
    </row>
    <row r="39" spans="2:10" s="78" customFormat="1" ht="15.75" customHeight="1">
      <c r="B39" s="134"/>
      <c r="C39" s="134"/>
      <c r="D39" s="134"/>
      <c r="E39" s="135" t="s">
        <v>133</v>
      </c>
      <c r="F39" s="136">
        <f>F35-F38</f>
        <v>137604.6</v>
      </c>
      <c r="G39" s="136"/>
      <c r="J39" s="119"/>
    </row>
    <row r="40" spans="2:10" s="78" customFormat="1" ht="15.75" customHeight="1">
      <c r="B40" s="134"/>
      <c r="C40" s="134"/>
      <c r="D40" s="134"/>
      <c r="E40" s="135"/>
      <c r="F40" s="136"/>
      <c r="G40" s="136"/>
      <c r="J40" s="119"/>
    </row>
    <row r="41" spans="2:10" s="78" customFormat="1" ht="15.75" customHeight="1">
      <c r="B41" s="134"/>
      <c r="C41" s="134"/>
      <c r="D41" s="134"/>
      <c r="E41" s="134"/>
      <c r="F41" s="136"/>
      <c r="G41" s="136"/>
      <c r="J41" s="119"/>
    </row>
    <row r="42" spans="2:7" ht="12.75">
      <c r="B42" s="138"/>
      <c r="C42" s="138"/>
      <c r="D42" s="138"/>
      <c r="E42" s="53"/>
      <c r="F42" s="139"/>
      <c r="G42" s="139"/>
    </row>
  </sheetData>
  <sheetProtection/>
  <mergeCells count="27"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4">
      <selection activeCell="F44" sqref="F44"/>
    </sheetView>
  </sheetViews>
  <sheetFormatPr defaultColWidth="9.140625" defaultRowHeight="12.75"/>
  <cols>
    <col min="1" max="1" width="4.140625" style="34" customWidth="1"/>
    <col min="2" max="3" width="3.7109375" style="71" customWidth="1"/>
    <col min="4" max="4" width="3.57421875" style="71" customWidth="1"/>
    <col min="5" max="5" width="44.421875" style="34" customWidth="1"/>
    <col min="6" max="7" width="15.421875" style="72" customWidth="1"/>
    <col min="8" max="8" width="1.421875" style="34" customWidth="1"/>
    <col min="9" max="16384" width="9.140625" style="34" customWidth="1"/>
  </cols>
  <sheetData>
    <row r="2" spans="2:7" s="144" customFormat="1" ht="18">
      <c r="B2" s="73"/>
      <c r="C2" s="229" t="str">
        <f>Aktivet!B2</f>
        <v>Shoqeria ''T&amp;P  ''  NIPTI K42727403P</v>
      </c>
      <c r="D2" s="74"/>
      <c r="E2" s="75"/>
      <c r="F2" s="76"/>
      <c r="G2" s="77" t="s">
        <v>174</v>
      </c>
    </row>
    <row r="3" spans="2:7" s="144" customFormat="1" ht="7.5" customHeight="1">
      <c r="B3" s="73"/>
      <c r="C3" s="73"/>
      <c r="D3" s="74"/>
      <c r="E3" s="75"/>
      <c r="F3" s="146"/>
      <c r="G3" s="147"/>
    </row>
    <row r="4" spans="2:7" s="144" customFormat="1" ht="8.25" customHeight="1">
      <c r="B4" s="73"/>
      <c r="C4" s="73"/>
      <c r="D4" s="74"/>
      <c r="E4" s="75"/>
      <c r="F4" s="148"/>
      <c r="G4" s="145"/>
    </row>
    <row r="5" spans="2:7" s="144" customFormat="1" ht="18" customHeight="1">
      <c r="B5" s="253" t="s">
        <v>265</v>
      </c>
      <c r="C5" s="253"/>
      <c r="D5" s="253"/>
      <c r="E5" s="253"/>
      <c r="F5" s="253"/>
      <c r="G5" s="253"/>
    </row>
    <row r="6" ht="6.75" customHeight="1"/>
    <row r="7" spans="2:7" s="144" customFormat="1" ht="15.75" customHeight="1">
      <c r="B7" s="264" t="s">
        <v>2</v>
      </c>
      <c r="C7" s="254" t="s">
        <v>155</v>
      </c>
      <c r="D7" s="255"/>
      <c r="E7" s="256"/>
      <c r="F7" s="149" t="s">
        <v>136</v>
      </c>
      <c r="G7" s="149" t="s">
        <v>136</v>
      </c>
    </row>
    <row r="8" spans="2:7" s="144" customFormat="1" ht="15.75" customHeight="1">
      <c r="B8" s="265"/>
      <c r="C8" s="257"/>
      <c r="D8" s="258"/>
      <c r="E8" s="259"/>
      <c r="F8" s="151" t="s">
        <v>137</v>
      </c>
      <c r="G8" s="152" t="s">
        <v>142</v>
      </c>
    </row>
    <row r="9" spans="2:7" s="144" customFormat="1" ht="24.75" customHeight="1">
      <c r="B9" s="153"/>
      <c r="C9" s="140" t="s">
        <v>156</v>
      </c>
      <c r="D9" s="141"/>
      <c r="E9" s="105"/>
      <c r="F9" s="154"/>
      <c r="G9" s="154"/>
    </row>
    <row r="10" spans="2:7" s="144" customFormat="1" ht="19.5" customHeight="1">
      <c r="B10" s="153"/>
      <c r="C10" s="140"/>
      <c r="D10" s="155" t="s">
        <v>141</v>
      </c>
      <c r="E10" s="155"/>
      <c r="F10" s="201">
        <f>Rezultati!F28</f>
        <v>152894</v>
      </c>
      <c r="G10" s="201"/>
    </row>
    <row r="11" spans="2:7" s="144" customFormat="1" ht="19.5" customHeight="1">
      <c r="B11" s="153"/>
      <c r="C11" s="142"/>
      <c r="D11" s="156" t="s">
        <v>157</v>
      </c>
      <c r="F11" s="154"/>
      <c r="G11" s="154"/>
    </row>
    <row r="12" spans="2:7" s="144" customFormat="1" ht="19.5" customHeight="1">
      <c r="B12" s="153"/>
      <c r="C12" s="140"/>
      <c r="D12" s="141"/>
      <c r="E12" s="157" t="s">
        <v>158</v>
      </c>
      <c r="F12" s="154">
        <f>'Ndihmese Fluksi'!F17</f>
        <v>0</v>
      </c>
      <c r="G12" s="154"/>
    </row>
    <row r="13" spans="2:7" s="144" customFormat="1" ht="19.5" customHeight="1">
      <c r="B13" s="153"/>
      <c r="C13" s="140"/>
      <c r="D13" s="141"/>
      <c r="E13" s="157" t="s">
        <v>159</v>
      </c>
      <c r="F13" s="154"/>
      <c r="G13" s="154"/>
    </row>
    <row r="14" spans="2:7" s="144" customFormat="1" ht="19.5" customHeight="1">
      <c r="B14" s="153"/>
      <c r="C14" s="140"/>
      <c r="D14" s="141"/>
      <c r="E14" s="157" t="s">
        <v>160</v>
      </c>
      <c r="F14" s="154"/>
      <c r="G14" s="154"/>
    </row>
    <row r="15" spans="2:7" s="144" customFormat="1" ht="19.5" customHeight="1">
      <c r="B15" s="153"/>
      <c r="C15" s="140"/>
      <c r="D15" s="141"/>
      <c r="E15" s="157" t="s">
        <v>161</v>
      </c>
      <c r="F15" s="154">
        <v>0</v>
      </c>
      <c r="G15" s="154"/>
    </row>
    <row r="16" spans="2:7" s="159" customFormat="1" ht="19.5" customHeight="1">
      <c r="B16" s="266"/>
      <c r="C16" s="254"/>
      <c r="D16" s="158" t="s">
        <v>162</v>
      </c>
      <c r="F16" s="262">
        <f>'Ndihmese Fluksi'!J14+(Aktivet!G16-Aktivet!H16)+1</f>
        <v>-565604</v>
      </c>
      <c r="G16" s="262"/>
    </row>
    <row r="17" spans="2:7" s="159" customFormat="1" ht="19.5" customHeight="1">
      <c r="B17" s="267"/>
      <c r="C17" s="257"/>
      <c r="D17" s="160" t="s">
        <v>163</v>
      </c>
      <c r="F17" s="263"/>
      <c r="G17" s="263"/>
    </row>
    <row r="18" spans="2:7" s="144" customFormat="1" ht="19.5" customHeight="1">
      <c r="B18" s="150"/>
      <c r="C18" s="140"/>
      <c r="D18" s="155" t="s">
        <v>164</v>
      </c>
      <c r="E18" s="155"/>
      <c r="F18" s="161">
        <f>'Ndihmese Fluksi'!J15</f>
        <v>-2293670</v>
      </c>
      <c r="G18" s="161"/>
    </row>
    <row r="19" spans="2:7" s="144" customFormat="1" ht="19.5" customHeight="1">
      <c r="B19" s="264"/>
      <c r="C19" s="254"/>
      <c r="D19" s="158" t="s">
        <v>165</v>
      </c>
      <c r="E19" s="158"/>
      <c r="F19" s="262">
        <f>'Ndihmese Fluksi'!J23</f>
        <v>2700200</v>
      </c>
      <c r="G19" s="262"/>
    </row>
    <row r="20" spans="2:7" s="144" customFormat="1" ht="19.5" customHeight="1">
      <c r="B20" s="265"/>
      <c r="C20" s="257"/>
      <c r="D20" s="156" t="s">
        <v>166</v>
      </c>
      <c r="E20" s="156"/>
      <c r="F20" s="263"/>
      <c r="G20" s="263"/>
    </row>
    <row r="21" spans="2:7" s="144" customFormat="1" ht="19.5" customHeight="1">
      <c r="B21" s="153"/>
      <c r="C21" s="140"/>
      <c r="D21" s="155" t="s">
        <v>167</v>
      </c>
      <c r="E21" s="155"/>
      <c r="F21" s="226">
        <f>SUM(F12:F20)</f>
        <v>-159074</v>
      </c>
      <c r="G21" s="226">
        <f>SUM(G12:G20)</f>
        <v>0</v>
      </c>
    </row>
    <row r="22" spans="2:7" s="144" customFormat="1" ht="19.5" customHeight="1">
      <c r="B22" s="153"/>
      <c r="C22" s="140"/>
      <c r="D22" s="155" t="s">
        <v>77</v>
      </c>
      <c r="E22" s="155"/>
      <c r="F22" s="154"/>
      <c r="G22" s="154"/>
    </row>
    <row r="23" spans="2:7" s="144" customFormat="1" ht="19.5" customHeight="1">
      <c r="B23" s="153"/>
      <c r="C23" s="140"/>
      <c r="D23" s="155" t="s">
        <v>78</v>
      </c>
      <c r="E23" s="155"/>
      <c r="F23" s="154"/>
      <c r="G23" s="154"/>
    </row>
    <row r="24" spans="2:7" s="144" customFormat="1" ht="19.5" customHeight="1">
      <c r="B24" s="153"/>
      <c r="C24" s="140"/>
      <c r="D24" s="96" t="s">
        <v>168</v>
      </c>
      <c r="E24" s="155"/>
      <c r="F24" s="201">
        <f>SUM(F22:F23)</f>
        <v>0</v>
      </c>
      <c r="G24" s="201"/>
    </row>
    <row r="25" spans="2:7" s="144" customFormat="1" ht="24.75" customHeight="1">
      <c r="B25" s="153"/>
      <c r="C25" s="143" t="s">
        <v>79</v>
      </c>
      <c r="D25" s="141"/>
      <c r="E25" s="155"/>
      <c r="F25" s="154"/>
      <c r="G25" s="154"/>
    </row>
    <row r="26" spans="2:7" s="144" customFormat="1" ht="19.5" customHeight="1">
      <c r="B26" s="153"/>
      <c r="C26" s="140"/>
      <c r="D26" s="155" t="s">
        <v>169</v>
      </c>
      <c r="E26" s="155"/>
      <c r="F26" s="154"/>
      <c r="G26" s="154"/>
    </row>
    <row r="27" spans="2:7" s="144" customFormat="1" ht="19.5" customHeight="1">
      <c r="B27" s="153"/>
      <c r="C27" s="140"/>
      <c r="D27" s="155" t="s">
        <v>80</v>
      </c>
      <c r="E27" s="155"/>
      <c r="F27" s="154">
        <f>Aktivet!K40</f>
        <v>0</v>
      </c>
      <c r="G27" s="154"/>
    </row>
    <row r="28" spans="2:7" s="144" customFormat="1" ht="19.5" customHeight="1">
      <c r="B28" s="153"/>
      <c r="C28" s="82"/>
      <c r="D28" s="155" t="s">
        <v>81</v>
      </c>
      <c r="E28" s="155"/>
      <c r="F28" s="154"/>
      <c r="G28" s="154"/>
    </row>
    <row r="29" spans="2:7" s="144" customFormat="1" ht="19.5" customHeight="1">
      <c r="B29" s="153"/>
      <c r="C29" s="162"/>
      <c r="D29" s="155" t="s">
        <v>82</v>
      </c>
      <c r="E29" s="155"/>
      <c r="F29" s="154">
        <v>0</v>
      </c>
      <c r="G29" s="154"/>
    </row>
    <row r="30" spans="2:7" s="144" customFormat="1" ht="19.5" customHeight="1">
      <c r="B30" s="153"/>
      <c r="C30" s="162"/>
      <c r="D30" s="155" t="s">
        <v>83</v>
      </c>
      <c r="E30" s="155"/>
      <c r="F30" s="154"/>
      <c r="G30" s="154"/>
    </row>
    <row r="31" spans="2:7" s="144" customFormat="1" ht="19.5" customHeight="1">
      <c r="B31" s="153"/>
      <c r="C31" s="162"/>
      <c r="D31" s="96" t="s">
        <v>84</v>
      </c>
      <c r="E31" s="155"/>
      <c r="F31" s="201">
        <f>SUM(F26:F30)</f>
        <v>0</v>
      </c>
      <c r="G31" s="154"/>
    </row>
    <row r="32" spans="2:7" s="144" customFormat="1" ht="24.75" customHeight="1">
      <c r="B32" s="153"/>
      <c r="C32" s="140" t="s">
        <v>85</v>
      </c>
      <c r="D32" s="163"/>
      <c r="E32" s="155"/>
      <c r="F32" s="201"/>
      <c r="G32" s="154">
        <f>G33+G34+G35+G36+G37</f>
        <v>0</v>
      </c>
    </row>
    <row r="33" spans="2:7" s="144" customFormat="1" ht="19.5" customHeight="1">
      <c r="B33" s="153"/>
      <c r="C33" s="162"/>
      <c r="D33" s="155" t="s">
        <v>92</v>
      </c>
      <c r="E33" s="155"/>
      <c r="F33" s="154"/>
      <c r="G33" s="154"/>
    </row>
    <row r="34" spans="2:7" s="144" customFormat="1" ht="19.5" customHeight="1">
      <c r="B34" s="153"/>
      <c r="C34" s="162"/>
      <c r="D34" s="155" t="s">
        <v>86</v>
      </c>
      <c r="E34" s="155"/>
      <c r="F34" s="154"/>
      <c r="G34" s="154"/>
    </row>
    <row r="35" spans="2:7" s="144" customFormat="1" ht="19.5" customHeight="1">
      <c r="B35" s="153"/>
      <c r="C35" s="162"/>
      <c r="D35" s="155" t="s">
        <v>87</v>
      </c>
      <c r="E35" s="155"/>
      <c r="F35" s="154"/>
      <c r="G35" s="154"/>
    </row>
    <row r="36" spans="2:7" s="144" customFormat="1" ht="19.5" customHeight="1">
      <c r="B36" s="153"/>
      <c r="C36" s="162"/>
      <c r="D36" s="155" t="s">
        <v>88</v>
      </c>
      <c r="E36" s="155"/>
      <c r="F36" s="154"/>
      <c r="G36" s="154"/>
    </row>
    <row r="37" spans="2:7" s="144" customFormat="1" ht="19.5" customHeight="1">
      <c r="B37" s="153"/>
      <c r="C37" s="162"/>
      <c r="D37" s="96" t="s">
        <v>170</v>
      </c>
      <c r="E37" s="155"/>
      <c r="F37" s="201">
        <f>SUM(F33:F36)</f>
        <v>0</v>
      </c>
      <c r="G37" s="154"/>
    </row>
    <row r="38" spans="2:7" ht="25.5" customHeight="1">
      <c r="B38" s="164"/>
      <c r="C38" s="143" t="s">
        <v>89</v>
      </c>
      <c r="D38" s="164"/>
      <c r="E38" s="165"/>
      <c r="F38" s="166">
        <f>F10+F21+F24+F31+F37</f>
        <v>-6180</v>
      </c>
      <c r="G38" s="166"/>
    </row>
    <row r="39" spans="2:10" ht="25.5" customHeight="1">
      <c r="B39" s="164"/>
      <c r="C39" s="143" t="s">
        <v>90</v>
      </c>
      <c r="D39" s="164"/>
      <c r="E39" s="165"/>
      <c r="F39" s="166">
        <f>G40</f>
        <v>16722</v>
      </c>
      <c r="G39" s="166"/>
      <c r="J39" s="72"/>
    </row>
    <row r="40" spans="2:7" ht="25.5" customHeight="1">
      <c r="B40" s="164"/>
      <c r="C40" s="143" t="s">
        <v>91</v>
      </c>
      <c r="D40" s="164"/>
      <c r="E40" s="165"/>
      <c r="F40" s="166">
        <f>SUM(F38:F39)</f>
        <v>10542</v>
      </c>
      <c r="G40" s="166">
        <f>Aktivet!H9</f>
        <v>16722</v>
      </c>
    </row>
    <row r="42" ht="12.75">
      <c r="G42" s="189"/>
    </row>
  </sheetData>
  <sheetProtection/>
  <mergeCells count="11">
    <mergeCell ref="B16:B17"/>
    <mergeCell ref="C16:C17"/>
    <mergeCell ref="G19:G20"/>
    <mergeCell ref="C19:C20"/>
    <mergeCell ref="B19:B20"/>
    <mergeCell ref="F19:F20"/>
    <mergeCell ref="B5:G5"/>
    <mergeCell ref="C7:E8"/>
    <mergeCell ref="B7:B8"/>
    <mergeCell ref="F16:F17"/>
    <mergeCell ref="G16:G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6">
      <selection activeCell="E18" sqref="E18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28125" style="0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6.140625" style="0" customWidth="1"/>
    <col min="8" max="8" width="16.28125" style="0" customWidth="1"/>
    <col min="9" max="9" width="12.140625" style="0" customWidth="1"/>
    <col min="10" max="10" width="2.7109375" style="0" customWidth="1"/>
  </cols>
  <sheetData>
    <row r="2" spans="2:9" ht="15.75">
      <c r="B2" s="229" t="str">
        <f>Aktivet!B2</f>
        <v>Shoqeria ''T&amp;P  ''  NIPTI K42727403P</v>
      </c>
      <c r="G2" s="76"/>
      <c r="H2" s="76"/>
      <c r="I2" s="77" t="s">
        <v>174</v>
      </c>
    </row>
    <row r="3" ht="6.75" customHeight="1"/>
    <row r="4" spans="1:9" ht="25.5" customHeight="1">
      <c r="A4" s="268" t="s">
        <v>266</v>
      </c>
      <c r="B4" s="268"/>
      <c r="C4" s="268"/>
      <c r="D4" s="268"/>
      <c r="E4" s="268"/>
      <c r="F4" s="268"/>
      <c r="G4" s="268"/>
      <c r="H4" s="268"/>
      <c r="I4" s="268"/>
    </row>
    <row r="5" ht="6.75" customHeight="1"/>
    <row r="6" spans="2:8" ht="12.75" customHeight="1">
      <c r="B6" s="22" t="s">
        <v>70</v>
      </c>
      <c r="G6" s="11"/>
      <c r="H6" s="11"/>
    </row>
    <row r="7" ht="6.75" customHeight="1" thickBot="1"/>
    <row r="8" spans="1:9" s="12" customFormat="1" ht="40.5" customHeight="1" thickTop="1">
      <c r="A8" s="269"/>
      <c r="B8" s="27"/>
      <c r="C8" s="27" t="s">
        <v>42</v>
      </c>
      <c r="D8" s="27" t="s">
        <v>43</v>
      </c>
      <c r="E8" s="28" t="s">
        <v>72</v>
      </c>
      <c r="F8" s="28" t="s">
        <v>71</v>
      </c>
      <c r="G8" s="27" t="s">
        <v>73</v>
      </c>
      <c r="H8" s="198" t="s">
        <v>199</v>
      </c>
      <c r="I8" s="29" t="s">
        <v>66</v>
      </c>
    </row>
    <row r="9" spans="1:9" s="17" customFormat="1" ht="30" customHeight="1">
      <c r="A9" s="30" t="s">
        <v>3</v>
      </c>
      <c r="B9" s="31" t="s">
        <v>256</v>
      </c>
      <c r="C9" s="15">
        <f>Pasivet!H37</f>
        <v>100000</v>
      </c>
      <c r="D9" s="15"/>
      <c r="E9" s="15"/>
      <c r="F9" s="15">
        <f>Pasivet!H41</f>
        <v>0</v>
      </c>
      <c r="G9" s="15">
        <f>Pasivet!H44</f>
        <v>579888</v>
      </c>
      <c r="H9" s="199">
        <f>Pasivet!H42</f>
        <v>1099809</v>
      </c>
      <c r="I9" s="16">
        <f aca="true" t="shared" si="0" ref="I9:I23">SUM(C9:H9)</f>
        <v>1779697</v>
      </c>
    </row>
    <row r="10" spans="1:9" s="17" customFormat="1" ht="19.5" customHeight="1">
      <c r="A10" s="13" t="s">
        <v>153</v>
      </c>
      <c r="B10" s="14" t="s">
        <v>67</v>
      </c>
      <c r="C10" s="15"/>
      <c r="D10" s="15"/>
      <c r="E10" s="15"/>
      <c r="F10" s="15"/>
      <c r="G10" s="15"/>
      <c r="H10" s="199"/>
      <c r="I10" s="16">
        <f t="shared" si="0"/>
        <v>0</v>
      </c>
    </row>
    <row r="11" spans="1:9" s="17" customFormat="1" ht="19.5" customHeight="1">
      <c r="A11" s="30" t="s">
        <v>154</v>
      </c>
      <c r="B11" s="31" t="s">
        <v>65</v>
      </c>
      <c r="C11" s="15"/>
      <c r="D11" s="15"/>
      <c r="E11" s="15"/>
      <c r="F11" s="15"/>
      <c r="G11" s="15"/>
      <c r="H11" s="199"/>
      <c r="I11" s="16">
        <f t="shared" si="0"/>
        <v>0</v>
      </c>
    </row>
    <row r="12" spans="1:9" s="17" customFormat="1" ht="19.5" customHeight="1">
      <c r="A12" s="20">
        <v>1</v>
      </c>
      <c r="B12" s="18" t="s">
        <v>69</v>
      </c>
      <c r="C12" s="19"/>
      <c r="D12" s="19"/>
      <c r="E12" s="19"/>
      <c r="F12" s="19"/>
      <c r="G12" s="19">
        <f>Pasivet!G44</f>
        <v>137605</v>
      </c>
      <c r="H12" s="200"/>
      <c r="I12" s="16">
        <f t="shared" si="0"/>
        <v>137605</v>
      </c>
    </row>
    <row r="13" spans="1:9" s="17" customFormat="1" ht="19.5" customHeight="1">
      <c r="A13" s="20">
        <v>2</v>
      </c>
      <c r="B13" s="18" t="s">
        <v>68</v>
      </c>
      <c r="C13" s="19"/>
      <c r="D13" s="19"/>
      <c r="E13" s="19"/>
      <c r="F13" s="19"/>
      <c r="G13" s="19"/>
      <c r="H13" s="200"/>
      <c r="I13" s="16">
        <f t="shared" si="0"/>
        <v>0</v>
      </c>
    </row>
    <row r="14" spans="1:9" s="17" customFormat="1" ht="19.5" customHeight="1">
      <c r="A14" s="20">
        <v>3</v>
      </c>
      <c r="B14" s="18" t="s">
        <v>191</v>
      </c>
      <c r="C14" s="19"/>
      <c r="D14" s="19"/>
      <c r="E14" s="19"/>
      <c r="F14" s="19"/>
      <c r="G14" s="19"/>
      <c r="H14" s="200"/>
      <c r="I14" s="16">
        <f t="shared" si="0"/>
        <v>0</v>
      </c>
    </row>
    <row r="15" spans="1:9" s="17" customFormat="1" ht="19.5" customHeight="1">
      <c r="A15" s="20">
        <v>4</v>
      </c>
      <c r="B15" s="18" t="s">
        <v>192</v>
      </c>
      <c r="C15" s="19"/>
      <c r="D15" s="19"/>
      <c r="E15" s="19"/>
      <c r="F15" s="19"/>
      <c r="G15" s="19"/>
      <c r="H15" s="200"/>
      <c r="I15" s="16">
        <f t="shared" si="0"/>
        <v>0</v>
      </c>
    </row>
    <row r="16" spans="1:9" s="17" customFormat="1" ht="19.5" customHeight="1">
      <c r="A16" s="20">
        <v>5</v>
      </c>
      <c r="B16" s="18" t="s">
        <v>193</v>
      </c>
      <c r="C16" s="19"/>
      <c r="D16" s="19"/>
      <c r="E16" s="19"/>
      <c r="F16" s="19"/>
      <c r="G16" s="19">
        <f>-G9</f>
        <v>-579888</v>
      </c>
      <c r="H16" s="200">
        <f>G9</f>
        <v>579888</v>
      </c>
      <c r="I16" s="16">
        <f t="shared" si="0"/>
        <v>0</v>
      </c>
    </row>
    <row r="17" spans="1:9" s="17" customFormat="1" ht="19.5" customHeight="1">
      <c r="A17" s="20">
        <v>6</v>
      </c>
      <c r="B17" s="281" t="s">
        <v>194</v>
      </c>
      <c r="C17" s="19"/>
      <c r="D17" s="19"/>
      <c r="E17" s="19"/>
      <c r="F17" s="19"/>
      <c r="G17" s="19"/>
      <c r="H17" s="200"/>
      <c r="I17" s="16">
        <f t="shared" si="0"/>
        <v>0</v>
      </c>
    </row>
    <row r="18" spans="1:9" s="17" customFormat="1" ht="19.5" customHeight="1">
      <c r="A18" s="20">
        <v>7</v>
      </c>
      <c r="B18" s="17" t="s">
        <v>195</v>
      </c>
      <c r="C18" s="19"/>
      <c r="D18" s="19"/>
      <c r="E18" s="19"/>
      <c r="F18" s="19"/>
      <c r="G18" s="19"/>
      <c r="H18" s="200"/>
      <c r="I18" s="16">
        <f t="shared" si="0"/>
        <v>0</v>
      </c>
    </row>
    <row r="19" spans="1:9" s="17" customFormat="1" ht="19.5" customHeight="1">
      <c r="A19" s="20">
        <v>8</v>
      </c>
      <c r="B19" s="18" t="s">
        <v>196</v>
      </c>
      <c r="C19" s="19"/>
      <c r="D19" s="19"/>
      <c r="E19" s="19"/>
      <c r="F19" s="19"/>
      <c r="G19" s="19"/>
      <c r="H19" s="200"/>
      <c r="I19" s="16">
        <f t="shared" si="0"/>
        <v>0</v>
      </c>
    </row>
    <row r="20" spans="1:9" s="17" customFormat="1" ht="19.5" customHeight="1">
      <c r="A20" s="20">
        <v>9</v>
      </c>
      <c r="B20" s="18" t="s">
        <v>197</v>
      </c>
      <c r="C20" s="19"/>
      <c r="D20" s="19"/>
      <c r="E20" s="19"/>
      <c r="F20" s="19"/>
      <c r="G20" s="19"/>
      <c r="H20" s="200"/>
      <c r="I20" s="16">
        <f t="shared" si="0"/>
        <v>0</v>
      </c>
    </row>
    <row r="21" spans="1:9" s="17" customFormat="1" ht="19.5" customHeight="1">
      <c r="A21" s="20">
        <v>10</v>
      </c>
      <c r="B21" s="18" t="s">
        <v>198</v>
      </c>
      <c r="C21" s="19"/>
      <c r="D21" s="19"/>
      <c r="E21" s="19"/>
      <c r="F21" s="19"/>
      <c r="G21" s="19"/>
      <c r="H21" s="200"/>
      <c r="I21" s="16">
        <f t="shared" si="0"/>
        <v>0</v>
      </c>
    </row>
    <row r="22" spans="1:9" s="17" customFormat="1" ht="19.5" customHeight="1">
      <c r="A22" s="20"/>
      <c r="B22" s="18"/>
      <c r="C22" s="19"/>
      <c r="D22" s="19"/>
      <c r="E22" s="19"/>
      <c r="F22" s="19"/>
      <c r="G22" s="19"/>
      <c r="H22" s="200"/>
      <c r="I22" s="16">
        <f t="shared" si="0"/>
        <v>0</v>
      </c>
    </row>
    <row r="23" spans="1:9" s="17" customFormat="1" ht="30" customHeight="1" thickBot="1">
      <c r="A23" s="32" t="s">
        <v>38</v>
      </c>
      <c r="B23" s="33" t="s">
        <v>271</v>
      </c>
      <c r="C23" s="21">
        <f aca="true" t="shared" si="1" ref="C23:H23">SUM(C9:C22)</f>
        <v>100000</v>
      </c>
      <c r="D23" s="21">
        <f t="shared" si="1"/>
        <v>0</v>
      </c>
      <c r="E23" s="21">
        <f t="shared" si="1"/>
        <v>0</v>
      </c>
      <c r="F23" s="21">
        <f t="shared" si="1"/>
        <v>0</v>
      </c>
      <c r="G23" s="21">
        <f t="shared" si="1"/>
        <v>137605</v>
      </c>
      <c r="H23" s="21">
        <f t="shared" si="1"/>
        <v>1679697</v>
      </c>
      <c r="I23" s="282">
        <f t="shared" si="0"/>
        <v>1917302</v>
      </c>
    </row>
    <row r="24" ht="13.5" customHeight="1" thickTop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1">
    <mergeCell ref="A4:I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B7">
      <selection activeCell="J30" sqref="J30"/>
    </sheetView>
  </sheetViews>
  <sheetFormatPr defaultColWidth="9.140625" defaultRowHeight="12.75"/>
  <cols>
    <col min="1" max="1" width="3.28125" style="44" customWidth="1"/>
    <col min="2" max="2" width="35.28125" style="44" customWidth="1"/>
    <col min="3" max="3" width="19.7109375" style="44" customWidth="1"/>
    <col min="4" max="4" width="9.7109375" style="44" customWidth="1"/>
    <col min="5" max="5" width="9.57421875" style="44" customWidth="1"/>
    <col min="6" max="6" width="11.28125" style="44" customWidth="1"/>
    <col min="7" max="7" width="12.421875" style="44" customWidth="1"/>
    <col min="8" max="8" width="9.421875" style="44" customWidth="1"/>
    <col min="9" max="9" width="9.7109375" style="44" customWidth="1"/>
    <col min="10" max="10" width="14.8515625" style="44" customWidth="1"/>
    <col min="11" max="16384" width="9.140625" style="44" customWidth="1"/>
  </cols>
  <sheetData>
    <row r="2" ht="15.75">
      <c r="B2" s="229" t="str">
        <f>Aktivet!B2</f>
        <v>Shoqeria ''T&amp;P  ''  NIPTI K42727403P</v>
      </c>
    </row>
    <row r="3" ht="15">
      <c r="C3" s="192" t="s">
        <v>267</v>
      </c>
    </row>
    <row r="4" ht="6.75" customHeight="1"/>
    <row r="5" spans="1:10" ht="13.5" customHeight="1">
      <c r="A5" s="270" t="s">
        <v>2</v>
      </c>
      <c r="B5" s="270" t="s">
        <v>175</v>
      </c>
      <c r="C5" s="168"/>
      <c r="D5" s="168"/>
      <c r="E5" s="168"/>
      <c r="F5" s="168"/>
      <c r="G5" s="168"/>
      <c r="H5" s="169" t="s">
        <v>176</v>
      </c>
      <c r="I5" s="169" t="s">
        <v>176</v>
      </c>
      <c r="J5" s="168" t="s">
        <v>177</v>
      </c>
    </row>
    <row r="6" spans="1:10" ht="13.5" customHeight="1">
      <c r="A6" s="271"/>
      <c r="B6" s="271"/>
      <c r="C6" s="170"/>
      <c r="D6" s="170"/>
      <c r="E6" s="170"/>
      <c r="F6" s="170"/>
      <c r="G6" s="170"/>
      <c r="H6" s="190" t="s">
        <v>257</v>
      </c>
      <c r="I6" s="171" t="s">
        <v>258</v>
      </c>
      <c r="J6" s="170" t="s">
        <v>178</v>
      </c>
    </row>
    <row r="7" spans="1:10" ht="12">
      <c r="A7" s="172">
        <v>1</v>
      </c>
      <c r="B7" s="173" t="s">
        <v>29</v>
      </c>
      <c r="C7" s="173"/>
      <c r="D7" s="174"/>
      <c r="E7" s="174"/>
      <c r="F7" s="174"/>
      <c r="G7" s="174"/>
      <c r="H7" s="175"/>
      <c r="I7" s="175"/>
      <c r="J7" s="175">
        <f>H7-I7</f>
        <v>0</v>
      </c>
    </row>
    <row r="8" spans="1:10" ht="12">
      <c r="A8" s="172">
        <v>2</v>
      </c>
      <c r="B8" s="173" t="s">
        <v>30</v>
      </c>
      <c r="C8" s="173"/>
      <c r="D8" s="174"/>
      <c r="E8" s="174"/>
      <c r="F8" s="174"/>
      <c r="G8" s="174"/>
      <c r="H8" s="175"/>
      <c r="I8" s="175"/>
      <c r="J8" s="175">
        <f>H8-I8</f>
        <v>0</v>
      </c>
    </row>
    <row r="9" spans="1:10" s="180" customFormat="1" ht="27" customHeight="1">
      <c r="A9" s="176"/>
      <c r="B9" s="177" t="s">
        <v>179</v>
      </c>
      <c r="C9" s="177"/>
      <c r="D9" s="178"/>
      <c r="E9" s="178"/>
      <c r="F9" s="178"/>
      <c r="G9" s="178"/>
      <c r="H9" s="179">
        <f>SUM(H7:H8)</f>
        <v>0</v>
      </c>
      <c r="I9" s="179">
        <f>SUM(I7:I8)</f>
        <v>0</v>
      </c>
      <c r="J9" s="179">
        <f>SUM(J7:J8)</f>
        <v>0</v>
      </c>
    </row>
    <row r="10" spans="4:10" ht="12">
      <c r="D10" s="181"/>
      <c r="E10" s="181"/>
      <c r="F10" s="181"/>
      <c r="G10" s="181"/>
      <c r="H10" s="181"/>
      <c r="I10" s="181"/>
      <c r="J10" s="181"/>
    </row>
    <row r="11" spans="1:10" s="180" customFormat="1" ht="13.5" customHeight="1">
      <c r="A11" s="182" t="s">
        <v>2</v>
      </c>
      <c r="B11" s="270" t="s">
        <v>175</v>
      </c>
      <c r="C11" s="270" t="s">
        <v>180</v>
      </c>
      <c r="D11" s="183" t="s">
        <v>176</v>
      </c>
      <c r="E11" s="183" t="s">
        <v>176</v>
      </c>
      <c r="F11" s="183" t="s">
        <v>181</v>
      </c>
      <c r="G11" s="183" t="s">
        <v>181</v>
      </c>
      <c r="H11" s="183" t="s">
        <v>182</v>
      </c>
      <c r="I11" s="183" t="s">
        <v>183</v>
      </c>
      <c r="J11" s="183" t="s">
        <v>177</v>
      </c>
    </row>
    <row r="12" spans="1:10" s="180" customFormat="1" ht="13.5" customHeight="1">
      <c r="A12" s="184"/>
      <c r="B12" s="271"/>
      <c r="C12" s="271"/>
      <c r="D12" s="190" t="s">
        <v>257</v>
      </c>
      <c r="E12" s="171" t="s">
        <v>258</v>
      </c>
      <c r="F12" s="185"/>
      <c r="G12" s="185"/>
      <c r="H12" s="186"/>
      <c r="I12" s="186"/>
      <c r="J12" s="186" t="s">
        <v>178</v>
      </c>
    </row>
    <row r="13" spans="1:10" s="180" customFormat="1" ht="13.5" customHeight="1">
      <c r="A13" s="184"/>
      <c r="B13" s="203" t="s">
        <v>201</v>
      </c>
      <c r="C13" s="170"/>
      <c r="D13" s="190"/>
      <c r="E13" s="171"/>
      <c r="F13" s="185"/>
      <c r="G13" s="185"/>
      <c r="H13" s="186">
        <v>0</v>
      </c>
      <c r="I13" s="186"/>
      <c r="J13" s="204">
        <f>Aktivet!H9</f>
        <v>16722</v>
      </c>
    </row>
    <row r="14" spans="1:10" s="180" customFormat="1" ht="13.5" customHeight="1">
      <c r="A14" s="172">
        <v>1</v>
      </c>
      <c r="B14" s="83" t="s">
        <v>145</v>
      </c>
      <c r="C14" s="187" t="s">
        <v>184</v>
      </c>
      <c r="D14" s="193">
        <f>Aktivet!G13</f>
        <v>1629436</v>
      </c>
      <c r="E14" s="193">
        <f>Aktivet!H13</f>
        <v>1079121</v>
      </c>
      <c r="F14" s="175">
        <f>D14-E14</f>
        <v>550315</v>
      </c>
      <c r="G14" s="175">
        <f>E14-D14</f>
        <v>-550315</v>
      </c>
      <c r="H14" s="186"/>
      <c r="I14" s="186">
        <f>G14</f>
        <v>-550315</v>
      </c>
      <c r="J14" s="204">
        <f>-F14</f>
        <v>-550315</v>
      </c>
    </row>
    <row r="15" spans="1:10" s="180" customFormat="1" ht="13.5" customHeight="1">
      <c r="A15" s="172">
        <v>2</v>
      </c>
      <c r="B15" s="83" t="s">
        <v>11</v>
      </c>
      <c r="C15" s="187" t="s">
        <v>184</v>
      </c>
      <c r="D15" s="193">
        <f>Aktivet!G21</f>
        <v>5677886</v>
      </c>
      <c r="E15" s="193">
        <f>Aktivet!H21</f>
        <v>3384216</v>
      </c>
      <c r="F15" s="175">
        <f>D15-E15</f>
        <v>2293670</v>
      </c>
      <c r="G15" s="175">
        <f>E15-D15</f>
        <v>-2293670</v>
      </c>
      <c r="H15" s="186">
        <f>F15</f>
        <v>2293670</v>
      </c>
      <c r="I15" s="186"/>
      <c r="J15" s="204">
        <f>-F15</f>
        <v>-2293670</v>
      </c>
    </row>
    <row r="16" spans="1:10" ht="12.75">
      <c r="A16" s="172">
        <v>3</v>
      </c>
      <c r="B16" s="83" t="s">
        <v>19</v>
      </c>
      <c r="C16" s="187" t="s">
        <v>184</v>
      </c>
      <c r="D16" s="194"/>
      <c r="E16" s="194"/>
      <c r="F16" s="175">
        <f aca="true" t="shared" si="0" ref="F16:F21">D16-E16</f>
        <v>0</v>
      </c>
      <c r="G16" s="175">
        <f aca="true" t="shared" si="1" ref="G16:G21">E16-D16</f>
        <v>0</v>
      </c>
      <c r="H16" s="175"/>
      <c r="I16" s="175">
        <v>0</v>
      </c>
      <c r="J16" s="204">
        <f aca="true" t="shared" si="2" ref="J16:J21">H16-I16</f>
        <v>0</v>
      </c>
    </row>
    <row r="17" spans="1:11" ht="12">
      <c r="A17" s="172">
        <v>4</v>
      </c>
      <c r="B17" s="191" t="s">
        <v>185</v>
      </c>
      <c r="C17" s="187" t="s">
        <v>186</v>
      </c>
      <c r="D17" s="283"/>
      <c r="E17" s="283"/>
      <c r="F17" s="175">
        <f t="shared" si="0"/>
        <v>0</v>
      </c>
      <c r="G17" s="175">
        <f t="shared" si="1"/>
        <v>0</v>
      </c>
      <c r="H17" s="175">
        <f>G17</f>
        <v>0</v>
      </c>
      <c r="I17" s="175"/>
      <c r="J17" s="204">
        <f t="shared" si="2"/>
        <v>0</v>
      </c>
      <c r="K17" s="44">
        <v>4</v>
      </c>
    </row>
    <row r="18" spans="1:10" ht="12.75">
      <c r="A18" s="172">
        <v>5</v>
      </c>
      <c r="B18" s="83" t="s">
        <v>20</v>
      </c>
      <c r="C18" s="187" t="s">
        <v>184</v>
      </c>
      <c r="D18" s="194"/>
      <c r="E18" s="194"/>
      <c r="F18" s="175">
        <f t="shared" si="0"/>
        <v>0</v>
      </c>
      <c r="G18" s="175">
        <f t="shared" si="1"/>
        <v>0</v>
      </c>
      <c r="H18" s="175"/>
      <c r="I18" s="175"/>
      <c r="J18" s="204">
        <f t="shared" si="2"/>
        <v>0</v>
      </c>
    </row>
    <row r="19" spans="1:10" ht="12.75">
      <c r="A19" s="172">
        <v>6</v>
      </c>
      <c r="B19" s="83" t="s">
        <v>21</v>
      </c>
      <c r="C19" s="187" t="s">
        <v>184</v>
      </c>
      <c r="D19" s="194"/>
      <c r="E19" s="194"/>
      <c r="F19" s="175">
        <f t="shared" si="0"/>
        <v>0</v>
      </c>
      <c r="G19" s="175">
        <f t="shared" si="1"/>
        <v>0</v>
      </c>
      <c r="H19" s="175"/>
      <c r="I19" s="175"/>
      <c r="J19" s="204">
        <f t="shared" si="2"/>
        <v>0</v>
      </c>
    </row>
    <row r="20" spans="1:10" ht="12.75">
      <c r="A20" s="172">
        <v>7</v>
      </c>
      <c r="B20" s="83" t="s">
        <v>22</v>
      </c>
      <c r="C20" s="187" t="s">
        <v>184</v>
      </c>
      <c r="D20" s="194">
        <v>0</v>
      </c>
      <c r="E20" s="194">
        <v>0</v>
      </c>
      <c r="F20" s="175">
        <f t="shared" si="0"/>
        <v>0</v>
      </c>
      <c r="G20" s="175">
        <f t="shared" si="1"/>
        <v>0</v>
      </c>
      <c r="H20" s="175">
        <f>F20</f>
        <v>0</v>
      </c>
      <c r="I20" s="175"/>
      <c r="J20" s="204">
        <f t="shared" si="2"/>
        <v>0</v>
      </c>
    </row>
    <row r="21" spans="1:10" ht="12.75">
      <c r="A21" s="172">
        <v>8</v>
      </c>
      <c r="B21" s="83" t="s">
        <v>23</v>
      </c>
      <c r="C21" s="187" t="s">
        <v>186</v>
      </c>
      <c r="D21" s="194"/>
      <c r="E21" s="194"/>
      <c r="F21" s="175">
        <f t="shared" si="0"/>
        <v>0</v>
      </c>
      <c r="G21" s="175">
        <f t="shared" si="1"/>
        <v>0</v>
      </c>
      <c r="H21" s="175"/>
      <c r="I21" s="175"/>
      <c r="J21" s="204">
        <f t="shared" si="2"/>
        <v>0</v>
      </c>
    </row>
    <row r="22" spans="1:10" ht="12.75">
      <c r="A22" s="172"/>
      <c r="B22" s="83" t="s">
        <v>200</v>
      </c>
      <c r="C22" s="187"/>
      <c r="D22" s="194"/>
      <c r="E22" s="194"/>
      <c r="F22" s="175">
        <f>D22-E22</f>
        <v>0</v>
      </c>
      <c r="G22" s="175">
        <f>E22-D22</f>
        <v>0</v>
      </c>
      <c r="H22" s="175"/>
      <c r="I22" s="175"/>
      <c r="J22" s="204">
        <f>H22-I22</f>
        <v>0</v>
      </c>
    </row>
    <row r="23" spans="1:10" ht="12.75">
      <c r="A23" s="172">
        <v>9</v>
      </c>
      <c r="B23" s="83" t="s">
        <v>189</v>
      </c>
      <c r="C23" s="187" t="s">
        <v>186</v>
      </c>
      <c r="D23" s="194">
        <f>Pasivet!G33</f>
        <v>5400562</v>
      </c>
      <c r="E23" s="194">
        <f>Pasivet!H33</f>
        <v>2700362</v>
      </c>
      <c r="F23" s="175">
        <f>E23-D23</f>
        <v>-2700200</v>
      </c>
      <c r="G23" s="175">
        <f>E23-D23</f>
        <v>-2700200</v>
      </c>
      <c r="H23" s="175">
        <f>G23</f>
        <v>-2700200</v>
      </c>
      <c r="I23" s="175"/>
      <c r="J23" s="204">
        <f>-F23</f>
        <v>2700200</v>
      </c>
    </row>
    <row r="24" spans="1:10" ht="12.75">
      <c r="A24" s="172">
        <v>10</v>
      </c>
      <c r="B24" s="83" t="s">
        <v>188</v>
      </c>
      <c r="C24" s="187" t="s">
        <v>186</v>
      </c>
      <c r="D24" s="194"/>
      <c r="E24" s="194"/>
      <c r="F24" s="175">
        <f>D24-E24</f>
        <v>0</v>
      </c>
      <c r="G24" s="175">
        <f>E24-D24</f>
        <v>0</v>
      </c>
      <c r="H24" s="175"/>
      <c r="I24" s="175"/>
      <c r="J24" s="204">
        <f>H24-I24</f>
        <v>0</v>
      </c>
    </row>
    <row r="25" spans="1:10" ht="12.75">
      <c r="A25" s="172"/>
      <c r="B25" s="83" t="s">
        <v>200</v>
      </c>
      <c r="C25" s="187"/>
      <c r="D25" s="194">
        <f>Rezultati!F30</f>
        <v>137604.6</v>
      </c>
      <c r="E25" s="194"/>
      <c r="F25" s="175">
        <f>D25-E25</f>
        <v>137604.6</v>
      </c>
      <c r="G25" s="175">
        <f>E25-D25</f>
        <v>-137604.6</v>
      </c>
      <c r="H25" s="175">
        <f>G25</f>
        <v>-137604.6</v>
      </c>
      <c r="I25" s="175"/>
      <c r="J25" s="204">
        <f>D25</f>
        <v>137604.6</v>
      </c>
    </row>
    <row r="26" spans="1:10" ht="12.75">
      <c r="A26" s="172">
        <v>11</v>
      </c>
      <c r="B26" s="83" t="s">
        <v>190</v>
      </c>
      <c r="C26" s="187" t="s">
        <v>186</v>
      </c>
      <c r="D26" s="194"/>
      <c r="E26" s="194"/>
      <c r="F26" s="175">
        <f>D26-E26</f>
        <v>0</v>
      </c>
      <c r="G26" s="175">
        <f>E26-D26</f>
        <v>0</v>
      </c>
      <c r="H26" s="175"/>
      <c r="I26" s="175"/>
      <c r="J26" s="204">
        <f>H26-I26</f>
        <v>0</v>
      </c>
    </row>
    <row r="27" spans="1:10" s="180" customFormat="1" ht="27" customHeight="1">
      <c r="A27" s="176"/>
      <c r="B27" s="176" t="s">
        <v>187</v>
      </c>
      <c r="C27" s="176"/>
      <c r="D27" s="195">
        <f aca="true" t="shared" si="3" ref="D27:I27">SUM(D14:D26)</f>
        <v>12845488.6</v>
      </c>
      <c r="E27" s="195">
        <f t="shared" si="3"/>
        <v>7163699</v>
      </c>
      <c r="F27" s="195">
        <f t="shared" si="3"/>
        <v>281389.6</v>
      </c>
      <c r="G27" s="195">
        <f t="shared" si="3"/>
        <v>-5681789.6</v>
      </c>
      <c r="H27" s="195">
        <f t="shared" si="3"/>
        <v>-544134.6</v>
      </c>
      <c r="I27" s="195">
        <f t="shared" si="3"/>
        <v>-550315</v>
      </c>
      <c r="J27" s="205">
        <f>SUM(J12:J26)</f>
        <v>10541.600000000006</v>
      </c>
    </row>
    <row r="28" spans="8:9" ht="12">
      <c r="H28" s="188"/>
      <c r="I28" s="188"/>
    </row>
    <row r="29" ht="12">
      <c r="J29" s="188"/>
    </row>
    <row r="30" ht="12">
      <c r="J30" s="188"/>
    </row>
    <row r="31" ht="12">
      <c r="J31" s="231"/>
    </row>
  </sheetData>
  <sheetProtection/>
  <mergeCells count="4">
    <mergeCell ref="C11:C12"/>
    <mergeCell ref="A5:A6"/>
    <mergeCell ref="B5:B6"/>
    <mergeCell ref="B11:B12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61"/>
  <sheetViews>
    <sheetView tabSelected="1" zoomScaleSheetLayoutView="100" zoomScalePageLayoutView="0" workbookViewId="0" topLeftCell="A31">
      <selection activeCell="K43" sqref="K43"/>
    </sheetView>
  </sheetViews>
  <sheetFormatPr defaultColWidth="4.7109375" defaultRowHeight="12.75"/>
  <cols>
    <col min="1" max="1" width="4.42187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0" customFormat="1" ht="33" customHeight="1">
      <c r="B3" s="278" t="s">
        <v>74</v>
      </c>
      <c r="C3" s="279"/>
      <c r="D3" s="279"/>
      <c r="E3" s="280"/>
    </row>
    <row r="4" spans="2:5" s="210" customFormat="1" ht="12.75">
      <c r="B4" s="206"/>
      <c r="C4" s="207" t="s">
        <v>202</v>
      </c>
      <c r="D4" s="208"/>
      <c r="E4" s="209"/>
    </row>
    <row r="5" spans="2:5" s="210" customFormat="1" ht="11.25">
      <c r="B5" s="206"/>
      <c r="C5" s="211"/>
      <c r="D5" s="212" t="s">
        <v>203</v>
      </c>
      <c r="E5" s="209"/>
    </row>
    <row r="6" spans="2:5" s="210" customFormat="1" ht="11.25">
      <c r="B6" s="206"/>
      <c r="C6" s="211"/>
      <c r="D6" s="212" t="s">
        <v>204</v>
      </c>
      <c r="E6" s="209"/>
    </row>
    <row r="7" spans="2:5" s="210" customFormat="1" ht="11.25">
      <c r="B7" s="206"/>
      <c r="C7" s="211" t="s">
        <v>205</v>
      </c>
      <c r="D7" s="213"/>
      <c r="E7" s="209"/>
    </row>
    <row r="8" spans="2:5" s="210" customFormat="1" ht="11.25">
      <c r="B8" s="206"/>
      <c r="C8" s="211"/>
      <c r="D8" s="212" t="s">
        <v>206</v>
      </c>
      <c r="E8" s="209"/>
    </row>
    <row r="9" spans="2:5" s="210" customFormat="1" ht="11.25">
      <c r="B9" s="206"/>
      <c r="C9" s="214"/>
      <c r="D9" s="212" t="s">
        <v>207</v>
      </c>
      <c r="E9" s="209"/>
    </row>
    <row r="10" spans="2:5" s="210" customFormat="1" ht="11.25">
      <c r="B10" s="206"/>
      <c r="C10" s="215"/>
      <c r="D10" s="216" t="s">
        <v>208</v>
      </c>
      <c r="E10" s="209"/>
    </row>
    <row r="11" spans="2:5" ht="5.25" customHeight="1">
      <c r="B11" s="4"/>
      <c r="C11" s="5"/>
      <c r="D11" s="5"/>
      <c r="E11" s="6"/>
    </row>
    <row r="12" spans="2:5" ht="15.75">
      <c r="B12" s="4"/>
      <c r="C12" s="217" t="s">
        <v>209</v>
      </c>
      <c r="D12" s="218" t="s">
        <v>210</v>
      </c>
      <c r="E12" s="6"/>
    </row>
    <row r="13" spans="2:5" ht="6" customHeight="1">
      <c r="B13" s="4"/>
      <c r="C13" s="219"/>
      <c r="E13" s="6"/>
    </row>
    <row r="14" spans="2:5" ht="12.75">
      <c r="B14" s="4"/>
      <c r="C14" s="220">
        <v>1</v>
      </c>
      <c r="D14" s="221" t="s">
        <v>211</v>
      </c>
      <c r="E14" s="6"/>
    </row>
    <row r="15" spans="2:5" ht="12.75">
      <c r="B15" s="4"/>
      <c r="C15" s="220">
        <v>2</v>
      </c>
      <c r="D15" s="34" t="s">
        <v>212</v>
      </c>
      <c r="E15" s="6"/>
    </row>
    <row r="16" spans="2:5" ht="12.75">
      <c r="B16" s="4"/>
      <c r="C16" s="222">
        <v>3</v>
      </c>
      <c r="D16" s="34" t="s">
        <v>213</v>
      </c>
      <c r="E16" s="6"/>
    </row>
    <row r="17" spans="2:5" s="34" customFormat="1" ht="12.75">
      <c r="B17" s="223"/>
      <c r="C17" s="222">
        <v>4</v>
      </c>
      <c r="D17" s="222" t="s">
        <v>214</v>
      </c>
      <c r="E17" s="224"/>
    </row>
    <row r="18" spans="2:5" s="34" customFormat="1" ht="12.75">
      <c r="B18" s="223"/>
      <c r="C18" s="222"/>
      <c r="D18" s="221" t="s">
        <v>215</v>
      </c>
      <c r="E18" s="224"/>
    </row>
    <row r="19" spans="2:5" s="34" customFormat="1" ht="12.75">
      <c r="B19" s="223"/>
      <c r="C19" s="222" t="s">
        <v>216</v>
      </c>
      <c r="D19" s="222"/>
      <c r="E19" s="224"/>
    </row>
    <row r="20" spans="2:5" s="34" customFormat="1" ht="12.75">
      <c r="B20" s="223"/>
      <c r="C20" s="222"/>
      <c r="D20" s="221" t="s">
        <v>217</v>
      </c>
      <c r="E20" s="224"/>
    </row>
    <row r="21" spans="2:5" s="34" customFormat="1" ht="12.75">
      <c r="B21" s="223"/>
      <c r="C21" s="222" t="s">
        <v>218</v>
      </c>
      <c r="D21" s="222"/>
      <c r="E21" s="224"/>
    </row>
    <row r="22" spans="2:5" s="34" customFormat="1" ht="12.75">
      <c r="B22" s="223"/>
      <c r="C22" s="222"/>
      <c r="D22" s="221" t="s">
        <v>219</v>
      </c>
      <c r="E22" s="224"/>
    </row>
    <row r="23" spans="2:5" s="34" customFormat="1" ht="12.75">
      <c r="B23" s="223"/>
      <c r="C23" s="222" t="s">
        <v>220</v>
      </c>
      <c r="D23" s="222"/>
      <c r="E23" s="224"/>
    </row>
    <row r="24" spans="2:5" s="34" customFormat="1" ht="12.75">
      <c r="B24" s="223"/>
      <c r="C24" s="222"/>
      <c r="D24" s="222" t="s">
        <v>221</v>
      </c>
      <c r="E24" s="224"/>
    </row>
    <row r="25" spans="2:5" s="34" customFormat="1" ht="12.75">
      <c r="B25" s="223"/>
      <c r="C25" s="222" t="s">
        <v>222</v>
      </c>
      <c r="D25" s="222"/>
      <c r="E25" s="224"/>
    </row>
    <row r="26" spans="2:5" s="34" customFormat="1" ht="12.75">
      <c r="B26" s="223"/>
      <c r="C26" s="221" t="s">
        <v>223</v>
      </c>
      <c r="D26" s="222"/>
      <c r="E26" s="224"/>
    </row>
    <row r="27" spans="2:5" s="34" customFormat="1" ht="12.75">
      <c r="B27" s="223"/>
      <c r="C27" s="222"/>
      <c r="D27" s="222" t="s">
        <v>224</v>
      </c>
      <c r="E27" s="224"/>
    </row>
    <row r="28" spans="2:5" s="34" customFormat="1" ht="12.75">
      <c r="B28" s="223"/>
      <c r="C28" s="221" t="s">
        <v>225</v>
      </c>
      <c r="D28" s="222"/>
      <c r="E28" s="224"/>
    </row>
    <row r="29" spans="2:5" s="34" customFormat="1" ht="12.75">
      <c r="B29" s="223"/>
      <c r="C29" s="222"/>
      <c r="D29" s="222" t="s">
        <v>226</v>
      </c>
      <c r="E29" s="224"/>
    </row>
    <row r="30" spans="2:5" s="34" customFormat="1" ht="12.75">
      <c r="B30" s="223"/>
      <c r="C30" s="221" t="s">
        <v>227</v>
      </c>
      <c r="D30" s="222"/>
      <c r="E30" s="224"/>
    </row>
    <row r="31" spans="2:5" s="34" customFormat="1" ht="12.75">
      <c r="B31" s="223"/>
      <c r="C31" s="222" t="s">
        <v>228</v>
      </c>
      <c r="D31" s="222" t="s">
        <v>229</v>
      </c>
      <c r="E31" s="224"/>
    </row>
    <row r="32" spans="2:5" s="34" customFormat="1" ht="12.75">
      <c r="B32" s="223"/>
      <c r="C32" s="222"/>
      <c r="D32" s="221" t="s">
        <v>230</v>
      </c>
      <c r="E32" s="224"/>
    </row>
    <row r="33" spans="2:5" s="34" customFormat="1" ht="12.75">
      <c r="B33" s="223"/>
      <c r="C33" s="222"/>
      <c r="D33" s="221" t="s">
        <v>231</v>
      </c>
      <c r="E33" s="224"/>
    </row>
    <row r="34" spans="2:5" s="34" customFormat="1" ht="12.75">
      <c r="B34" s="223"/>
      <c r="C34" s="222"/>
      <c r="D34" s="221" t="s">
        <v>232</v>
      </c>
      <c r="E34" s="224"/>
    </row>
    <row r="35" spans="2:5" s="34" customFormat="1" ht="12.75">
      <c r="B35" s="223"/>
      <c r="C35" s="222"/>
      <c r="D35" s="221" t="s">
        <v>233</v>
      </c>
      <c r="E35" s="224"/>
    </row>
    <row r="36" spans="2:5" s="34" customFormat="1" ht="12.75">
      <c r="B36" s="223"/>
      <c r="C36" s="222"/>
      <c r="D36" s="221" t="s">
        <v>234</v>
      </c>
      <c r="E36" s="224"/>
    </row>
    <row r="37" spans="2:5" s="34" customFormat="1" ht="12.75">
      <c r="B37" s="223"/>
      <c r="C37" s="222"/>
      <c r="D37" s="221" t="s">
        <v>235</v>
      </c>
      <c r="E37" s="224"/>
    </row>
    <row r="38" spans="2:5" s="34" customFormat="1" ht="6" customHeight="1">
      <c r="B38" s="223"/>
      <c r="C38" s="222"/>
      <c r="D38" s="222"/>
      <c r="E38" s="224"/>
    </row>
    <row r="39" spans="2:5" s="34" customFormat="1" ht="15.75">
      <c r="B39" s="223"/>
      <c r="C39" s="217" t="s">
        <v>236</v>
      </c>
      <c r="D39" s="218" t="s">
        <v>237</v>
      </c>
      <c r="E39" s="224"/>
    </row>
    <row r="40" spans="2:5" s="34" customFormat="1" ht="4.5" customHeight="1">
      <c r="B40" s="223"/>
      <c r="C40" s="222"/>
      <c r="D40" s="222"/>
      <c r="E40" s="224"/>
    </row>
    <row r="41" spans="2:5" s="34" customFormat="1" ht="12.75">
      <c r="B41" s="223"/>
      <c r="C41" s="222"/>
      <c r="D41" s="221" t="s">
        <v>238</v>
      </c>
      <c r="E41" s="224"/>
    </row>
    <row r="42" spans="2:5" s="34" customFormat="1" ht="12.75">
      <c r="B42" s="223"/>
      <c r="C42" s="222" t="s">
        <v>239</v>
      </c>
      <c r="D42" s="222"/>
      <c r="E42" s="224"/>
    </row>
    <row r="43" spans="2:5" s="34" customFormat="1" ht="12.75">
      <c r="B43" s="223"/>
      <c r="C43" s="222"/>
      <c r="D43" s="222" t="s">
        <v>240</v>
      </c>
      <c r="E43" s="224"/>
    </row>
    <row r="44" spans="2:5" s="34" customFormat="1" ht="12.75">
      <c r="B44" s="223"/>
      <c r="C44" s="222" t="s">
        <v>241</v>
      </c>
      <c r="D44" s="222"/>
      <c r="E44" s="224"/>
    </row>
    <row r="45" spans="2:5" s="34" customFormat="1" ht="12.75">
      <c r="B45" s="223"/>
      <c r="C45" s="222"/>
      <c r="D45" s="222" t="s">
        <v>242</v>
      </c>
      <c r="E45" s="224"/>
    </row>
    <row r="46" spans="2:5" s="34" customFormat="1" ht="12.75">
      <c r="B46" s="223"/>
      <c r="C46" s="222" t="s">
        <v>243</v>
      </c>
      <c r="D46" s="222"/>
      <c r="E46" s="224"/>
    </row>
    <row r="47" spans="2:5" s="34" customFormat="1" ht="12.75">
      <c r="B47" s="223"/>
      <c r="C47" s="222"/>
      <c r="D47" s="222" t="s">
        <v>244</v>
      </c>
      <c r="E47" s="224"/>
    </row>
    <row r="48" spans="2:5" s="34" customFormat="1" ht="12.75">
      <c r="B48" s="223"/>
      <c r="C48" s="222" t="s">
        <v>245</v>
      </c>
      <c r="D48" s="222"/>
      <c r="E48" s="224"/>
    </row>
    <row r="49" spans="2:5" s="34" customFormat="1" ht="12.75">
      <c r="B49" s="223"/>
      <c r="D49" s="34" t="s">
        <v>246</v>
      </c>
      <c r="E49" s="224"/>
    </row>
    <row r="50" spans="2:5" s="34" customFormat="1" ht="12.75">
      <c r="B50" s="223"/>
      <c r="C50" s="34" t="s">
        <v>247</v>
      </c>
      <c r="E50" s="224"/>
    </row>
    <row r="51" spans="2:5" s="34" customFormat="1" ht="12.75">
      <c r="B51" s="223"/>
      <c r="C51" s="34" t="s">
        <v>248</v>
      </c>
      <c r="E51" s="224"/>
    </row>
    <row r="52" spans="2:5" s="34" customFormat="1" ht="12.75">
      <c r="B52" s="223"/>
      <c r="C52" s="34" t="s">
        <v>249</v>
      </c>
      <c r="D52" s="222"/>
      <c r="E52" s="224"/>
    </row>
    <row r="53" spans="2:5" s="34" customFormat="1" ht="12.75">
      <c r="B53" s="223"/>
      <c r="C53" s="222"/>
      <c r="D53" s="34" t="s">
        <v>250</v>
      </c>
      <c r="E53" s="224"/>
    </row>
    <row r="54" spans="2:5" s="34" customFormat="1" ht="12.75">
      <c r="B54" s="223"/>
      <c r="C54" s="222"/>
      <c r="D54" s="222" t="s">
        <v>251</v>
      </c>
      <c r="E54" s="224"/>
    </row>
    <row r="55" spans="2:5" s="26" customFormat="1" ht="12.75">
      <c r="B55" s="23"/>
      <c r="C55" s="24"/>
      <c r="D55" s="24" t="s">
        <v>252</v>
      </c>
      <c r="E55" s="25"/>
    </row>
    <row r="56" spans="2:5" ht="12.75">
      <c r="B56" s="4"/>
      <c r="C56" s="34"/>
      <c r="D56" s="34" t="s">
        <v>253</v>
      </c>
      <c r="E56" s="6"/>
    </row>
    <row r="57" spans="2:5" ht="12.75">
      <c r="B57" s="4"/>
      <c r="C57" s="34" t="s">
        <v>254</v>
      </c>
      <c r="D57" s="34"/>
      <c r="E57" s="6"/>
    </row>
    <row r="58" spans="2:5" ht="12.75">
      <c r="B58" s="4"/>
      <c r="C58" s="34"/>
      <c r="D58" s="34"/>
      <c r="E58" s="6"/>
    </row>
    <row r="59" spans="2:5" ht="12.75">
      <c r="B59" s="4"/>
      <c r="C59" s="34"/>
      <c r="D59" s="34" t="s">
        <v>259</v>
      </c>
      <c r="E59" s="6"/>
    </row>
    <row r="60" spans="2:5" ht="12.75">
      <c r="B60" s="4"/>
      <c r="C60" s="34"/>
      <c r="D60" t="s">
        <v>274</v>
      </c>
      <c r="E60" s="225">
        <v>1</v>
      </c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 horizontalCentered="1" verticalCentered="1"/>
  <pageMargins left="0.25" right="0.25" top="0.25" bottom="0.2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2011-03-27T11:12:41Z</cp:lastPrinted>
  <dcterms:created xsi:type="dcterms:W3CDTF">2002-02-16T18:16:52Z</dcterms:created>
  <dcterms:modified xsi:type="dcterms:W3CDTF">2011-07-13T09:32:42Z</dcterms:modified>
  <cp:category/>
  <cp:version/>
  <cp:contentType/>
  <cp:contentStatus/>
</cp:coreProperties>
</file>