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8475" windowHeight="5400" activeTab="7"/>
  </bookViews>
  <sheets>
    <sheet name="Sheet5" sheetId="1" r:id="rId1"/>
    <sheet name="inv-mak" sheetId="2" r:id="rId2"/>
    <sheet name="BK" sheetId="3" r:id="rId3"/>
    <sheet name="ardh-shpenz" sheetId="4" r:id="rId4"/>
    <sheet name="cash-flow" sheetId="5" r:id="rId5"/>
    <sheet name="kap veta" sheetId="6" r:id="rId6"/>
    <sheet name="AQ" sheetId="7" r:id="rId7"/>
    <sheet name="te tjera 2015" sheetId="8" r:id="rId8"/>
    <sheet name="magazina" sheetId="9" r:id="rId9"/>
  </sheets>
  <externalReferences>
    <externalReference r:id="rId12"/>
  </externalReferences>
  <definedNames>
    <definedName name="_xlnm.Print_Area" localSheetId="5">'kap veta'!#REF!</definedName>
  </definedNames>
  <calcPr fullCalcOnLoad="1"/>
</workbook>
</file>

<file path=xl/sharedStrings.xml><?xml version="1.0" encoding="utf-8"?>
<sst xmlns="http://schemas.openxmlformats.org/spreadsheetml/2006/main" count="3448" uniqueCount="2294">
  <si>
    <t>AMC  SHA</t>
  </si>
  <si>
    <t>TE TJERA</t>
  </si>
  <si>
    <t>Te tjere furnitore</t>
  </si>
  <si>
    <t>Te ardhura nga vleresimet e kontrolleve</t>
  </si>
  <si>
    <t>Te tjera</t>
  </si>
  <si>
    <t>Viti 2014</t>
  </si>
  <si>
    <t>Pozicioni me 31 dhjetor 2014</t>
  </si>
  <si>
    <t>ALBSTAR</t>
  </si>
  <si>
    <t>KADIU</t>
  </si>
  <si>
    <t>MINISTRIA E MJEDISIT</t>
  </si>
  <si>
    <t>TREMA ENGINNERING</t>
  </si>
  <si>
    <t>UNIVERSITETI ISMAIL QEMALI</t>
  </si>
  <si>
    <t>BGR</t>
  </si>
  <si>
    <t>ATLANTIK</t>
  </si>
  <si>
    <t>PELIKAN SECURITY</t>
  </si>
  <si>
    <t>MANDIA PRINT</t>
  </si>
  <si>
    <t>LOGICAL</t>
  </si>
  <si>
    <t>STUDIO MODERNA</t>
  </si>
  <si>
    <t>RED TEKNOLOGJI</t>
  </si>
  <si>
    <t>Aktivet afatgjatane proces</t>
  </si>
  <si>
    <t>Aktive afatgjata materiale</t>
  </si>
  <si>
    <t>Aktivet biologjike afatgjata</t>
  </si>
  <si>
    <t>Totali i aktiveve afatgjata</t>
  </si>
  <si>
    <t>TOTALl I AKTIVEVE</t>
  </si>
  <si>
    <r>
      <t>Lendet e para</t>
    </r>
    <r>
      <rPr>
        <i/>
        <sz val="10"/>
        <rFont val="Times New Roman"/>
        <family val="1"/>
      </rPr>
      <t xml:space="preserve"> </t>
    </r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</si>
  <si>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</si>
  <si>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</si>
  <si>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</si>
  <si>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</si>
  <si>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</si>
  <si>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</si>
  <si>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</si>
  <si>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</si>
  <si>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</si>
  <si>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</si>
  <si>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</si>
  <si>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</si>
  <si>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</si>
  <si>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</si>
  <si>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</si>
  <si>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</si>
  <si>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</si>
  <si>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</si>
  <si>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</si>
  <si>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</si>
  <si>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Gjendje</t>
  </si>
  <si>
    <t>Magazina:</t>
  </si>
  <si>
    <t>INVENTARI I MJETEVE</t>
  </si>
  <si>
    <t>SHASIA</t>
  </si>
  <si>
    <t>Pershkrimi</t>
  </si>
  <si>
    <t>KAPACITETI</t>
  </si>
  <si>
    <t>MARKA</t>
  </si>
  <si>
    <t>TARGA</t>
  </si>
  <si>
    <t>VLERE</t>
  </si>
  <si>
    <t>15.05.2004</t>
  </si>
  <si>
    <t>KMHNM81XP4U139536</t>
  </si>
  <si>
    <t>TERRACAN</t>
  </si>
  <si>
    <t>4+1</t>
  </si>
  <si>
    <t>TR5072I</t>
  </si>
  <si>
    <t>11.01.2008</t>
  </si>
  <si>
    <t>NM0XXXTTFX6A30244</t>
  </si>
  <si>
    <t>TRANZIT</t>
  </si>
  <si>
    <t>FORD</t>
  </si>
  <si>
    <t>TR3609P</t>
  </si>
  <si>
    <t>06.02.2009</t>
  </si>
  <si>
    <t>VF3GJWJYB95177857</t>
  </si>
  <si>
    <t>GWJY  PARTNER</t>
  </si>
  <si>
    <t>PEUGOT</t>
  </si>
  <si>
    <t>TR3795L</t>
  </si>
  <si>
    <t>30.05.2009</t>
  </si>
  <si>
    <t>SALAN21458A472762</t>
  </si>
  <si>
    <t>DISCOVERY</t>
  </si>
  <si>
    <t>LANDROVER</t>
  </si>
  <si>
    <t>TR4583S</t>
  </si>
  <si>
    <t>TOTAL</t>
  </si>
  <si>
    <t>ADMINISTRATOR</t>
  </si>
  <si>
    <t>FINANCIERE</t>
  </si>
  <si>
    <r>
      <t xml:space="preserve">Esmeralda </t>
    </r>
    <r>
      <rPr>
        <b/>
        <sz val="10"/>
        <rFont val="Times New Roman"/>
        <family val="1"/>
      </rPr>
      <t>BEJ</t>
    </r>
  </si>
  <si>
    <r>
      <t xml:space="preserve">Shkelqim </t>
    </r>
    <r>
      <rPr>
        <b/>
        <sz val="10"/>
        <rFont val="Times New Roman"/>
        <family val="1"/>
      </rPr>
      <t xml:space="preserve"> DINO</t>
    </r>
  </si>
  <si>
    <r>
      <t>Shkelqim</t>
    </r>
    <r>
      <rPr>
        <b/>
        <sz val="10"/>
        <rFont val="Arial"/>
        <family val="2"/>
      </rPr>
      <t xml:space="preserve"> DINO</t>
    </r>
  </si>
  <si>
    <t>"SINTEZA  CO"  Sh.P.K</t>
  </si>
  <si>
    <t>TIRANE</t>
  </si>
  <si>
    <t>OREST  CIKA</t>
  </si>
  <si>
    <t>ERAL CONSTRUCTION COMPANY</t>
  </si>
  <si>
    <t>NEPTUN</t>
  </si>
  <si>
    <t>ITE GRUP SHPK</t>
  </si>
  <si>
    <t>KOMUNA NDROQ</t>
  </si>
  <si>
    <t>GO  SHIPPING ALBANIA</t>
  </si>
  <si>
    <t>GJYKATA LEZHE</t>
  </si>
  <si>
    <t>MINISTRIA E DREJTESISE</t>
  </si>
  <si>
    <t>ABCOM  SHPK</t>
  </si>
  <si>
    <t>AIBA CO</t>
  </si>
  <si>
    <t>KULTUR KONTAKT AURTRIA</t>
  </si>
  <si>
    <t>FORUMI I PAVARUR I GRUAS SHQIPTARE</t>
  </si>
  <si>
    <t>LAVDERIMI</t>
  </si>
  <si>
    <t>BOSFOR  REKLAMA</t>
  </si>
  <si>
    <t>ALBITAL CANON DURRES</t>
  </si>
  <si>
    <t>Akciza</t>
  </si>
  <si>
    <t>Te tjera parapagime  furnitorit</t>
  </si>
  <si>
    <t>Kliente</t>
  </si>
  <si>
    <t>Te ardhura shitje mallra</t>
  </si>
  <si>
    <t>Shpenzime për pritje dhe përfaqësime</t>
  </si>
  <si>
    <t>TECHNOLOGY INTEGRATE SYSTEM</t>
  </si>
  <si>
    <t>EXPRESS PRINT</t>
  </si>
  <si>
    <t>FAMA.NET</t>
  </si>
  <si>
    <t>DOGANA DURRES</t>
  </si>
  <si>
    <t>KRYEMINISTRIA</t>
  </si>
  <si>
    <t>GOLDEN EAGLE</t>
  </si>
  <si>
    <t>Publicitet, reklama</t>
  </si>
  <si>
    <t>Blerje me fatura jo tatimore</t>
  </si>
  <si>
    <t>Të ardhura nga shitja e aktiveve afatgjatë</t>
  </si>
  <si>
    <t>Te ardhura nga grantet (projekti ISO - Berzh)</t>
  </si>
  <si>
    <t>Furnitore per porosi</t>
  </si>
  <si>
    <t>Tvsh per tu kthyer</t>
  </si>
  <si>
    <t>Derdhur mr shume ne dogane</t>
  </si>
  <si>
    <t>Tvsh ne dogane</t>
  </si>
  <si>
    <t xml:space="preserve">Analize e te ardhurave </t>
  </si>
  <si>
    <t>Te ardhura nga eksportet</t>
  </si>
  <si>
    <t>Te ardhura te tjera financiare</t>
  </si>
  <si>
    <t>Sherbime agjensia doganore</t>
  </si>
  <si>
    <t>Mirëmbajtje dhe riparime ambjente dhe makina</t>
  </si>
  <si>
    <t>Sigurime  fugonat</t>
  </si>
  <si>
    <t>Kërkime dhe studime trajnime certifikata iso</t>
  </si>
  <si>
    <t>Kancelari</t>
  </si>
  <si>
    <t>Për shitjet   eksportet</t>
  </si>
  <si>
    <t>Tatime të tjera(taksa vendore etj)</t>
  </si>
  <si>
    <t>IT-PARTNERS  SHPK</t>
  </si>
  <si>
    <t>EKONET ALBANIA</t>
  </si>
  <si>
    <t>ABIESSE  SHPK</t>
  </si>
  <si>
    <t>HYNDAI</t>
  </si>
  <si>
    <t>ALBANIA MOTOR COMPANY</t>
  </si>
  <si>
    <t>SALI  ELEKTRIK</t>
  </si>
  <si>
    <t>UNITED PROTECTION GROUP</t>
  </si>
  <si>
    <t>GECI SHPK</t>
  </si>
  <si>
    <t>KUVENDI I SHQIPERISE</t>
  </si>
  <si>
    <t>DREJTORIA E  PERGJITH DOG PER TVSH</t>
  </si>
  <si>
    <t>IMB SHPK</t>
  </si>
  <si>
    <t>REJSI FARMA</t>
  </si>
  <si>
    <t>DELOITTE  ALBANIA</t>
  </si>
  <si>
    <t>DIGIT ALB</t>
  </si>
  <si>
    <t>GTZ BASHKPUNIMI TEKNIK</t>
  </si>
  <si>
    <t>FILJALI POSTES KAVAJE</t>
  </si>
  <si>
    <t>EKO MARKET FOOD</t>
  </si>
  <si>
    <t>GOTECH</t>
  </si>
  <si>
    <t>MINISTRIA E JASHTME PER TVSH</t>
  </si>
  <si>
    <t>FILIALI I POSTES BERAT</t>
  </si>
  <si>
    <t>TELESERVICE</t>
  </si>
  <si>
    <t>DISTRIBRANS  SHPK</t>
  </si>
  <si>
    <t>Njesia e koordinimit te proj."Menaxhimit Itd"</t>
  </si>
  <si>
    <t>FAKULTETI MJEKESISE</t>
  </si>
  <si>
    <t>CEZ  SHPERNDARJE sha</t>
  </si>
  <si>
    <t>Huamarjet (Over-draft nje vjecar)</t>
  </si>
  <si>
    <t>Te ardhurat dhe shpenzimet financiare nga:</t>
  </si>
  <si>
    <t>b)   interesa</t>
  </si>
  <si>
    <t>c)  fitimet (humbjet) nga kursi kembimit</t>
  </si>
  <si>
    <t>d)  te tjera financiare</t>
  </si>
  <si>
    <t>Trajtime të përgjithshme</t>
  </si>
  <si>
    <t>Noterizime dhe sigurime kontrata tenderash</t>
  </si>
  <si>
    <t>Taksa dhe tarifa vendore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</si>
  <si>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</si>
  <si>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</si>
  <si>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</si>
  <si>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</si>
  <si>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</si>
  <si>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</si>
  <si>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</si>
  <si>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</si>
  <si>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</si>
  <si>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</si>
  <si>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</si>
  <si>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</si>
  <si>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</si>
  <si>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</si>
  <si>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</si>
  <si>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</si>
  <si>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</si>
  <si>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</si>
  <si>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</si>
  <si>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</si>
  <si>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</si>
  <si>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</si>
  <si>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</si>
  <si>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</si>
  <si>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</si>
  <si>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</si>
  <si>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</si>
  <si>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</si>
  <si>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</si>
  <si>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</si>
  <si>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</si>
  <si>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</si>
  <si>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</si>
  <si>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</si>
  <si>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</si>
  <si>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</si>
  <si>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</si>
  <si>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</si>
  <si>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10.04.2014</t>
  </si>
  <si>
    <t>WDD2462121J250653</t>
  </si>
  <si>
    <t>MAKINE B 180 CDI 7G-DO</t>
  </si>
  <si>
    <t>MN NETWORKING</t>
  </si>
  <si>
    <t>LE SPOT PRODUKTEN</t>
  </si>
  <si>
    <t>SYNAPSE</t>
  </si>
  <si>
    <t>Tatim Fitimi  2012+2013</t>
  </si>
  <si>
    <t>Shitje mallrash bilanc</t>
  </si>
  <si>
    <t>Parapagime teklienti 2014</t>
  </si>
  <si>
    <t>Vleresime tatimore nuk jane deklaruar ne fdp</t>
  </si>
  <si>
    <t>NBG BANK</t>
  </si>
  <si>
    <t>IEDB BURGU 313</t>
  </si>
  <si>
    <t>BNT ELEKTRONIK</t>
  </si>
  <si>
    <t>GENER-2</t>
  </si>
  <si>
    <t>VITI 2014</t>
  </si>
  <si>
    <t>31 Dhjetor 2014</t>
  </si>
  <si>
    <t xml:space="preserve">AUDITIM  I  PASQYRAVE  FINANCIARE </t>
  </si>
  <si>
    <t>ANSIG  SHA</t>
  </si>
  <si>
    <t>PHARMA ONE</t>
  </si>
  <si>
    <t>AKSHE</t>
  </si>
  <si>
    <t>GREEN  ADVERTISING</t>
  </si>
  <si>
    <t>KOMIS.SHERB.CIVIL</t>
  </si>
  <si>
    <t>BALFIN</t>
  </si>
  <si>
    <t>Vlera kontabel e aktive afatgjata te shitura</t>
  </si>
  <si>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</si>
  <si>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</si>
  <si>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</si>
  <si>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</si>
  <si>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</si>
  <si>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</si>
  <si>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</si>
  <si>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</si>
  <si>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</si>
  <si>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Detyrime tatimore</t>
  </si>
  <si>
    <t>Rezerva te tjera</t>
  </si>
  <si>
    <t>Shpenzime te personelit</t>
  </si>
  <si>
    <t>Fitimi (humbja) para tatimit</t>
  </si>
  <si>
    <t>Shpenzimet e tatimit mbi fitimin</t>
  </si>
  <si>
    <t>Fitimi (humbja) neto e vitit financiar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</si>
  <si>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</si>
  <si>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</si>
  <si>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</si>
  <si>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</si>
  <si>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</si>
  <si>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</si>
  <si>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</si>
  <si>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</si>
  <si>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</si>
  <si>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</si>
  <si>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</si>
  <si>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</si>
  <si>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</si>
  <si>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Fitimi neto per periudhen kontabel</t>
  </si>
  <si>
    <t>Rritje e rezerves se kapitalit</t>
  </si>
  <si>
    <t>Emetimi i aksioneve</t>
  </si>
  <si>
    <t>Aksione te thesarit te riblera</t>
  </si>
  <si>
    <t>Rezerva ligjore statutore</t>
  </si>
  <si>
    <t>Fitimi i pashperndare</t>
  </si>
  <si>
    <t>Prime te lidhura me Kapitalin</t>
  </si>
  <si>
    <t>Te tjera detyrime</t>
  </si>
  <si>
    <t>(shumat ne Leke)</t>
  </si>
  <si>
    <t>Furnitore per sherbime</t>
  </si>
  <si>
    <t>Aktive te Trupezuara</t>
  </si>
  <si>
    <t xml:space="preserve">Shtesa </t>
  </si>
  <si>
    <t>Pakesime</t>
  </si>
  <si>
    <t>Amortizimi</t>
  </si>
  <si>
    <t>TE TJERA SHENIMET</t>
  </si>
  <si>
    <t>likujditete</t>
  </si>
  <si>
    <t>Para ne dore</t>
  </si>
  <si>
    <t>Para ne Banka</t>
  </si>
  <si>
    <t>Magazinat</t>
  </si>
  <si>
    <t>Klientet</t>
  </si>
  <si>
    <t>Furnitoret</t>
  </si>
  <si>
    <t>Tatime dhe Taxa</t>
  </si>
  <si>
    <t>Tatim Page</t>
  </si>
  <si>
    <t>Tatim Fitimi</t>
  </si>
  <si>
    <t>TVSH</t>
  </si>
  <si>
    <t>Sigurime shoqerore</t>
  </si>
  <si>
    <t>Shpenzime te shtyra</t>
  </si>
  <si>
    <t>Pasivet Afatshkurter</t>
  </si>
  <si>
    <t xml:space="preserve">Paga  </t>
  </si>
  <si>
    <t>Fitim nga kembime valutore</t>
  </si>
  <si>
    <t>Shpenzim nga kembime valutore</t>
  </si>
  <si>
    <t>Shpenzime te tjera</t>
  </si>
  <si>
    <t>Fitim Bruto</t>
  </si>
  <si>
    <t>Shpenzime te pa njohura</t>
  </si>
  <si>
    <t>Baza llogaritjes Tatimit</t>
  </si>
  <si>
    <t>% e tatim Fitimit</t>
  </si>
  <si>
    <t>Fitimi NETO</t>
  </si>
  <si>
    <t>Shtesa llogaritur</t>
  </si>
  <si>
    <t>Pajisje Zyre informatike</t>
  </si>
  <si>
    <t>Tatime te tjera</t>
  </si>
  <si>
    <t>Detyrime punonjesish</t>
  </si>
  <si>
    <t>Kerkesa te tjera te arketueshme</t>
  </si>
  <si>
    <t>5a</t>
  </si>
  <si>
    <t>5b</t>
  </si>
  <si>
    <t>5c</t>
  </si>
  <si>
    <t>5d</t>
  </si>
  <si>
    <t>Shen</t>
  </si>
  <si>
    <t>Rritje e kapitalit  &amp; rezervat</t>
  </si>
  <si>
    <t>Te ardhura nga interesa</t>
  </si>
  <si>
    <t>Shoqeria  "SINTEZA CO"   sh p k</t>
  </si>
  <si>
    <t>Shoqeria  "SINTEZA  CO"   sh p k</t>
  </si>
  <si>
    <t>Shoqeria  "SINTEZA  CO "   sh p k</t>
  </si>
  <si>
    <t>Paraja neto nga aktivitetet e shfrytezimit</t>
  </si>
  <si>
    <t>blerje prona dhe aktive</t>
  </si>
  <si>
    <t>Te ardhura nga huamarrie afatshkurtra</t>
  </si>
  <si>
    <t>Kapitali  nenshkruar</t>
  </si>
  <si>
    <t>Toka</t>
  </si>
  <si>
    <t>Instalime teknike</t>
  </si>
  <si>
    <t>Mjete transporti</t>
  </si>
  <si>
    <t xml:space="preserve">Te tjera </t>
  </si>
  <si>
    <t>Ndertime ne proces</t>
  </si>
  <si>
    <t>Mallra</t>
  </si>
  <si>
    <t>APC</t>
  </si>
  <si>
    <t>POSTA SHQIPTARE</t>
  </si>
  <si>
    <t>Furnitore parapagime</t>
  </si>
  <si>
    <t>Kosto Mallit shitur</t>
  </si>
  <si>
    <t>Te ardhura nga servisi</t>
  </si>
  <si>
    <t>Personel jashtë njesisë</t>
  </si>
  <si>
    <t>Transferime, udhëtime, dieta</t>
  </si>
  <si>
    <t>Shpenzime postare dhe telekomunikimi</t>
  </si>
  <si>
    <t>Shpenzime për shërbimet bankare</t>
  </si>
  <si>
    <t>Taksa, tarifa doganore</t>
  </si>
  <si>
    <t>Gjoba dhe dëmshpërblime</t>
  </si>
  <si>
    <t>Te ardhura te tjera</t>
  </si>
  <si>
    <t>Ndertesa</t>
  </si>
  <si>
    <t>Detyrime punonjesish Sig Shoq</t>
  </si>
  <si>
    <t>Te ardhura sherbime te tjera</t>
  </si>
  <si>
    <t>FASTECH</t>
  </si>
  <si>
    <t>R&amp;T  SHPK</t>
  </si>
  <si>
    <t>DELL</t>
  </si>
  <si>
    <t>MINOLTA</t>
  </si>
  <si>
    <t>SOLYTRON</t>
  </si>
  <si>
    <t>SKY NET LOGISTIC</t>
  </si>
  <si>
    <t>EURO OFFICE</t>
  </si>
  <si>
    <t>18.10.2012</t>
  </si>
  <si>
    <t>WFOTXXTTPTCA14099</t>
  </si>
  <si>
    <t>FURGOCINE  TRANZIT E BARDHE</t>
  </si>
  <si>
    <t>AA109EY</t>
  </si>
  <si>
    <t>600KG</t>
  </si>
  <si>
    <t>MINISTRIA E ARSIMIT DHE SHKENCES</t>
  </si>
  <si>
    <t>ANTE CEMENT SHA</t>
  </si>
  <si>
    <t>ADRION LTD</t>
  </si>
  <si>
    <t>TRING TV SHA</t>
  </si>
  <si>
    <t>SPRING 92 SHPK</t>
  </si>
  <si>
    <t>ALBTELEKOM SHA</t>
  </si>
  <si>
    <t>BELLE AIR</t>
  </si>
  <si>
    <t>ELEKTRO TEKNIK H&amp;L</t>
  </si>
  <si>
    <t>CMA</t>
  </si>
  <si>
    <t>AMS SHPK</t>
  </si>
  <si>
    <t>CITY PARK</t>
  </si>
  <si>
    <t>AE  DISTRIBUTION  SHPK</t>
  </si>
  <si>
    <t>DONIANA  ADELKI SHPK</t>
  </si>
  <si>
    <t>ALPHA   BANKE ALBANIA</t>
  </si>
  <si>
    <t>PROKURORIA E RRETHIT TIRANE</t>
  </si>
  <si>
    <t>BANKA KOMBETARE TREGETARE</t>
  </si>
  <si>
    <t>FK CEMENT FACTORY</t>
  </si>
  <si>
    <t>TRANS  ALBANIA</t>
  </si>
  <si>
    <t>SIGAL SHA</t>
  </si>
  <si>
    <t>ALBACOSHOES  SHPK</t>
  </si>
  <si>
    <t>ARVEDA SHPK</t>
  </si>
  <si>
    <t>EUROOFFICE SHPK</t>
  </si>
  <si>
    <t>ALFLEXIM SHPK</t>
  </si>
  <si>
    <t>ITE  GRUP</t>
  </si>
  <si>
    <t>WEATHERFORD SERVICES</t>
  </si>
  <si>
    <t>Bilanci   Kontabel  me  31 Dhjetor 2015</t>
  </si>
  <si>
    <t>Viti 2015</t>
  </si>
  <si>
    <t>Shitjet neto (  exporte 1642861)</t>
  </si>
  <si>
    <t>Llogaria te Ardhura &amp; Shpenzime per vitin e mbyllur me 31 Dhjetor 2015</t>
  </si>
  <si>
    <t>VITI 2015</t>
  </si>
  <si>
    <t>Periudha kontabel     01 Janar-31 Dhjetor 2015</t>
  </si>
  <si>
    <t>Pasqyra e levizjes se kapitaleve te veta  me 31 Dhjetor 2015</t>
  </si>
  <si>
    <t>Pozicioni me 1Janar2015</t>
  </si>
  <si>
    <t>Pozicioni me 31 Dhjetor 2015</t>
  </si>
  <si>
    <t>Gjendje 01.01.2015</t>
  </si>
  <si>
    <t>Gjendje 31.12.2015</t>
  </si>
  <si>
    <t>Gjendje ne 01.01.2015</t>
  </si>
  <si>
    <t>Gjendje ne 31.12.2015</t>
  </si>
  <si>
    <t>Vlera bruto 01.01.2015</t>
  </si>
  <si>
    <t>Vlera neto 31.12.2015</t>
  </si>
  <si>
    <t>31 Dhjetor 2015</t>
  </si>
  <si>
    <t>GLOBAL  NET</t>
  </si>
  <si>
    <t>EMC  SHPK</t>
  </si>
  <si>
    <t>WORLD VISION</t>
  </si>
  <si>
    <t>INFOSOFT SD</t>
  </si>
  <si>
    <t>AUTOSTAR ALBANIA</t>
  </si>
  <si>
    <t>COMMUNICATION PROGRES</t>
  </si>
  <si>
    <t>Drejtoria e Pergjithshme e Sherbimit te Proves</t>
  </si>
  <si>
    <t>INFOSOFT OFFICE</t>
  </si>
  <si>
    <t>EUROGJICI SECURITY SHPK</t>
  </si>
  <si>
    <t>TURGUT OZAL EDUCATION</t>
  </si>
  <si>
    <t>DONIANA</t>
  </si>
  <si>
    <t>BNT ELEKTRONIKS</t>
  </si>
  <si>
    <t>BANKERS PETROLEUM ALBANIA LTD</t>
  </si>
  <si>
    <t>INTESASANPAOLO BANK</t>
  </si>
  <si>
    <t>HORIZON SHPK</t>
  </si>
  <si>
    <t>ALUIZNI</t>
  </si>
  <si>
    <t>PROKURORIA LEZHE</t>
  </si>
  <si>
    <t>ALBKONTROLL SHA</t>
  </si>
  <si>
    <t>DREJTORIA RAJONALE E SHERB TRANSPOR  TR</t>
  </si>
  <si>
    <t>TIRANA INTERNATIONAL  AIRPORT</t>
  </si>
  <si>
    <t>INTESA SANPAOLO BANK</t>
  </si>
  <si>
    <t>JUPITER COMPUTERS SYSTEM</t>
  </si>
  <si>
    <t>ALBA  ELECTTRICA</t>
  </si>
  <si>
    <t>MINISTRIA E MBROJTJES</t>
  </si>
  <si>
    <t>GENER 2 SH.P.K</t>
  </si>
  <si>
    <t>UNIONI SHQIPTAR KURSIM KREDI</t>
  </si>
  <si>
    <t>GLOBE SHOPS SHPK</t>
  </si>
  <si>
    <t>ISSH  TIRANE</t>
  </si>
  <si>
    <t>UNITED ALBANIAN BREWERIES</t>
  </si>
  <si>
    <t>EVEREST IE</t>
  </si>
  <si>
    <t>ADRIATIK KAYNAK</t>
  </si>
  <si>
    <t>Agjensia Kombetare e Shoqerise se Informacionit</t>
  </si>
  <si>
    <t>PRICE WATER HOUSE</t>
  </si>
  <si>
    <t>SHoqeria e pare Financiare e Zhvillimit(FAF)</t>
  </si>
  <si>
    <t>SOKOL DOLLANI</t>
  </si>
  <si>
    <t>SEMANI SECURITY</t>
  </si>
  <si>
    <t>FOCUS MEDIA NEWS</t>
  </si>
  <si>
    <t>ROZIMPEX</t>
  </si>
  <si>
    <t>UJESJELLS KANAL.ELBASAN</t>
  </si>
  <si>
    <t>DOAN  SHPK(ALFRED ALLKOSHAJ)</t>
  </si>
  <si>
    <t>AGJEN.E AUDITIMIT TE PROG.TE ASI</t>
  </si>
  <si>
    <t>INTRACOM  TELECOM ALBANIA</t>
  </si>
  <si>
    <t>TREMA  ENGINNERING  ALBANIA</t>
  </si>
  <si>
    <t>BGR  SHA</t>
  </si>
  <si>
    <t>SPOT COMMUNICATIONS</t>
  </si>
  <si>
    <t>IT-PARTNERS</t>
  </si>
  <si>
    <t>ELKA SA</t>
  </si>
  <si>
    <t>PELICANI  SECURITY</t>
  </si>
  <si>
    <t>PELIKAN SEKURITY</t>
  </si>
  <si>
    <t>ECO MARKET</t>
  </si>
  <si>
    <t>MC NETWORKING</t>
  </si>
  <si>
    <t>Red Technology Solution(RTS)</t>
  </si>
  <si>
    <t>Avon Cosmetics Albania</t>
  </si>
  <si>
    <t>ITAL SECURITY GROUP</t>
  </si>
  <si>
    <t>ALBA SHOES GROUP LAC</t>
  </si>
  <si>
    <t>EUROSISTEM  ALBANIA</t>
  </si>
  <si>
    <t>QENDRA KULT HORIZONTE E REJA</t>
  </si>
  <si>
    <t>LE SPOT PRODUCTION</t>
  </si>
  <si>
    <t>UNIVERSITETI NEW YORK</t>
  </si>
  <si>
    <t>EME ASHENSOR GROUP</t>
  </si>
  <si>
    <t>ROGAT SECURITY GROUP</t>
  </si>
  <si>
    <t>AVON COSMETIK</t>
  </si>
  <si>
    <t>NEXT PROMOTION</t>
  </si>
  <si>
    <t>SAER MEDICAL</t>
  </si>
  <si>
    <t>AKEP (Agj.e komunikimit Elektronik)</t>
  </si>
  <si>
    <t>PARR  SHPK</t>
  </si>
  <si>
    <t>SUN PETROLEUM ALBANIA</t>
  </si>
  <si>
    <t>OLTA  ABAZAJ</t>
  </si>
  <si>
    <t>VELLEZERIT SOLLAKU</t>
  </si>
  <si>
    <t>PROCREDIT BANK ALBANIA</t>
  </si>
  <si>
    <t>MINISTRIA E BRENDESHME</t>
  </si>
  <si>
    <t>MINISTRIA FINANCAVE</t>
  </si>
  <si>
    <t>MANE  TCI</t>
  </si>
  <si>
    <t>MF-SYSTEM</t>
  </si>
  <si>
    <t>VIRTUAL BUSINESS</t>
  </si>
  <si>
    <t>AML-GRUP</t>
  </si>
  <si>
    <t>Consulcesi Service</t>
  </si>
  <si>
    <t>ASL Construction shpk</t>
  </si>
  <si>
    <t>KOMUNA  KASHAR</t>
  </si>
  <si>
    <t>ALBKONTROLL  SHA(ANTA)</t>
  </si>
  <si>
    <t>JURREI</t>
  </si>
  <si>
    <t>Agjensia Kombetare Planifikimit Teritorit(AKPT)</t>
  </si>
  <si>
    <t>IT TIRANA</t>
  </si>
  <si>
    <t>EUROPRINT SHPK</t>
  </si>
  <si>
    <t>EUROSIG</t>
  </si>
  <si>
    <t>BRUNES  SHPK</t>
  </si>
  <si>
    <t>Tatim-fitimi 2014</t>
  </si>
  <si>
    <t>FURNITORE  2015</t>
  </si>
  <si>
    <t>Asbiss d.o.o.</t>
  </si>
  <si>
    <t>SMART</t>
  </si>
  <si>
    <t>ITD  SHPK</t>
  </si>
  <si>
    <t>"ALBTELECOM"SHA</t>
  </si>
  <si>
    <t>INTEREUROPA</t>
  </si>
  <si>
    <t>JUPITERS</t>
  </si>
  <si>
    <t>SCANSOURCE</t>
  </si>
  <si>
    <t>ALBANIA MOBILE COMMUNICATIONS</t>
  </si>
  <si>
    <t>SIGAL AD SHPK(AGJENSI DOGANORE)</t>
  </si>
  <si>
    <t>UJESJELLES KANALIZIME TIRANE</t>
  </si>
  <si>
    <t>OST  SHPERNDARJE  SHA</t>
  </si>
  <si>
    <t>UNITED TRANSPORT</t>
  </si>
  <si>
    <t>ROMEO BACE</t>
  </si>
  <si>
    <t>ALBANIAN COURIER</t>
  </si>
  <si>
    <t>ALBA TERMAL</t>
  </si>
  <si>
    <t>ENS  (EASY NETWORK SOLUTION)</t>
  </si>
  <si>
    <t>Tatim Fitimi  2015</t>
  </si>
  <si>
    <t xml:space="preserve">Shitje mallrash </t>
  </si>
  <si>
    <t>Malli deklaruar fdp 2015</t>
  </si>
  <si>
    <t>Malli deklaruar fdp 2015(ndryshuar)</t>
  </si>
  <si>
    <t>Parapagime klienti 2015</t>
  </si>
  <si>
    <t>Te ardhura nga fitimi I kursit kembimit</t>
  </si>
  <si>
    <t>Blerje,energji,avull,uje</t>
  </si>
  <si>
    <t>Qira ambjenti</t>
  </si>
  <si>
    <t>TRANSPORT AJROR PER BLERJET</t>
  </si>
  <si>
    <t>TRANSPORT TE NDRYSHEM BLERJE</t>
  </si>
  <si>
    <t>PER  PERIUDHEN  1JANAR - 31 DHJETOR 2015</t>
  </si>
  <si>
    <t xml:space="preserve"> 01/01/2015-31/12/2015</t>
  </si>
  <si>
    <t>Kartele</t>
  </si>
  <si>
    <t>Njesia</t>
  </si>
  <si>
    <t>Kosto</t>
  </si>
  <si>
    <t>Vlefta</t>
  </si>
  <si>
    <t>cope</t>
  </si>
  <si>
    <t>013R00591</t>
  </si>
  <si>
    <t>DRUM XEROX</t>
  </si>
  <si>
    <t>024B</t>
  </si>
  <si>
    <t>TONER TN511 BIZHUB 500/420 (3200k)</t>
  </si>
  <si>
    <t>024F</t>
  </si>
  <si>
    <t>TN-511  TONER FOR INEO 500/420</t>
  </si>
  <si>
    <t>024G</t>
  </si>
  <si>
    <t>STARTER DV-511 BIZHUP 500/420  CELUR I RI</t>
  </si>
  <si>
    <t>024K</t>
  </si>
  <si>
    <t>DRUM DR-510 F. BIZHUB 500/420</t>
  </si>
  <si>
    <t>02UG</t>
  </si>
  <si>
    <t>STARTER  DEVELOPER DV-010  PER  F.PRO 1050</t>
  </si>
  <si>
    <t>02UH</t>
  </si>
  <si>
    <t>DRUM F.PRO 1050</t>
  </si>
  <si>
    <t>02XF</t>
  </si>
  <si>
    <t>TONER CARDRIDGE TN-70</t>
  </si>
  <si>
    <t>02XK</t>
  </si>
  <si>
    <t>STARTER  DV-710,DEVELOPER F.750/600</t>
  </si>
  <si>
    <t>02XL</t>
  </si>
  <si>
    <t>DRUM  DR-710,PC DRUM F.600/750/7255/7272</t>
  </si>
  <si>
    <t>04MI1001</t>
  </si>
  <si>
    <t>PJESE DRUM PER FOTOKOPJE 162/250/350</t>
  </si>
  <si>
    <t>1.25GB</t>
  </si>
  <si>
    <t>MODUL SFP 1.25GB</t>
  </si>
  <si>
    <t>1.5TB</t>
  </si>
  <si>
    <t>HARD DISK 1.5TB 64MB</t>
  </si>
  <si>
    <t>1074577801</t>
  </si>
  <si>
    <t>TENSION SPRING</t>
  </si>
  <si>
    <t>1136016201</t>
  </si>
  <si>
    <t>ROLLER</t>
  </si>
  <si>
    <t>WEB</t>
  </si>
  <si>
    <t>115R00064</t>
  </si>
  <si>
    <t>MAINTENANCE KIT XEROX FOR 4250 4260</t>
  </si>
  <si>
    <t>1164302003</t>
  </si>
  <si>
    <t>LEVER</t>
  </si>
  <si>
    <t>1164350801</t>
  </si>
  <si>
    <t>GEAR 18T</t>
  </si>
  <si>
    <t>1164351501</t>
  </si>
  <si>
    <t>GEAR 13T</t>
  </si>
  <si>
    <t>1164354901</t>
  </si>
  <si>
    <t>BUSHING</t>
  </si>
  <si>
    <t>11D3V</t>
  </si>
  <si>
    <t>KIT,MSE,USB,POS</t>
  </si>
  <si>
    <t>1202G2USB5</t>
  </si>
  <si>
    <t>BARCODE BLUETOOTH</t>
  </si>
  <si>
    <t>126K29403</t>
  </si>
  <si>
    <t>FUSER UNIT XEROX 220V</t>
  </si>
  <si>
    <t>12QRK0011</t>
  </si>
  <si>
    <t>STAPLES MS-5C</t>
  </si>
  <si>
    <t>12V/3.2AH</t>
  </si>
  <si>
    <t>BATERI</t>
  </si>
  <si>
    <t>13QA85511</t>
  </si>
  <si>
    <t>PHOTO  INTERRUPTER</t>
  </si>
  <si>
    <t>13QE48280</t>
  </si>
  <si>
    <t>IDLING PULLEY</t>
  </si>
  <si>
    <t>13QE76560</t>
  </si>
  <si>
    <t>1400223002</t>
  </si>
  <si>
    <t>SPRING TENSIONI</t>
  </si>
  <si>
    <t>14RT56011F</t>
  </si>
  <si>
    <t>CLEANER BLADE</t>
  </si>
  <si>
    <t>14YH</t>
  </si>
  <si>
    <t>SK-601 STAPLES(3*5000)</t>
  </si>
  <si>
    <t>14YJ</t>
  </si>
  <si>
    <t>GARTRIDGE STAPLE(5X5000)</t>
  </si>
  <si>
    <t>14YK</t>
  </si>
  <si>
    <t>SK-602-STAPLE CARTRIDGE (3X5000)</t>
  </si>
  <si>
    <t>15AA45520</t>
  </si>
  <si>
    <t>15AE</t>
  </si>
  <si>
    <t>FS-503  STAPLE FINISHER PER F.PRO 1050</t>
  </si>
  <si>
    <t>15BA40601E</t>
  </si>
  <si>
    <t>PFU UP DOWN WIRE C</t>
  </si>
  <si>
    <t>15BA40611E</t>
  </si>
  <si>
    <t>PFU UP DOWN WIRE B</t>
  </si>
  <si>
    <t>15BA40621E</t>
  </si>
  <si>
    <t>15BA40631E</t>
  </si>
  <si>
    <t>PFU UP DOWN WIRE D</t>
  </si>
  <si>
    <t>15BAK011</t>
  </si>
  <si>
    <t>ROLLER  CMS SET PF 701U</t>
  </si>
  <si>
    <t>15BAK021</t>
  </si>
  <si>
    <t>ROLLER  CMS SET PF 701M</t>
  </si>
  <si>
    <t>15PP</t>
  </si>
  <si>
    <t>FK-502-FAX  KIT</t>
  </si>
  <si>
    <t>160GBLAPTOP</t>
  </si>
  <si>
    <t>HDD 160GB LAPTOPI</t>
  </si>
  <si>
    <t>16EA70011</t>
  </si>
  <si>
    <t>GUIDE PLATE</t>
  </si>
  <si>
    <t>1GB</t>
  </si>
  <si>
    <t>RAM 1GB TRANSCEND</t>
  </si>
  <si>
    <t>DOCK STATION DELL</t>
  </si>
  <si>
    <t>1TB64MB</t>
  </si>
  <si>
    <t>HDD 1TB SATA II 7200RPM 64MB</t>
  </si>
  <si>
    <t>1YJPK</t>
  </si>
  <si>
    <t>ASSY,PWA</t>
  </si>
  <si>
    <t>201097IC</t>
  </si>
  <si>
    <t>PATCH CABLE 3.0M GREY FTP CAT 5</t>
  </si>
  <si>
    <t>201098IC</t>
  </si>
  <si>
    <t>PATCH CABLE 5.OM GREY FTP CAT 5</t>
  </si>
  <si>
    <t>23NVR</t>
  </si>
  <si>
    <t>ADPT,CON,VID,DNGL</t>
  </si>
  <si>
    <t>25AA75090</t>
  </si>
  <si>
    <t>BALL  BEARING</t>
  </si>
  <si>
    <t>25SA40960</t>
  </si>
  <si>
    <t>MULTI FD.PV.RUBBER</t>
  </si>
  <si>
    <t>26AA53150</t>
  </si>
  <si>
    <t>HEAT INSULATE S</t>
  </si>
  <si>
    <t>26NA26080</t>
  </si>
  <si>
    <t>DISCHARGE WIRE</t>
  </si>
  <si>
    <t>26NA82513</t>
  </si>
  <si>
    <t>PAPER FEED SOLENOID</t>
  </si>
  <si>
    <t>2TB</t>
  </si>
  <si>
    <t>HDD 2TB SATA 3.0 ECOGREE F4EG</t>
  </si>
  <si>
    <t>3010DT</t>
  </si>
  <si>
    <t>KOMPJUTERA</t>
  </si>
  <si>
    <t>3020MT</t>
  </si>
  <si>
    <t>KOMPJUTER MINITOWER 3020MT I5-4590(Dual Core 3.30GHz 6MBw/HD4600Graphic)</t>
  </si>
  <si>
    <t>3020MT/1</t>
  </si>
  <si>
    <t>KOMPJUTER DELL (Intel core 3.30ghz,turbo ,6mb)</t>
  </si>
  <si>
    <t>3020SFF</t>
  </si>
  <si>
    <t>KOMPJUTER DELL 3020 SFF</t>
  </si>
  <si>
    <t>3R5G7</t>
  </si>
  <si>
    <t>DIMM,4G,1333,512X64,8</t>
  </si>
  <si>
    <t>3TB</t>
  </si>
  <si>
    <t>HDD 3tb,sgt,7200rpm</t>
  </si>
  <si>
    <t>3YXN2</t>
  </si>
  <si>
    <t>MAUS  KIT  WAIRLES</t>
  </si>
  <si>
    <t>4.2AH</t>
  </si>
  <si>
    <t>CHARGER FOR 6-10KVA</t>
  </si>
  <si>
    <t>4002321701</t>
  </si>
  <si>
    <t>CLUTCH</t>
  </si>
  <si>
    <t>4002330601</t>
  </si>
  <si>
    <t>4002353601</t>
  </si>
  <si>
    <t>4002570201</t>
  </si>
  <si>
    <t>4011301201</t>
  </si>
  <si>
    <t>HOLDER</t>
  </si>
  <si>
    <t>4011350901</t>
  </si>
  <si>
    <t>4021016602</t>
  </si>
  <si>
    <t>SHAFT</t>
  </si>
  <si>
    <t>4021029701</t>
  </si>
  <si>
    <t>DRUM DR114 PER 162/210/163</t>
  </si>
  <si>
    <t>4021250901</t>
  </si>
  <si>
    <t>GEAR MINOLTA</t>
  </si>
  <si>
    <t>4021253303</t>
  </si>
  <si>
    <t>4021254201</t>
  </si>
  <si>
    <t>BUSHING MINOLTA</t>
  </si>
  <si>
    <t>4021254702</t>
  </si>
  <si>
    <t>4021410302</t>
  </si>
  <si>
    <t>COVER</t>
  </si>
  <si>
    <t>4021410601</t>
  </si>
  <si>
    <t>TERMINAL</t>
  </si>
  <si>
    <t>4021435206</t>
  </si>
  <si>
    <t>BRACKET</t>
  </si>
  <si>
    <t>4021521101</t>
  </si>
  <si>
    <t>GEAR</t>
  </si>
  <si>
    <t>4021521202</t>
  </si>
  <si>
    <t>4021531401</t>
  </si>
  <si>
    <t>LEVER DIALTA 1611</t>
  </si>
  <si>
    <t>4024209001</t>
  </si>
  <si>
    <t>FUSING LAMP</t>
  </si>
  <si>
    <t>4028578501</t>
  </si>
  <si>
    <t>SEPARATOR</t>
  </si>
  <si>
    <t>4030015101</t>
  </si>
  <si>
    <t>ROLLER ASSY PER BIZH500/360/420</t>
  </si>
  <si>
    <t>4030300501</t>
  </si>
  <si>
    <t>ROLLER PER BIZH500/360/420 PAPER FEED SPEAD</t>
  </si>
  <si>
    <t>4030381802</t>
  </si>
  <si>
    <t>ACTUATOR</t>
  </si>
  <si>
    <t>4030381901</t>
  </si>
  <si>
    <t>TORSION SPRING</t>
  </si>
  <si>
    <t>4034562201</t>
  </si>
  <si>
    <t>CLEANING BLADE PER 1611</t>
  </si>
  <si>
    <t>4034575501</t>
  </si>
  <si>
    <t>TORSON SPRING</t>
  </si>
  <si>
    <t>FUSING UNIT 230V</t>
  </si>
  <si>
    <t>4034R70600</t>
  </si>
  <si>
    <t>TRANSFER ROLLER ASSY</t>
  </si>
  <si>
    <t>4036354201</t>
  </si>
  <si>
    <t>4037010401</t>
  </si>
  <si>
    <t>PWB-I</t>
  </si>
  <si>
    <t>4037090201</t>
  </si>
  <si>
    <t>SOLENOID STATE SWITCH</t>
  </si>
  <si>
    <t>4037780701</t>
  </si>
  <si>
    <t>TOUCH  PANEL</t>
  </si>
  <si>
    <t>4038216</t>
  </si>
  <si>
    <t>FOTOKOPJE BIZHUB C252</t>
  </si>
  <si>
    <t>4038257401</t>
  </si>
  <si>
    <t>GEAR 20T</t>
  </si>
  <si>
    <t>DEVELOPING UNIT</t>
  </si>
  <si>
    <t>4040090101</t>
  </si>
  <si>
    <t>THERMISTOR KIT</t>
  </si>
  <si>
    <t>4040R71100</t>
  </si>
  <si>
    <t>4047503</t>
  </si>
  <si>
    <t>IU 310Y  /C350 IMAGIN UNIT</t>
  </si>
  <si>
    <t>4048621</t>
  </si>
  <si>
    <t>MOUNT KIT MK-501 PER DUPLEX F.BIZHUB 210</t>
  </si>
  <si>
    <t>4049212</t>
  </si>
  <si>
    <t>IMAGE TRANSFER BELT UNIT</t>
  </si>
  <si>
    <t>4049512</t>
  </si>
  <si>
    <t>FUSING UNIT C350</t>
  </si>
  <si>
    <t>4059218</t>
  </si>
  <si>
    <t>OPC DRUM C.F.BIZHUB C10/C10P</t>
  </si>
  <si>
    <t>4097075900</t>
  </si>
  <si>
    <t>FUSING  UNIT</t>
  </si>
  <si>
    <t>40AA88031</t>
  </si>
  <si>
    <t>LEVEL</t>
  </si>
  <si>
    <t>40LA25160</t>
  </si>
  <si>
    <t>CHARGE CONTROL PLATE</t>
  </si>
  <si>
    <t>4136300101</t>
  </si>
  <si>
    <t>4163510201</t>
  </si>
  <si>
    <t>4163529603</t>
  </si>
  <si>
    <t>DEVELOPING ROLLER</t>
  </si>
  <si>
    <t>42GA53030</t>
  </si>
  <si>
    <t>FIXING ROLLER UPPER</t>
  </si>
  <si>
    <t>42GA54060</t>
  </si>
  <si>
    <t>FIXING GEARE 39T</t>
  </si>
  <si>
    <t>42GAR70300</t>
  </si>
  <si>
    <t>FIXING  UNIT</t>
  </si>
  <si>
    <t>4344504601</t>
  </si>
  <si>
    <t>PULLEY</t>
  </si>
  <si>
    <t>4344505201</t>
  </si>
  <si>
    <t>4344505901</t>
  </si>
  <si>
    <t>SPRING TORSION</t>
  </si>
  <si>
    <t>4344507901</t>
  </si>
  <si>
    <t>JOINT ASSY</t>
  </si>
  <si>
    <t>4344508101</t>
  </si>
  <si>
    <t>RUBBER</t>
  </si>
  <si>
    <t>4344714</t>
  </si>
  <si>
    <t>RADF DF605 PER BIZHUB 210/350/250</t>
  </si>
  <si>
    <t>43979002</t>
  </si>
  <si>
    <t>DRUM OKI B410 19.8K B410 430 ,MB460,MB470,MB480</t>
  </si>
  <si>
    <t>4515711S</t>
  </si>
  <si>
    <t>STARTER UNIT PJESA E SIPERME</t>
  </si>
  <si>
    <t>4518512</t>
  </si>
  <si>
    <t>TONER  BLACK  CON(3K)  PP 1300</t>
  </si>
  <si>
    <t>454053391</t>
  </si>
  <si>
    <t>HEAT SLEEVE INSULATING</t>
  </si>
  <si>
    <t>454075040</t>
  </si>
  <si>
    <t>4570131</t>
  </si>
  <si>
    <t>FUSING UNIT PP9100</t>
  </si>
  <si>
    <t>4582301401</t>
  </si>
  <si>
    <t>ROLLER PER BIZHUB 162/163/1611</t>
  </si>
  <si>
    <t>4582304701</t>
  </si>
  <si>
    <t>4582822</t>
  </si>
  <si>
    <t>RADF DF601 PER BIZHUB C350/450</t>
  </si>
  <si>
    <t>460BBJT</t>
  </si>
  <si>
    <t>CANTE TABLETI DELL</t>
  </si>
  <si>
    <t>4623361</t>
  </si>
  <si>
    <t>KAPSE STAPLER</t>
  </si>
  <si>
    <t>4625246</t>
  </si>
  <si>
    <t>OT-602,OUTPUT TRAY</t>
  </si>
  <si>
    <t>4688303513</t>
  </si>
  <si>
    <t>4980461</t>
  </si>
  <si>
    <t>FOTOKOPJE  KONICA  MINOLTA  BH43</t>
  </si>
  <si>
    <t>4TB</t>
  </si>
  <si>
    <t>HDD 4TB 3.5"</t>
  </si>
  <si>
    <t>4YRJH</t>
  </si>
  <si>
    <t>BATERY DELL</t>
  </si>
  <si>
    <t>50GA15650</t>
  </si>
  <si>
    <t>DEVELOPING</t>
  </si>
  <si>
    <t>50GA16401E</t>
  </si>
  <si>
    <t>PAPER FEED GEAR 19T 33T</t>
  </si>
  <si>
    <t>50GA17530</t>
  </si>
  <si>
    <t>DEVELOPING DRIVE GEAR</t>
  </si>
  <si>
    <t>50GA18523I</t>
  </si>
  <si>
    <t>FIXING GEAR B 18T</t>
  </si>
  <si>
    <t>50GA18532G</t>
  </si>
  <si>
    <t>FIXING  GEAR</t>
  </si>
  <si>
    <t>50GA18542G</t>
  </si>
  <si>
    <t>FIXING GEAR/D 19T MINOLTA</t>
  </si>
  <si>
    <t>50GA18552G</t>
  </si>
  <si>
    <t>FIXING GEAR/E 18T</t>
  </si>
  <si>
    <t>50GA18592G</t>
  </si>
  <si>
    <t>FIXING GEAR/F 19T</t>
  </si>
  <si>
    <t>50GA2500</t>
  </si>
  <si>
    <t>CHARGE CORONA UNIT B.360/420/500</t>
  </si>
  <si>
    <t>50GA2600</t>
  </si>
  <si>
    <t>TRANSFER SEPARATING BIZH360/420/500</t>
  </si>
  <si>
    <t>50GA3222</t>
  </si>
  <si>
    <t>TONER SUPPLY MAIN UPPER ASSY</t>
  </si>
  <si>
    <t>50GA3230</t>
  </si>
  <si>
    <t>TONER TN113 160/16/DI1610</t>
  </si>
  <si>
    <t>50GA33161E</t>
  </si>
  <si>
    <t>MOUNTING PLATE/B</t>
  </si>
  <si>
    <t>50GA53030</t>
  </si>
  <si>
    <t>50GA53040</t>
  </si>
  <si>
    <t>FIXING ROLLER LOWER</t>
  </si>
  <si>
    <t>50GA82020</t>
  </si>
  <si>
    <t>50GAR70200</t>
  </si>
  <si>
    <t>DRUM UNIT</t>
  </si>
  <si>
    <t>50GAR70300</t>
  </si>
  <si>
    <t>DRUM  CLEANING BLADE ASSY</t>
  </si>
  <si>
    <t>50GAR70400</t>
  </si>
  <si>
    <t>50GAR70600</t>
  </si>
  <si>
    <t>FIXING CLEANER ASSY</t>
  </si>
  <si>
    <t>50GAR70800</t>
  </si>
  <si>
    <t>FIXING UNIT</t>
  </si>
  <si>
    <t>50GAR71000</t>
  </si>
  <si>
    <t>TRANSFER SPERATING CORONA UNIT</t>
  </si>
  <si>
    <t>50GAR71100</t>
  </si>
  <si>
    <t>TONER SUPPLY UNIT</t>
  </si>
  <si>
    <t>50GE53030</t>
  </si>
  <si>
    <t>552004</t>
  </si>
  <si>
    <t>SWITCH  8 PORT 10/100 MBPS DESKTOP</t>
  </si>
  <si>
    <t>55VA29080</t>
  </si>
  <si>
    <t>SEPARATING</t>
  </si>
  <si>
    <t>55VA40380</t>
  </si>
  <si>
    <t>SHAFT A</t>
  </si>
  <si>
    <t>55VA49080</t>
  </si>
  <si>
    <t>POSITIONING CAM</t>
  </si>
  <si>
    <t>55VA53210</t>
  </si>
  <si>
    <t>FIXING CLAW UPPER</t>
  </si>
  <si>
    <t>55VA55680</t>
  </si>
  <si>
    <t>SCATTER</t>
  </si>
  <si>
    <t>55VA75020</t>
  </si>
  <si>
    <t>CLEANER ROLLER BEARING</t>
  </si>
  <si>
    <t>55VA76530</t>
  </si>
  <si>
    <t>ADU CONVEYING PULLEY 3</t>
  </si>
  <si>
    <t>55VA88041</t>
  </si>
  <si>
    <t>SENSOR TEMPERATURE S/2</t>
  </si>
  <si>
    <t>55VA88051</t>
  </si>
  <si>
    <t>SENSOR TEMPERATURE</t>
  </si>
  <si>
    <t>55VA9512E</t>
  </si>
  <si>
    <t>TONER CONTROLL BASE PLATE ASSY</t>
  </si>
  <si>
    <t>56AA12400</t>
  </si>
  <si>
    <t>EXTERNAL LOCKING COVER</t>
  </si>
  <si>
    <t>56AA12560</t>
  </si>
  <si>
    <t>56AA17140</t>
  </si>
  <si>
    <t>SPRING TENSIONI WIRE</t>
  </si>
  <si>
    <t>56AA17830</t>
  </si>
  <si>
    <t>TRANSFER HOLDING RUBB</t>
  </si>
  <si>
    <t>56AA20700</t>
  </si>
  <si>
    <t>DRUM SEPARATING CLAW</t>
  </si>
  <si>
    <t>56AA25030</t>
  </si>
  <si>
    <t>CHARGE CONTROL PLATE=4024100601</t>
  </si>
  <si>
    <t>56AA25090</t>
  </si>
  <si>
    <t>CHARGE WIRE =4024102011</t>
  </si>
  <si>
    <t>56AA25400</t>
  </si>
  <si>
    <t>CHARGE CLEANING BASE P</t>
  </si>
  <si>
    <t>56AA26090</t>
  </si>
  <si>
    <t>56AA53052</t>
  </si>
  <si>
    <t>56AA54270</t>
  </si>
  <si>
    <t>56AA76520</t>
  </si>
  <si>
    <t>BY-PASS FEED DRIVING PU</t>
  </si>
  <si>
    <t>56AA77190</t>
  </si>
  <si>
    <t>PAPER EXIT DRIVING GEAR</t>
  </si>
  <si>
    <t>56AA77980</t>
  </si>
  <si>
    <t>56AA80551</t>
  </si>
  <si>
    <t>FAN MOTOR 2</t>
  </si>
  <si>
    <t>56AA82012</t>
  </si>
  <si>
    <t>PAPER FEED DRIVE CLUTH</t>
  </si>
  <si>
    <t>56AA85511</t>
  </si>
  <si>
    <t>SENSOR PHOTO</t>
  </si>
  <si>
    <t>56AAR70700</t>
  </si>
  <si>
    <t>CHARGE CLEANER BLOCK</t>
  </si>
  <si>
    <t>56AAR70800</t>
  </si>
  <si>
    <t>CHARGE CLEANER BLOCK  L</t>
  </si>
  <si>
    <t>56AAR71000</t>
  </si>
  <si>
    <t>TRANSFER  CLEANING ASSY</t>
  </si>
  <si>
    <t>56AAR71100</t>
  </si>
  <si>
    <t>SEPARATION CLEANING AS</t>
  </si>
  <si>
    <t>56AE530052</t>
  </si>
  <si>
    <t>FIXING  ROLLER/UPPER</t>
  </si>
  <si>
    <t>56AE83031</t>
  </si>
  <si>
    <t>FIXING  LAMP 1</t>
  </si>
  <si>
    <t>56AE83041</t>
  </si>
  <si>
    <t>FIXING  LAMP 2</t>
  </si>
  <si>
    <t>56AE83051</t>
  </si>
  <si>
    <t>FIXING  LAMP 3</t>
  </si>
  <si>
    <t>56AF83041</t>
  </si>
  <si>
    <t>FIXING  LAMP</t>
  </si>
  <si>
    <t>56AF83051</t>
  </si>
  <si>
    <t>FIXING LAMP 3</t>
  </si>
  <si>
    <t>56GA29130</t>
  </si>
  <si>
    <t>SPRING</t>
  </si>
  <si>
    <t>56GA47440</t>
  </si>
  <si>
    <t>ADU  DRIVEN ROLLER S</t>
  </si>
  <si>
    <t>56GA80171</t>
  </si>
  <si>
    <t>HB MOTOR 40  MINOLTA</t>
  </si>
  <si>
    <t>56GAR70300</t>
  </si>
  <si>
    <t>DRUM  TEMP  SENSOR  ASSY</t>
  </si>
  <si>
    <t>56GAR70400</t>
  </si>
  <si>
    <t>TRANSFER CLEANING ASSY</t>
  </si>
  <si>
    <t>56GAR70500</t>
  </si>
  <si>
    <t>SEPARATE CLEANING ASSY1</t>
  </si>
  <si>
    <t>56GAR70600</t>
  </si>
  <si>
    <t>SE[ARATE CLEANING</t>
  </si>
  <si>
    <t>56QA10570</t>
  </si>
  <si>
    <t>OZONE FILTER S</t>
  </si>
  <si>
    <t>56QA77210</t>
  </si>
  <si>
    <t>FIXING  DRIVE  GEAR FRONT</t>
  </si>
  <si>
    <t>56UA11010</t>
  </si>
  <si>
    <t>MAIN BODY</t>
  </si>
  <si>
    <t>56UA11020</t>
  </si>
  <si>
    <t>MAIN BODY PAPER</t>
  </si>
  <si>
    <t>56UA11210</t>
  </si>
  <si>
    <t>OZONE FILTER  A</t>
  </si>
  <si>
    <t>56UA11280</t>
  </si>
  <si>
    <t>OZONE  FILTER  K</t>
  </si>
  <si>
    <t>56UA11290</t>
  </si>
  <si>
    <t>CONVEYANCE SUCTION FILTER</t>
  </si>
  <si>
    <t>56UA2002</t>
  </si>
  <si>
    <t>DRUM CARRIAGE ASSY</t>
  </si>
  <si>
    <t>56UA2081</t>
  </si>
  <si>
    <t>POTETION  METER</t>
  </si>
  <si>
    <t>56UA25080E</t>
  </si>
  <si>
    <t>CHARGING CONTROL PLATE</t>
  </si>
  <si>
    <t>56UA25090</t>
  </si>
  <si>
    <t>CHARGING WIRE</t>
  </si>
  <si>
    <t>56UA26130</t>
  </si>
  <si>
    <t>56UA3002</t>
  </si>
  <si>
    <t>DEVELOPINH ASSY</t>
  </si>
  <si>
    <t>56UA31081E</t>
  </si>
  <si>
    <t>FILTER</t>
  </si>
  <si>
    <t>56UA34100</t>
  </si>
  <si>
    <t>TONER CONVEYANCE SCREW</t>
  </si>
  <si>
    <t>56UA40240</t>
  </si>
  <si>
    <t>PLATE F  GUIDE</t>
  </si>
  <si>
    <t>56UA40480</t>
  </si>
  <si>
    <t>56UA44111E</t>
  </si>
  <si>
    <t>ROLLER REGIST CONVEYANCE</t>
  </si>
  <si>
    <t>56UA44500</t>
  </si>
  <si>
    <t>ROLLER CONVEYANCE</t>
  </si>
  <si>
    <t>56UA44641E</t>
  </si>
  <si>
    <t>CONVEYANCE  ROLLER /A</t>
  </si>
  <si>
    <t>56UA45580</t>
  </si>
  <si>
    <t>PAPER EXIT IDLER ROLLER</t>
  </si>
  <si>
    <t>56UA45801</t>
  </si>
  <si>
    <t>IDLER RUBBER</t>
  </si>
  <si>
    <t>56UA45820</t>
  </si>
  <si>
    <t>ADU  IDLER  ROLLER S</t>
  </si>
  <si>
    <t>56UA46811E</t>
  </si>
  <si>
    <t>ROLLER COVEYANCE DRIVE T</t>
  </si>
  <si>
    <t>56UA46832E</t>
  </si>
  <si>
    <t>ROLLER CONVEYANCE IDLER T</t>
  </si>
  <si>
    <t>56UA47540</t>
  </si>
  <si>
    <t>EXIT FIXING PLATE 1</t>
  </si>
  <si>
    <t>56UA47550</t>
  </si>
  <si>
    <t>EXIT  FIXING PLATE 2</t>
  </si>
  <si>
    <t>56UA47560</t>
  </si>
  <si>
    <t>EXIT FIXING PLATE 3</t>
  </si>
  <si>
    <t>56UA47570</t>
  </si>
  <si>
    <t>EXIT FIXING PLATE 4</t>
  </si>
  <si>
    <t>56UA47580</t>
  </si>
  <si>
    <t>EXIT FIXING PLATE 5</t>
  </si>
  <si>
    <t>56UA47591</t>
  </si>
  <si>
    <t>GUIDE SHAFT</t>
  </si>
  <si>
    <t>56UA53040</t>
  </si>
  <si>
    <t>FIXING ROLLER</t>
  </si>
  <si>
    <t>56UA53070</t>
  </si>
  <si>
    <t>56UA53511E</t>
  </si>
  <si>
    <t>56UA53590</t>
  </si>
  <si>
    <t>HOLDING SPRING</t>
  </si>
  <si>
    <t>56UA75070</t>
  </si>
  <si>
    <t>FIXING BEARING</t>
  </si>
  <si>
    <t>56UA77510</t>
  </si>
  <si>
    <t>ADU LOCK GEAR</t>
  </si>
  <si>
    <t>56UA7801</t>
  </si>
  <si>
    <t>PJESE   TONER PUMP ASSY</t>
  </si>
  <si>
    <t>56UA78010</t>
  </si>
  <si>
    <t>TRANSFER DRIVE BELT</t>
  </si>
  <si>
    <t>56UA78020</t>
  </si>
  <si>
    <t>CLEANER DRIVE BELT</t>
  </si>
  <si>
    <t>56UA78030</t>
  </si>
  <si>
    <t>PAPER FEED DRIVE BELT</t>
  </si>
  <si>
    <t>56UA78040</t>
  </si>
  <si>
    <t>PJESE  TONER AGITATING BELT</t>
  </si>
  <si>
    <t>56UA78050</t>
  </si>
  <si>
    <t>ADU  CONVEYANCE BELT 1</t>
  </si>
  <si>
    <t>56UA78060</t>
  </si>
  <si>
    <t>ADU  CONVEYANCE  BELT 2</t>
  </si>
  <si>
    <t>56UA78070</t>
  </si>
  <si>
    <t>ADU CONVEYANCE BELT 3</t>
  </si>
  <si>
    <t>56UA78080</t>
  </si>
  <si>
    <t>ADU DRIVE BELT C</t>
  </si>
  <si>
    <t>56UA78090</t>
  </si>
  <si>
    <t>CONVEYANCE BELT A</t>
  </si>
  <si>
    <t>56UA7901</t>
  </si>
  <si>
    <t>TONER  PUMP  ASSY</t>
  </si>
  <si>
    <t>56UA8401E</t>
  </si>
  <si>
    <t>MULTI FEED SENSOR ASSY</t>
  </si>
  <si>
    <t>56UA90210E</t>
  </si>
  <si>
    <t>ADU</t>
  </si>
  <si>
    <t>56UAK011</t>
  </si>
  <si>
    <t>ROLLER CMS SET MAIN BODY</t>
  </si>
  <si>
    <t>56UAR73100</t>
  </si>
  <si>
    <t>ROLLER UPPER CONTROL SENSOR</t>
  </si>
  <si>
    <t>56UAR75400</t>
  </si>
  <si>
    <t>SEPARATING ASSY</t>
  </si>
  <si>
    <t>56UAR77200</t>
  </si>
  <si>
    <t>AGITATING PLATE 1ASSY</t>
  </si>
  <si>
    <t>56UAR77600</t>
  </si>
  <si>
    <t>REGISTRATION ASSY</t>
  </si>
  <si>
    <t>56UAR78300</t>
  </si>
  <si>
    <t>CLEANING  BRUSH 1 ASSY</t>
  </si>
  <si>
    <t>56UAR78400</t>
  </si>
  <si>
    <t>CLEANING BRUSH 2 ASSY</t>
  </si>
  <si>
    <t>56UAR7B000</t>
  </si>
  <si>
    <t>ROLLER LOWER ASSY</t>
  </si>
  <si>
    <t>56UAR7B100</t>
  </si>
  <si>
    <t>ROLLER  UPPER CONTROL SENSOR AS</t>
  </si>
  <si>
    <t>56UAR7C400</t>
  </si>
  <si>
    <t>SEALING PLATTE</t>
  </si>
  <si>
    <t>56UAR7C900</t>
  </si>
  <si>
    <t>PJESE  TONER GUID BRUSH ASSY</t>
  </si>
  <si>
    <t>56UAR7D700</t>
  </si>
  <si>
    <t>ASSY AGITATING MINOLTA</t>
  </si>
  <si>
    <t>56UAR7F800</t>
  </si>
  <si>
    <t>DRUM CARTRIDGE ASSY</t>
  </si>
  <si>
    <t>56UAR7F900</t>
  </si>
  <si>
    <t>CLEANING ASSY</t>
  </si>
  <si>
    <t>57AA10590</t>
  </si>
  <si>
    <t>OZONE FILTER M</t>
  </si>
  <si>
    <t>57AA82030</t>
  </si>
  <si>
    <t>CONVEYANCE  DRIVE  CLUTCH</t>
  </si>
  <si>
    <t>57AA88010</t>
  </si>
  <si>
    <t>SENSOR TEMPERATURE C</t>
  </si>
  <si>
    <t>57AA88021</t>
  </si>
  <si>
    <t>SENSOR TEMPERATURE E</t>
  </si>
  <si>
    <t>57AA88060</t>
  </si>
  <si>
    <t>SENSOR TEMPERATURE 5</t>
  </si>
  <si>
    <t>57AAR71000</t>
  </si>
  <si>
    <t>DRUM CARTEIDGE UNIT</t>
  </si>
  <si>
    <t>57AAR71100</t>
  </si>
  <si>
    <t>COLLECTING ROLLER ASSY</t>
  </si>
  <si>
    <t>57AAR71600</t>
  </si>
  <si>
    <t>57AAR72800</t>
  </si>
  <si>
    <t>PJESE  TONER FILTER ASSY</t>
  </si>
  <si>
    <t>57AE53060</t>
  </si>
  <si>
    <t>FUSING ROLLER LOWER</t>
  </si>
  <si>
    <t>57AE54770</t>
  </si>
  <si>
    <t>FIXING LEVER</t>
  </si>
  <si>
    <t>57AE75040</t>
  </si>
  <si>
    <t>FIXING ROLLER BEARING L</t>
  </si>
  <si>
    <t>57AE88010</t>
  </si>
  <si>
    <t>TEMPERATURE SENSOR C</t>
  </si>
  <si>
    <t>57AER70300</t>
  </si>
  <si>
    <t>WEB  UNIT</t>
  </si>
  <si>
    <t>57AF5301</t>
  </si>
  <si>
    <t>FUSING UNIT</t>
  </si>
  <si>
    <t>57BF5301</t>
  </si>
  <si>
    <t>57GA29190</t>
  </si>
  <si>
    <t>5Y4GF</t>
  </si>
  <si>
    <t>MAUS  KYBD  USB</t>
  </si>
  <si>
    <t>65AA45011</t>
  </si>
  <si>
    <t>TRANSFER ROLLER</t>
  </si>
  <si>
    <t>65AA50320</t>
  </si>
  <si>
    <t>CAM</t>
  </si>
  <si>
    <t>66342</t>
  </si>
  <si>
    <t>KYBD,105,RUS,KB212B,PMX</t>
  </si>
  <si>
    <t>670001</t>
  </si>
  <si>
    <t>BLANK PANELS 1U RAL 9005,BLACK</t>
  </si>
  <si>
    <t>6HL58311000</t>
  </si>
  <si>
    <t>DRUM OD-4530</t>
  </si>
  <si>
    <t>6LJ04446000</t>
  </si>
  <si>
    <t>DRUM FC-25 FOR E-STUDIO 2040,2540,3540,4540</t>
  </si>
  <si>
    <t>700200455</t>
  </si>
  <si>
    <t>ASSY FUSER</t>
  </si>
  <si>
    <t>7020MT</t>
  </si>
  <si>
    <t>KOMPJUTER OPTIMPLEX 7020MT,DELL</t>
  </si>
  <si>
    <t>7103</t>
  </si>
  <si>
    <t xml:space="preserve"> TONER HL 2030,2040,2070N,BLACK  2500</t>
  </si>
  <si>
    <t>7196X</t>
  </si>
  <si>
    <t xml:space="preserve"> TONER EP 27, LBP 3200 BLACK STD. 2500</t>
  </si>
  <si>
    <t>7246</t>
  </si>
  <si>
    <t>TONER DELL 1320 BLACK PREMIUM 2000 ST.</t>
  </si>
  <si>
    <t>7247/8/9</t>
  </si>
  <si>
    <t>CARTRIDGE DELL 1320 C,M,Y</t>
  </si>
  <si>
    <t>7249</t>
  </si>
  <si>
    <t>TONER DELL YELLOW</t>
  </si>
  <si>
    <t>7254A</t>
  </si>
  <si>
    <t xml:space="preserve"> TONER 2335DN PREM.ST 6000</t>
  </si>
  <si>
    <t>7360X</t>
  </si>
  <si>
    <t xml:space="preserve"> TONER  LJ 1010,1015,1015,3015,3020,3030, BLC.STD 2000</t>
  </si>
  <si>
    <t>7362X</t>
  </si>
  <si>
    <t>7362X TONER LJ 100 BLC,STAND 2500</t>
  </si>
  <si>
    <t>7396</t>
  </si>
  <si>
    <t>TONER LJ 2550,2820,2840BLACK PREMIUM</t>
  </si>
  <si>
    <t>7397</t>
  </si>
  <si>
    <t>TONER LJ 2550,2820,2840 CYAN</t>
  </si>
  <si>
    <t>7398</t>
  </si>
  <si>
    <t>TONER LJ 2550,2820,2840,YELLOW</t>
  </si>
  <si>
    <t>7399</t>
  </si>
  <si>
    <t>TONER LJ 2550,2820,2840, MAGENTA</t>
  </si>
  <si>
    <t>7399A</t>
  </si>
  <si>
    <t>7399A TONER LJ 2600 BLC, STD.2500</t>
  </si>
  <si>
    <t>7399B</t>
  </si>
  <si>
    <t>7399B TONER LJ 2600 CYAN, STD.2000</t>
  </si>
  <si>
    <t>7399C</t>
  </si>
  <si>
    <t xml:space="preserve"> TONER LJ 2600 YELLOW ST2000</t>
  </si>
  <si>
    <t>7399D</t>
  </si>
  <si>
    <t>TONER LJ 2600 MAGENTA ST.2000</t>
  </si>
  <si>
    <t>7532</t>
  </si>
  <si>
    <t>TONER LJ 2055 BLACK ST.2300</t>
  </si>
  <si>
    <t>7626A</t>
  </si>
  <si>
    <t>TONER E 220 BLC,ST.2500</t>
  </si>
  <si>
    <t>7628</t>
  </si>
  <si>
    <t xml:space="preserve"> TONER E 320,322,322N BLC,ST6000</t>
  </si>
  <si>
    <t>7713</t>
  </si>
  <si>
    <t>TONER 1600W BLACK 2500</t>
  </si>
  <si>
    <t>7713A</t>
  </si>
  <si>
    <t>TONER 1600W CYAN 2500</t>
  </si>
  <si>
    <t>7713B</t>
  </si>
  <si>
    <t>TONER 1600W MAGENTA 2500</t>
  </si>
  <si>
    <t>7713C</t>
  </si>
  <si>
    <t>TONER 1600W YELLOW 2500</t>
  </si>
  <si>
    <t>7D0KG</t>
  </si>
  <si>
    <t>KEYBORD</t>
  </si>
  <si>
    <t>84439990CMY</t>
  </si>
  <si>
    <t>DRUM UNIT (used)C,M,Y(A-Grande) CANON</t>
  </si>
  <si>
    <t>8888001</t>
  </si>
  <si>
    <t>ADAPTOR PER PULSAR RS232TA1907</t>
  </si>
  <si>
    <t>8936304</t>
  </si>
  <si>
    <t>TONER 104B 1054/1085</t>
  </si>
  <si>
    <t>8936493</t>
  </si>
  <si>
    <t>STARTER DV110F 162/210</t>
  </si>
  <si>
    <t>8937755</t>
  </si>
  <si>
    <t>TONER 205B PER DI2510</t>
  </si>
  <si>
    <t>8937784</t>
  </si>
  <si>
    <t>TONER 162/210/DI1611/2011 TN 114</t>
  </si>
  <si>
    <t>8938404</t>
  </si>
  <si>
    <t>TONER TN311 PER BIZHAB 350</t>
  </si>
  <si>
    <t>8938415</t>
  </si>
  <si>
    <t>TONER TN211 PER BIZHAB 250 (17500k)</t>
  </si>
  <si>
    <t>8938509</t>
  </si>
  <si>
    <t>TONER TN210K BLACK C250/252</t>
  </si>
  <si>
    <t>8938510</t>
  </si>
  <si>
    <t>TONER TN210Y  YELLOW C250/252</t>
  </si>
  <si>
    <t>8938511</t>
  </si>
  <si>
    <t>TONER TN210M  MAGENTA C250/252</t>
  </si>
  <si>
    <t>8938512</t>
  </si>
  <si>
    <t>TONER TN210C CYAN C250/252</t>
  </si>
  <si>
    <t>8938622</t>
  </si>
  <si>
    <t>TONER MC7450Y CART YELLOW(1200Y)</t>
  </si>
  <si>
    <t>8938623</t>
  </si>
  <si>
    <t>TONER MC7450M CART MAGENTA(12000K)</t>
  </si>
  <si>
    <t>8938624</t>
  </si>
  <si>
    <t>TONER MC7450C  CART CYAN (12000K)</t>
  </si>
  <si>
    <t>8WP8W</t>
  </si>
  <si>
    <t>HD 600G,SAS</t>
  </si>
  <si>
    <t>9322100081</t>
  </si>
  <si>
    <t>9322150012</t>
  </si>
  <si>
    <t>9960860000</t>
  </si>
  <si>
    <t>DK-508,COPY DESK</t>
  </si>
  <si>
    <t>9960890000</t>
  </si>
  <si>
    <t>DK-511  COPY DESK</t>
  </si>
  <si>
    <t>9960950000</t>
  </si>
  <si>
    <t>DK-706 CABINET F.215</t>
  </si>
  <si>
    <t>9967000261</t>
  </si>
  <si>
    <t>BT-C1 BANNER TRAY</t>
  </si>
  <si>
    <t>9967000877</t>
  </si>
  <si>
    <t>TONER CARTRIDGE PP1480/1490MF</t>
  </si>
  <si>
    <t>9967000909</t>
  </si>
  <si>
    <t>IMAGING CARTRIDHE IC  43  17K</t>
  </si>
  <si>
    <t>9967000914</t>
  </si>
  <si>
    <t>OC-509  ORIG.COVER.C280/360</t>
  </si>
  <si>
    <t>9967001251</t>
  </si>
  <si>
    <t>OC-509  ORIGINAL COVER F.C220/C280/C360/C223</t>
  </si>
  <si>
    <t>9967001295</t>
  </si>
  <si>
    <t>USB CRV2 ASK FSK 125 KHZ</t>
  </si>
  <si>
    <t>9967001934</t>
  </si>
  <si>
    <t>UK-204 I-OPTION UPGR.KIT</t>
  </si>
  <si>
    <t>9967001960</t>
  </si>
  <si>
    <t>OC-512 ORIG COVER F.BIZHUB 215</t>
  </si>
  <si>
    <t>9967002050</t>
  </si>
  <si>
    <t>OC-511  ORIG.COVER F.C224 284 364</t>
  </si>
  <si>
    <t>9967002349</t>
  </si>
  <si>
    <t>SX-DS-3000U1 USB DEVICE S</t>
  </si>
  <si>
    <t>9967002761</t>
  </si>
  <si>
    <t>SCD-4000E</t>
  </si>
  <si>
    <t>9967003545</t>
  </si>
  <si>
    <t>DK-510x DESK</t>
  </si>
  <si>
    <t>9968003000</t>
  </si>
  <si>
    <t>NERTZKABLE</t>
  </si>
  <si>
    <t>9999012</t>
  </si>
  <si>
    <t>KABELL RS232 PER SCANPAL</t>
  </si>
  <si>
    <t>GUIDE</t>
  </si>
  <si>
    <t>9J5WF</t>
  </si>
  <si>
    <t>DIMM,4G</t>
  </si>
  <si>
    <t>DIMM,4G,1333,512X64</t>
  </si>
  <si>
    <t>9W5WV</t>
  </si>
  <si>
    <t>HD,1T,NL6.7</t>
  </si>
  <si>
    <t>9W5WW</t>
  </si>
  <si>
    <t>DH,1T,NL6,7.2K</t>
  </si>
  <si>
    <t>A00FM20000</t>
  </si>
  <si>
    <t>A00JH00D00</t>
  </si>
  <si>
    <t>PWB  ASSEMBLY LED1</t>
  </si>
  <si>
    <t>A00W232</t>
  </si>
  <si>
    <t>TONER CARTR. MAGENTA MC2400</t>
  </si>
  <si>
    <t>A00W272</t>
  </si>
  <si>
    <t>TONER  MAGENTA  F.C10 (4500 K)</t>
  </si>
  <si>
    <t>A00W372</t>
  </si>
  <si>
    <t>TONER CYAN F.C10 (4500K)</t>
  </si>
  <si>
    <t>A00W432</t>
  </si>
  <si>
    <t>TONER CARTR. BLACK MC2400</t>
  </si>
  <si>
    <t>A00W472</t>
  </si>
  <si>
    <t>TONER BLACK F.C10</t>
  </si>
  <si>
    <t>A02EM20000</t>
  </si>
  <si>
    <t>A02EM20200</t>
  </si>
  <si>
    <t>A02ER71300</t>
  </si>
  <si>
    <t>TRANSFER ROLLER 2ND</t>
  </si>
  <si>
    <t>A02ER73022</t>
  </si>
  <si>
    <t>TRANSFER BELT UNIT</t>
  </si>
  <si>
    <t>A02FR70600</t>
  </si>
  <si>
    <t>FUSING UNIT 230V C200</t>
  </si>
  <si>
    <t>A03U504200</t>
  </si>
  <si>
    <t>BELT</t>
  </si>
  <si>
    <t>A03U809500</t>
  </si>
  <si>
    <t>FIXING DRIVE GEAR 0 26T</t>
  </si>
  <si>
    <t>A03X565200</t>
  </si>
  <si>
    <t>ROLLER FEEDING</t>
  </si>
  <si>
    <t>A03XR70900</t>
  </si>
  <si>
    <t>PAPER SEPARATOR  ASSY</t>
  </si>
  <si>
    <t>A070151</t>
  </si>
  <si>
    <t>TN-411,TONER BLACK,F.C451</t>
  </si>
  <si>
    <t>A070250</t>
  </si>
  <si>
    <t>TONER TN611Y  YELLOW  BIZH. C550/C451</t>
  </si>
  <si>
    <t>A08E121</t>
  </si>
  <si>
    <t>FOTOKOPJE INEO 213</t>
  </si>
  <si>
    <t>A08ER90100</t>
  </si>
  <si>
    <t>TORSION SPRING KIT</t>
  </si>
  <si>
    <t>A09A021BHRB</t>
  </si>
  <si>
    <t>BYPASS PER FOTOKOPJE MB501</t>
  </si>
  <si>
    <t>A0D7151</t>
  </si>
  <si>
    <t>TONER TN314K BLACK F.C353+P</t>
  </si>
  <si>
    <t>A0D7152</t>
  </si>
  <si>
    <t>TONER TN213K  TONER BLACK F.C253</t>
  </si>
  <si>
    <t>A0D7154</t>
  </si>
  <si>
    <t>TONER TN214K BLACK F.C200</t>
  </si>
  <si>
    <t>A0D7251</t>
  </si>
  <si>
    <t>TONER TN314Y  YELLOW F.C353+P</t>
  </si>
  <si>
    <t>A0D7252</t>
  </si>
  <si>
    <t>TONER TN213Y YELLOW  F.C253/C203</t>
  </si>
  <si>
    <t>A0D7254</t>
  </si>
  <si>
    <t>TONER TN214Y YELLOW F.C200</t>
  </si>
  <si>
    <t>A0D7351</t>
  </si>
  <si>
    <t>TONER TN314M MAGENTA F.C353+P</t>
  </si>
  <si>
    <t>A0D7352</t>
  </si>
  <si>
    <t>TONER TN213M MAGENTA F.C253/C203</t>
  </si>
  <si>
    <t>A0D7354</t>
  </si>
  <si>
    <t>TONER TN214M MAGENTA F.C200</t>
  </si>
  <si>
    <t>A0D73D1</t>
  </si>
  <si>
    <t>TONER TN-314 MAGENTA</t>
  </si>
  <si>
    <t>A0D7451</t>
  </si>
  <si>
    <t>TONER TN314C CYAN  F.C353+P</t>
  </si>
  <si>
    <t>A0D7452</t>
  </si>
  <si>
    <t>TONER TN213C CYAN  F.C253/C203</t>
  </si>
  <si>
    <t>A0D7454</t>
  </si>
  <si>
    <t>TONER TN214C CYAN  F.C200</t>
  </si>
  <si>
    <t>A0D74D1</t>
  </si>
  <si>
    <t>TONER TN-314 CYAN</t>
  </si>
  <si>
    <t>A0DE02F</t>
  </si>
  <si>
    <t>IU 211K IMAGING UNIT BLACK</t>
  </si>
  <si>
    <t>A0DE05F</t>
  </si>
  <si>
    <t>IU-212Y,IMAGIN UNIT YELLOW F.C200</t>
  </si>
  <si>
    <t>A0DE06F</t>
  </si>
  <si>
    <t>IU 211 IMAGIN UNIT YELLOW</t>
  </si>
  <si>
    <t>A0DE07F</t>
  </si>
  <si>
    <t>IU 313 IMAGIN UNIT YELLOW</t>
  </si>
  <si>
    <t>A0DE0AF</t>
  </si>
  <si>
    <t>IU 212  IMAGIN UNIT  MAGENTA C200</t>
  </si>
  <si>
    <t>A0DE0CF</t>
  </si>
  <si>
    <t>IU 211M IMAGIN UNIT MAGENTA</t>
  </si>
  <si>
    <t>A0DE0GF</t>
  </si>
  <si>
    <t>IU 212C IMAGIN UNIT CYAN C200</t>
  </si>
  <si>
    <t>A0DE0HF</t>
  </si>
  <si>
    <t>IU 211C IMAGIN UNIT CYAN</t>
  </si>
  <si>
    <t>A0DK151</t>
  </si>
  <si>
    <t>TONER  BLACK  MC4650,4.0</t>
  </si>
  <si>
    <t>A0DX023</t>
  </si>
  <si>
    <t>FOTOKOPJE BIZHUB 40P</t>
  </si>
  <si>
    <t>A0ED161002</t>
  </si>
  <si>
    <t>TRAY</t>
  </si>
  <si>
    <t>A0ED568400</t>
  </si>
  <si>
    <t>A0ED620115</t>
  </si>
  <si>
    <t>PAPER FEED CASSETTE</t>
  </si>
  <si>
    <t>A0EDM10100</t>
  </si>
  <si>
    <t>DC  BRUSHLESS MOTOR</t>
  </si>
  <si>
    <t>a0edr71644</t>
  </si>
  <si>
    <t>IMAGE TRANSFER KIT INTERMEDIATE</t>
  </si>
  <si>
    <t>A0EDR72122</t>
  </si>
  <si>
    <t>FUSER UNIT 230V</t>
  </si>
  <si>
    <t>A0EP0Y1</t>
  </si>
  <si>
    <t>BYPASS MB502 TRAY</t>
  </si>
  <si>
    <t>A0ER0Y0</t>
  </si>
  <si>
    <t>COVER OC 508 PER F.C200</t>
  </si>
  <si>
    <t>A0FP023</t>
  </si>
  <si>
    <t>TONER BLACK F.BIZHUB 40P</t>
  </si>
  <si>
    <t>A0HUWY1</t>
  </si>
  <si>
    <t>DF 617 DOCUMENT FEEDER</t>
  </si>
  <si>
    <t>A0P0H02400</t>
  </si>
  <si>
    <t>PWB ASSEMBLY</t>
  </si>
  <si>
    <t>A0P4WY1</t>
  </si>
  <si>
    <t>EK-703-USB  HOST  BOARD</t>
  </si>
  <si>
    <t>A0P8W21</t>
  </si>
  <si>
    <t>IC-207  CONTROLLER F.BIZHU 501/421/361</t>
  </si>
  <si>
    <t>A0PN10200</t>
  </si>
  <si>
    <t>ozone filter/lower</t>
  </si>
  <si>
    <t>A0TH500</t>
  </si>
  <si>
    <t>DV-011 DEVELPOER F.951,1051,1200,50P</t>
  </si>
  <si>
    <t>A0U7WY2</t>
  </si>
  <si>
    <t>FS-529-STAPLE FINISHER</t>
  </si>
  <si>
    <t>A0V301H</t>
  </si>
  <si>
    <t>TONER PRINTER 1600W BLACK</t>
  </si>
  <si>
    <t>A0V305H</t>
  </si>
  <si>
    <t>TONER PRINTER 1600W YELLOW</t>
  </si>
  <si>
    <t>A0V30AH</t>
  </si>
  <si>
    <t>TONER PRINTER 1600W MAGENTA</t>
  </si>
  <si>
    <t>A0V30GH</t>
  </si>
  <si>
    <t>TONER PRINTER 1600W  CYAN</t>
  </si>
  <si>
    <t>A0V30NH</t>
  </si>
  <si>
    <t>TONER VALUE PACK(CMY)(2.5K)</t>
  </si>
  <si>
    <t>A0VD021</t>
  </si>
  <si>
    <t>PEINTER  MAGICOLOR 4750EN</t>
  </si>
  <si>
    <t>A0VU0Y1</t>
  </si>
  <si>
    <t>DRUM 1600/1650/1680/1690 IMAGING CARTRIDGE</t>
  </si>
  <si>
    <t>A0WG01H</t>
  </si>
  <si>
    <t>TONER CARTRIDGE (3K) BLACK,F.M</t>
  </si>
  <si>
    <t>A0WG03J</t>
  </si>
  <si>
    <t>PRINT UNIT (k) BIZHUB C35/C35P (30k)</t>
  </si>
  <si>
    <t>A0WG06H</t>
  </si>
  <si>
    <t>TONER CARTRIDGE (3K) YELLOW,F.M</t>
  </si>
  <si>
    <t>A0WG0CH</t>
  </si>
  <si>
    <t>TONER CARTRIDGE (3K) MAGENTA,F.M</t>
  </si>
  <si>
    <t>A0WG0HH</t>
  </si>
  <si>
    <t>A0WG0KJ</t>
  </si>
  <si>
    <t>PRINT UNIT (c) BIZHUB C35/C35P (30k)</t>
  </si>
  <si>
    <t>A0WJWY3</t>
  </si>
  <si>
    <t>CASSETTE  FOR C35/MF3000</t>
  </si>
  <si>
    <t>A0X5152</t>
  </si>
  <si>
    <t>TONER BOTTLE C35 BLACK</t>
  </si>
  <si>
    <t>A0X5153</t>
  </si>
  <si>
    <t>TNP-27  BLACK</t>
  </si>
  <si>
    <t>A0X5154</t>
  </si>
  <si>
    <t>TONER TNP50K  BLACK F.C3100P</t>
  </si>
  <si>
    <t>A0X5155</t>
  </si>
  <si>
    <t>TONER TNP51K  BLACK F.C3110</t>
  </si>
  <si>
    <t>A0X5252</t>
  </si>
  <si>
    <t>TONER BOTTLE C35 YELLOW</t>
  </si>
  <si>
    <t>A0X5253</t>
  </si>
  <si>
    <t>TNP-27 YELLOW</t>
  </si>
  <si>
    <t>A0X5254</t>
  </si>
  <si>
    <t>TONER TNP50Y,YELLOW F.C3100P</t>
  </si>
  <si>
    <t>A0X5255</t>
  </si>
  <si>
    <t>TONER TNP51Y YELLOW F.C3110</t>
  </si>
  <si>
    <t>A0X52D4</t>
  </si>
  <si>
    <t>TONER TNP27C  CYAN</t>
  </si>
  <si>
    <t>A0X5352</t>
  </si>
  <si>
    <t>TONER BOTTLE C35 MAGENTA</t>
  </si>
  <si>
    <t>A0X5353</t>
  </si>
  <si>
    <t>TNP-27  MAGENTA</t>
  </si>
  <si>
    <t>A0X5354</t>
  </si>
  <si>
    <t>TONER TNP50M, MAGENTA F.C3100P</t>
  </si>
  <si>
    <t>A0X5355</t>
  </si>
  <si>
    <t>TONER TNP51M  MANGENTA F.C3110</t>
  </si>
  <si>
    <t>A0X53D4</t>
  </si>
  <si>
    <t>TONER TNP27M  MAGENTA</t>
  </si>
  <si>
    <t>A0X5452</t>
  </si>
  <si>
    <t>TONER BOTTLE C35 CYAN</t>
  </si>
  <si>
    <t>A0X5453</t>
  </si>
  <si>
    <t>TNP-27 CYAN</t>
  </si>
  <si>
    <t>A0X5454</t>
  </si>
  <si>
    <t>TONER TNP50C, CYAN F.C3100P</t>
  </si>
  <si>
    <t>A0X5455</t>
  </si>
  <si>
    <t>TONER TNP51C CYAN F.C3110</t>
  </si>
  <si>
    <t>A0X54D4</t>
  </si>
  <si>
    <t>TONER TNP27K  YELLOW</t>
  </si>
  <si>
    <t>A0XV0ED</t>
  </si>
  <si>
    <t>DV-311M-DEVELOPING UNIT C220/C280/C360</t>
  </si>
  <si>
    <t>A0XV0KD</t>
  </si>
  <si>
    <t>DV-311C-DEVELOPING UNIT C220/C280/C380</t>
  </si>
  <si>
    <t>A0XV0RD</t>
  </si>
  <si>
    <t>DR-311K  DRUM UNIT K  C220/C280/C360</t>
  </si>
  <si>
    <t>A0XV0TD</t>
  </si>
  <si>
    <t>DR-311  DRUM UNIT YMC   C220/C280/C360</t>
  </si>
  <si>
    <t>A0XX125</t>
  </si>
  <si>
    <t>FOTOKOPJE  INEO  165</t>
  </si>
  <si>
    <t>A0XY025</t>
  </si>
  <si>
    <t>FOTOKOPJE BIZHUB 185</t>
  </si>
  <si>
    <t>A0XY126</t>
  </si>
  <si>
    <t>FOTOKOPJE INEO 185</t>
  </si>
  <si>
    <t>A0YAWY1</t>
  </si>
  <si>
    <t>MK-720 - FAX MOUNT KIT</t>
  </si>
  <si>
    <t>A0YT051</t>
  </si>
  <si>
    <t>TN-010 TONER</t>
  </si>
  <si>
    <t>A11G150</t>
  </si>
  <si>
    <t>TN-319K,TONER BLACK F.C360</t>
  </si>
  <si>
    <t>A11G151</t>
  </si>
  <si>
    <t>TONER TN216K</t>
  </si>
  <si>
    <t>A11G250</t>
  </si>
  <si>
    <t>TN-319Y,TONER YELLOU  F.C360</t>
  </si>
  <si>
    <t>A11G251</t>
  </si>
  <si>
    <t>TONER TN216Y</t>
  </si>
  <si>
    <t>A11G350</t>
  </si>
  <si>
    <t>TN-319M,TONER MAGENTA  F.C360</t>
  </si>
  <si>
    <t>A11G351</t>
  </si>
  <si>
    <t>TONER TN216M</t>
  </si>
  <si>
    <t>A11G450</t>
  </si>
  <si>
    <t>TN-319C ,TONER CYAN F.C360</t>
  </si>
  <si>
    <t>A11G451</t>
  </si>
  <si>
    <t>TONER TN216C</t>
  </si>
  <si>
    <t>A128WY1</t>
  </si>
  <si>
    <t>COVER  OC 59 ORIGINAL</t>
  </si>
  <si>
    <t>A143563100</t>
  </si>
  <si>
    <t>A143PP0100</t>
  </si>
  <si>
    <t>ROLLER ASSY SEPARATION</t>
  </si>
  <si>
    <t>A143PP5200</t>
  </si>
  <si>
    <t>A143PP5R04</t>
  </si>
  <si>
    <t>KNOB</t>
  </si>
  <si>
    <t>A1480Y1</t>
  </si>
  <si>
    <t>TRANSFER UNIT</t>
  </si>
  <si>
    <t>A162WY2</t>
  </si>
  <si>
    <t>TONER  WASTE  BOX</t>
  </si>
  <si>
    <t>A1AG021</t>
  </si>
  <si>
    <t>NIC-BOX FOR MC1600/1650/1680/164</t>
  </si>
  <si>
    <t>A1AU0Y3</t>
  </si>
  <si>
    <t>TONER WASTE BOTTLE</t>
  </si>
  <si>
    <t>A1DUR71300</t>
  </si>
  <si>
    <t>CHARGING UNIT</t>
  </si>
  <si>
    <t>A1U9253</t>
  </si>
  <si>
    <t>TONER TN616Y,YELLOW F.C6000,C7000</t>
  </si>
  <si>
    <t>A1U9353</t>
  </si>
  <si>
    <t>TONER TN 616M, MAGENTA F.C6000,C7000</t>
  </si>
  <si>
    <t>A1U9453</t>
  </si>
  <si>
    <t>TONER TN616C,CYAN F.C6000,C7000</t>
  </si>
  <si>
    <t>A1U9760</t>
  </si>
  <si>
    <t>DV-617Y F.C6000L 7000</t>
  </si>
  <si>
    <t>A1U9860</t>
  </si>
  <si>
    <t>DV-617M F C6000L7000P</t>
  </si>
  <si>
    <t>A1U9960</t>
  </si>
  <si>
    <t>DV-617C F C6000 L 7000 P</t>
  </si>
  <si>
    <t>A1UC050</t>
  </si>
  <si>
    <t>TONER  TN-116 PER F.164</t>
  </si>
  <si>
    <t>A1UC550</t>
  </si>
  <si>
    <t>DV 116F.BIZHUB 164</t>
  </si>
  <si>
    <t>A1UD561101</t>
  </si>
  <si>
    <t>A1UD562100</t>
  </si>
  <si>
    <t>A1UD572400</t>
  </si>
  <si>
    <t>A1UD594101</t>
  </si>
  <si>
    <t>A1UDM10000</t>
  </si>
  <si>
    <t>DC  BRUSHLEC</t>
  </si>
  <si>
    <t>A1UDM20000</t>
  </si>
  <si>
    <t>A1UDM20100</t>
  </si>
  <si>
    <t>A1UDR70500</t>
  </si>
  <si>
    <t>A1UDR71011</t>
  </si>
  <si>
    <t>FUSING UNIT 200V</t>
  </si>
  <si>
    <t>A1UDR71022</t>
  </si>
  <si>
    <t>FUSING UNIT 220V</t>
  </si>
  <si>
    <t>A1UDR71111</t>
  </si>
  <si>
    <t>A1UDR73000</t>
  </si>
  <si>
    <t>A1XUR70000</t>
  </si>
  <si>
    <t>IU AFTER ASSY    MINOLTA</t>
  </si>
  <si>
    <t>A20</t>
  </si>
  <si>
    <t>PJESE UPS POWER SUPPLY A20</t>
  </si>
  <si>
    <t>A202050</t>
  </si>
  <si>
    <t>TONER TN-414,F.BIZHUB 363/423</t>
  </si>
  <si>
    <t>A202051</t>
  </si>
  <si>
    <t>TONER  TN-217,F.BIZHUB 223/283</t>
  </si>
  <si>
    <t>A202053</t>
  </si>
  <si>
    <t>TONER TN-320 F.BIZHUB 36</t>
  </si>
  <si>
    <t>A202550</t>
  </si>
  <si>
    <t>STARTER  DV-411 DEVELOPER F.BIZHUB 223/283/363/423</t>
  </si>
  <si>
    <t>A2A103D</t>
  </si>
  <si>
    <t>DRUM  DR-411</t>
  </si>
  <si>
    <t>A2A1W3H</t>
  </si>
  <si>
    <t>DR-411  DEVELOPER DRUM UNIT</t>
  </si>
  <si>
    <t>A2XMWY3</t>
  </si>
  <si>
    <t>PC-410  2500 SH.PAPER CABIN</t>
  </si>
  <si>
    <t>A2XN0RD</t>
  </si>
  <si>
    <t>DRUM  DR512K,BLACK F.C224 28</t>
  </si>
  <si>
    <t>A2XN0TD</t>
  </si>
  <si>
    <t>DRUM  DR512 YMC  F. C224 284</t>
  </si>
  <si>
    <t>A32PPP3F00</t>
  </si>
  <si>
    <t>PS  PCB  UNIT 230V</t>
  </si>
  <si>
    <t>A32W021</t>
  </si>
  <si>
    <t>TONER  TNP-24  CARTRIDGE</t>
  </si>
  <si>
    <t>A32X021</t>
  </si>
  <si>
    <t>DR-P01</t>
  </si>
  <si>
    <t>A33K050</t>
  </si>
  <si>
    <t>TONER  TN-322 BLACK F.</t>
  </si>
  <si>
    <t>A33K051</t>
  </si>
  <si>
    <t>TONER  TN-513 TONER BLACK F. BIZHUB</t>
  </si>
  <si>
    <t>A33K150</t>
  </si>
  <si>
    <t>TONER  TN-321K  BLACK F.C224,284,364</t>
  </si>
  <si>
    <t>A33K152</t>
  </si>
  <si>
    <t>TONER TN-512 BLACK F.BIZHUB C454 554</t>
  </si>
  <si>
    <t>A33K1D0</t>
  </si>
  <si>
    <t>TONER  TN-321K BLACK F.INEO+224,284,364</t>
  </si>
  <si>
    <t>A33K250</t>
  </si>
  <si>
    <t>TONER  TN-321Y YELLOW F.C224,284,364</t>
  </si>
  <si>
    <t>A33K252</t>
  </si>
  <si>
    <t>TONER TN-512 Y,YELLOW  F.BIZHUB C454 554</t>
  </si>
  <si>
    <t>A33K2D0</t>
  </si>
  <si>
    <t>TONER  TN-321Y  YELLOW F.INEO+224,284,364</t>
  </si>
  <si>
    <t>A33K350</t>
  </si>
  <si>
    <t>TONER  TN-321M MAGENTA  F.C224,284,364</t>
  </si>
  <si>
    <t>A33K352</t>
  </si>
  <si>
    <t>TONER TN-512M MAGENTA F.BIZHUB C454 554</t>
  </si>
  <si>
    <t>A33K3D0</t>
  </si>
  <si>
    <t>TONER  TN-321M MAGENTA  F.INEO+224,284,364</t>
  </si>
  <si>
    <t>A33K450</t>
  </si>
  <si>
    <t>TONER  TN-321C  CYAN F.C224,284,364</t>
  </si>
  <si>
    <t>A33K452</t>
  </si>
  <si>
    <t>TONER TN-512C,CYAN F.BIZHUB C454 554</t>
  </si>
  <si>
    <t>A33K4D0</t>
  </si>
  <si>
    <t>TONER  TN-321C CYAN  F.INEO+224,284,364</t>
  </si>
  <si>
    <t>A3CFWY1</t>
  </si>
  <si>
    <t>DF-624,DOC FEED F.C224,284,364</t>
  </si>
  <si>
    <t>A3JHWY1</t>
  </si>
  <si>
    <t>DF-625  DOCUMENT FEEDER F.BIZHUB 215</t>
  </si>
  <si>
    <t>A3PE021</t>
  </si>
  <si>
    <t>FOTOKOPJE BIZHUB 215</t>
  </si>
  <si>
    <t>A3PE121</t>
  </si>
  <si>
    <t>FOTOKOPJE  INEO 215</t>
  </si>
  <si>
    <t>A3PEPP4R00</t>
  </si>
  <si>
    <t>MOTOR</t>
  </si>
  <si>
    <t>A3PGWY1</t>
  </si>
  <si>
    <t>AD-509 DUPLEX UNIT F.BIZHUB 215</t>
  </si>
  <si>
    <t>A3PHWY1</t>
  </si>
  <si>
    <t>MB-505 MULTI-BYPASS</t>
  </si>
  <si>
    <t>A3PMWY1</t>
  </si>
  <si>
    <t>OC-511,ORIG.COVER F.C224 28</t>
  </si>
  <si>
    <t>A3VV150</t>
  </si>
  <si>
    <t>TONER TN014 F.BIZHUB PRESS</t>
  </si>
  <si>
    <t>A3VVP00</t>
  </si>
  <si>
    <t>DR012 DRUM F.PRO951 PRESS1052</t>
  </si>
  <si>
    <t>A3VW050</t>
  </si>
  <si>
    <t>TONER TN-118  PER BIZHUB 215</t>
  </si>
  <si>
    <t>A3VW0D0</t>
  </si>
  <si>
    <t>TN-118, TONER F.INEO 215</t>
  </si>
  <si>
    <t>A45X021</t>
  </si>
  <si>
    <t>FOTOKOPJE BIZHUB 36</t>
  </si>
  <si>
    <t>A4EUR70600</t>
  </si>
  <si>
    <t>AGITATING PLATE A 2ASSY</t>
  </si>
  <si>
    <t>A4EUR71300</t>
  </si>
  <si>
    <t>TONER SEALING PLATE ASSY</t>
  </si>
  <si>
    <t>A4EUR71400</t>
  </si>
  <si>
    <t>Feeding Roller Unit B</t>
  </si>
  <si>
    <t>A4EUR71500</t>
  </si>
  <si>
    <t>FEEDING ROLLER UNIT A</t>
  </si>
  <si>
    <t>A4FJR70422</t>
  </si>
  <si>
    <t>A4FM121</t>
  </si>
  <si>
    <t>FOTOKOPJE  INEO+224</t>
  </si>
  <si>
    <t>A4M3WY3</t>
  </si>
  <si>
    <t>NC-504  NETWORK CARD F.BIZHU</t>
  </si>
  <si>
    <t>A4M6WY1</t>
  </si>
  <si>
    <t>MK-733 OPTIONAL PANEL F.BIZHUB 215</t>
  </si>
  <si>
    <t>A4MDWY1</t>
  </si>
  <si>
    <t>OT-506 OUTPUT TRAY F.C454....</t>
  </si>
  <si>
    <t>A4NMWY1</t>
  </si>
  <si>
    <t>MK-735 MOUNT KIT</t>
  </si>
  <si>
    <t>A4NNWY1</t>
  </si>
  <si>
    <t>WASTE TONER BOX WX-103</t>
  </si>
  <si>
    <t>A5C4021</t>
  </si>
  <si>
    <t>FOTOKOPJE BIZHUB C224E</t>
  </si>
  <si>
    <t>A5C4121</t>
  </si>
  <si>
    <t>FOTOKOPJE INEO +224E</t>
  </si>
  <si>
    <t>A61FM40600</t>
  </si>
  <si>
    <t>HIGH VOLTAGE UNIT</t>
  </si>
  <si>
    <t>A61FR71011</t>
  </si>
  <si>
    <t>FUSING UNIT (220-240V)</t>
  </si>
  <si>
    <t>A61G021</t>
  </si>
  <si>
    <t>FOTOKOPJE BIZHAB 284E</t>
  </si>
  <si>
    <t>A63P025</t>
  </si>
  <si>
    <t>FOTOKOPJE  BIZHUB 3301P</t>
  </si>
  <si>
    <t>A63V00H</t>
  </si>
  <si>
    <t>TONER TNP36 (10K)BIZHUB</t>
  </si>
  <si>
    <t>A6VF021</t>
  </si>
  <si>
    <t>FOTOKOPJE BIZHUB 4050</t>
  </si>
  <si>
    <t>A6VK01H</t>
  </si>
  <si>
    <t>TNP44 (20K)F.4750,4050</t>
  </si>
  <si>
    <t>A6WP021</t>
  </si>
  <si>
    <t>FOTOKOPJE BIZHUB 3320</t>
  </si>
  <si>
    <t>A6WT00H</t>
  </si>
  <si>
    <t>TONER TNP-41 10K PER BIZHUB 3320</t>
  </si>
  <si>
    <t>A6Y8WY1</t>
  </si>
  <si>
    <t>SK-501 STAPLE</t>
  </si>
  <si>
    <t>ADAN</t>
  </si>
  <si>
    <t>ADAPTOR ANGLEZ</t>
  </si>
  <si>
    <t>ADHDMI</t>
  </si>
  <si>
    <t>ADAPTER DDMI-VEGA</t>
  </si>
  <si>
    <t>ADVS01</t>
  </si>
  <si>
    <t>VOLTAGE SAPLING PCB</t>
  </si>
  <si>
    <t>AEG6KVA</t>
  </si>
  <si>
    <t>UPS  6KVA  AEG (NGA ALPHA BANK)</t>
  </si>
  <si>
    <t>AK3209</t>
  </si>
  <si>
    <t>KABINET BATERISH</t>
  </si>
  <si>
    <t>AP9631</t>
  </si>
  <si>
    <t>KARTE PER UPS  APC</t>
  </si>
  <si>
    <t>APPLE</t>
  </si>
  <si>
    <t>LATOP APPLE I5--1.6GHZ</t>
  </si>
  <si>
    <t>AR2400FP1</t>
  </si>
  <si>
    <t>RACK 42U APC 600MM WIDE X1060MM</t>
  </si>
  <si>
    <t>AR5015</t>
  </si>
  <si>
    <t>DRUM  SHARP</t>
  </si>
  <si>
    <t>ART10KVA</t>
  </si>
  <si>
    <t>UPS 10KVA TITANIUM 1:1 ONLINE</t>
  </si>
  <si>
    <t>ARTRONPRO60KVA</t>
  </si>
  <si>
    <t>UPS 60KVA PA BATERI DHE KABINET BATERISH</t>
  </si>
  <si>
    <t>B16000</t>
  </si>
  <si>
    <t>PJESE BARRA ALIMENTAZIONE HORIZONTAL</t>
  </si>
  <si>
    <t>B410D</t>
  </si>
  <si>
    <t>PRINTER OKI   B410D</t>
  </si>
  <si>
    <t>BAP100</t>
  </si>
  <si>
    <t>ACCESS POINT FOR BCP-840</t>
  </si>
  <si>
    <t>BC00</t>
  </si>
  <si>
    <t>KABINET BATERI  BC00</t>
  </si>
  <si>
    <t>BC50</t>
  </si>
  <si>
    <t>KABINET BATERISH (80*150*135)</t>
  </si>
  <si>
    <t>BCP840</t>
  </si>
  <si>
    <t>BARCODE BLUTOOTH CLASS1,COLLECT</t>
  </si>
  <si>
    <t>BDP7500S2</t>
  </si>
  <si>
    <t>WI-FI PHILIPS</t>
  </si>
  <si>
    <t>BHC220</t>
  </si>
  <si>
    <t>FOTOKOPJE MULTIFUNKSIONALE ME FAX  82/100K</t>
  </si>
  <si>
    <t>BHC353C</t>
  </si>
  <si>
    <t>CHIP BHC 353 IMAGING CYAN</t>
  </si>
  <si>
    <t>BHC353K</t>
  </si>
  <si>
    <t>CHIP BHC 353 IMAGING BLACK</t>
  </si>
  <si>
    <t>BHC353M</t>
  </si>
  <si>
    <t>CHIP BHC 353 IMAGING MAGENTA</t>
  </si>
  <si>
    <t>BHC353Y</t>
  </si>
  <si>
    <t>CHIP BHC 353 IMAGING YELLOW</t>
  </si>
  <si>
    <t>BHC35M</t>
  </si>
  <si>
    <t>CHIP BHC 35  IMAGING MAGENTA</t>
  </si>
  <si>
    <t>BHC40P</t>
  </si>
  <si>
    <t>CHIP  PER 40P</t>
  </si>
  <si>
    <t>BHC43</t>
  </si>
  <si>
    <t>CHIP  BIZHUB  43</t>
  </si>
  <si>
    <t>BHCT35C</t>
  </si>
  <si>
    <t>CHIP TONER CYAN C35</t>
  </si>
  <si>
    <t>BHCT35K</t>
  </si>
  <si>
    <t>CHIP TONER BLACK C35</t>
  </si>
  <si>
    <t>BHCT35M</t>
  </si>
  <si>
    <t>CHIP TONER MANGENTA C35</t>
  </si>
  <si>
    <t>BHCT35Y</t>
  </si>
  <si>
    <t>CHIP TONER YELLOW C35</t>
  </si>
  <si>
    <t>BHCT4750K</t>
  </si>
  <si>
    <t>CHIP TONER 4750EN BLACK</t>
  </si>
  <si>
    <t>BU320CL</t>
  </si>
  <si>
    <t>TRANSFER UNIT BROTHER</t>
  </si>
  <si>
    <t>BX1100CI</t>
  </si>
  <si>
    <t>UPS APC (1100VA ,660W,6 DALJE IEC,USB port)</t>
  </si>
  <si>
    <t>BX1400UI</t>
  </si>
  <si>
    <t>UPS APC (1400VA,700W,6 DALJE IEC,USB port)</t>
  </si>
  <si>
    <t>BX700UI</t>
  </si>
  <si>
    <t>UPS APC (700VA,390W,4DALJE IEC,USB port)</t>
  </si>
  <si>
    <t>BX950UI</t>
  </si>
  <si>
    <t>UPS 950VA  APC</t>
  </si>
  <si>
    <t>C-10</t>
  </si>
  <si>
    <t>CABINET PER BATERY  MUST POWER</t>
  </si>
  <si>
    <t>C-16</t>
  </si>
  <si>
    <t>C-20</t>
  </si>
  <si>
    <t>C-4</t>
  </si>
  <si>
    <t>C5447</t>
  </si>
  <si>
    <t>BATERY,PRI,11.1V,9C,LITH,SNYO</t>
  </si>
  <si>
    <t>C54GW</t>
  </si>
  <si>
    <t>LCD 15.6HD</t>
  </si>
  <si>
    <t>C-8</t>
  </si>
  <si>
    <t>CA02</t>
  </si>
  <si>
    <t>CANTA LAPTOPPI NEW COSMOS</t>
  </si>
  <si>
    <t>CANTA.</t>
  </si>
  <si>
    <t>CANTA LAPTOPI NAILONI</t>
  </si>
  <si>
    <t>CANTEBAG15</t>
  </si>
  <si>
    <t>CANTE LAPTOPI 15</t>
  </si>
  <si>
    <t>CBL</t>
  </si>
  <si>
    <t>ADAPTER  USB CABLE FOR MSR15123</t>
  </si>
  <si>
    <t>CD00012</t>
  </si>
  <si>
    <t>CD-ROM IDE 52X SAMSUNG SH-C522C/BEBE</t>
  </si>
  <si>
    <t>CHM4750IUK</t>
  </si>
  <si>
    <t>CHIP 4750 IU  K</t>
  </si>
  <si>
    <t>CHMC203IC</t>
  </si>
  <si>
    <t>CHIP BHC 203 IMAGING CYAN</t>
  </si>
  <si>
    <t>CHMC203IK</t>
  </si>
  <si>
    <t>CHIP BHC 203 IMAGING  BLACK</t>
  </si>
  <si>
    <t>CHMC203IM</t>
  </si>
  <si>
    <t>CHIP BHC 203 IMAGING MAGENTA</t>
  </si>
  <si>
    <t>CHMC203IY</t>
  </si>
  <si>
    <t>CHIP BHC 203 IMAGINYELLOW</t>
  </si>
  <si>
    <t>CHMC220IK</t>
  </si>
  <si>
    <t>CHIP C220/C280  IMAGING BLACK</t>
  </si>
  <si>
    <t>CHMC220IYMC</t>
  </si>
  <si>
    <t>CHIP C220/C280 IMAGING Y,M,C,</t>
  </si>
  <si>
    <t>CTS280UBEWH</t>
  </si>
  <si>
    <t>PRINTER CITIZEN</t>
  </si>
  <si>
    <t>CTS310</t>
  </si>
  <si>
    <t>CW796</t>
  </si>
  <si>
    <t>ASSY  1720</t>
  </si>
  <si>
    <t>CWHNN</t>
  </si>
  <si>
    <t>HDD 300GB SAS 6Gbps</t>
  </si>
  <si>
    <t>CX00384</t>
  </si>
  <si>
    <t>Bay pass  per Galaxy 150kva</t>
  </si>
  <si>
    <t>CZ129A</t>
  </si>
  <si>
    <t>TONER HP 711 38-ML BLACK INK CARTRIDGE</t>
  </si>
  <si>
    <t>CZ130A</t>
  </si>
  <si>
    <t>TONER HP 711 29-ML CYAN  INK CARTRIDGE</t>
  </si>
  <si>
    <t>CZ131A</t>
  </si>
  <si>
    <t>TONER HP 711 29-ML MAGENTA  INK CARTRIDGE</t>
  </si>
  <si>
    <t>CZ132A</t>
  </si>
  <si>
    <t>TONER HP 711 29-ML YELLOW  INK CARTRIDGE</t>
  </si>
  <si>
    <t>D530</t>
  </si>
  <si>
    <t>LAPTOP  HP  2GB 500</t>
  </si>
  <si>
    <t>D765K</t>
  </si>
  <si>
    <t>CRD,NTWK</t>
  </si>
  <si>
    <t>DA0TM1D1</t>
  </si>
  <si>
    <t>TONER  TN-413K  BLACK F.INEO+452</t>
  </si>
  <si>
    <t>DA0TM2D0</t>
  </si>
  <si>
    <t>TONER TN-613Y  YELLOW F.INEO+652/552/452</t>
  </si>
  <si>
    <t>DA0TM3D0</t>
  </si>
  <si>
    <t>TONER  TN-613M  MAGENTA F.INEO+652/552/452</t>
  </si>
  <si>
    <t>DA0TM4D0</t>
  </si>
  <si>
    <t>TONER TN-613C  CYAN F.INEO+652/552/452</t>
  </si>
  <si>
    <t>DAP1160</t>
  </si>
  <si>
    <t>WIRELESS G  ACCESS POINT</t>
  </si>
  <si>
    <t>DCP8110DNYJ1</t>
  </si>
  <si>
    <t>PRINTER BROTHER DCP8110DN</t>
  </si>
  <si>
    <t>DCPL2500DYJ1</t>
  </si>
  <si>
    <t>PRINTER BROTHER LASER   MULTIFUNKSIONAL</t>
  </si>
  <si>
    <t>DCPL2540DNYJ1</t>
  </si>
  <si>
    <t>PRINTER BROTHER LASER MULTIFUNKSIONAL</t>
  </si>
  <si>
    <t>DD314</t>
  </si>
  <si>
    <t>DVD ROM</t>
  </si>
  <si>
    <t>DJ333</t>
  </si>
  <si>
    <t>KEYBOARD USB DELL</t>
  </si>
  <si>
    <t>DN2330</t>
  </si>
  <si>
    <t>TONER  DELL  2330</t>
  </si>
  <si>
    <t>DN2335</t>
  </si>
  <si>
    <t>TONER DELL 2335 HY</t>
  </si>
  <si>
    <t>DR1030</t>
  </si>
  <si>
    <t>DRUM BROTHER PER 10000PAGES</t>
  </si>
  <si>
    <t>DR2300</t>
  </si>
  <si>
    <t>DERUM BROTHER</t>
  </si>
  <si>
    <t>DR3100</t>
  </si>
  <si>
    <t>DRUM BROTHER DR3100 SQIP</t>
  </si>
  <si>
    <t>DR321CL</t>
  </si>
  <si>
    <t>DRUM UNIT BROTHER</t>
  </si>
  <si>
    <t>DR3300</t>
  </si>
  <si>
    <t>DRUM BROTHER PER 3000PAGES</t>
  </si>
  <si>
    <t>DR6200</t>
  </si>
  <si>
    <t>DRUM PP1300(EPSON)</t>
  </si>
  <si>
    <t>DRD2330</t>
  </si>
  <si>
    <t>DRUM DELL 2330 K SQP</t>
  </si>
  <si>
    <t>DV</t>
  </si>
  <si>
    <t>DEVELOPER SHARP  AR 5015/5316/5320</t>
  </si>
  <si>
    <t>DV5015</t>
  </si>
  <si>
    <t>DEVELOPER SHARP</t>
  </si>
  <si>
    <t>E1030</t>
  </si>
  <si>
    <t>PRINTER BROTHER    DCP1512E</t>
  </si>
  <si>
    <t>E1522</t>
  </si>
  <si>
    <t>LAPTOP ACER E1522</t>
  </si>
  <si>
    <t>E1609W</t>
  </si>
  <si>
    <t>MONITOR LCD 16" WIDE DELL ORD 3357</t>
  </si>
  <si>
    <t>E170S</t>
  </si>
  <si>
    <t>MONITORE 17" DELL</t>
  </si>
  <si>
    <t>E2014H</t>
  </si>
  <si>
    <t>MONITOR DELL  E2014H 19.5"</t>
  </si>
  <si>
    <t>E2016H</t>
  </si>
  <si>
    <t>MONITOR E2016H</t>
  </si>
  <si>
    <t>E2214H</t>
  </si>
  <si>
    <t>MONITORE DELL E2214H (21.5")</t>
  </si>
  <si>
    <t>E2216H</t>
  </si>
  <si>
    <t>MONITOR 22" DELL</t>
  </si>
  <si>
    <t>E2316H</t>
  </si>
  <si>
    <t>MONITOR E2316H</t>
  </si>
  <si>
    <t>E2416H</t>
  </si>
  <si>
    <t>MONITOR DELL 24"</t>
  </si>
  <si>
    <t>E44PEB01</t>
  </si>
  <si>
    <t>GROUNDING KIT AND EQUIZATION COPPER BUSBAR</t>
  </si>
  <si>
    <t>E773C</t>
  </si>
  <si>
    <t>MONITOR CRT 17" CRT ORD.192+5128</t>
  </si>
  <si>
    <t>EB-S04</t>
  </si>
  <si>
    <t>PROJEKTOR MULTIMEDIA EB-S04,EPSON</t>
  </si>
  <si>
    <t>ECO26U610</t>
  </si>
  <si>
    <t>RACK 26U 19" 600x1000 ECO ULTRA RACK STAND ALONE TYPE SERVER CABINET RAL 9005 B</t>
  </si>
  <si>
    <t>EH9335EX20KS</t>
  </si>
  <si>
    <t>UPS 20KVA  MUST POWER</t>
  </si>
  <si>
    <t>EH9335EX30KS</t>
  </si>
  <si>
    <t>UPS 30KVA  MUST POWER</t>
  </si>
  <si>
    <t>EH9335EX40KS</t>
  </si>
  <si>
    <t>UPS 40KVA  MUST POWER</t>
  </si>
  <si>
    <t>F238F</t>
  </si>
  <si>
    <t>KASE PER HDD SOS 3.5</t>
  </si>
  <si>
    <t>F286H</t>
  </si>
  <si>
    <t>BATERI  LAPTOPI</t>
  </si>
  <si>
    <t>F4GF0ZF0BI1EA</t>
  </si>
  <si>
    <t>SYMC ENDPOINT</t>
  </si>
  <si>
    <t>FAN12V</t>
  </si>
  <si>
    <t>FAN 12V FOR AP1512</t>
  </si>
  <si>
    <t>FH4HR</t>
  </si>
  <si>
    <t>BATERY PRI,48WHR,6C,LITH,SIMPLO</t>
  </si>
  <si>
    <t>FQC04617</t>
  </si>
  <si>
    <t>LICENCE</t>
  </si>
  <si>
    <t>FQC04649</t>
  </si>
  <si>
    <t>LICENCE WIN PRO 7 64-BIT ENGLISH 1PK DSP OEI</t>
  </si>
  <si>
    <t>FS116GE</t>
  </si>
  <si>
    <t>SWITCH 16 PORTA 10/100 NETGEAR</t>
  </si>
  <si>
    <t>FTP</t>
  </si>
  <si>
    <t>KABELL RRJETI FTP</t>
  </si>
  <si>
    <t>G174P</t>
  </si>
  <si>
    <t>G176J</t>
  </si>
  <si>
    <t>ASSY,CARR,HD,SAS-SATAU</t>
  </si>
  <si>
    <t>GD278</t>
  </si>
  <si>
    <t>USHQYES</t>
  </si>
  <si>
    <t>GK420D</t>
  </si>
  <si>
    <t>BARCODE ZEBRA  GK420DT 203DPI USB SER PARAL</t>
  </si>
  <si>
    <t>GP385</t>
  </si>
  <si>
    <t>ASSY,CRD,INTFC</t>
  </si>
  <si>
    <t>GS110TP-200EUS</t>
  </si>
  <si>
    <t>8PT GE POE SMART SW W2 FIBER</t>
  </si>
  <si>
    <t>GS516200EUS</t>
  </si>
  <si>
    <t>SWITCH 16X10/100/1000 Ethernet rack-mountab</t>
  </si>
  <si>
    <t>GS524200EUS</t>
  </si>
  <si>
    <t>SWITCH 24X10/100/1000 Ethernet rack-mountab</t>
  </si>
  <si>
    <t>GS716T300EUS</t>
  </si>
  <si>
    <t>SWITCH NETGEAR GS716T-300EUS</t>
  </si>
  <si>
    <t>GS724T400EUS</t>
  </si>
  <si>
    <t>SWITCH 24-PORTA</t>
  </si>
  <si>
    <t>GS728TP-100EUS</t>
  </si>
  <si>
    <t>SWITCH 28PT GE POE SMART</t>
  </si>
  <si>
    <t>GSM7224-200EUS</t>
  </si>
  <si>
    <t>SWITCH  M4100-26G MANAGED</t>
  </si>
  <si>
    <t>GSM7352S200EUS</t>
  </si>
  <si>
    <t>SWITXH 47 PORTA</t>
  </si>
  <si>
    <t>H648R</t>
  </si>
  <si>
    <t>HD,750GB,SGT-PHAR</t>
  </si>
  <si>
    <t>H910P</t>
  </si>
  <si>
    <t>CRD  NTWK  MGMT  UPS</t>
  </si>
  <si>
    <t>HHP4646870</t>
  </si>
  <si>
    <t>BATERI PER BARCODE 9535</t>
  </si>
  <si>
    <t>HL2250DNYJ1</t>
  </si>
  <si>
    <t>PRINTER BRITHER HL2250DN</t>
  </si>
  <si>
    <t>HLL8250CDN</t>
  </si>
  <si>
    <t>PRINTERA HLL8250CDN</t>
  </si>
  <si>
    <t>HP15A</t>
  </si>
  <si>
    <t>TONER CART PER HP1000</t>
  </si>
  <si>
    <t>HPLJ4200N</t>
  </si>
  <si>
    <t>PRINTER  HP</t>
  </si>
  <si>
    <t>HR1640L</t>
  </si>
  <si>
    <t>RROLLER PRESS TOSHIBA</t>
  </si>
  <si>
    <t>HT516</t>
  </si>
  <si>
    <t>KEYBOARD</t>
  </si>
  <si>
    <t>HWNDG</t>
  </si>
  <si>
    <t>IEEE1284</t>
  </si>
  <si>
    <t>KABELL PER PRINTER HP 1100</t>
  </si>
  <si>
    <t>INMUST1KW</t>
  </si>
  <si>
    <t>INVERTER 1KW 12V</t>
  </si>
  <si>
    <t>INMUST2KW</t>
  </si>
  <si>
    <t>INVERTER 2KW 12V/DC</t>
  </si>
  <si>
    <t>INMUST3KW</t>
  </si>
  <si>
    <t>INVERTER 3KW 24V/DC</t>
  </si>
  <si>
    <t>INMUST4KW</t>
  </si>
  <si>
    <t>INVERTER 4KW/48VDC</t>
  </si>
  <si>
    <t>INMUST6KW</t>
  </si>
  <si>
    <t>INVERTER 6KW 48V/DC</t>
  </si>
  <si>
    <t>INSPIRON</t>
  </si>
  <si>
    <t>LAPTOP INSPIRON IN5558</t>
  </si>
  <si>
    <t>IPMD3P</t>
  </si>
  <si>
    <t>BOARD;IPMD3P-R1 FOR ARTON PLUS 20KVA</t>
  </si>
  <si>
    <t>IPMD3PR</t>
  </si>
  <si>
    <t>IPM DRIVER PCB FOR ARTON PLUS 20KVA</t>
  </si>
  <si>
    <t>ITF3R2</t>
  </si>
  <si>
    <t>REPLAY INTERFACE PCB</t>
  </si>
  <si>
    <t>J3815</t>
  </si>
  <si>
    <t>TONER DELL 1700/1700N</t>
  </si>
  <si>
    <t>J541N</t>
  </si>
  <si>
    <t>PDU 8 PORTA DELL 120-240V</t>
  </si>
  <si>
    <t>CRD</t>
  </si>
  <si>
    <t>JFS524</t>
  </si>
  <si>
    <t>SWITCH 24 PORTA 10/10 NETGEAR</t>
  </si>
  <si>
    <t>JGS516-200EUS</t>
  </si>
  <si>
    <t>SWITCH 16-PORT GIGABIT ETHERNET 10/100/1000</t>
  </si>
  <si>
    <t>JGS524-200EUS</t>
  </si>
  <si>
    <t>SWITCH 24PT GIGABIT</t>
  </si>
  <si>
    <t>JJ820</t>
  </si>
  <si>
    <t>CRD,MM,TNR,PCI</t>
  </si>
  <si>
    <t>K558N</t>
  </si>
  <si>
    <t>PDU 13 PORTA DELL 120-240V</t>
  </si>
  <si>
    <t>KABELL</t>
  </si>
  <si>
    <t>KABELLA TE NDRYSHEM ML</t>
  </si>
  <si>
    <t>KASE2.5</t>
  </si>
  <si>
    <t>KASE HDD2.5 EXTERNAL</t>
  </si>
  <si>
    <t>KM1300HY</t>
  </si>
  <si>
    <t>TONER PP1300</t>
  </si>
  <si>
    <t>KM4030</t>
  </si>
  <si>
    <t>TONER PER BIZHUB 40P</t>
  </si>
  <si>
    <t>KM40P</t>
  </si>
  <si>
    <t>TONER KARTRIDGE PER BIZHUB 40P</t>
  </si>
  <si>
    <t>KM4650</t>
  </si>
  <si>
    <t>TONER KONICA MINOLTA 4650HY</t>
  </si>
  <si>
    <t>KMBZ363</t>
  </si>
  <si>
    <t>FOTOKOPJE MULTIFUNKSIONALE  KMBZ363</t>
  </si>
  <si>
    <t>KMBZ40P</t>
  </si>
  <si>
    <t>PRINTERA</t>
  </si>
  <si>
    <t>KMBZ421</t>
  </si>
  <si>
    <t>FOTOKOPJE B&amp;W SET (FS+ADF)</t>
  </si>
  <si>
    <t>KMBZ4650</t>
  </si>
  <si>
    <t>PRINTER</t>
  </si>
  <si>
    <t>KMBZ501</t>
  </si>
  <si>
    <t>FOTOKOPJE MULTIFUNKSIONALE BZ501</t>
  </si>
  <si>
    <t>KMBZC35</t>
  </si>
  <si>
    <t>FOTOKOPJE MULTIFUNSIONALE BZC35</t>
  </si>
  <si>
    <t>KMBZC353</t>
  </si>
  <si>
    <t>KMBZC454</t>
  </si>
  <si>
    <t>FOTOKOPJE</t>
  </si>
  <si>
    <t>KXTSC2379CID</t>
  </si>
  <si>
    <t>TELEFON PANASONIC</t>
  </si>
  <si>
    <t>LC223BK</t>
  </si>
  <si>
    <t>TONER BROTHER INK CARTRIDGE BLACK</t>
  </si>
  <si>
    <t>LC223C</t>
  </si>
  <si>
    <t>TONER BROTHER INK CARTRIDGE CYAN</t>
  </si>
  <si>
    <t>LC223M</t>
  </si>
  <si>
    <t>TONER BROTHER INK CARTRIDGE MAGENTA</t>
  </si>
  <si>
    <t>LC223Y</t>
  </si>
  <si>
    <t>TONER BROTHER INK CARTRIDGE YELLOW</t>
  </si>
  <si>
    <t>LE1200I</t>
  </si>
  <si>
    <t>REGULATOR LINE-R 1200VA STABILIZATOR</t>
  </si>
  <si>
    <t>LI28030</t>
  </si>
  <si>
    <t>AS  LI28030</t>
  </si>
  <si>
    <t>LSI2037</t>
  </si>
  <si>
    <t>BARCOD MOTOROLA</t>
  </si>
  <si>
    <t>LU9701001</t>
  </si>
  <si>
    <t>FUSER UNIT 230V BROTHER</t>
  </si>
  <si>
    <t>M11HV4FTB220</t>
  </si>
  <si>
    <t>COOLING UNIT WITH 4 FAN  FOR ECOLINE CABINETS 220V RAL 9005 BLACK</t>
  </si>
  <si>
    <t>M378H</t>
  </si>
  <si>
    <t>TASTIERA DELL</t>
  </si>
  <si>
    <t>M449ALCIECA</t>
  </si>
  <si>
    <t>PDU ME 9 PORTA</t>
  </si>
  <si>
    <t>M44SBR80SB</t>
  </si>
  <si>
    <t>TABAKA RACKU DEPTH 800mm</t>
  </si>
  <si>
    <t>M6</t>
  </si>
  <si>
    <t>KAPRICORDA</t>
  </si>
  <si>
    <t>MFC8510DNYJ1</t>
  </si>
  <si>
    <t>PRINTER BROTHER MFC8510DN</t>
  </si>
  <si>
    <t>MFC9140CDN</t>
  </si>
  <si>
    <t>PRINTER BROTHER COLOR MFC9140CDN</t>
  </si>
  <si>
    <t>MGL2300HS</t>
  </si>
  <si>
    <t>BARCODE MAGELLANI 2300HS</t>
  </si>
  <si>
    <t>MGL8300</t>
  </si>
  <si>
    <t>BARCODE DATALOGIC M8300</t>
  </si>
  <si>
    <t>MGY5T</t>
  </si>
  <si>
    <t>DIMM.16G,1333,2RX4,8,240,R,L,V</t>
  </si>
  <si>
    <t>MK169061A38</t>
  </si>
  <si>
    <t>BARCODE FOCUS, LS USB, BLACK</t>
  </si>
  <si>
    <t>MK514531A38</t>
  </si>
  <si>
    <t>BARCODE</t>
  </si>
  <si>
    <t>MK712031A38</t>
  </si>
  <si>
    <t>BARCODE MS7120 USB KIT/BLACK</t>
  </si>
  <si>
    <t>MK712071A07</t>
  </si>
  <si>
    <t>BARCODE READER</t>
  </si>
  <si>
    <t>MK712071A38</t>
  </si>
  <si>
    <t>BARCODE ORBIT7120 USB GRAY KIT</t>
  </si>
  <si>
    <t>MK722071C07</t>
  </si>
  <si>
    <t>BARCODE KIT</t>
  </si>
  <si>
    <t>MK762571C07</t>
  </si>
  <si>
    <t>MK782000C38</t>
  </si>
  <si>
    <t>MM80X50</t>
  </si>
  <si>
    <t>LETER TERMIKE</t>
  </si>
  <si>
    <t>MT3020</t>
  </si>
  <si>
    <t>KOMPJUTER DELL DUAL CORE 3.2GHz 3MB</t>
  </si>
  <si>
    <t>MU531</t>
  </si>
  <si>
    <t>PWA,RSR</t>
  </si>
  <si>
    <t>MUST1000</t>
  </si>
  <si>
    <t>UPS 1000VA,(600W),230V/AC</t>
  </si>
  <si>
    <t>MUST10KVA</t>
  </si>
  <si>
    <t>UPS10KVA(7KW)230V/AC</t>
  </si>
  <si>
    <t>MUST3H20KS</t>
  </si>
  <si>
    <t>UPS20KVA,380/220/50HZ,DC240V</t>
  </si>
  <si>
    <t>MUST3KVA</t>
  </si>
  <si>
    <t>UPS3KVA</t>
  </si>
  <si>
    <t>MUST3KVARCKS</t>
  </si>
  <si>
    <t>UPS 3KVA RACKMOUNT(3000VA),SNMP,EMP. BC</t>
  </si>
  <si>
    <t>MUST6KVA</t>
  </si>
  <si>
    <t>UPS6KVA(4200W)230V/AC</t>
  </si>
  <si>
    <t>MUST6KVAKS</t>
  </si>
  <si>
    <t>UPS6KVA(4200W)230V/AC,W/O</t>
  </si>
  <si>
    <t>MUSTHRC10KS</t>
  </si>
  <si>
    <t>UPS 10 000VA RACK MOUNT ME CABINET BATERY</t>
  </si>
  <si>
    <t>MZG0153</t>
  </si>
  <si>
    <t>FILTER  3M</t>
  </si>
  <si>
    <t>N1J67</t>
  </si>
  <si>
    <t>N217P</t>
  </si>
  <si>
    <t>SVC,CVR,LCD</t>
  </si>
  <si>
    <t>N764D</t>
  </si>
  <si>
    <t>ASSY  INTEL</t>
  </si>
  <si>
    <t>NE221</t>
  </si>
  <si>
    <t>DVD COMBO</t>
  </si>
  <si>
    <t>OKMRF</t>
  </si>
  <si>
    <t>KEYBOARD AND MOUSE WEARLES</t>
  </si>
  <si>
    <t>P1000C</t>
  </si>
  <si>
    <t>INVERTER MINI 1KVA/600W DC12V</t>
  </si>
  <si>
    <t>P1710531100</t>
  </si>
  <si>
    <t>TONER VALUE KIT MC 7300</t>
  </si>
  <si>
    <t>P2000C</t>
  </si>
  <si>
    <t>INVERTER 2KVA/1200W,24VDC</t>
  </si>
  <si>
    <t>P3MCREV6</t>
  </si>
  <si>
    <t>MAIN CONTROLL PCB FOR AR</t>
  </si>
  <si>
    <t>P602H</t>
  </si>
  <si>
    <t>ASSY,ADPT</t>
  </si>
  <si>
    <t>P70002</t>
  </si>
  <si>
    <t>PJESE PANNELLO CIECO 2U</t>
  </si>
  <si>
    <t>P70003</t>
  </si>
  <si>
    <t>PJESE PANNELLO CIECO 3U</t>
  </si>
  <si>
    <t>P745P</t>
  </si>
  <si>
    <t>ASSY,CBL,R510</t>
  </si>
  <si>
    <t>PA80AB</t>
  </si>
  <si>
    <t>MONITOR 8" BLACK PER KOM</t>
  </si>
  <si>
    <t>PC0.5M</t>
  </si>
  <si>
    <t>PATCH CABLE CAT 0.5M FTP/STP</t>
  </si>
  <si>
    <t>PC000236</t>
  </si>
  <si>
    <t>KOMPJUTER HP PRODESK 280 G1</t>
  </si>
  <si>
    <t>PC0044</t>
  </si>
  <si>
    <t>KARTE RRJETI 10/100 MBPS</t>
  </si>
  <si>
    <t>PCB</t>
  </si>
  <si>
    <t>PCB  BOARD FOR 6KW/48VDC</t>
  </si>
  <si>
    <t>PCB10KVA</t>
  </si>
  <si>
    <t>PLLAKET CONTROLL BOARD PER UPS 10KVA</t>
  </si>
  <si>
    <t>PCB1512</t>
  </si>
  <si>
    <t>PLLAKET INTELIGJENTE PER IN1512</t>
  </si>
  <si>
    <t>PCB36</t>
  </si>
  <si>
    <t>POWER PER 3624IN</t>
  </si>
  <si>
    <t>PCBE2000</t>
  </si>
  <si>
    <t>PCB BOARD FOR E2000VA</t>
  </si>
  <si>
    <t>PCBEA1000W</t>
  </si>
  <si>
    <t>PJESE PER UPS 600VA ME PORT</t>
  </si>
  <si>
    <t>PCBEW2000</t>
  </si>
  <si>
    <t>PCBP1000C</t>
  </si>
  <si>
    <t>PLLAKET PCB PER INVERTER MINI P1000C</t>
  </si>
  <si>
    <t>PCC</t>
  </si>
  <si>
    <t>PCC-10 PCIMCA ECHELON</t>
  </si>
  <si>
    <t>PCIEXP512MB</t>
  </si>
  <si>
    <t>KARTE GRAFIKE PCI EXPRESS 512 MB</t>
  </si>
  <si>
    <t>PER210</t>
  </si>
  <si>
    <t>SERVER POWER EDGE  T20(ORD:272487856  /7857 / 7858 / 7859</t>
  </si>
  <si>
    <t>PFC3PR4</t>
  </si>
  <si>
    <t>3 PHASE PFC FOR ARTONPLUS 20KVA UPS</t>
  </si>
  <si>
    <t>PM5GR</t>
  </si>
  <si>
    <t>PRIZA MBROJTESE</t>
  </si>
  <si>
    <t>PM75CLA120</t>
  </si>
  <si>
    <t>TRANSISTOR IGBT</t>
  </si>
  <si>
    <t>PP7000DQ</t>
  </si>
  <si>
    <t>KOMPJUTER  OLL-IN-ONE AOCH SYSTEM</t>
  </si>
  <si>
    <t>PR102</t>
  </si>
  <si>
    <t>PWA,PDB,220V,1720</t>
  </si>
  <si>
    <t>PRO1050</t>
  </si>
  <si>
    <t>FOTOKOPJE BIZHUB 1050eP</t>
  </si>
  <si>
    <t>PTME0014QSZZ</t>
  </si>
  <si>
    <t>PAWL KEMBE FURRE TE POSHTME</t>
  </si>
  <si>
    <t>PTME0022GCZZ</t>
  </si>
  <si>
    <t>PAWL (KEMBE FURRE) AL840</t>
  </si>
  <si>
    <t>PTR3PR2</t>
  </si>
  <si>
    <t>MAINS VOLTAGE</t>
  </si>
  <si>
    <t>PVMD3220I</t>
  </si>
  <si>
    <t>SERVER ISCSI RAID 24 BAYS ARRAY WITH DUAL</t>
  </si>
  <si>
    <t>R220</t>
  </si>
  <si>
    <t>SERVER DELL R220 (PowerEdge(TM)R210/R220 Racmount)</t>
  </si>
  <si>
    <t>R239IN</t>
  </si>
  <si>
    <t>MICROVALE</t>
  </si>
  <si>
    <t>R530</t>
  </si>
  <si>
    <t>SERVER DELL</t>
  </si>
  <si>
    <t>RA12V100AH</t>
  </si>
  <si>
    <t>BATERI 12V 100AH SHENZEN</t>
  </si>
  <si>
    <t>RA12V200AH</t>
  </si>
  <si>
    <t>BATERI 12V 200AH SHENZEN</t>
  </si>
  <si>
    <t>RA12V40AH</t>
  </si>
  <si>
    <t>BATERI 12V 40AH SHENZEN</t>
  </si>
  <si>
    <t>RA12V65AH</t>
  </si>
  <si>
    <t>BATERI 12V 65AH SHENZEN</t>
  </si>
  <si>
    <t>RA12V80AH</t>
  </si>
  <si>
    <t>BATERI 12V 80AH SHENZEN</t>
  </si>
  <si>
    <t>RB2011</t>
  </si>
  <si>
    <t>ROUTER MIKROTIK</t>
  </si>
  <si>
    <t>RB450</t>
  </si>
  <si>
    <t>ROUTER MINI MIKROTIP (kase dhe adapter</t>
  </si>
  <si>
    <t>RB750</t>
  </si>
  <si>
    <t>ROUTER BOARD 750 WITH(kase dhe adaptor)</t>
  </si>
  <si>
    <t>REPLAYAP1512</t>
  </si>
  <si>
    <t>REPLAY   AP1512  INVERTER</t>
  </si>
  <si>
    <t>REPLAYAP2412</t>
  </si>
  <si>
    <t>REPLA  PA2412  INVERTER</t>
  </si>
  <si>
    <t>REPLAYAP3624</t>
  </si>
  <si>
    <t>REPLAY  AP3624  INVERTER</t>
  </si>
  <si>
    <t>RJ45</t>
  </si>
  <si>
    <t>KONEKTOR KABELL RRJETI</t>
  </si>
  <si>
    <t>RN10400100EUS</t>
  </si>
  <si>
    <t>NAS 104 READYNAS 104(4 BAY DISKLESS)CPU 1 2Ghz,ram512mb,2xGb</t>
  </si>
  <si>
    <t>RN10400-100EUS</t>
  </si>
  <si>
    <t>READYNAS 104(DISKLESS)</t>
  </si>
  <si>
    <t>RT12V12AH</t>
  </si>
  <si>
    <t>BATERI 12V 12AH SHENZEN</t>
  </si>
  <si>
    <t>RT12V18AH</t>
  </si>
  <si>
    <t>BATERI 12V 18AH SHENZEN</t>
  </si>
  <si>
    <t>RT12V28AH</t>
  </si>
  <si>
    <t>BATERI 12V 28AH SHENZEN</t>
  </si>
  <si>
    <t>RT12V5AH</t>
  </si>
  <si>
    <t>BATERI 12V 5AH SHENZEN</t>
  </si>
  <si>
    <t>RT12V7.5AH</t>
  </si>
  <si>
    <t>BATERI 12V 7.5AH  RITAR SHENZEN</t>
  </si>
  <si>
    <t>RT12V72AH</t>
  </si>
  <si>
    <t>BATERI 12V 72AH SHENZEN</t>
  </si>
  <si>
    <t>RT12V7AH</t>
  </si>
  <si>
    <t>RT12V9AH</t>
  </si>
  <si>
    <t>BATERI 12V 9AH SHENZEN</t>
  </si>
  <si>
    <t>RTHM0001QSZZ</t>
  </si>
  <si>
    <t>THERMOSTRAT</t>
  </si>
  <si>
    <t>RU671</t>
  </si>
  <si>
    <t>BZL,LCD,M1530</t>
  </si>
  <si>
    <t>SDXC300R4</t>
  </si>
  <si>
    <t>BYPASS  FOR ARTON PLUS 20KVA</t>
  </si>
  <si>
    <t>SE65E332</t>
  </si>
  <si>
    <t>LA SE65E332EU</t>
  </si>
  <si>
    <t>SERVISI</t>
  </si>
  <si>
    <t>MATERIALE INSTALIMI SERVISI</t>
  </si>
  <si>
    <t>SFF3020</t>
  </si>
  <si>
    <t>KOMPJUTER CORE-I3-4160  ME LICENSE</t>
  </si>
  <si>
    <t>SGAD5002</t>
  </si>
  <si>
    <t>CISCO WIRELESS N ROUTER ,VPN,FIREWALL</t>
  </si>
  <si>
    <t>SL300</t>
  </si>
  <si>
    <t>PRINTER SEJKO</t>
  </si>
  <si>
    <t>SM700</t>
  </si>
  <si>
    <t>MODULE SM700 RECTIFIER PROVIDING  700 W</t>
  </si>
  <si>
    <t>SMT1000I</t>
  </si>
  <si>
    <t>UPS  APC  1000VA LCD 230V</t>
  </si>
  <si>
    <t>SMT1500I</t>
  </si>
  <si>
    <t>UPS  1500VA  APC</t>
  </si>
  <si>
    <t>SMT750I</t>
  </si>
  <si>
    <t>UPS 750VA  APC</t>
  </si>
  <si>
    <t>SP000043</t>
  </si>
  <si>
    <t>TERMOSTAT</t>
  </si>
  <si>
    <t>SPS1000VA</t>
  </si>
  <si>
    <t>UPS SPS 1000VA IEC320 C13 OUTLES USB PORT/W1000VA</t>
  </si>
  <si>
    <t>SPS1500VA</t>
  </si>
  <si>
    <t>UPS SPS 1500VA IEC320C13 OUTLES</t>
  </si>
  <si>
    <t>SPS3000VA</t>
  </si>
  <si>
    <t>UPS SPS MID 3000VA RACK MOUNT ME SHINA</t>
  </si>
  <si>
    <t>SPS650VA</t>
  </si>
  <si>
    <t>UPS SPS PLI 650VA /A500VA</t>
  </si>
  <si>
    <t>SPS650WN</t>
  </si>
  <si>
    <t>UPS SPS PLI 650VA USB PORT/W500VA</t>
  </si>
  <si>
    <t>SPT01R5</t>
  </si>
  <si>
    <t>POWER SUPPLAY PCB FOR ARTONPLUS 20KVA</t>
  </si>
  <si>
    <t>SSD128GB</t>
  </si>
  <si>
    <t>HDD E BRENDESHME</t>
  </si>
  <si>
    <t>SSD256GB</t>
  </si>
  <si>
    <t>HDD 256GB,2.5" SSD SATA3</t>
  </si>
  <si>
    <t>STLATITUDE</t>
  </si>
  <si>
    <t>LAPTOP DELL</t>
  </si>
  <si>
    <t>STPO1R5</t>
  </si>
  <si>
    <t>PJESE FOR ARTON PLUS 20KVA</t>
  </si>
  <si>
    <t>SUA750XLI</t>
  </si>
  <si>
    <t>UPS</t>
  </si>
  <si>
    <t>SURT1000UXI</t>
  </si>
  <si>
    <t>SURT6000XLI</t>
  </si>
  <si>
    <t>UPS  6000VA</t>
  </si>
  <si>
    <t>SYBATT</t>
  </si>
  <si>
    <t>MODULE  PER BATERY SYMESTRA 4-16KVA</t>
  </si>
  <si>
    <t>SYCXRCOM</t>
  </si>
  <si>
    <t>SYMMETRA PX XR COMMUNICATION</t>
  </si>
  <si>
    <t>SYM-KMC2180CS01ECRD</t>
  </si>
  <si>
    <t>BARCODE  SYM-KMC2180CS01ECRD</t>
  </si>
  <si>
    <t>SYMSTRFI</t>
  </si>
  <si>
    <t>UPS SYMETRA</t>
  </si>
  <si>
    <t>T110II</t>
  </si>
  <si>
    <t>SERVER DELL  T110II</t>
  </si>
  <si>
    <t>T307D</t>
  </si>
  <si>
    <t>ASSY,XCVR,SFP+LC,XFPLR</t>
  </si>
  <si>
    <t>T5D01598</t>
  </si>
  <si>
    <t>LICENCE OFFICE HOME</t>
  </si>
  <si>
    <t>T895N</t>
  </si>
  <si>
    <t>ASSY,CMRA LAT 2100</t>
  </si>
  <si>
    <t>TN1030</t>
  </si>
  <si>
    <t>TONER BROTHER BLACK ,1000PAGES</t>
  </si>
  <si>
    <t>TN1720</t>
  </si>
  <si>
    <t>TONER 1720 DELL PER PRINTER</t>
  </si>
  <si>
    <t>TN2110</t>
  </si>
  <si>
    <t>TONER BROTHER HL-1110STD</t>
  </si>
  <si>
    <t>TN2210</t>
  </si>
  <si>
    <t>TONER BROTHER PER MFC7360N/MFC7460DN/HL........</t>
  </si>
  <si>
    <t>TN2310</t>
  </si>
  <si>
    <t>TONER BROTHER  1200P BLACK</t>
  </si>
  <si>
    <t>TN2320</t>
  </si>
  <si>
    <t>TONER BROTHER  BLACK HIGH YIELD CARTRIDGE 2600P</t>
  </si>
  <si>
    <t>TN241C</t>
  </si>
  <si>
    <t>TONER BROTHER HL-3170CDW</t>
  </si>
  <si>
    <t>TN241K</t>
  </si>
  <si>
    <t>TN241M</t>
  </si>
  <si>
    <t>TN241Y</t>
  </si>
  <si>
    <t>TN321BK</t>
  </si>
  <si>
    <t>TONER BROTHER TN321BK</t>
  </si>
  <si>
    <t>TN321C</t>
  </si>
  <si>
    <t>TONER BROTHER CYAN</t>
  </si>
  <si>
    <t>TN321M</t>
  </si>
  <si>
    <t>TONER BROTHER MAGENTA</t>
  </si>
  <si>
    <t>TN321Y</t>
  </si>
  <si>
    <t>TONER BROTHER YELLOW</t>
  </si>
  <si>
    <t>TN3380</t>
  </si>
  <si>
    <t>TONER  BROTHER HL-5440D/6180HY</t>
  </si>
  <si>
    <t>TOEUHDTB310EK3AA</t>
  </si>
  <si>
    <t>HDD EXTERNAL TOSHIBA 2.5  1TB  USB3</t>
  </si>
  <si>
    <t>TRIAC</t>
  </si>
  <si>
    <t>TRIAC PJESE  INVERTER</t>
  </si>
  <si>
    <t>TRIPOD</t>
  </si>
  <si>
    <t>KEMBALEC</t>
  </si>
  <si>
    <t>TX760</t>
  </si>
  <si>
    <t>RAM 2GB DELL,800,256X64,8K 200</t>
  </si>
  <si>
    <t>TZE261</t>
  </si>
  <si>
    <t>TAPE 36MM BLACK ONE</t>
  </si>
  <si>
    <t>TZE631</t>
  </si>
  <si>
    <t>TAPE  TZE632</t>
  </si>
  <si>
    <t>UC222</t>
  </si>
  <si>
    <t>FILLER,MET,PNL</t>
  </si>
  <si>
    <t>UF165</t>
  </si>
  <si>
    <t>ASSY  DELL</t>
  </si>
  <si>
    <t>UH045</t>
  </si>
  <si>
    <t>CBL  DELL</t>
  </si>
  <si>
    <t>UPSCAB</t>
  </si>
  <si>
    <t>KABELL UPS</t>
  </si>
  <si>
    <t>USB2AM/BM</t>
  </si>
  <si>
    <t>KABELL USB</t>
  </si>
  <si>
    <t>USHQ</t>
  </si>
  <si>
    <t>KABELL USHQIMI</t>
  </si>
  <si>
    <t>UTP</t>
  </si>
  <si>
    <t>KABELL RRJETI CAT 6</t>
  </si>
  <si>
    <t>UX3CR</t>
  </si>
  <si>
    <t>REFILL FILM</t>
  </si>
  <si>
    <t>UX6CR</t>
  </si>
  <si>
    <t>V3558DC</t>
  </si>
  <si>
    <t>LAPTOP VOSTRO 3558DC,</t>
  </si>
  <si>
    <t>W1GCR</t>
  </si>
  <si>
    <t>KARTE BROADCOM 57810 DP 10GB BT</t>
  </si>
  <si>
    <t>W3D4R</t>
  </si>
  <si>
    <t>W510G</t>
  </si>
  <si>
    <t>LCD,13.3WXGA</t>
  </si>
  <si>
    <t>W5D80</t>
  </si>
  <si>
    <t>HD,250GB,S2.5.4K,P11</t>
  </si>
  <si>
    <t>WAP4410NG5</t>
  </si>
  <si>
    <t>WIRLWSS-N ACCESS POINT</t>
  </si>
  <si>
    <t>WD3200LPVX</t>
  </si>
  <si>
    <t>HDD 320GB SATA 2.5"</t>
  </si>
  <si>
    <t>WX072</t>
  </si>
  <si>
    <t>RIGHT CONTROLLER PER 1950,2950</t>
  </si>
  <si>
    <t>X0938</t>
  </si>
  <si>
    <t>TAPE ,CLEAN,VS160</t>
  </si>
  <si>
    <t>X112</t>
  </si>
  <si>
    <t>PROJEKTOR ACER X112</t>
  </si>
  <si>
    <t>X2797</t>
  </si>
  <si>
    <t>CRD,CTL,SATA</t>
  </si>
  <si>
    <t>X3959</t>
  </si>
  <si>
    <t>CRD,1GB</t>
  </si>
  <si>
    <t>X3R5M</t>
  </si>
  <si>
    <t>DIMM  8GB DUAL RANK LV UDIMM 1600MHZ-KIT</t>
  </si>
  <si>
    <t>X404H</t>
  </si>
  <si>
    <t>BLLOK USHQIMI SERVER DELL</t>
  </si>
  <si>
    <t>X464K</t>
  </si>
  <si>
    <t>HDD  160GB,7.2.5,W</t>
  </si>
  <si>
    <t>X830D</t>
  </si>
  <si>
    <t>DIMM,4GB</t>
  </si>
  <si>
    <t>XD084</t>
  </si>
  <si>
    <t>CRD,CTL ,SATS, CERC-SATE-6CH</t>
  </si>
  <si>
    <t>XK104</t>
  </si>
  <si>
    <t>XM5XG</t>
  </si>
  <si>
    <t>LCD,15,6 LED</t>
  </si>
  <si>
    <t>XM932</t>
  </si>
  <si>
    <t>CANTE LAPTOPI</t>
  </si>
  <si>
    <t>XR856</t>
  </si>
  <si>
    <t>BRKT,M1530</t>
  </si>
  <si>
    <t>Y1N09</t>
  </si>
  <si>
    <t>SVC,PRC,E5620</t>
  </si>
  <si>
    <t>Y873J</t>
  </si>
  <si>
    <t>ZGJATPARALEL</t>
  </si>
  <si>
    <t>ZGJATUES KABELLI PARALEL</t>
  </si>
  <si>
    <t xml:space="preserve">SINTEZA  CO  SHPK </t>
  </si>
  <si>
    <t>Tirane,28 Mars 2016</t>
  </si>
  <si>
    <t>SINTEZA  CO  SHPK</t>
  </si>
  <si>
    <t>NIPT:</t>
  </si>
  <si>
    <t>K11324003F</t>
  </si>
  <si>
    <t xml:space="preserve">GJENDJA E ARTIKUJVE </t>
  </si>
  <si>
    <t>Nr.</t>
  </si>
  <si>
    <t>DA10EW21</t>
  </si>
  <si>
    <t>PK-517  PUNCH KIT</t>
  </si>
  <si>
    <t>MUST2000</t>
  </si>
  <si>
    <t>UPS 2000VA,230V/50HZ</t>
  </si>
  <si>
    <t>BE700GGR</t>
  </si>
  <si>
    <t>UPS,APC 700VA 230V CEE 7/7</t>
  </si>
  <si>
    <t>MUST600WN</t>
  </si>
  <si>
    <t>UPS 600VA/W650VA  ME PORTE USB</t>
  </si>
  <si>
    <t>L14</t>
  </si>
  <si>
    <t>LAPTOP LATITUDE 14 5000  DELL</t>
  </si>
  <si>
    <t>665MJ</t>
  </si>
  <si>
    <t>DOCK STATION PORT REPLICATOR</t>
  </si>
  <si>
    <t>E1914H</t>
  </si>
  <si>
    <t>MONITOR DELL E1914H  18.5"</t>
  </si>
  <si>
    <t>V3558</t>
  </si>
  <si>
    <t>LAPTOP VOSTRO 15,I3-4005U PROCESORE</t>
  </si>
  <si>
    <t>TOTALE</t>
  </si>
  <si>
    <t xml:space="preserve">Hua te tjera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</si>
</sst>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_(* #,##0_);_(* \(#,##0\);_(* &quot;-&quot;??_);_(@_)"/>
    <numFmt numFmtId="178" formatCode="#,##0.0_);[Red]\(#,##0.0\)"/>
    <numFmt numFmtId="179" formatCode="_(* #,##0.0_);_(* \(#,##0.0\);_(* &quot;-&quot;??_);_(@_)"/>
    <numFmt numFmtId="180" formatCode="#,##0.0"/>
    <numFmt numFmtId="181" formatCode="#,##0.0_);\(#,##0.0\)"/>
    <numFmt numFmtId="182" formatCode="#,##0.0000000000_);[Red]\(#,##0.0000000000\)"/>
    <numFmt numFmtId="183" formatCode="dd/mm/yyyy"/>
    <numFmt numFmtId="184" formatCode="_-* #,##0.00_L_e_k_-;\-* #,##0.00_L_e_k_-;_-* &quot;-&quot;??_L_e_k_-;_-@_-"/>
    <numFmt numFmtId="185" formatCode="_-* #,##0_L_e_k_-;\-* #,##0_L_e_k_-;_-* &quot;-&quot;??_L_e_k_-;_-@_-"/>
    <numFmt numFmtId="186" formatCode="0.00%_);\-0.00%"/>
    <numFmt numFmtId="187" formatCode="#,##0.0000"/>
    <numFmt numFmtId="188" formatCode="#,##0.000000000"/>
    <numFmt numFmtId="189" formatCode="#,##0.0000000000"/>
    <numFmt numFmtId="190" formatCode="#,##0.000"/>
    <numFmt numFmtId="191" formatCode="#,##0.000000"/>
    <numFmt numFmtId="192" formatCode="#,##0.00000000000"/>
    <numFmt numFmtId="193" formatCode="#,##0.00000000"/>
    <numFmt numFmtId="194" formatCode="#,##0.00000"/>
    <numFmt numFmtId="195" formatCode="_(* #,##0.0_);_(* \(#,##0.0\);_(* &quot;-&quot;?_);_(@_)"/>
  </numFmts>
  <fonts count="6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.55"/>
      <color indexed="8"/>
      <name val="Microsoft Sans Serif"/>
      <family val="2"/>
    </font>
    <font>
      <sz val="8.05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9.95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8.9"/>
      <color indexed="8"/>
      <name val="Tahoma"/>
      <family val="2"/>
    </font>
    <font>
      <sz val="8.9"/>
      <color indexed="8"/>
      <name val="Tahoma"/>
      <family val="2"/>
    </font>
    <font>
      <b/>
      <sz val="8.05"/>
      <color indexed="8"/>
      <name val="Arial"/>
      <family val="2"/>
    </font>
    <font>
      <b/>
      <sz val="10"/>
      <color indexed="8"/>
      <name val="MS Sans Serif"/>
      <family val="2"/>
    </font>
    <font>
      <sz val="16"/>
      <name val="Arial Black"/>
      <family val="2"/>
    </font>
    <font>
      <b/>
      <sz val="14"/>
      <name val="Arial Black"/>
      <family val="2"/>
    </font>
    <font>
      <b/>
      <i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3.9"/>
      <color indexed="8"/>
      <name val="Arial"/>
      <family val="2"/>
    </font>
    <font>
      <b/>
      <sz val="9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9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77" fontId="8" fillId="0" borderId="0" xfId="42" applyNumberFormat="1" applyFont="1" applyAlignment="1">
      <alignment horizontal="right" vertical="center"/>
    </xf>
    <xf numFmtId="177" fontId="1" fillId="0" borderId="0" xfId="0" applyNumberFormat="1" applyFont="1" applyAlignment="1">
      <alignment/>
    </xf>
    <xf numFmtId="177" fontId="1" fillId="0" borderId="0" xfId="42" applyNumberFormat="1" applyFont="1" applyAlignment="1">
      <alignment/>
    </xf>
    <xf numFmtId="177" fontId="1" fillId="0" borderId="11" xfId="42" applyNumberFormat="1" applyFont="1" applyBorder="1" applyAlignment="1">
      <alignment/>
    </xf>
    <xf numFmtId="177" fontId="8" fillId="0" borderId="0" xfId="0" applyNumberFormat="1" applyFont="1" applyAlignment="1">
      <alignment horizontal="right" vertical="center"/>
    </xf>
    <xf numFmtId="177" fontId="1" fillId="0" borderId="12" xfId="42" applyNumberFormat="1" applyFont="1" applyBorder="1" applyAlignment="1">
      <alignment/>
    </xf>
    <xf numFmtId="177" fontId="4" fillId="0" borderId="0" xfId="42" applyNumberFormat="1" applyFont="1" applyAlignment="1">
      <alignment/>
    </xf>
    <xf numFmtId="177" fontId="1" fillId="0" borderId="13" xfId="42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1" fillId="0" borderId="0" xfId="42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177" fontId="1" fillId="0" borderId="13" xfId="42" applyNumberFormat="1" applyFont="1" applyBorder="1" applyAlignment="1">
      <alignment horizontal="center" wrapText="1"/>
    </xf>
    <xf numFmtId="177" fontId="1" fillId="0" borderId="0" xfId="42" applyNumberFormat="1" applyFont="1" applyBorder="1" applyAlignment="1">
      <alignment horizontal="center" wrapText="1"/>
    </xf>
    <xf numFmtId="177" fontId="1" fillId="0" borderId="0" xfId="42" applyNumberFormat="1" applyFont="1" applyBorder="1" applyAlignment="1">
      <alignment horizontal="left" wrapText="1"/>
    </xf>
    <xf numFmtId="177" fontId="1" fillId="0" borderId="12" xfId="42" applyNumberFormat="1" applyFont="1" applyBorder="1" applyAlignment="1">
      <alignment horizontal="center" wrapText="1"/>
    </xf>
    <xf numFmtId="177" fontId="1" fillId="0" borderId="12" xfId="42" applyNumberFormat="1" applyFont="1" applyBorder="1" applyAlignment="1">
      <alignment horizontal="right" wrapText="1" indent="1"/>
    </xf>
    <xf numFmtId="177" fontId="1" fillId="0" borderId="12" xfId="42" applyNumberFormat="1" applyFont="1" applyBorder="1" applyAlignment="1">
      <alignment wrapText="1"/>
    </xf>
    <xf numFmtId="177" fontId="1" fillId="0" borderId="0" xfId="42" applyNumberFormat="1" applyFont="1" applyBorder="1" applyAlignment="1">
      <alignment horizontal="right" wrapText="1" indent="3"/>
    </xf>
    <xf numFmtId="38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wrapText="1"/>
    </xf>
    <xf numFmtId="177" fontId="13" fillId="0" borderId="0" xfId="42" applyNumberFormat="1" applyFont="1" applyAlignment="1">
      <alignment/>
    </xf>
    <xf numFmtId="177" fontId="1" fillId="0" borderId="0" xfId="0" applyNumberFormat="1" applyFont="1" applyAlignment="1">
      <alignment horizontal="right" vertical="center"/>
    </xf>
    <xf numFmtId="177" fontId="1" fillId="0" borderId="0" xfId="42" applyNumberFormat="1" applyFont="1" applyAlignment="1">
      <alignment horizontal="right" vertical="center"/>
    </xf>
    <xf numFmtId="177" fontId="1" fillId="0" borderId="0" xfId="42" applyNumberFormat="1" applyFont="1" applyFill="1" applyAlignment="1">
      <alignment/>
    </xf>
    <xf numFmtId="177" fontId="1" fillId="0" borderId="12" xfId="42" applyNumberFormat="1" applyFont="1" applyFill="1" applyBorder="1" applyAlignment="1">
      <alignment horizontal="right" wrapText="1" inden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40" fontId="16" fillId="0" borderId="0" xfId="0" applyNumberFormat="1" applyFont="1" applyAlignment="1">
      <alignment/>
    </xf>
    <xf numFmtId="43" fontId="16" fillId="0" borderId="0" xfId="42" applyFont="1" applyAlignment="1">
      <alignment/>
    </xf>
    <xf numFmtId="3" fontId="17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3" fontId="19" fillId="0" borderId="0" xfId="0" applyNumberFormat="1" applyFont="1" applyAlignment="1">
      <alignment horizontal="right" vertical="center"/>
    </xf>
    <xf numFmtId="177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7" fontId="0" fillId="0" borderId="0" xfId="42" applyNumberFormat="1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4" xfId="0" applyNumberFormat="1" applyFill="1" applyBorder="1" applyAlignment="1" applyProtection="1">
      <alignment/>
      <protection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0" fillId="0" borderId="17" xfId="0" applyNumberFormat="1" applyFill="1" applyBorder="1" applyAlignment="1" applyProtection="1">
      <alignment/>
      <protection/>
    </xf>
    <xf numFmtId="0" fontId="23" fillId="0" borderId="18" xfId="0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right" vertical="center"/>
    </xf>
    <xf numFmtId="177" fontId="25" fillId="0" borderId="19" xfId="42" applyNumberFormat="1" applyFont="1" applyBorder="1" applyAlignment="1">
      <alignment horizontal="right" vertical="center"/>
    </xf>
    <xf numFmtId="0" fontId="0" fillId="0" borderId="20" xfId="0" applyNumberFormat="1" applyFill="1" applyBorder="1" applyAlignment="1" applyProtection="1">
      <alignment/>
      <protection/>
    </xf>
    <xf numFmtId="0" fontId="22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0" fontId="0" fillId="0" borderId="23" xfId="0" applyNumberFormat="1" applyFill="1" applyBorder="1" applyAlignment="1" applyProtection="1">
      <alignment/>
      <protection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176" fontId="26" fillId="0" borderId="24" xfId="0" applyNumberFormat="1" applyFont="1" applyBorder="1" applyAlignment="1">
      <alignment horizontal="right" vertical="center"/>
    </xf>
    <xf numFmtId="176" fontId="26" fillId="0" borderId="25" xfId="0" applyNumberFormat="1" applyFont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43" fontId="1" fillId="0" borderId="0" xfId="42" applyFont="1" applyBorder="1" applyAlignment="1">
      <alignment/>
    </xf>
    <xf numFmtId="43" fontId="4" fillId="0" borderId="0" xfId="42" applyFont="1" applyBorder="1" applyAlignment="1">
      <alignment horizontal="left"/>
    </xf>
    <xf numFmtId="43" fontId="4" fillId="0" borderId="13" xfId="42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3" fontId="4" fillId="0" borderId="13" xfId="0" applyNumberFormat="1" applyFont="1" applyFill="1" applyBorder="1" applyAlignment="1">
      <alignment/>
    </xf>
    <xf numFmtId="43" fontId="1" fillId="0" borderId="13" xfId="42" applyFont="1" applyBorder="1" applyAlignment="1">
      <alignment/>
    </xf>
    <xf numFmtId="38" fontId="1" fillId="0" borderId="0" xfId="0" applyNumberFormat="1" applyFont="1" applyBorder="1" applyAlignment="1">
      <alignment horizontal="center" vertical="center"/>
    </xf>
    <xf numFmtId="40" fontId="4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40" fontId="1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1" fillId="0" borderId="0" xfId="42" applyNumberFormat="1" applyFont="1" applyBorder="1" applyAlignment="1">
      <alignment/>
    </xf>
    <xf numFmtId="38" fontId="30" fillId="0" borderId="0" xfId="0" applyNumberFormat="1" applyFont="1" applyBorder="1" applyAlignment="1">
      <alignment/>
    </xf>
    <xf numFmtId="177" fontId="4" fillId="0" borderId="12" xfId="42" applyNumberFormat="1" applyFont="1" applyBorder="1" applyAlignment="1">
      <alignment/>
    </xf>
    <xf numFmtId="177" fontId="4" fillId="0" borderId="11" xfId="42" applyNumberFormat="1" applyFont="1" applyBorder="1" applyAlignment="1">
      <alignment/>
    </xf>
    <xf numFmtId="177" fontId="4" fillId="0" borderId="0" xfId="0" applyNumberFormat="1" applyFont="1" applyAlignment="1">
      <alignment horizontal="right" vertical="center"/>
    </xf>
    <xf numFmtId="43" fontId="1" fillId="0" borderId="0" xfId="0" applyNumberFormat="1" applyFont="1" applyBorder="1" applyAlignment="1">
      <alignment/>
    </xf>
    <xf numFmtId="177" fontId="1" fillId="0" borderId="0" xfId="42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right" vertical="center"/>
    </xf>
    <xf numFmtId="195" fontId="4" fillId="0" borderId="13" xfId="0" applyNumberFormat="1" applyFont="1" applyBorder="1" applyAlignment="1">
      <alignment horizontal="left"/>
    </xf>
    <xf numFmtId="0" fontId="0" fillId="0" borderId="26" xfId="0" applyNumberFormat="1" applyFill="1" applyBorder="1" applyAlignment="1" applyProtection="1">
      <alignment/>
      <protection/>
    </xf>
    <xf numFmtId="0" fontId="22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15" fillId="0" borderId="12" xfId="0" applyNumberFormat="1" applyFont="1" applyFill="1" applyBorder="1" applyAlignment="1">
      <alignment/>
    </xf>
    <xf numFmtId="177" fontId="1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7" fontId="12" fillId="0" borderId="10" xfId="0" applyNumberFormat="1" applyFont="1" applyFill="1" applyBorder="1" applyAlignment="1">
      <alignment horizontal="center"/>
    </xf>
    <xf numFmtId="39" fontId="15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12" fillId="0" borderId="0" xfId="0" applyNumberFormat="1" applyFont="1" applyFill="1" applyBorder="1" applyAlignment="1">
      <alignment horizontal="center"/>
    </xf>
    <xf numFmtId="177" fontId="4" fillId="0" borderId="12" xfId="42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43" fontId="1" fillId="0" borderId="0" xfId="42" applyFont="1" applyFill="1" applyBorder="1" applyAlignment="1">
      <alignment/>
    </xf>
    <xf numFmtId="177" fontId="8" fillId="0" borderId="0" xfId="42" applyNumberFormat="1" applyFont="1" applyBorder="1" applyAlignment="1">
      <alignment horizontal="right" vertical="center"/>
    </xf>
    <xf numFmtId="177" fontId="4" fillId="0" borderId="0" xfId="42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42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13" fillId="0" borderId="0" xfId="42" applyNumberFormat="1" applyFont="1" applyBorder="1" applyAlignment="1">
      <alignment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9" fontId="15" fillId="0" borderId="0" xfId="0" applyNumberFormat="1" applyFont="1" applyAlignment="1">
      <alignment/>
    </xf>
    <xf numFmtId="37" fontId="12" fillId="0" borderId="1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9" fontId="15" fillId="0" borderId="0" xfId="0" applyNumberFormat="1" applyFont="1" applyAlignment="1">
      <alignment horizontal="center"/>
    </xf>
    <xf numFmtId="37" fontId="15" fillId="0" borderId="12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39" fontId="3" fillId="0" borderId="0" xfId="0" applyNumberFormat="1" applyFont="1" applyBorder="1" applyAlignment="1">
      <alignment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9" fontId="0" fillId="0" borderId="0" xfId="0" applyNumberFormat="1" applyFont="1" applyAlignment="1">
      <alignment horizontal="left"/>
    </xf>
    <xf numFmtId="177" fontId="1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0" xfId="42" applyNumberFormat="1" applyFont="1" applyFill="1" applyBorder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37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>
      <alignment horizontal="right" vertical="center"/>
    </xf>
    <xf numFmtId="39" fontId="15" fillId="0" borderId="0" xfId="0" applyNumberFormat="1" applyFont="1" applyBorder="1" applyAlignment="1">
      <alignment horizontal="center"/>
    </xf>
    <xf numFmtId="37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37" fontId="0" fillId="0" borderId="0" xfId="0" applyNumberFormat="1" applyFont="1" applyAlignment="1">
      <alignment horizontal="right"/>
    </xf>
    <xf numFmtId="37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horizontal="right" vertical="center"/>
    </xf>
    <xf numFmtId="176" fontId="18" fillId="0" borderId="22" xfId="0" applyNumberFormat="1" applyFont="1" applyFill="1" applyBorder="1" applyAlignment="1">
      <alignment horizontal="right" vertical="center"/>
    </xf>
    <xf numFmtId="0" fontId="0" fillId="0" borderId="24" xfId="0" applyNumberFormat="1" applyFill="1" applyBorder="1" applyAlignment="1" applyProtection="1">
      <alignment/>
      <protection/>
    </xf>
    <xf numFmtId="0" fontId="26" fillId="0" borderId="24" xfId="0" applyNumberFormat="1" applyFont="1" applyFill="1" applyBorder="1" applyAlignment="1" applyProtection="1">
      <alignment vertical="center"/>
      <protection/>
    </xf>
    <xf numFmtId="0" fontId="27" fillId="0" borderId="24" xfId="0" applyNumberFormat="1" applyFont="1" applyFill="1" applyBorder="1" applyAlignment="1" applyProtection="1">
      <alignment/>
      <protection/>
    </xf>
    <xf numFmtId="176" fontId="27" fillId="0" borderId="25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a\Desktop\Bilanc%202015%20n2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4LLOG"/>
      <sheetName val="2013llog"/>
      <sheetName val="Sheet5"/>
      <sheetName val="inv-mak"/>
      <sheetName val="Pasq.3"/>
      <sheetName val="AAM"/>
      <sheetName val="an.sat.pasq1-2"/>
      <sheetName val="Sheet2"/>
      <sheetName val="lloald2015re"/>
      <sheetName val="2015LLOG"/>
      <sheetName val="BK"/>
      <sheetName val="ardh-shpenz"/>
      <sheetName val="cash-flow"/>
      <sheetName val="kap veta"/>
      <sheetName val="AQ"/>
      <sheetName val="te tjera 2015"/>
      <sheetName val="magazina 2015"/>
      <sheetName val="magazina 2014"/>
      <sheetName val="marzhet2014"/>
    </sheetNames>
    <sheetDataSet>
      <sheetData sheetId="1">
        <row r="51">
          <cell r="H51">
            <v>6588862.542399998</v>
          </cell>
        </row>
        <row r="152">
          <cell r="H152">
            <v>7768127.977463297</v>
          </cell>
          <cell r="J152">
            <v>11205304.11437532</v>
          </cell>
        </row>
        <row r="705">
          <cell r="J705">
            <v>172730</v>
          </cell>
        </row>
        <row r="707">
          <cell r="J707">
            <v>54739</v>
          </cell>
        </row>
        <row r="708">
          <cell r="J708">
            <v>33896</v>
          </cell>
        </row>
        <row r="709">
          <cell r="H709">
            <v>81301.02</v>
          </cell>
        </row>
        <row r="710">
          <cell r="J710">
            <v>4693005.640000097</v>
          </cell>
        </row>
        <row r="715">
          <cell r="H715">
            <v>522921</v>
          </cell>
        </row>
        <row r="745">
          <cell r="G745">
            <v>75639244.0227242</v>
          </cell>
        </row>
        <row r="747">
          <cell r="H747">
            <v>360039.8199999023</v>
          </cell>
        </row>
        <row r="748">
          <cell r="H748">
            <v>13957.943985999971</v>
          </cell>
        </row>
        <row r="749">
          <cell r="H749">
            <v>22265</v>
          </cell>
        </row>
        <row r="751">
          <cell r="G751">
            <v>396262.76398590225</v>
          </cell>
        </row>
        <row r="786">
          <cell r="H786">
            <v>12842382</v>
          </cell>
        </row>
        <row r="787">
          <cell r="H787">
            <v>2024388</v>
          </cell>
        </row>
        <row r="793">
          <cell r="H793">
            <v>78092.17293799999</v>
          </cell>
        </row>
        <row r="795">
          <cell r="H795">
            <v>5393125.542665299</v>
          </cell>
        </row>
        <row r="796">
          <cell r="H796">
            <v>7922.576014</v>
          </cell>
        </row>
        <row r="805">
          <cell r="J805">
            <v>30924623</v>
          </cell>
        </row>
        <row r="812">
          <cell r="J812">
            <v>135.99</v>
          </cell>
        </row>
        <row r="813">
          <cell r="J813">
            <v>2599.0121999999997</v>
          </cell>
        </row>
        <row r="814">
          <cell r="J814">
            <v>4250</v>
          </cell>
        </row>
        <row r="815">
          <cell r="J815">
            <v>170586.61840130002</v>
          </cell>
        </row>
        <row r="816">
          <cell r="J816">
            <v>5364.3714</v>
          </cell>
        </row>
      </sheetData>
      <sheetData sheetId="9">
        <row r="781">
          <cell r="G781">
            <v>295827882.16775143</v>
          </cell>
        </row>
        <row r="831">
          <cell r="G831">
            <v>290445.5296523001</v>
          </cell>
        </row>
      </sheetData>
      <sheetData sheetId="10">
        <row r="101">
          <cell r="H101">
            <v>1665069.9642368997</v>
          </cell>
        </row>
        <row r="267">
          <cell r="J267">
            <v>2145794.62</v>
          </cell>
        </row>
        <row r="270">
          <cell r="J270">
            <v>326665</v>
          </cell>
        </row>
        <row r="273">
          <cell r="J273">
            <v>68040.2</v>
          </cell>
        </row>
        <row r="275">
          <cell r="J275">
            <v>2818408.9800001</v>
          </cell>
        </row>
        <row r="276">
          <cell r="J276">
            <v>4262363.640000102</v>
          </cell>
        </row>
        <row r="279">
          <cell r="H279">
            <v>103302.52142012597</v>
          </cell>
        </row>
        <row r="282">
          <cell r="J282">
            <v>12750.2</v>
          </cell>
        </row>
        <row r="313">
          <cell r="H313">
            <v>100068402.26141807</v>
          </cell>
        </row>
        <row r="320">
          <cell r="H320">
            <v>394461.1261317397</v>
          </cell>
        </row>
        <row r="332">
          <cell r="H332">
            <v>332724.28</v>
          </cell>
        </row>
        <row r="341">
          <cell r="H341">
            <v>145048.88</v>
          </cell>
        </row>
        <row r="364">
          <cell r="H364">
            <v>14043668</v>
          </cell>
        </row>
        <row r="365">
          <cell r="H365">
            <v>2254128</v>
          </cell>
        </row>
        <row r="372">
          <cell r="H372">
            <v>368174.5549061</v>
          </cell>
        </row>
        <row r="374">
          <cell r="H374">
            <v>3619682.568199901</v>
          </cell>
        </row>
        <row r="375">
          <cell r="H375">
            <v>1091503.2208999998</v>
          </cell>
        </row>
        <row r="387">
          <cell r="J387">
            <v>17832085.679300003</v>
          </cell>
        </row>
        <row r="388">
          <cell r="J388">
            <v>350419240.34219015</v>
          </cell>
        </row>
        <row r="389">
          <cell r="J389">
            <v>1335668.9162</v>
          </cell>
        </row>
        <row r="390">
          <cell r="J390">
            <v>142446.525</v>
          </cell>
        </row>
        <row r="391">
          <cell r="J391">
            <v>22048333.01</v>
          </cell>
        </row>
        <row r="392">
          <cell r="J392">
            <v>52625</v>
          </cell>
        </row>
        <row r="393">
          <cell r="J393">
            <v>692.67</v>
          </cell>
        </row>
        <row r="394">
          <cell r="J394">
            <v>21035.455</v>
          </cell>
        </row>
        <row r="395">
          <cell r="J395">
            <v>3930458.888499999</v>
          </cell>
        </row>
        <row r="396">
          <cell r="J396">
            <v>2904149.3681999994</v>
          </cell>
        </row>
        <row r="398">
          <cell r="J398">
            <v>2123422.467600097</v>
          </cell>
        </row>
        <row r="399">
          <cell r="J399">
            <v>437916.67</v>
          </cell>
        </row>
      </sheetData>
      <sheetData sheetId="11">
        <row r="14">
          <cell r="C14" t="str">
            <v>Llogari / Kerkesa te arketueshme</v>
          </cell>
          <cell r="E14">
            <v>69454325.26593901</v>
          </cell>
          <cell r="F14">
            <v>50173726.51650931</v>
          </cell>
        </row>
        <row r="15">
          <cell r="E15">
            <v>186651.5</v>
          </cell>
          <cell r="F15">
            <v>604222.02</v>
          </cell>
        </row>
        <row r="22">
          <cell r="C22" t="str">
            <v>Mallra per rishitje</v>
          </cell>
          <cell r="F22">
            <v>65422694.31864756</v>
          </cell>
        </row>
        <row r="47">
          <cell r="E47">
            <v>7384934.94376809</v>
          </cell>
          <cell r="F47">
            <v>4954370.640000097</v>
          </cell>
        </row>
      </sheetData>
      <sheetData sheetId="12">
        <row r="7">
          <cell r="F7">
            <v>285994320.7318001</v>
          </cell>
        </row>
        <row r="8">
          <cell r="F8">
            <v>18987173.555</v>
          </cell>
        </row>
        <row r="10">
          <cell r="F10">
            <v>232587.5</v>
          </cell>
        </row>
        <row r="13">
          <cell r="F13">
            <v>-224511503.3839533</v>
          </cell>
        </row>
        <row r="14">
          <cell r="F14">
            <v>-12671742.688800002</v>
          </cell>
        </row>
        <row r="24">
          <cell r="F24">
            <v>2599.0121999999997</v>
          </cell>
        </row>
        <row r="25">
          <cell r="F25">
            <v>-5225097.128877999</v>
          </cell>
        </row>
        <row r="26">
          <cell r="F26">
            <v>-73842.17293799999</v>
          </cell>
        </row>
        <row r="28">
          <cell r="D28">
            <v>58206736.82977045</v>
          </cell>
          <cell r="F28">
            <v>41300370.17443078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51"/>
  <sheetViews>
    <sheetView zoomScalePageLayoutView="0" workbookViewId="0" topLeftCell="A19">
      <selection activeCell="G34" sqref="G34"/>
    </sheetView>
  </sheetViews>
  <sheetFormatPr defaultColWidth="9.140625" defaultRowHeight="12.75"/>
  <sheetData>
    <row r="12" spans="1:9" ht="24.75">
      <c r="A12" s="219" t="s">
        <v>80</v>
      </c>
      <c r="B12" s="219"/>
      <c r="C12" s="219"/>
      <c r="D12" s="219"/>
      <c r="E12" s="219"/>
      <c r="F12" s="219"/>
      <c r="G12" s="219"/>
      <c r="H12" s="219"/>
      <c r="I12" s="219"/>
    </row>
    <row r="13" spans="1:9" ht="24.75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24.75">
      <c r="A14" s="219" t="s">
        <v>81</v>
      </c>
      <c r="B14" s="219"/>
      <c r="C14" s="219"/>
      <c r="D14" s="219"/>
      <c r="E14" s="219"/>
      <c r="F14" s="219"/>
      <c r="G14" s="219"/>
      <c r="H14" s="219"/>
      <c r="I14" s="219"/>
    </row>
    <row r="24" spans="1:9" ht="22.5">
      <c r="A24" s="220" t="s">
        <v>213</v>
      </c>
      <c r="B24" s="220"/>
      <c r="C24" s="220"/>
      <c r="D24" s="220"/>
      <c r="E24" s="220"/>
      <c r="F24" s="220"/>
      <c r="G24" s="220"/>
      <c r="H24" s="220"/>
      <c r="I24" s="220"/>
    </row>
    <row r="25" spans="1:9" ht="12.75">
      <c r="A25" s="221" t="s">
        <v>493</v>
      </c>
      <c r="B25" s="221"/>
      <c r="C25" s="221"/>
      <c r="D25" s="221"/>
      <c r="E25" s="221"/>
      <c r="F25" s="221"/>
      <c r="G25" s="221"/>
      <c r="H25" s="221"/>
      <c r="I25" s="221"/>
    </row>
    <row r="51" ht="12.75">
      <c r="F51" s="99" t="s">
        <v>2270</v>
      </c>
    </row>
  </sheetData>
  <sheetProtection/>
  <mergeCells count="4">
    <mergeCell ref="A12:I12"/>
    <mergeCell ref="A14:I14"/>
    <mergeCell ref="A24:I24"/>
    <mergeCell ref="A25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2.140625" style="0" customWidth="1"/>
    <col min="2" max="2" width="25.28125" style="0" customWidth="1"/>
    <col min="3" max="3" width="20.00390625" style="0" customWidth="1"/>
    <col min="4" max="4" width="16.140625" style="0" customWidth="1"/>
    <col min="5" max="5" width="16.8515625" style="0" customWidth="1"/>
    <col min="7" max="7" width="15.28125" style="0" customWidth="1"/>
  </cols>
  <sheetData>
    <row r="2" spans="1:7" ht="12.75">
      <c r="A2" s="65"/>
      <c r="B2" s="65"/>
      <c r="C2" s="65"/>
      <c r="D2" s="65"/>
      <c r="E2" s="65"/>
      <c r="F2" s="65"/>
      <c r="G2" s="65"/>
    </row>
    <row r="3" spans="1:7" ht="12.75">
      <c r="A3" s="65"/>
      <c r="B3" s="65"/>
      <c r="C3" s="65"/>
      <c r="D3" s="65"/>
      <c r="E3" s="65"/>
      <c r="F3" s="65"/>
      <c r="G3" s="65"/>
    </row>
    <row r="4" spans="1:7" ht="15.75">
      <c r="A4" s="65"/>
      <c r="B4" s="70" t="s">
        <v>2269</v>
      </c>
      <c r="C4" s="65"/>
      <c r="D4" s="65"/>
      <c r="E4" s="65"/>
      <c r="F4" s="71" t="s">
        <v>494</v>
      </c>
      <c r="G4" s="65"/>
    </row>
    <row r="5" spans="1:7" ht="12.75">
      <c r="A5" s="65"/>
      <c r="B5" s="65"/>
      <c r="C5" s="65"/>
      <c r="D5" s="65"/>
      <c r="E5" s="65"/>
      <c r="F5" s="65"/>
      <c r="G5" s="65"/>
    </row>
    <row r="6" spans="1:7" ht="12.75">
      <c r="A6" s="65"/>
      <c r="B6" s="73" t="s">
        <v>46</v>
      </c>
      <c r="C6" s="74" t="s">
        <v>47</v>
      </c>
      <c r="D6" s="75"/>
      <c r="E6" s="65"/>
      <c r="F6" s="65"/>
      <c r="G6" s="65"/>
    </row>
    <row r="7" spans="1:7" ht="12.75">
      <c r="A7" s="65"/>
      <c r="B7" s="73"/>
      <c r="C7" s="75"/>
      <c r="D7" s="75"/>
      <c r="E7" s="65"/>
      <c r="F7" s="65"/>
      <c r="G7" s="65"/>
    </row>
    <row r="8" spans="1:7" ht="12.75">
      <c r="A8" s="76"/>
      <c r="B8" s="77" t="s">
        <v>48</v>
      </c>
      <c r="C8" s="78" t="s">
        <v>49</v>
      </c>
      <c r="D8" s="78" t="s">
        <v>50</v>
      </c>
      <c r="E8" s="78" t="s">
        <v>51</v>
      </c>
      <c r="F8" s="79" t="s">
        <v>52</v>
      </c>
      <c r="G8" s="80" t="s">
        <v>53</v>
      </c>
    </row>
    <row r="9" spans="1:7" ht="12.75">
      <c r="A9" s="81" t="s">
        <v>54</v>
      </c>
      <c r="B9" s="82" t="s">
        <v>55</v>
      </c>
      <c r="C9" s="83" t="s">
        <v>56</v>
      </c>
      <c r="D9" s="83" t="s">
        <v>57</v>
      </c>
      <c r="E9" s="83" t="s">
        <v>129</v>
      </c>
      <c r="F9" s="84" t="s">
        <v>58</v>
      </c>
      <c r="G9" s="85">
        <v>3195600</v>
      </c>
    </row>
    <row r="10" spans="1:7" ht="12.75">
      <c r="A10" s="86" t="s">
        <v>59</v>
      </c>
      <c r="B10" s="87" t="s">
        <v>60</v>
      </c>
      <c r="C10" s="88" t="s">
        <v>61</v>
      </c>
      <c r="D10" s="65">
        <v>1444</v>
      </c>
      <c r="E10" s="88" t="s">
        <v>62</v>
      </c>
      <c r="F10" s="89" t="s">
        <v>63</v>
      </c>
      <c r="G10" s="90">
        <v>1982500</v>
      </c>
    </row>
    <row r="11" spans="1:7" ht="12.75">
      <c r="A11" s="86" t="s">
        <v>64</v>
      </c>
      <c r="B11" s="87" t="s">
        <v>65</v>
      </c>
      <c r="C11" s="88" t="s">
        <v>66</v>
      </c>
      <c r="D11" s="88" t="s">
        <v>57</v>
      </c>
      <c r="E11" s="88" t="s">
        <v>67</v>
      </c>
      <c r="F11" s="89" t="s">
        <v>68</v>
      </c>
      <c r="G11" s="90">
        <v>1150000</v>
      </c>
    </row>
    <row r="12" spans="1:7" ht="12.75">
      <c r="A12" s="86" t="s">
        <v>69</v>
      </c>
      <c r="B12" s="87" t="s">
        <v>70</v>
      </c>
      <c r="C12" s="88" t="s">
        <v>71</v>
      </c>
      <c r="D12" s="88" t="s">
        <v>57</v>
      </c>
      <c r="E12" s="88" t="s">
        <v>72</v>
      </c>
      <c r="F12" s="89" t="s">
        <v>73</v>
      </c>
      <c r="G12" s="90">
        <v>4858333</v>
      </c>
    </row>
    <row r="13" spans="1:7" ht="12.75">
      <c r="A13" s="86" t="s">
        <v>333</v>
      </c>
      <c r="B13" s="87" t="s">
        <v>334</v>
      </c>
      <c r="C13" s="88" t="s">
        <v>335</v>
      </c>
      <c r="D13" s="88" t="s">
        <v>337</v>
      </c>
      <c r="E13" s="88" t="s">
        <v>62</v>
      </c>
      <c r="F13" s="89" t="s">
        <v>336</v>
      </c>
      <c r="G13" s="90">
        <v>1347134</v>
      </c>
    </row>
    <row r="14" spans="1:7" ht="12.75">
      <c r="A14" s="128" t="s">
        <v>197</v>
      </c>
      <c r="B14" s="129" t="s">
        <v>198</v>
      </c>
      <c r="C14" s="130" t="s">
        <v>199</v>
      </c>
      <c r="D14" s="130" t="s">
        <v>57</v>
      </c>
      <c r="E14" s="130"/>
      <c r="F14" s="131"/>
      <c r="G14" s="132">
        <v>4834830</v>
      </c>
    </row>
    <row r="15" spans="1:7" ht="12.75">
      <c r="A15" s="91"/>
      <c r="B15" s="92"/>
      <c r="C15" s="93" t="s">
        <v>74</v>
      </c>
      <c r="D15" s="93"/>
      <c r="E15" s="93"/>
      <c r="F15" s="94"/>
      <c r="G15" s="95">
        <f>SUM(G9:G14)</f>
        <v>17368397</v>
      </c>
    </row>
    <row r="16" spans="1:7" ht="12.75">
      <c r="A16" s="65"/>
      <c r="B16" s="65"/>
      <c r="C16" s="65"/>
      <c r="D16" s="65"/>
      <c r="E16" s="65"/>
      <c r="F16" s="65"/>
      <c r="G16" s="65"/>
    </row>
    <row r="17" spans="1:7" ht="12.75">
      <c r="A17" s="65"/>
      <c r="B17" s="65"/>
      <c r="C17" s="65"/>
      <c r="D17" s="65"/>
      <c r="E17" s="65"/>
      <c r="F17" s="65"/>
      <c r="G17" s="65"/>
    </row>
    <row r="18" spans="1:7" ht="12.75">
      <c r="A18" s="65"/>
      <c r="B18" s="96" t="s">
        <v>75</v>
      </c>
      <c r="C18" s="65"/>
      <c r="D18" s="65"/>
      <c r="E18" s="65"/>
      <c r="F18" s="65"/>
      <c r="G18" s="65"/>
    </row>
    <row r="19" spans="1:7" ht="12.75">
      <c r="A19" s="65"/>
      <c r="B19" s="65"/>
      <c r="C19" s="65"/>
      <c r="D19" s="65"/>
      <c r="E19" s="65"/>
      <c r="F19" s="65"/>
      <c r="G19" s="65"/>
    </row>
    <row r="20" spans="1:7" ht="12.75">
      <c r="A20" s="65"/>
      <c r="B20" s="97" t="s">
        <v>79</v>
      </c>
      <c r="C20" s="65"/>
      <c r="D20" s="65"/>
      <c r="E20" s="65"/>
      <c r="F20" s="65"/>
      <c r="G20" s="6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2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8.00390625" style="1" customWidth="1"/>
    <col min="2" max="2" width="12.140625" style="1" customWidth="1"/>
    <col min="3" max="3" width="33.8515625" style="2" customWidth="1"/>
    <col min="4" max="4" width="4.8515625" style="13" customWidth="1"/>
    <col min="5" max="5" width="18.7109375" style="1" customWidth="1"/>
    <col min="6" max="6" width="4.8515625" style="2" customWidth="1"/>
    <col min="7" max="7" width="18.7109375" style="1" customWidth="1"/>
    <col min="8" max="8" width="9.140625" style="1" customWidth="1"/>
    <col min="9" max="9" width="9.8515625" style="1" bestFit="1" customWidth="1"/>
    <col min="10" max="10" width="12.421875" style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ht="16.5">
      <c r="B1" s="16" t="s">
        <v>298</v>
      </c>
    </row>
    <row r="2" ht="16.5">
      <c r="B2" s="17" t="s">
        <v>363</v>
      </c>
    </row>
    <row r="3" ht="16.5">
      <c r="B3" s="17" t="s">
        <v>257</v>
      </c>
    </row>
    <row r="5" spans="2:7" ht="13.5" thickBot="1">
      <c r="B5" s="3" t="s">
        <v>221</v>
      </c>
      <c r="D5" s="13" t="s">
        <v>295</v>
      </c>
      <c r="E5" s="11" t="s">
        <v>364</v>
      </c>
      <c r="F5" s="4"/>
      <c r="G5" s="11" t="s">
        <v>5</v>
      </c>
    </row>
    <row r="6" ht="13.5" thickTop="1"/>
    <row r="7" ht="12.75">
      <c r="B7" s="3" t="s">
        <v>186</v>
      </c>
    </row>
    <row r="8" spans="5:7" ht="12.75">
      <c r="E8" s="14"/>
      <c r="F8" s="101"/>
      <c r="G8" s="14"/>
    </row>
    <row r="9" spans="3:7" ht="12.75">
      <c r="C9" s="2" t="s">
        <v>222</v>
      </c>
      <c r="D9" s="13" t="s">
        <v>291</v>
      </c>
      <c r="E9" s="25">
        <v>100462863</v>
      </c>
      <c r="F9" s="147"/>
      <c r="G9" s="25">
        <v>76035507</v>
      </c>
    </row>
    <row r="10" spans="5:10" ht="12.75">
      <c r="E10" s="25"/>
      <c r="F10" s="147"/>
      <c r="G10" s="25"/>
      <c r="J10" s="26"/>
    </row>
    <row r="11" spans="5:10" ht="12.75">
      <c r="E11" s="27"/>
      <c r="F11" s="34"/>
      <c r="G11" s="27"/>
      <c r="J11" s="26"/>
    </row>
    <row r="12" spans="3:10" ht="12.75">
      <c r="C12" s="3"/>
      <c r="E12" s="122">
        <f>SUM(E9:E11)</f>
        <v>100462863</v>
      </c>
      <c r="F12" s="148"/>
      <c r="G12" s="122">
        <f>SUM(G9:G11)</f>
        <v>76035507</v>
      </c>
      <c r="J12" s="26"/>
    </row>
    <row r="13" spans="2:10" ht="12.75">
      <c r="B13" s="2" t="s">
        <v>187</v>
      </c>
      <c r="E13" s="27"/>
      <c r="F13" s="34"/>
      <c r="G13" s="27"/>
      <c r="J13" s="26"/>
    </row>
    <row r="14" spans="3:10" ht="12.75" customHeight="1">
      <c r="C14" s="2" t="s">
        <v>196</v>
      </c>
      <c r="D14" s="13" t="s">
        <v>292</v>
      </c>
      <c r="E14" s="54">
        <v>69454325</v>
      </c>
      <c r="F14" s="149"/>
      <c r="G14" s="54">
        <v>50173727</v>
      </c>
      <c r="I14" s="26"/>
      <c r="J14" s="26"/>
    </row>
    <row r="15" spans="3:10" ht="12.75" customHeight="1">
      <c r="C15" s="2" t="s">
        <v>188</v>
      </c>
      <c r="D15" s="13" t="s">
        <v>292</v>
      </c>
      <c r="E15" s="54">
        <v>186652</v>
      </c>
      <c r="F15" s="149"/>
      <c r="G15" s="54">
        <v>604222</v>
      </c>
      <c r="J15" s="26"/>
    </row>
    <row r="16" spans="3:10" ht="12.75" customHeight="1">
      <c r="C16" s="2" t="s">
        <v>224</v>
      </c>
      <c r="E16" s="27"/>
      <c r="F16" s="34"/>
      <c r="G16" s="27"/>
      <c r="J16" s="26"/>
    </row>
    <row r="17" spans="3:10" ht="12.75" customHeight="1">
      <c r="C17" s="2" t="s">
        <v>225</v>
      </c>
      <c r="E17" s="27"/>
      <c r="F17" s="34"/>
      <c r="G17" s="27">
        <v>137088</v>
      </c>
      <c r="J17" s="26"/>
    </row>
    <row r="18" spans="5:10" ht="12.75" customHeight="1">
      <c r="E18" s="122">
        <f>SUM(E14:E17)</f>
        <v>69640977</v>
      </c>
      <c r="F18" s="148"/>
      <c r="G18" s="122">
        <f>SUM(G14:G17)</f>
        <v>50915037</v>
      </c>
      <c r="J18" s="26"/>
    </row>
    <row r="19" spans="2:10" ht="12.75">
      <c r="B19" s="2" t="s">
        <v>226</v>
      </c>
      <c r="C19" s="2" t="s">
        <v>24</v>
      </c>
      <c r="D19" s="13" t="s">
        <v>293</v>
      </c>
      <c r="E19" s="27"/>
      <c r="F19" s="34"/>
      <c r="G19" s="27"/>
      <c r="J19" s="26"/>
    </row>
    <row r="20" spans="3:10" ht="12.75">
      <c r="C20" s="2" t="s">
        <v>227</v>
      </c>
      <c r="E20" s="27"/>
      <c r="F20" s="34"/>
      <c r="G20" s="27"/>
      <c r="J20" s="26"/>
    </row>
    <row r="21" spans="3:10" ht="12.75">
      <c r="C21" s="2" t="s">
        <v>228</v>
      </c>
      <c r="E21" s="27"/>
      <c r="F21" s="34"/>
      <c r="G21" s="27"/>
      <c r="J21" s="26"/>
    </row>
    <row r="22" spans="3:10" ht="12.75">
      <c r="C22" s="2" t="s">
        <v>189</v>
      </c>
      <c r="E22" s="27">
        <v>92336617</v>
      </c>
      <c r="F22" s="34"/>
      <c r="G22" s="27">
        <v>65422694</v>
      </c>
      <c r="J22" s="26"/>
    </row>
    <row r="23" spans="3:10" ht="12.75" customHeight="1">
      <c r="C23" s="2" t="s">
        <v>190</v>
      </c>
      <c r="D23" s="13" t="s">
        <v>293</v>
      </c>
      <c r="E23" s="56">
        <v>206808</v>
      </c>
      <c r="F23" s="125"/>
      <c r="G23" s="56"/>
      <c r="H23" s="36"/>
      <c r="J23" s="26"/>
    </row>
    <row r="24" spans="3:10" ht="12.75">
      <c r="C24" s="2" t="s">
        <v>191</v>
      </c>
      <c r="E24" s="27"/>
      <c r="F24" s="34"/>
      <c r="G24" s="27"/>
      <c r="J24" s="26"/>
    </row>
    <row r="25" spans="3:10" ht="12.75">
      <c r="C25" s="2" t="s">
        <v>192</v>
      </c>
      <c r="E25" s="27"/>
      <c r="F25" s="34"/>
      <c r="G25" s="27"/>
      <c r="J25" s="26"/>
    </row>
    <row r="26" spans="3:10" ht="12.75">
      <c r="C26" s="2" t="s">
        <v>193</v>
      </c>
      <c r="D26" s="13" t="s">
        <v>294</v>
      </c>
      <c r="E26" s="27"/>
      <c r="F26" s="34"/>
      <c r="G26" s="27"/>
      <c r="J26" s="26"/>
    </row>
    <row r="27" spans="5:12" ht="12.75">
      <c r="E27" s="122">
        <f>SUM(E19:E26)</f>
        <v>92543425</v>
      </c>
      <c r="F27" s="148"/>
      <c r="G27" s="122">
        <f>SUM(G19:G26)</f>
        <v>65422694</v>
      </c>
      <c r="J27" s="26"/>
      <c r="L27" s="26"/>
    </row>
    <row r="28" spans="5:12" ht="12.75">
      <c r="E28" s="28"/>
      <c r="F28" s="34"/>
      <c r="G28" s="28"/>
      <c r="J28" s="26"/>
      <c r="L28" s="14"/>
    </row>
    <row r="29" spans="3:10" ht="13.5" thickBot="1">
      <c r="C29" s="4" t="s">
        <v>194</v>
      </c>
      <c r="E29" s="121">
        <f>+E27+E18+E12</f>
        <v>262647265</v>
      </c>
      <c r="F29" s="148"/>
      <c r="G29" s="121">
        <f>+G27+G18+G12</f>
        <v>192373238</v>
      </c>
      <c r="J29" s="26"/>
    </row>
    <row r="30" spans="2:10" ht="13.5" thickTop="1">
      <c r="B30" s="3" t="s">
        <v>229</v>
      </c>
      <c r="E30" s="27"/>
      <c r="F30" s="34"/>
      <c r="G30" s="27"/>
      <c r="J30" s="26"/>
    </row>
    <row r="31" spans="3:10" ht="12.75">
      <c r="C31" s="2" t="s">
        <v>195</v>
      </c>
      <c r="E31" s="27"/>
      <c r="F31" s="34"/>
      <c r="G31" s="27"/>
      <c r="J31" s="26"/>
    </row>
    <row r="32" spans="3:10" ht="12.75">
      <c r="C32" s="2" t="s">
        <v>20</v>
      </c>
      <c r="D32" s="13">
        <v>6</v>
      </c>
      <c r="E32" s="55">
        <f>74380674-23</f>
        <v>74380651</v>
      </c>
      <c r="F32" s="150"/>
      <c r="G32" s="55">
        <v>73305791</v>
      </c>
      <c r="J32" s="26"/>
    </row>
    <row r="33" spans="3:10" ht="12.75">
      <c r="C33" s="2" t="s">
        <v>21</v>
      </c>
      <c r="E33" s="27"/>
      <c r="F33" s="34"/>
      <c r="G33" s="27"/>
      <c r="J33" s="26"/>
    </row>
    <row r="34" spans="3:10" ht="12.75">
      <c r="C34" s="2" t="s">
        <v>19</v>
      </c>
      <c r="E34" s="27">
        <v>1974000</v>
      </c>
      <c r="F34" s="34"/>
      <c r="G34" s="27">
        <v>1974000</v>
      </c>
      <c r="J34" s="26"/>
    </row>
    <row r="35" spans="5:10" ht="12.75">
      <c r="E35" s="27"/>
      <c r="F35" s="34"/>
      <c r="G35" s="27"/>
      <c r="J35" s="26"/>
    </row>
    <row r="36" spans="3:10" ht="13.5" thickBot="1">
      <c r="C36" s="4" t="s">
        <v>22</v>
      </c>
      <c r="E36" s="121">
        <f>SUM(E31:E35)</f>
        <v>76354651</v>
      </c>
      <c r="F36" s="148"/>
      <c r="G36" s="121">
        <f>SUM(G31:G35)</f>
        <v>75279791</v>
      </c>
      <c r="J36" s="26"/>
    </row>
    <row r="37" spans="5:10" ht="13.5" thickTop="1">
      <c r="E37" s="27"/>
      <c r="F37" s="34"/>
      <c r="G37" s="27"/>
      <c r="J37" s="26"/>
    </row>
    <row r="38" spans="3:10" ht="12.75">
      <c r="C38" s="3" t="s">
        <v>23</v>
      </c>
      <c r="E38" s="31">
        <f>+E36+E29</f>
        <v>339001916</v>
      </c>
      <c r="F38" s="148"/>
      <c r="G38" s="31">
        <f>+G36+G29</f>
        <v>267653029</v>
      </c>
      <c r="J38" s="26"/>
    </row>
    <row r="39" spans="5:10" ht="12.75">
      <c r="E39" s="27"/>
      <c r="F39" s="34"/>
      <c r="G39" s="27"/>
      <c r="J39" s="26"/>
    </row>
    <row r="40" spans="2:7" ht="12.75">
      <c r="B40" s="5" t="s">
        <v>43</v>
      </c>
      <c r="E40" s="27"/>
      <c r="F40" s="34"/>
      <c r="G40" s="27"/>
    </row>
    <row r="41" spans="5:7" ht="12.75">
      <c r="E41" s="27"/>
      <c r="F41" s="34"/>
      <c r="G41" s="27"/>
    </row>
    <row r="42" spans="2:7" ht="12.75">
      <c r="B42" s="5" t="s">
        <v>276</v>
      </c>
      <c r="E42" s="27"/>
      <c r="F42" s="34"/>
      <c r="G42" s="27"/>
    </row>
    <row r="43" spans="3:7" ht="12.75">
      <c r="C43" s="1" t="s">
        <v>151</v>
      </c>
      <c r="E43" s="27"/>
      <c r="F43" s="34"/>
      <c r="G43" s="27"/>
    </row>
    <row r="44" spans="3:7" ht="12.75">
      <c r="C44" s="1" t="s">
        <v>25</v>
      </c>
      <c r="E44" s="27"/>
      <c r="F44" s="34"/>
      <c r="G44" s="27"/>
    </row>
    <row r="45" spans="3:10" ht="12.75">
      <c r="C45" s="6" t="s">
        <v>26</v>
      </c>
      <c r="D45" s="13">
        <v>7</v>
      </c>
      <c r="E45" s="126">
        <v>15484409</v>
      </c>
      <c r="F45" s="151"/>
      <c r="G45" s="126">
        <v>12143063</v>
      </c>
      <c r="H45" s="36"/>
      <c r="J45" s="26"/>
    </row>
    <row r="46" spans="3:10" ht="12.75">
      <c r="C46" s="6" t="s">
        <v>27</v>
      </c>
      <c r="D46" s="13">
        <v>7</v>
      </c>
      <c r="E46" s="54">
        <v>0</v>
      </c>
      <c r="F46" s="149"/>
      <c r="G46" s="54">
        <v>67554</v>
      </c>
      <c r="J46" s="26"/>
    </row>
    <row r="47" spans="3:10" ht="12.75">
      <c r="C47" s="6" t="s">
        <v>230</v>
      </c>
      <c r="D47" s="13">
        <v>7</v>
      </c>
      <c r="E47" s="54">
        <v>7384935</v>
      </c>
      <c r="F47" s="149"/>
      <c r="G47" s="54">
        <v>4954371</v>
      </c>
      <c r="J47" s="26"/>
    </row>
    <row r="48" spans="3:10" ht="12.75">
      <c r="C48" s="6" t="s">
        <v>256</v>
      </c>
      <c r="E48" s="54">
        <v>289000</v>
      </c>
      <c r="F48" s="149"/>
      <c r="G48" s="54"/>
      <c r="J48" s="26"/>
    </row>
    <row r="49" spans="3:7" ht="12.75">
      <c r="C49" s="6" t="s">
        <v>28</v>
      </c>
      <c r="E49" s="29">
        <v>18100880</v>
      </c>
      <c r="F49" s="152"/>
      <c r="G49" s="29"/>
    </row>
    <row r="50" spans="3:7" ht="12.75">
      <c r="C50" s="6" t="s">
        <v>29</v>
      </c>
      <c r="D50" s="13">
        <v>7</v>
      </c>
      <c r="E50" s="29">
        <v>2145795</v>
      </c>
      <c r="F50" s="152"/>
      <c r="G50" s="29">
        <v>4144841</v>
      </c>
    </row>
    <row r="51" spans="3:7" ht="12.75">
      <c r="C51" s="1"/>
      <c r="E51" s="32"/>
      <c r="F51" s="34"/>
      <c r="G51" s="32"/>
    </row>
    <row r="52" spans="3:7" ht="12.75">
      <c r="C52" s="1" t="s">
        <v>30</v>
      </c>
      <c r="E52" s="27"/>
      <c r="F52" s="34"/>
      <c r="G52" s="27"/>
    </row>
    <row r="53" spans="3:7" ht="12.75">
      <c r="C53" s="1" t="s">
        <v>31</v>
      </c>
      <c r="E53" s="27"/>
      <c r="F53" s="34"/>
      <c r="G53" s="27"/>
    </row>
    <row r="54" spans="3:7" ht="12.75">
      <c r="C54" s="1"/>
      <c r="E54" s="27"/>
      <c r="F54" s="34"/>
      <c r="G54" s="27"/>
    </row>
    <row r="55" spans="3:7" ht="13.5" thickBot="1">
      <c r="C55" s="4" t="s">
        <v>32</v>
      </c>
      <c r="E55" s="121">
        <f>SUM(E42:E53)</f>
        <v>43405019</v>
      </c>
      <c r="F55" s="148"/>
      <c r="G55" s="121">
        <f>SUM(G42:G53)</f>
        <v>21309829</v>
      </c>
    </row>
    <row r="56" spans="2:7" ht="13.5" thickTop="1">
      <c r="B56" s="5" t="s">
        <v>33</v>
      </c>
      <c r="E56" s="27"/>
      <c r="F56" s="34"/>
      <c r="G56" s="27"/>
    </row>
    <row r="57" spans="3:7" ht="12.75">
      <c r="C57" s="1" t="s">
        <v>34</v>
      </c>
      <c r="E57" s="54"/>
      <c r="F57" s="149"/>
      <c r="G57" s="54"/>
    </row>
    <row r="58" spans="3:7" ht="12.75">
      <c r="C58" s="1" t="s">
        <v>35</v>
      </c>
      <c r="E58" s="53"/>
      <c r="F58" s="153"/>
      <c r="G58" s="53"/>
    </row>
    <row r="59" spans="3:7" ht="12.75">
      <c r="C59" s="1" t="s">
        <v>36</v>
      </c>
      <c r="E59" s="53"/>
      <c r="F59" s="153"/>
      <c r="G59" s="53"/>
    </row>
    <row r="60" spans="3:7" ht="12.75">
      <c r="C60" s="1" t="s">
        <v>30</v>
      </c>
      <c r="E60" s="53"/>
      <c r="F60" s="153"/>
      <c r="G60" s="53"/>
    </row>
    <row r="61" spans="3:7" ht="13.5" thickBot="1">
      <c r="C61" s="4" t="s">
        <v>37</v>
      </c>
      <c r="E61" s="30">
        <f>SUM(E57:E60)</f>
        <v>0</v>
      </c>
      <c r="F61" s="34"/>
      <c r="G61" s="30">
        <f>SUM(G57:G60)</f>
        <v>0</v>
      </c>
    </row>
    <row r="62" spans="2:7" ht="13.5" thickTop="1">
      <c r="B62" s="5" t="s">
        <v>38</v>
      </c>
      <c r="E62" s="53"/>
      <c r="F62" s="153"/>
      <c r="G62" s="53"/>
    </row>
    <row r="63" spans="3:9" ht="12.75">
      <c r="C63" s="1" t="s">
        <v>185</v>
      </c>
      <c r="D63" s="13">
        <v>8</v>
      </c>
      <c r="E63" s="26">
        <v>246343000</v>
      </c>
      <c r="F63" s="35"/>
      <c r="G63" s="26">
        <v>211361000</v>
      </c>
      <c r="I63" s="26"/>
    </row>
    <row r="64" spans="3:7" ht="12.75">
      <c r="C64" s="1" t="s">
        <v>255</v>
      </c>
      <c r="D64" s="22"/>
      <c r="E64" s="54"/>
      <c r="F64" s="149"/>
      <c r="G64" s="54"/>
    </row>
    <row r="65" spans="3:7" ht="12.75">
      <c r="C65" s="1" t="s">
        <v>39</v>
      </c>
      <c r="E65" s="27"/>
      <c r="F65" s="34"/>
      <c r="G65" s="27"/>
    </row>
    <row r="66" spans="3:7" ht="12.75">
      <c r="C66" s="1" t="s">
        <v>40</v>
      </c>
      <c r="D66" s="13">
        <v>8</v>
      </c>
      <c r="E66" s="56"/>
      <c r="F66" s="125"/>
      <c r="G66" s="56"/>
    </row>
    <row r="67" spans="3:7" ht="12.75">
      <c r="C67" s="1" t="s">
        <v>231</v>
      </c>
      <c r="D67" s="13">
        <v>8</v>
      </c>
      <c r="E67" s="56">
        <v>199</v>
      </c>
      <c r="F67" s="125"/>
      <c r="G67" s="56">
        <v>489</v>
      </c>
    </row>
    <row r="68" spans="3:7" ht="12.75">
      <c r="C68" s="1" t="s">
        <v>41</v>
      </c>
      <c r="E68" s="54"/>
      <c r="F68" s="149"/>
      <c r="G68" s="54"/>
    </row>
    <row r="69" spans="3:7" ht="12.75">
      <c r="C69" s="1" t="s">
        <v>42</v>
      </c>
      <c r="D69" s="13">
        <v>14</v>
      </c>
      <c r="E69" s="123">
        <v>49253698</v>
      </c>
      <c r="F69" s="154"/>
      <c r="G69" s="123">
        <v>34981710</v>
      </c>
    </row>
    <row r="70" spans="5:7" ht="13.5" thickBot="1">
      <c r="E70" s="121">
        <f>SUM(E63:E69)</f>
        <v>295596897</v>
      </c>
      <c r="F70" s="148"/>
      <c r="G70" s="121">
        <f>SUM(G63:G69)</f>
        <v>246343199</v>
      </c>
    </row>
    <row r="71" spans="3:7" ht="13.5" thickTop="1">
      <c r="C71" s="1"/>
      <c r="E71" s="26"/>
      <c r="F71" s="35"/>
      <c r="G71" s="26"/>
    </row>
    <row r="72" spans="3:7" ht="12.75">
      <c r="C72" s="4" t="s">
        <v>44</v>
      </c>
      <c r="E72" s="33">
        <f>+E70+E61+E55</f>
        <v>339001916</v>
      </c>
      <c r="F72" s="155"/>
      <c r="G72" s="33">
        <f>+G70+G61+G55</f>
        <v>267653028</v>
      </c>
    </row>
    <row r="73" spans="5:7" ht="12.75">
      <c r="E73" s="26"/>
      <c r="F73" s="35"/>
      <c r="G73" s="26"/>
    </row>
    <row r="74" spans="3:7" ht="12.75">
      <c r="C74" s="3" t="s">
        <v>75</v>
      </c>
      <c r="E74" s="26">
        <f>+E38-E72</f>
        <v>0</v>
      </c>
      <c r="F74" s="35"/>
      <c r="G74" s="26"/>
    </row>
    <row r="75" spans="3:7" ht="12.75">
      <c r="C75" s="2" t="s">
        <v>78</v>
      </c>
      <c r="E75" s="26"/>
      <c r="F75" s="35"/>
      <c r="G75" s="26"/>
    </row>
    <row r="76" spans="3:7" ht="12.75">
      <c r="C76" s="1"/>
      <c r="E76" s="26"/>
      <c r="F76" s="35"/>
      <c r="G76" s="26"/>
    </row>
    <row r="77" spans="3:7" ht="12.75">
      <c r="C77" s="1"/>
      <c r="E77" s="26"/>
      <c r="F77" s="35"/>
      <c r="G77" s="26"/>
    </row>
    <row r="78" spans="5:7" ht="12.75">
      <c r="E78" s="26"/>
      <c r="F78" s="35"/>
      <c r="G78" s="26"/>
    </row>
    <row r="79" spans="5:7" ht="12.75">
      <c r="E79" s="26"/>
      <c r="F79" s="35"/>
      <c r="G79" s="26"/>
    </row>
    <row r="80" spans="5:7" ht="12.75">
      <c r="E80" s="26"/>
      <c r="F80" s="35"/>
      <c r="G80" s="26"/>
    </row>
    <row r="81" spans="5:7" ht="12.75">
      <c r="E81" s="26"/>
      <c r="F81" s="35"/>
      <c r="G81" s="26"/>
    </row>
    <row r="82" spans="5:7" ht="12.75">
      <c r="E82" s="26"/>
      <c r="F82" s="35"/>
      <c r="G82" s="26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4">
      <selection activeCell="B41" sqref="B41"/>
    </sheetView>
  </sheetViews>
  <sheetFormatPr defaultColWidth="9.140625" defaultRowHeight="12.75"/>
  <cols>
    <col min="1" max="1" width="7.00390625" style="1" customWidth="1"/>
    <col min="2" max="2" width="34.421875" style="1" customWidth="1"/>
    <col min="3" max="3" width="3.7109375" style="23" customWidth="1"/>
    <col min="4" max="4" width="17.28125" style="23" customWidth="1"/>
    <col min="5" max="5" width="3.7109375" style="23" customWidth="1"/>
    <col min="6" max="6" width="17.00390625" style="1" customWidth="1"/>
    <col min="7" max="7" width="5.140625" style="1" customWidth="1"/>
    <col min="8" max="8" width="9.140625" style="1" customWidth="1"/>
    <col min="9" max="9" width="11.28125" style="1" bestFit="1" customWidth="1"/>
    <col min="10" max="10" width="13.28125" style="1" bestFit="1" customWidth="1"/>
    <col min="11" max="16384" width="9.140625" style="1" customWidth="1"/>
  </cols>
  <sheetData>
    <row r="1" ht="16.5">
      <c r="B1" s="16" t="s">
        <v>299</v>
      </c>
    </row>
    <row r="2" ht="16.5">
      <c r="B2" s="20" t="s">
        <v>366</v>
      </c>
    </row>
    <row r="3" ht="16.5">
      <c r="B3" s="20" t="s">
        <v>257</v>
      </c>
    </row>
    <row r="5" spans="3:6" ht="13.5" thickBot="1">
      <c r="C5" s="23" t="s">
        <v>295</v>
      </c>
      <c r="D5" s="11" t="s">
        <v>364</v>
      </c>
      <c r="F5" s="11" t="s">
        <v>5</v>
      </c>
    </row>
    <row r="6" ht="13.5" thickTop="1">
      <c r="D6" s="1"/>
    </row>
    <row r="7" spans="2:9" ht="12.75">
      <c r="B7" s="1" t="s">
        <v>365</v>
      </c>
      <c r="C7" s="23">
        <v>9</v>
      </c>
      <c r="D7" s="27">
        <v>368251326</v>
      </c>
      <c r="F7" s="27">
        <v>285994321</v>
      </c>
      <c r="G7" s="27"/>
      <c r="I7" s="26"/>
    </row>
    <row r="8" spans="2:9" ht="12.75">
      <c r="B8" s="1" t="s">
        <v>236</v>
      </c>
      <c r="D8" s="27">
        <v>23579073</v>
      </c>
      <c r="F8" s="27">
        <v>18987174</v>
      </c>
      <c r="G8" s="27"/>
      <c r="I8" s="26"/>
    </row>
    <row r="9" spans="2:9" ht="12.75">
      <c r="B9" s="1" t="s">
        <v>111</v>
      </c>
      <c r="D9" s="27"/>
      <c r="F9" s="27"/>
      <c r="G9" s="27"/>
      <c r="I9" s="26"/>
    </row>
    <row r="10" spans="2:9" ht="12.75">
      <c r="B10" s="100" t="s">
        <v>110</v>
      </c>
      <c r="D10" s="27">
        <v>437917</v>
      </c>
      <c r="F10" s="27">
        <v>232588</v>
      </c>
      <c r="G10" s="27"/>
      <c r="I10" s="26"/>
    </row>
    <row r="11" spans="2:10" ht="25.5">
      <c r="B11" s="7" t="s">
        <v>237</v>
      </c>
      <c r="D11" s="27"/>
      <c r="F11" s="27"/>
      <c r="G11" s="27"/>
      <c r="I11" s="26"/>
      <c r="J11" s="26"/>
    </row>
    <row r="12" spans="2:10" ht="38.25">
      <c r="B12" s="7" t="s">
        <v>238</v>
      </c>
      <c r="D12" s="27"/>
      <c r="F12" s="27"/>
      <c r="G12" s="27"/>
      <c r="I12" s="26"/>
      <c r="J12" s="26"/>
    </row>
    <row r="13" spans="2:10" ht="13.5">
      <c r="B13" s="1" t="s">
        <v>239</v>
      </c>
      <c r="C13" s="23">
        <v>10</v>
      </c>
      <c r="D13" s="56">
        <v>-295827882</v>
      </c>
      <c r="F13" s="56">
        <v>-224511503</v>
      </c>
      <c r="G13" s="27"/>
      <c r="I13" s="26"/>
      <c r="J13" s="64"/>
    </row>
    <row r="14" spans="2:11" ht="12.75">
      <c r="B14" s="1" t="s">
        <v>240</v>
      </c>
      <c r="C14" s="23">
        <v>11</v>
      </c>
      <c r="D14" s="56">
        <v>-16842352</v>
      </c>
      <c r="F14" s="56">
        <v>-12671743</v>
      </c>
      <c r="G14" s="27"/>
      <c r="H14" s="68"/>
      <c r="I14" s="26"/>
      <c r="J14" s="65"/>
      <c r="K14" s="36"/>
    </row>
    <row r="15" spans="2:10" ht="12.75">
      <c r="B15" s="1" t="s">
        <v>232</v>
      </c>
      <c r="C15" s="23">
        <v>12</v>
      </c>
      <c r="D15" s="27">
        <v>-16297796</v>
      </c>
      <c r="F15" s="27">
        <v>-14866770</v>
      </c>
      <c r="G15" s="27"/>
      <c r="I15" s="26"/>
      <c r="J15" s="69"/>
    </row>
    <row r="16" spans="2:10" ht="12.75">
      <c r="B16" s="1" t="s">
        <v>241</v>
      </c>
      <c r="C16" s="23">
        <v>6</v>
      </c>
      <c r="D16" s="27">
        <v>-6870311</v>
      </c>
      <c r="F16" s="27">
        <v>-6567491</v>
      </c>
      <c r="G16" s="27"/>
      <c r="I16" s="26"/>
      <c r="J16" s="65"/>
    </row>
    <row r="17" spans="4:10" ht="13.5">
      <c r="D17" s="27"/>
      <c r="F17" s="27"/>
      <c r="G17" s="27"/>
      <c r="J17" s="64"/>
    </row>
    <row r="18" spans="1:10" s="2" customFormat="1" ht="13.5" thickBot="1">
      <c r="A18" s="5" t="s">
        <v>242</v>
      </c>
      <c r="C18" s="13"/>
      <c r="D18" s="144">
        <f>SUM(D7:D17)</f>
        <v>56429975</v>
      </c>
      <c r="E18" s="4"/>
      <c r="F18" s="144">
        <f>SUM(F7:F17)</f>
        <v>46596576</v>
      </c>
      <c r="G18" s="34"/>
      <c r="J18" s="65"/>
    </row>
    <row r="19" spans="2:10" s="2" customFormat="1" ht="14.25" thickTop="1">
      <c r="B19" s="9"/>
      <c r="C19" s="13"/>
      <c r="D19" s="34"/>
      <c r="E19" s="13"/>
      <c r="F19" s="34"/>
      <c r="G19" s="34"/>
      <c r="J19" s="64"/>
    </row>
    <row r="20" spans="3:10" s="2" customFormat="1" ht="12.75">
      <c r="C20" s="13"/>
      <c r="D20" s="34"/>
      <c r="E20" s="13"/>
      <c r="F20" s="34"/>
      <c r="G20" s="34"/>
      <c r="J20" s="65"/>
    </row>
    <row r="21" spans="2:10" ht="25.5">
      <c r="B21" s="7" t="s">
        <v>243</v>
      </c>
      <c r="D21" s="27">
        <v>693</v>
      </c>
      <c r="F21" s="27">
        <v>136</v>
      </c>
      <c r="G21" s="27"/>
      <c r="J21" s="64"/>
    </row>
    <row r="22" spans="2:10" ht="25.5">
      <c r="B22" s="7" t="s">
        <v>244</v>
      </c>
      <c r="D22" s="27"/>
      <c r="F22" s="27"/>
      <c r="G22" s="27"/>
      <c r="J22" s="65"/>
    </row>
    <row r="23" spans="2:10" ht="13.5">
      <c r="B23" s="1" t="s">
        <v>152</v>
      </c>
      <c r="C23" s="23">
        <v>13</v>
      </c>
      <c r="D23" s="27"/>
      <c r="F23" s="27"/>
      <c r="G23" s="27"/>
      <c r="J23" s="64"/>
    </row>
    <row r="24" spans="2:10" ht="13.5">
      <c r="B24" s="1" t="s">
        <v>153</v>
      </c>
      <c r="D24" s="27">
        <v>21035</v>
      </c>
      <c r="F24" s="27">
        <v>2599</v>
      </c>
      <c r="G24" s="27"/>
      <c r="J24" s="64"/>
    </row>
    <row r="25" spans="2:10" ht="13.5">
      <c r="B25" s="1" t="s">
        <v>154</v>
      </c>
      <c r="D25" s="27">
        <v>2123422</v>
      </c>
      <c r="F25" s="27">
        <v>-5225097</v>
      </c>
      <c r="G25" s="27"/>
      <c r="J25" s="64"/>
    </row>
    <row r="26" spans="2:10" ht="13.5">
      <c r="B26" s="1" t="s">
        <v>155</v>
      </c>
      <c r="D26" s="27">
        <v>-368389</v>
      </c>
      <c r="F26" s="27">
        <v>-73842</v>
      </c>
      <c r="G26" s="27"/>
      <c r="J26" s="64"/>
    </row>
    <row r="27" spans="4:10" ht="12.75">
      <c r="D27" s="27"/>
      <c r="F27" s="27"/>
      <c r="G27" s="27"/>
      <c r="J27" s="65"/>
    </row>
    <row r="28" spans="2:10" s="2" customFormat="1" ht="14.25" thickBot="1">
      <c r="B28" s="10" t="s">
        <v>233</v>
      </c>
      <c r="C28" s="24">
        <v>14</v>
      </c>
      <c r="D28" s="121">
        <f>SUM(D18:D27)</f>
        <v>58206736</v>
      </c>
      <c r="E28" s="10"/>
      <c r="F28" s="121">
        <f>SUM(F18:F27)</f>
        <v>41300372</v>
      </c>
      <c r="G28" s="34"/>
      <c r="J28" s="64"/>
    </row>
    <row r="29" spans="2:7" s="2" customFormat="1" ht="13.5" thickTop="1">
      <c r="B29" s="9"/>
      <c r="C29" s="24"/>
      <c r="D29" s="34"/>
      <c r="E29" s="24"/>
      <c r="F29" s="34"/>
      <c r="G29" s="34"/>
    </row>
    <row r="30" spans="2:7" s="2" customFormat="1" ht="12.75">
      <c r="B30" s="9" t="s">
        <v>234</v>
      </c>
      <c r="C30" s="24">
        <v>14</v>
      </c>
      <c r="D30" s="34">
        <v>-8953039</v>
      </c>
      <c r="E30" s="24"/>
      <c r="F30" s="34">
        <v>-6318660</v>
      </c>
      <c r="G30" s="34"/>
    </row>
    <row r="31" spans="2:7" s="2" customFormat="1" ht="12.75">
      <c r="B31" s="9"/>
      <c r="C31" s="24"/>
      <c r="D31" s="34"/>
      <c r="E31" s="24"/>
      <c r="F31" s="34"/>
      <c r="G31" s="34"/>
    </row>
    <row r="32" spans="2:7" s="2" customFormat="1" ht="13.5" thickBot="1">
      <c r="B32" s="10" t="s">
        <v>235</v>
      </c>
      <c r="C32" s="13">
        <v>14</v>
      </c>
      <c r="D32" s="121">
        <f>SUM(D28:D31)</f>
        <v>49253697</v>
      </c>
      <c r="E32" s="4"/>
      <c r="F32" s="121">
        <f>SUM(F28:F31)</f>
        <v>34981712</v>
      </c>
      <c r="G32" s="34"/>
    </row>
    <row r="33" spans="3:10" s="2" customFormat="1" ht="13.5" thickTop="1">
      <c r="C33" s="13"/>
      <c r="D33" s="35"/>
      <c r="E33" s="13"/>
      <c r="F33" s="35"/>
      <c r="G33" s="35"/>
      <c r="J33" s="35"/>
    </row>
    <row r="34" spans="4:7" ht="12.75">
      <c r="D34" s="145"/>
      <c r="F34" s="26"/>
      <c r="G34" s="26"/>
    </row>
    <row r="35" spans="3:7" ht="12.75">
      <c r="C35" s="13"/>
      <c r="D35" s="13"/>
      <c r="E35" s="13"/>
      <c r="G35" s="26"/>
    </row>
    <row r="36" spans="3:7" ht="12.75">
      <c r="C36" s="13"/>
      <c r="D36" s="13"/>
      <c r="E36" s="13"/>
      <c r="G36" s="26"/>
    </row>
    <row r="37" spans="2:7" ht="12.75">
      <c r="B37" s="2"/>
      <c r="C37" s="13"/>
      <c r="D37" s="13"/>
      <c r="E37" s="13"/>
      <c r="F37" s="26"/>
      <c r="G37" s="26"/>
    </row>
    <row r="39" spans="2:6" ht="12.75">
      <c r="B39" s="3" t="s">
        <v>75</v>
      </c>
      <c r="F39" s="3" t="s">
        <v>76</v>
      </c>
    </row>
    <row r="40" spans="2:6" ht="12.75">
      <c r="B40" s="2" t="s">
        <v>78</v>
      </c>
      <c r="F40" s="2" t="s">
        <v>77</v>
      </c>
    </row>
  </sheetData>
  <sheetProtection/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3">
      <selection activeCell="A1" sqref="A1:E56"/>
    </sheetView>
  </sheetViews>
  <sheetFormatPr defaultColWidth="9.140625" defaultRowHeight="12.75"/>
  <cols>
    <col min="1" max="1" width="5.8515625" style="1" customWidth="1"/>
    <col min="2" max="2" width="47.421875" style="1" customWidth="1"/>
    <col min="3" max="3" width="17.7109375" style="1" customWidth="1"/>
    <col min="4" max="4" width="5.28125" style="1" customWidth="1"/>
    <col min="5" max="5" width="17.7109375" style="1" customWidth="1"/>
    <col min="6" max="6" width="3.7109375" style="36" customWidth="1"/>
    <col min="7" max="7" width="11.57421875" style="1" customWidth="1"/>
    <col min="8" max="8" width="16.8515625" style="1" customWidth="1"/>
    <col min="9" max="9" width="12.57421875" style="1" bestFit="1" customWidth="1"/>
    <col min="10" max="10" width="10.421875" style="1" bestFit="1" customWidth="1"/>
    <col min="11" max="16384" width="9.140625" style="1" customWidth="1"/>
  </cols>
  <sheetData>
    <row r="1" ht="16.5">
      <c r="A1" s="16" t="s">
        <v>300</v>
      </c>
    </row>
    <row r="2" ht="15">
      <c r="A2" s="21" t="s">
        <v>168</v>
      </c>
    </row>
    <row r="3" spans="1:6" s="2" customFormat="1" ht="12.75">
      <c r="A3" s="19" t="s">
        <v>368</v>
      </c>
      <c r="F3" s="37"/>
    </row>
    <row r="4" spans="1:6" s="2" customFormat="1" ht="16.5">
      <c r="A4" s="17" t="s">
        <v>257</v>
      </c>
      <c r="F4" s="37"/>
    </row>
    <row r="5" spans="4:6" s="2" customFormat="1" ht="12.75">
      <c r="D5" s="9"/>
      <c r="F5" s="37"/>
    </row>
    <row r="6" spans="2:6" s="2" customFormat="1" ht="13.5" thickBot="1">
      <c r="B6" s="9"/>
      <c r="C6" s="39" t="s">
        <v>367</v>
      </c>
      <c r="D6" s="9"/>
      <c r="E6" s="39" t="s">
        <v>211</v>
      </c>
      <c r="F6" s="37"/>
    </row>
    <row r="7" spans="1:6" s="2" customFormat="1" ht="13.5" thickTop="1">
      <c r="A7" s="3" t="s">
        <v>169</v>
      </c>
      <c r="D7" s="9"/>
      <c r="F7" s="37"/>
    </row>
    <row r="8" spans="2:9" s="2" customFormat="1" ht="12.75">
      <c r="B8" s="2" t="s">
        <v>170</v>
      </c>
      <c r="C8" s="101">
        <v>58206736.83</v>
      </c>
      <c r="D8" s="9"/>
      <c r="E8" s="101">
        <v>41300370.17</v>
      </c>
      <c r="F8" s="37"/>
      <c r="I8" s="37"/>
    </row>
    <row r="9" spans="2:9" s="2" customFormat="1" ht="12.75">
      <c r="B9" s="2" t="s">
        <v>171</v>
      </c>
      <c r="C9" s="101"/>
      <c r="D9" s="9"/>
      <c r="E9" s="101"/>
      <c r="F9" s="37"/>
      <c r="I9" s="34"/>
    </row>
    <row r="10" spans="2:9" s="2" customFormat="1" ht="12.75">
      <c r="B10" s="2" t="s">
        <v>172</v>
      </c>
      <c r="C10" s="101">
        <v>6870311</v>
      </c>
      <c r="D10" s="9"/>
      <c r="E10" s="101">
        <v>6567491.25</v>
      </c>
      <c r="F10" s="37"/>
      <c r="I10" s="34"/>
    </row>
    <row r="11" spans="2:9" s="2" customFormat="1" ht="12.75">
      <c r="B11" s="2" t="s">
        <v>173</v>
      </c>
      <c r="C11" s="101"/>
      <c r="D11" s="9"/>
      <c r="E11" s="101"/>
      <c r="F11" s="37"/>
      <c r="I11" s="34"/>
    </row>
    <row r="12" spans="2:9" s="2" customFormat="1" ht="12.75">
      <c r="B12" s="2" t="s">
        <v>174</v>
      </c>
      <c r="D12" s="9"/>
      <c r="F12" s="37"/>
      <c r="I12" s="34"/>
    </row>
    <row r="13" spans="2:9" s="2" customFormat="1" ht="12.75">
      <c r="B13" s="2" t="s">
        <v>175</v>
      </c>
      <c r="D13" s="9"/>
      <c r="F13" s="37"/>
      <c r="I13" s="34"/>
    </row>
    <row r="14" spans="2:9" s="2" customFormat="1" ht="12.75">
      <c r="B14" s="9"/>
      <c r="C14" s="9"/>
      <c r="D14" s="9"/>
      <c r="E14" s="9"/>
      <c r="F14" s="37"/>
      <c r="I14" s="34"/>
    </row>
    <row r="15" spans="2:9" s="2" customFormat="1" ht="25.5">
      <c r="B15" s="7" t="s">
        <v>245</v>
      </c>
      <c r="C15" s="146">
        <v>-18725940.15</v>
      </c>
      <c r="E15" s="146">
        <v>-688924.62</v>
      </c>
      <c r="F15" s="38"/>
      <c r="I15" s="34"/>
    </row>
    <row r="16" spans="6:9" s="2" customFormat="1" ht="12.75">
      <c r="F16" s="38"/>
      <c r="I16" s="34"/>
    </row>
    <row r="17" spans="2:10" s="2" customFormat="1" ht="12.75">
      <c r="B17" s="2" t="s">
        <v>176</v>
      </c>
      <c r="C17" s="101">
        <v>-23629802.89</v>
      </c>
      <c r="E17" s="101">
        <v>31166291.68</v>
      </c>
      <c r="F17" s="38"/>
      <c r="I17" s="34"/>
      <c r="J17" s="35"/>
    </row>
    <row r="18" spans="2:9" s="2" customFormat="1" ht="12.75">
      <c r="B18" s="2" t="s">
        <v>177</v>
      </c>
      <c r="C18" s="101">
        <v>9651223.84</v>
      </c>
      <c r="E18" s="101">
        <v>-12123045.19</v>
      </c>
      <c r="F18" s="38"/>
      <c r="I18" s="34"/>
    </row>
    <row r="19" spans="6:10" s="2" customFormat="1" ht="12.75">
      <c r="F19" s="38"/>
      <c r="I19" s="34"/>
      <c r="J19" s="35"/>
    </row>
    <row r="20" spans="2:9" s="2" customFormat="1" ht="12.75">
      <c r="B20" s="19" t="s">
        <v>178</v>
      </c>
      <c r="C20" s="107">
        <f>SUM(C8:C19)</f>
        <v>32372528.63</v>
      </c>
      <c r="E20" s="107">
        <v>66222183.3</v>
      </c>
      <c r="F20" s="40"/>
      <c r="I20" s="34"/>
    </row>
    <row r="21" spans="2:9" s="2" customFormat="1" ht="12.75" customHeight="1">
      <c r="B21" s="2" t="s">
        <v>159</v>
      </c>
      <c r="F21" s="38"/>
      <c r="I21" s="34"/>
    </row>
    <row r="22" spans="2:9" s="2" customFormat="1" ht="12.75" customHeight="1">
      <c r="B22" s="2" t="s">
        <v>160</v>
      </c>
      <c r="F22" s="38"/>
      <c r="I22" s="34"/>
    </row>
    <row r="23" spans="6:9" s="2" customFormat="1" ht="12.75" customHeight="1">
      <c r="F23" s="38"/>
      <c r="I23" s="34"/>
    </row>
    <row r="24" spans="2:9" s="2" customFormat="1" ht="12.75" customHeight="1">
      <c r="B24" s="51" t="s">
        <v>301</v>
      </c>
      <c r="C24" s="106">
        <f>SUM(C20:C23)</f>
        <v>32372528.63</v>
      </c>
      <c r="D24" s="51"/>
      <c r="E24" s="106">
        <f>SUM(E20:E23)</f>
        <v>66222183.3</v>
      </c>
      <c r="F24" s="52"/>
      <c r="I24" s="34"/>
    </row>
    <row r="25" spans="6:9" s="2" customFormat="1" ht="12.75">
      <c r="F25" s="38"/>
      <c r="I25" s="34"/>
    </row>
    <row r="26" spans="1:9" s="2" customFormat="1" ht="12.75">
      <c r="A26" s="12" t="s">
        <v>161</v>
      </c>
      <c r="C26" s="105"/>
      <c r="E26" s="105"/>
      <c r="F26" s="38"/>
      <c r="I26" s="34"/>
    </row>
    <row r="27" spans="1:9" s="2" customFormat="1" ht="12.75">
      <c r="A27" s="12"/>
      <c r="F27" s="38"/>
      <c r="I27" s="34"/>
    </row>
    <row r="28" spans="1:9" s="2" customFormat="1" ht="12.75">
      <c r="A28" s="12"/>
      <c r="B28" s="51" t="s">
        <v>302</v>
      </c>
      <c r="C28" s="51"/>
      <c r="D28" s="51"/>
      <c r="E28" s="51"/>
      <c r="F28" s="52"/>
      <c r="I28" s="34"/>
    </row>
    <row r="29" spans="2:9" s="2" customFormat="1" ht="12.75">
      <c r="B29" s="2" t="s">
        <v>179</v>
      </c>
      <c r="F29" s="38"/>
      <c r="I29" s="34"/>
    </row>
    <row r="30" spans="2:9" s="2" customFormat="1" ht="12.75">
      <c r="B30" s="2" t="s">
        <v>180</v>
      </c>
      <c r="C30" s="101">
        <f>-7945194.53+22</f>
        <v>-7945172.53</v>
      </c>
      <c r="E30" s="101">
        <v>-9643468.69</v>
      </c>
      <c r="F30" s="38"/>
      <c r="I30" s="34"/>
    </row>
    <row r="31" spans="2:9" s="2" customFormat="1" ht="12.75">
      <c r="B31" s="2" t="s">
        <v>181</v>
      </c>
      <c r="F31" s="38"/>
      <c r="I31" s="34"/>
    </row>
    <row r="32" spans="2:9" s="2" customFormat="1" ht="12.75" customHeight="1">
      <c r="B32" s="2" t="s">
        <v>162</v>
      </c>
      <c r="F32" s="38"/>
      <c r="I32" s="34"/>
    </row>
    <row r="33" spans="2:9" s="2" customFormat="1" ht="12.75" customHeight="1">
      <c r="B33" s="2" t="s">
        <v>163</v>
      </c>
      <c r="F33" s="38"/>
      <c r="I33" s="34"/>
    </row>
    <row r="34" spans="2:9" s="2" customFormat="1" ht="12.75">
      <c r="B34" s="9"/>
      <c r="C34" s="9"/>
      <c r="D34" s="9"/>
      <c r="E34" s="9"/>
      <c r="F34" s="38"/>
      <c r="I34" s="34"/>
    </row>
    <row r="35" spans="2:9" s="2" customFormat="1" ht="12.75">
      <c r="B35" s="13" t="s">
        <v>246</v>
      </c>
      <c r="C35" s="104">
        <f>SUM(C30:C34)</f>
        <v>-7945172.53</v>
      </c>
      <c r="E35" s="104">
        <f>SUM(E30:E34)</f>
        <v>-9643468.69</v>
      </c>
      <c r="F35" s="38"/>
      <c r="I35" s="34"/>
    </row>
    <row r="36" spans="2:9" s="2" customFormat="1" ht="12.75">
      <c r="B36" s="9"/>
      <c r="C36" s="9"/>
      <c r="D36" s="9"/>
      <c r="E36" s="9"/>
      <c r="F36" s="38"/>
      <c r="I36" s="34"/>
    </row>
    <row r="37" spans="2:9" s="2" customFormat="1" ht="12.75">
      <c r="B37" s="2" t="s">
        <v>248</v>
      </c>
      <c r="F37" s="38"/>
      <c r="I37" s="34"/>
    </row>
    <row r="38" spans="2:9" s="2" customFormat="1" ht="12.75">
      <c r="B38" s="2" t="s">
        <v>164</v>
      </c>
      <c r="F38" s="38"/>
      <c r="I38" s="34"/>
    </row>
    <row r="39" spans="2:9" s="2" customFormat="1" ht="12.75">
      <c r="B39" s="2" t="s">
        <v>182</v>
      </c>
      <c r="E39" s="2">
        <v>976.67</v>
      </c>
      <c r="F39" s="38"/>
      <c r="I39" s="34"/>
    </row>
    <row r="40" spans="2:9" s="2" customFormat="1" ht="12.75">
      <c r="B40" s="51" t="s">
        <v>303</v>
      </c>
      <c r="C40" s="125"/>
      <c r="D40" s="51"/>
      <c r="E40" s="125"/>
      <c r="F40" s="52"/>
      <c r="I40" s="34"/>
    </row>
    <row r="41" spans="2:9" s="2" customFormat="1" ht="12.75">
      <c r="B41" s="2" t="s">
        <v>165</v>
      </c>
      <c r="F41" s="38"/>
      <c r="I41" s="34"/>
    </row>
    <row r="42" spans="2:9" s="2" customFormat="1" ht="12.75" customHeight="1">
      <c r="B42" s="2" t="s">
        <v>183</v>
      </c>
      <c r="C42" s="18"/>
      <c r="E42" s="18">
        <v>-16743310</v>
      </c>
      <c r="F42" s="52"/>
      <c r="I42" s="34"/>
    </row>
    <row r="43" spans="2:9" s="2" customFormat="1" ht="12.75">
      <c r="B43" s="9"/>
      <c r="C43" s="9"/>
      <c r="D43" s="9"/>
      <c r="E43" s="9"/>
      <c r="F43" s="38"/>
      <c r="I43" s="34"/>
    </row>
    <row r="44" spans="2:9" s="2" customFormat="1" ht="12.75">
      <c r="B44" s="13" t="s">
        <v>184</v>
      </c>
      <c r="C44" s="103">
        <f>SUM(C37:C43)</f>
        <v>0</v>
      </c>
      <c r="E44" s="103">
        <f>SUM(E37:E43)</f>
        <v>-16742333.33</v>
      </c>
      <c r="F44" s="38"/>
      <c r="I44" s="34"/>
    </row>
    <row r="45" spans="2:9" s="2" customFormat="1" ht="12.75">
      <c r="B45" s="9"/>
      <c r="C45" s="9"/>
      <c r="D45" s="9"/>
      <c r="E45" s="9"/>
      <c r="F45" s="38"/>
      <c r="I45" s="34"/>
    </row>
    <row r="46" spans="2:9" s="2" customFormat="1" ht="12.75">
      <c r="B46" s="12" t="s">
        <v>166</v>
      </c>
      <c r="C46" s="127">
        <f>+C44+C35+C24</f>
        <v>24427356.099999998</v>
      </c>
      <c r="E46" s="127">
        <f>+E44+E35+E24</f>
        <v>39836381.28</v>
      </c>
      <c r="F46" s="38"/>
      <c r="G46" s="18"/>
      <c r="I46" s="34"/>
    </row>
    <row r="47" spans="2:9" s="2" customFormat="1" ht="12.75">
      <c r="B47" s="12"/>
      <c r="C47" s="12"/>
      <c r="E47" s="12"/>
      <c r="F47" s="38"/>
      <c r="G47" s="18"/>
      <c r="I47" s="34"/>
    </row>
    <row r="48" spans="2:6" s="2" customFormat="1" ht="12.75">
      <c r="B48" s="12" t="s">
        <v>247</v>
      </c>
      <c r="C48" s="102">
        <f>+E49</f>
        <v>76035506.79</v>
      </c>
      <c r="E48" s="102">
        <v>36199125.75</v>
      </c>
      <c r="F48" s="41"/>
    </row>
    <row r="49" spans="2:6" s="2" customFormat="1" ht="12.75">
      <c r="B49" s="12" t="s">
        <v>167</v>
      </c>
      <c r="C49" s="102">
        <f>SUM(C46:C48)</f>
        <v>100462862.89</v>
      </c>
      <c r="E49" s="102">
        <v>76035506.79</v>
      </c>
      <c r="F49" s="42"/>
    </row>
    <row r="50" s="2" customFormat="1" ht="12.75">
      <c r="F50" s="37"/>
    </row>
    <row r="51" spans="3:6" s="2" customFormat="1" ht="12.75">
      <c r="C51" s="124">
        <f>+C49-C48-C46</f>
        <v>0</v>
      </c>
      <c r="E51" s="124">
        <f>+E49-E48-E46</f>
        <v>-0.23999999463558197</v>
      </c>
      <c r="F51" s="37"/>
    </row>
    <row r="52" spans="3:5" ht="12.75">
      <c r="C52" s="15"/>
      <c r="E52" s="15"/>
    </row>
    <row r="53" spans="3:5" ht="12.75">
      <c r="C53" s="15"/>
      <c r="E53" s="15"/>
    </row>
    <row r="54" spans="2:6" ht="12.75">
      <c r="B54" s="3" t="s">
        <v>75</v>
      </c>
      <c r="C54" s="3"/>
      <c r="D54" s="13"/>
      <c r="E54" s="3"/>
      <c r="F54" s="26"/>
    </row>
    <row r="55" spans="2:6" ht="12.75">
      <c r="B55" s="2" t="s">
        <v>78</v>
      </c>
      <c r="C55" s="2"/>
      <c r="D55" s="13"/>
      <c r="E55" s="2"/>
      <c r="F55" s="26"/>
    </row>
    <row r="56" spans="2:6" ht="12.75">
      <c r="B56" s="2"/>
      <c r="C56" s="2"/>
      <c r="D56" s="13"/>
      <c r="E56" s="2"/>
      <c r="F56" s="26"/>
    </row>
  </sheetData>
  <sheetProtection/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34"/>
  <sheetViews>
    <sheetView zoomScaleSheetLayoutView="115" zoomScalePageLayoutView="0" workbookViewId="0" topLeftCell="A1">
      <selection activeCell="A3" sqref="A3:I34"/>
    </sheetView>
  </sheetViews>
  <sheetFormatPr defaultColWidth="9.140625" defaultRowHeight="12.75"/>
  <cols>
    <col min="1" max="1" width="9.140625" style="1" customWidth="1"/>
    <col min="2" max="2" width="33.57421875" style="1" customWidth="1"/>
    <col min="3" max="3" width="13.00390625" style="1" customWidth="1"/>
    <col min="4" max="4" width="2.8515625" style="1" customWidth="1"/>
    <col min="5" max="5" width="12.421875" style="1" customWidth="1"/>
    <col min="6" max="6" width="3.28125" style="1" customWidth="1"/>
    <col min="7" max="7" width="13.421875" style="1" customWidth="1"/>
    <col min="8" max="8" width="2.7109375" style="1" customWidth="1"/>
    <col min="9" max="9" width="14.421875" style="1" bestFit="1" customWidth="1"/>
    <col min="10" max="10" width="9.8515625" style="1" bestFit="1" customWidth="1"/>
    <col min="11" max="11" width="2.421875" style="1" customWidth="1"/>
    <col min="12" max="12" width="9.140625" style="1" customWidth="1"/>
    <col min="13" max="13" width="2.00390625" style="1" customWidth="1"/>
    <col min="14" max="16384" width="9.140625" style="1" customWidth="1"/>
  </cols>
  <sheetData>
    <row r="3" ht="16.5">
      <c r="B3" s="16" t="s">
        <v>299</v>
      </c>
    </row>
    <row r="4" ht="16.5">
      <c r="B4" s="17" t="s">
        <v>369</v>
      </c>
    </row>
    <row r="5" ht="16.5">
      <c r="B5" s="17" t="s">
        <v>257</v>
      </c>
    </row>
    <row r="9" spans="2:10" ht="38.25">
      <c r="B9" s="2"/>
      <c r="C9" s="10" t="s">
        <v>304</v>
      </c>
      <c r="D9" s="10"/>
      <c r="E9" s="10" t="s">
        <v>253</v>
      </c>
      <c r="F9" s="10"/>
      <c r="G9" s="10" t="s">
        <v>254</v>
      </c>
      <c r="H9" s="10"/>
      <c r="I9" s="10" t="s">
        <v>223</v>
      </c>
      <c r="J9" s="2"/>
    </row>
    <row r="10" spans="2:10" ht="12.75">
      <c r="B10" s="9"/>
      <c r="C10" s="9"/>
      <c r="D10" s="9"/>
      <c r="E10" s="9"/>
      <c r="F10" s="9"/>
      <c r="G10" s="9"/>
      <c r="H10" s="9"/>
      <c r="I10" s="9"/>
      <c r="J10" s="2"/>
    </row>
    <row r="11" spans="2:14" ht="12.75">
      <c r="B11" s="8" t="s">
        <v>370</v>
      </c>
      <c r="C11" s="43">
        <v>211361000</v>
      </c>
      <c r="D11" s="44"/>
      <c r="E11" s="43">
        <v>487</v>
      </c>
      <c r="F11" s="44"/>
      <c r="G11" s="43">
        <v>34981710</v>
      </c>
      <c r="H11" s="44"/>
      <c r="I11" s="43">
        <f>+C11+E11+G11</f>
        <v>246343197</v>
      </c>
      <c r="J11" s="35"/>
      <c r="N11" s="26"/>
    </row>
    <row r="12" spans="2:10" ht="12.75">
      <c r="B12" s="8"/>
      <c r="C12" s="44"/>
      <c r="D12" s="44"/>
      <c r="E12" s="44"/>
      <c r="F12" s="44"/>
      <c r="G12" s="44"/>
      <c r="H12" s="44"/>
      <c r="I12" s="44"/>
      <c r="J12" s="2"/>
    </row>
    <row r="13" spans="2:10" ht="12.75">
      <c r="B13" s="9" t="s">
        <v>249</v>
      </c>
      <c r="C13" s="45"/>
      <c r="D13" s="45"/>
      <c r="E13" s="45"/>
      <c r="F13" s="45"/>
      <c r="G13" s="44"/>
      <c r="H13" s="44"/>
      <c r="I13" s="44">
        <f>SUM(C13:H13)</f>
        <v>0</v>
      </c>
      <c r="J13" s="2"/>
    </row>
    <row r="14" spans="2:10" ht="12.75">
      <c r="B14" s="9" t="s">
        <v>183</v>
      </c>
      <c r="C14" s="45"/>
      <c r="D14" s="45"/>
      <c r="E14" s="44"/>
      <c r="F14" s="45"/>
      <c r="G14" s="44"/>
      <c r="H14" s="44"/>
      <c r="I14" s="44">
        <f>SUM(C14:H14)</f>
        <v>0</v>
      </c>
      <c r="J14" s="2"/>
    </row>
    <row r="15" spans="2:10" ht="12.75">
      <c r="B15" s="9" t="s">
        <v>250</v>
      </c>
      <c r="C15" s="45"/>
      <c r="D15" s="45"/>
      <c r="E15" s="44">
        <v>34981710</v>
      </c>
      <c r="F15" s="2"/>
      <c r="G15" s="44">
        <v>-34981710</v>
      </c>
      <c r="H15" s="44"/>
      <c r="I15" s="44">
        <f>+E15+G15</f>
        <v>0</v>
      </c>
      <c r="J15" s="2"/>
    </row>
    <row r="16" spans="2:10" ht="12.75">
      <c r="B16" s="9" t="s">
        <v>251</v>
      </c>
      <c r="C16" s="44"/>
      <c r="D16" s="45"/>
      <c r="E16" s="45"/>
      <c r="F16" s="45"/>
      <c r="G16" s="45"/>
      <c r="H16" s="45"/>
      <c r="I16" s="44"/>
      <c r="J16" s="2"/>
    </row>
    <row r="17" spans="2:10" ht="12.75">
      <c r="B17" s="9"/>
      <c r="C17" s="45"/>
      <c r="D17" s="45"/>
      <c r="E17" s="45"/>
      <c r="F17" s="45"/>
      <c r="G17" s="45"/>
      <c r="H17" s="45"/>
      <c r="I17" s="45"/>
      <c r="J17" s="2"/>
    </row>
    <row r="18" spans="2:10" ht="13.5" thickBot="1">
      <c r="B18" s="8" t="s">
        <v>6</v>
      </c>
      <c r="C18" s="46">
        <f>SUM(C11:C17)</f>
        <v>211361000</v>
      </c>
      <c r="D18" s="44"/>
      <c r="E18" s="46">
        <f>SUM(E11:E17)</f>
        <v>34982197</v>
      </c>
      <c r="F18" s="44"/>
      <c r="G18" s="46">
        <f>SUM(G11:G17)</f>
        <v>0</v>
      </c>
      <c r="H18" s="44"/>
      <c r="I18" s="46">
        <f>SUM(I11:I17)</f>
        <v>246343197</v>
      </c>
      <c r="J18" s="35"/>
    </row>
    <row r="19" spans="2:10" ht="13.5" thickTop="1">
      <c r="B19" s="8"/>
      <c r="C19" s="44"/>
      <c r="D19" s="44"/>
      <c r="E19" s="44"/>
      <c r="F19" s="44"/>
      <c r="G19" s="44"/>
      <c r="H19" s="44"/>
      <c r="I19" s="44"/>
      <c r="J19" s="2"/>
    </row>
    <row r="20" spans="2:10" ht="12.75">
      <c r="B20" s="9" t="s">
        <v>249</v>
      </c>
      <c r="C20" s="44"/>
      <c r="D20" s="34"/>
      <c r="E20" s="44"/>
      <c r="F20" s="34"/>
      <c r="G20" s="44">
        <v>49253698</v>
      </c>
      <c r="H20" s="44"/>
      <c r="I20" s="44">
        <f>+G20</f>
        <v>49253698</v>
      </c>
      <c r="J20" s="2"/>
    </row>
    <row r="21" spans="2:10" ht="12.75">
      <c r="B21" s="9" t="s">
        <v>183</v>
      </c>
      <c r="C21" s="44"/>
      <c r="D21" s="45"/>
      <c r="E21" s="44"/>
      <c r="F21" s="45"/>
      <c r="G21" s="44"/>
      <c r="H21" s="44"/>
      <c r="I21" s="44">
        <f>C21+E21+G21</f>
        <v>0</v>
      </c>
      <c r="J21" s="2"/>
    </row>
    <row r="22" spans="2:10" ht="12.75">
      <c r="B22" s="9" t="s">
        <v>296</v>
      </c>
      <c r="C22" s="44">
        <v>34982000</v>
      </c>
      <c r="D22" s="45"/>
      <c r="E22" s="44">
        <v>-34982000</v>
      </c>
      <c r="F22" s="45"/>
      <c r="G22" s="44"/>
      <c r="H22" s="45"/>
      <c r="I22" s="44"/>
      <c r="J22" s="2"/>
    </row>
    <row r="23" spans="2:10" ht="12.75">
      <c r="B23" s="9" t="s">
        <v>252</v>
      </c>
      <c r="C23" s="44"/>
      <c r="D23" s="44"/>
      <c r="E23" s="44"/>
      <c r="F23" s="45"/>
      <c r="G23" s="44"/>
      <c r="H23" s="45"/>
      <c r="I23" s="44"/>
      <c r="J23" s="2"/>
    </row>
    <row r="24" spans="2:10" ht="12.75">
      <c r="B24" s="9"/>
      <c r="C24" s="45"/>
      <c r="D24" s="45"/>
      <c r="E24" s="45"/>
      <c r="F24" s="45"/>
      <c r="G24" s="45"/>
      <c r="H24" s="45"/>
      <c r="I24" s="45"/>
      <c r="J24" s="2"/>
    </row>
    <row r="25" spans="2:10" ht="13.5" thickBot="1">
      <c r="B25" s="8" t="s">
        <v>371</v>
      </c>
      <c r="C25" s="47">
        <f>SUM(C18:C24)</f>
        <v>246343000</v>
      </c>
      <c r="D25" s="44"/>
      <c r="E25" s="48">
        <f>SUM(E18:E24)</f>
        <v>197</v>
      </c>
      <c r="F25" s="44"/>
      <c r="G25" s="47">
        <f>SUM(G18:G24)</f>
        <v>49253698</v>
      </c>
      <c r="H25" s="49"/>
      <c r="I25" s="57">
        <f>SUM(I18:I24)</f>
        <v>295596895</v>
      </c>
      <c r="J25" s="35"/>
    </row>
    <row r="26" spans="2:10" ht="13.5" thickTop="1">
      <c r="B26" s="9"/>
      <c r="C26" s="9"/>
      <c r="D26" s="9"/>
      <c r="E26" s="9"/>
      <c r="F26" s="9"/>
      <c r="G26" s="9"/>
      <c r="H26" s="9"/>
      <c r="I26" s="9"/>
      <c r="J26" s="2"/>
    </row>
    <row r="32" spans="2:9" ht="12.75">
      <c r="B32" s="3" t="s">
        <v>75</v>
      </c>
      <c r="C32" s="13"/>
      <c r="D32" s="26"/>
      <c r="E32" s="26"/>
      <c r="I32" s="3" t="s">
        <v>76</v>
      </c>
    </row>
    <row r="33" spans="2:9" ht="12.75">
      <c r="B33" s="2" t="s">
        <v>78</v>
      </c>
      <c r="C33" s="13"/>
      <c r="D33" s="26"/>
      <c r="E33" s="26"/>
      <c r="I33" s="2" t="s">
        <v>77</v>
      </c>
    </row>
    <row r="34" spans="2:6" ht="12.75">
      <c r="B34" s="2"/>
      <c r="C34" s="13"/>
      <c r="D34" s="26"/>
      <c r="E34" s="26"/>
      <c r="F34" s="2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33"/>
  <sheetViews>
    <sheetView zoomScalePageLayoutView="0" workbookViewId="0" topLeftCell="A1">
      <selection activeCell="A5" sqref="A5:R34"/>
    </sheetView>
  </sheetViews>
  <sheetFormatPr defaultColWidth="9.140625" defaultRowHeight="12.75"/>
  <cols>
    <col min="1" max="1" width="7.00390625" style="0" customWidth="1"/>
    <col min="2" max="2" width="23.421875" style="0" customWidth="1"/>
    <col min="3" max="3" width="2.57421875" style="0" customWidth="1"/>
    <col min="4" max="4" width="11.140625" style="0" customWidth="1"/>
    <col min="5" max="5" width="1.8515625" style="0" customWidth="1"/>
    <col min="6" max="6" width="13.421875" style="0" customWidth="1"/>
    <col min="7" max="7" width="2.140625" style="0" customWidth="1"/>
    <col min="8" max="8" width="13.8515625" style="0" customWidth="1"/>
    <col min="9" max="9" width="2.140625" style="0" customWidth="1"/>
    <col min="10" max="10" width="13.57421875" style="0" customWidth="1"/>
    <col min="11" max="11" width="1.8515625" style="0" customWidth="1"/>
    <col min="12" max="12" width="12.28125" style="0" customWidth="1"/>
    <col min="13" max="13" width="2.8515625" style="0" customWidth="1"/>
    <col min="14" max="14" width="11.140625" style="0" customWidth="1"/>
    <col min="15" max="15" width="1.1484375" style="0" customWidth="1"/>
    <col min="16" max="16" width="11.140625" style="0" customWidth="1"/>
    <col min="17" max="17" width="1.421875" style="0" customWidth="1"/>
    <col min="18" max="18" width="11.28125" style="0" customWidth="1"/>
    <col min="19" max="19" width="5.7109375" style="0" customWidth="1"/>
    <col min="21" max="21" width="10.7109375" style="0" bestFit="1" customWidth="1"/>
  </cols>
  <sheetData>
    <row r="3" spans="4:10" ht="12.75">
      <c r="D3" s="66"/>
      <c r="E3" s="66"/>
      <c r="F3" s="66"/>
      <c r="H3" s="50"/>
      <c r="J3" s="58"/>
    </row>
    <row r="7" spans="2:12" ht="16.5">
      <c r="B7" s="16" t="s">
        <v>299</v>
      </c>
      <c r="F7" s="67">
        <v>2015</v>
      </c>
      <c r="J7" s="59"/>
      <c r="K7" s="59"/>
      <c r="L7" s="59"/>
    </row>
    <row r="9" spans="8:14" ht="12.75">
      <c r="H9" s="61"/>
      <c r="I9" s="60"/>
      <c r="J9" s="62"/>
      <c r="K9" s="60"/>
      <c r="L9" s="63"/>
      <c r="N9" s="60"/>
    </row>
    <row r="12" spans="2:18" ht="25.5">
      <c r="B12" s="108"/>
      <c r="C12" s="109"/>
      <c r="D12" s="110" t="s">
        <v>305</v>
      </c>
      <c r="E12" s="110"/>
      <c r="F12" s="110" t="s">
        <v>323</v>
      </c>
      <c r="G12" s="111"/>
      <c r="H12" s="112" t="s">
        <v>306</v>
      </c>
      <c r="I12" s="110"/>
      <c r="J12" s="112" t="s">
        <v>307</v>
      </c>
      <c r="K12" s="113"/>
      <c r="L12" s="112" t="s">
        <v>287</v>
      </c>
      <c r="M12" s="110"/>
      <c r="N12" s="112" t="s">
        <v>309</v>
      </c>
      <c r="O12" s="110"/>
      <c r="P12" s="110" t="s">
        <v>308</v>
      </c>
      <c r="Q12" s="110"/>
      <c r="R12" s="110" t="s">
        <v>223</v>
      </c>
    </row>
    <row r="13" spans="2:18" ht="12.75">
      <c r="B13" s="114" t="s">
        <v>259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2:18" ht="12.75">
      <c r="B14" s="116" t="s">
        <v>372</v>
      </c>
      <c r="C14" s="115"/>
      <c r="D14" s="117">
        <v>9400000</v>
      </c>
      <c r="E14" s="117"/>
      <c r="F14" s="117">
        <v>55521497</v>
      </c>
      <c r="G14" s="117"/>
      <c r="H14" s="117">
        <v>1134097</v>
      </c>
      <c r="I14" s="117"/>
      <c r="J14" s="117">
        <v>17368399</v>
      </c>
      <c r="K14" s="117"/>
      <c r="L14" s="117">
        <f>18493732+965098+123</f>
        <v>19458953</v>
      </c>
      <c r="M14" s="117"/>
      <c r="N14" s="117">
        <v>1974000</v>
      </c>
      <c r="O14" s="117"/>
      <c r="P14" s="117">
        <v>1219827</v>
      </c>
      <c r="Q14" s="117"/>
      <c r="R14" s="117">
        <f>+D14+F14+H14+J14+L14+N14+P14</f>
        <v>106076773</v>
      </c>
    </row>
    <row r="15" spans="2:18" ht="12.75">
      <c r="B15" s="117" t="s">
        <v>260</v>
      </c>
      <c r="C15" s="115"/>
      <c r="D15" s="117"/>
      <c r="E15" s="117"/>
      <c r="F15" s="117"/>
      <c r="G15" s="117"/>
      <c r="H15" s="117"/>
      <c r="I15" s="117"/>
      <c r="J15" s="117">
        <v>731400</v>
      </c>
      <c r="K15" s="117"/>
      <c r="L15" s="117">
        <f>7690211+193-23</f>
        <v>7690381</v>
      </c>
      <c r="M15" s="117"/>
      <c r="N15" s="117"/>
      <c r="O15" s="117"/>
      <c r="P15" s="117">
        <f>39000+2489</f>
        <v>41489</v>
      </c>
      <c r="Q15" s="117"/>
      <c r="R15" s="117">
        <f>+D15+H15+J15+L15+N15+P15+F15</f>
        <v>8463270</v>
      </c>
    </row>
    <row r="16" spans="2:18" ht="12.75">
      <c r="B16" s="117" t="s">
        <v>261</v>
      </c>
      <c r="C16" s="115"/>
      <c r="D16" s="117"/>
      <c r="E16" s="117"/>
      <c r="F16" s="117"/>
      <c r="G16" s="117"/>
      <c r="H16" s="117"/>
      <c r="I16" s="117"/>
      <c r="J16" s="117"/>
      <c r="K16" s="117"/>
      <c r="L16" s="117">
        <v>-518098</v>
      </c>
      <c r="M16" s="117"/>
      <c r="N16" s="117"/>
      <c r="O16" s="117"/>
      <c r="P16" s="117"/>
      <c r="Q16" s="117"/>
      <c r="R16" s="117">
        <f>+D16+H16+J16+L16+N16+P16</f>
        <v>-518098</v>
      </c>
    </row>
    <row r="17" spans="2:18" ht="13.5" thickBot="1">
      <c r="B17" s="116" t="s">
        <v>373</v>
      </c>
      <c r="C17" s="115"/>
      <c r="D17" s="118">
        <f>SUM(D13:D16)</f>
        <v>9400000</v>
      </c>
      <c r="E17" s="116"/>
      <c r="F17" s="118">
        <f>SUM(F14:F16)</f>
        <v>55521497</v>
      </c>
      <c r="G17" s="116"/>
      <c r="H17" s="118">
        <f>SUM(H14:H16)</f>
        <v>1134097</v>
      </c>
      <c r="I17" s="116"/>
      <c r="J17" s="118">
        <f>+J14+J15-J16</f>
        <v>18099799</v>
      </c>
      <c r="K17" s="116"/>
      <c r="L17" s="118">
        <f>SUM(L14:L16)</f>
        <v>26631236</v>
      </c>
      <c r="M17" s="116"/>
      <c r="N17" s="118">
        <f>+N14+N15-N16</f>
        <v>1974000</v>
      </c>
      <c r="O17" s="116"/>
      <c r="P17" s="118">
        <f>SUM(P14:P16)</f>
        <v>1261316</v>
      </c>
      <c r="Q17" s="116"/>
      <c r="R17" s="118">
        <f>SUM(R14:R16)</f>
        <v>114021945</v>
      </c>
    </row>
    <row r="18" spans="2:18" ht="13.5" thickTop="1">
      <c r="B18" s="117"/>
      <c r="C18" s="115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2:18" ht="12.75">
      <c r="B19" s="114" t="s">
        <v>262</v>
      </c>
      <c r="C19" s="115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2:18" ht="12.75">
      <c r="B20" s="117" t="s">
        <v>374</v>
      </c>
      <c r="C20" s="115"/>
      <c r="D20" s="117"/>
      <c r="E20" s="117"/>
      <c r="F20" s="117">
        <v>8470095</v>
      </c>
      <c r="G20" s="117"/>
      <c r="H20" s="117">
        <v>835131</v>
      </c>
      <c r="I20" s="117"/>
      <c r="J20" s="117">
        <v>9772339</v>
      </c>
      <c r="K20" s="117"/>
      <c r="L20" s="117">
        <f>10821219+134430</f>
        <v>10955649</v>
      </c>
      <c r="M20" s="117"/>
      <c r="N20" s="117"/>
      <c r="O20" s="117"/>
      <c r="P20" s="117">
        <v>763769</v>
      </c>
      <c r="Q20" s="117"/>
      <c r="R20" s="117">
        <f>+D20+H20+J20+L20+N20+P20+F20</f>
        <v>30796983</v>
      </c>
    </row>
    <row r="21" spans="2:18" ht="12.75">
      <c r="B21" s="117" t="s">
        <v>286</v>
      </c>
      <c r="C21" s="115"/>
      <c r="D21" s="117"/>
      <c r="E21" s="117"/>
      <c r="F21" s="117">
        <v>2352570</v>
      </c>
      <c r="G21" s="117"/>
      <c r="H21" s="117">
        <v>59793</v>
      </c>
      <c r="I21" s="117"/>
      <c r="J21" s="117">
        <v>1519212</v>
      </c>
      <c r="K21" s="117"/>
      <c r="L21" s="119">
        <f>2639207+207667</f>
        <v>2846874</v>
      </c>
      <c r="M21" s="117"/>
      <c r="N21" s="117"/>
      <c r="O21" s="117"/>
      <c r="P21" s="117">
        <v>91862</v>
      </c>
      <c r="Q21" s="117"/>
      <c r="R21" s="117">
        <f>+F21+H21+J21+L21+P21</f>
        <v>6870311</v>
      </c>
    </row>
    <row r="22" spans="2:18" ht="12.75">
      <c r="B22" s="117" t="s">
        <v>261</v>
      </c>
      <c r="C22" s="115"/>
      <c r="D22" s="117"/>
      <c r="E22" s="117"/>
      <c r="F22" s="117"/>
      <c r="G22" s="117"/>
      <c r="H22" s="117"/>
      <c r="I22" s="117"/>
      <c r="J22" s="117"/>
      <c r="K22" s="117"/>
      <c r="L22" s="117">
        <v>-227652</v>
      </c>
      <c r="M22" s="117"/>
      <c r="N22" s="117"/>
      <c r="O22" s="117"/>
      <c r="P22" s="117"/>
      <c r="Q22" s="117"/>
      <c r="R22" s="117">
        <f>+D22+H22+J22+L22+N22+P22+F22</f>
        <v>-227652</v>
      </c>
    </row>
    <row r="23" spans="2:18" ht="13.5" thickBot="1">
      <c r="B23" s="117" t="s">
        <v>375</v>
      </c>
      <c r="C23" s="115"/>
      <c r="D23" s="118"/>
      <c r="E23" s="116"/>
      <c r="F23" s="118">
        <f>SUM(F20:F22)</f>
        <v>10822665</v>
      </c>
      <c r="G23" s="116"/>
      <c r="H23" s="118">
        <f>SUM(H20:H22)</f>
        <v>894924</v>
      </c>
      <c r="I23" s="116"/>
      <c r="J23" s="118">
        <f>+J20+J21-J22</f>
        <v>11291551</v>
      </c>
      <c r="K23" s="116"/>
      <c r="L23" s="118">
        <f>+L20+L21</f>
        <v>13802523</v>
      </c>
      <c r="M23" s="116"/>
      <c r="N23" s="118"/>
      <c r="O23" s="116"/>
      <c r="P23" s="118">
        <f>SUM(P20:P22)</f>
        <v>855631</v>
      </c>
      <c r="Q23" s="116"/>
      <c r="R23" s="118">
        <f>+R20+R21</f>
        <v>37667294</v>
      </c>
    </row>
    <row r="24" spans="2:18" ht="13.5" thickTop="1">
      <c r="B24" s="117"/>
      <c r="C24" s="115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2:18" ht="13.5">
      <c r="B25" s="120" t="s">
        <v>376</v>
      </c>
      <c r="C25" s="115"/>
      <c r="D25" s="117">
        <f>+D14</f>
        <v>9400000</v>
      </c>
      <c r="E25" s="117">
        <f aca="true" t="shared" si="0" ref="E25:Q25">+E14</f>
        <v>0</v>
      </c>
      <c r="F25" s="117">
        <f t="shared" si="0"/>
        <v>55521497</v>
      </c>
      <c r="G25" s="117">
        <f t="shared" si="0"/>
        <v>0</v>
      </c>
      <c r="H25" s="117">
        <f t="shared" si="0"/>
        <v>1134097</v>
      </c>
      <c r="I25" s="117">
        <f t="shared" si="0"/>
        <v>0</v>
      </c>
      <c r="J25" s="117">
        <f t="shared" si="0"/>
        <v>17368399</v>
      </c>
      <c r="K25" s="117">
        <f t="shared" si="0"/>
        <v>0</v>
      </c>
      <c r="L25" s="117">
        <f t="shared" si="0"/>
        <v>19458953</v>
      </c>
      <c r="M25" s="117">
        <f t="shared" si="0"/>
        <v>0</v>
      </c>
      <c r="N25" s="117">
        <f t="shared" si="0"/>
        <v>1974000</v>
      </c>
      <c r="O25" s="117">
        <f t="shared" si="0"/>
        <v>0</v>
      </c>
      <c r="P25" s="117">
        <f t="shared" si="0"/>
        <v>1219827</v>
      </c>
      <c r="Q25" s="117">
        <f t="shared" si="0"/>
        <v>0</v>
      </c>
      <c r="R25" s="117">
        <f>+R14-R20</f>
        <v>75279790</v>
      </c>
    </row>
    <row r="26" spans="2:18" ht="14.25" thickBot="1">
      <c r="B26" s="120" t="s">
        <v>377</v>
      </c>
      <c r="C26" s="115"/>
      <c r="D26" s="118">
        <f>+D17-D23</f>
        <v>9400000</v>
      </c>
      <c r="E26" s="118">
        <f aca="true" t="shared" si="1" ref="E26:R26">+E17-E23</f>
        <v>0</v>
      </c>
      <c r="F26" s="118">
        <f t="shared" si="1"/>
        <v>44698832</v>
      </c>
      <c r="G26" s="118">
        <f t="shared" si="1"/>
        <v>0</v>
      </c>
      <c r="H26" s="118">
        <f t="shared" si="1"/>
        <v>239173</v>
      </c>
      <c r="I26" s="118">
        <f t="shared" si="1"/>
        <v>0</v>
      </c>
      <c r="J26" s="118">
        <f t="shared" si="1"/>
        <v>6808248</v>
      </c>
      <c r="K26" s="118">
        <f t="shared" si="1"/>
        <v>0</v>
      </c>
      <c r="L26" s="118">
        <f t="shared" si="1"/>
        <v>12828713</v>
      </c>
      <c r="M26" s="118">
        <f t="shared" si="1"/>
        <v>0</v>
      </c>
      <c r="N26" s="118">
        <f t="shared" si="1"/>
        <v>1974000</v>
      </c>
      <c r="O26" s="118">
        <f t="shared" si="1"/>
        <v>0</v>
      </c>
      <c r="P26" s="118">
        <f t="shared" si="1"/>
        <v>405685</v>
      </c>
      <c r="Q26" s="118">
        <f t="shared" si="1"/>
        <v>0</v>
      </c>
      <c r="R26" s="118">
        <f t="shared" si="1"/>
        <v>76354651</v>
      </c>
    </row>
    <row r="27" spans="2:18" ht="13.5" thickTop="1"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</row>
    <row r="28" spans="6:12" ht="12.75">
      <c r="F28" s="58"/>
      <c r="J28" s="58"/>
      <c r="L28" s="72"/>
    </row>
    <row r="29" spans="10:12" ht="12.75">
      <c r="J29" s="58"/>
      <c r="L29" s="58"/>
    </row>
    <row r="31" spans="2:18" ht="12.75">
      <c r="B31" s="3" t="s">
        <v>75</v>
      </c>
      <c r="C31" s="13"/>
      <c r="D31" s="26"/>
      <c r="E31" s="26"/>
      <c r="F31" s="1"/>
      <c r="G31" s="1"/>
      <c r="H31" s="1"/>
      <c r="P31" s="3" t="s">
        <v>76</v>
      </c>
      <c r="R31" s="50"/>
    </row>
    <row r="32" spans="2:18" ht="12.75">
      <c r="B32" s="2" t="s">
        <v>78</v>
      </c>
      <c r="C32" s="13"/>
      <c r="D32" s="26"/>
      <c r="E32" s="26"/>
      <c r="F32" s="1"/>
      <c r="G32" s="1"/>
      <c r="H32" s="1"/>
      <c r="P32" s="2" t="s">
        <v>77</v>
      </c>
      <c r="R32" s="50"/>
    </row>
    <row r="33" ht="12.75">
      <c r="M33" s="15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184">
      <selection activeCell="G220" sqref="G220"/>
    </sheetView>
  </sheetViews>
  <sheetFormatPr defaultColWidth="19.421875" defaultRowHeight="12.75"/>
  <cols>
    <col min="1" max="1" width="7.7109375" style="157" customWidth="1"/>
    <col min="2" max="2" width="30.421875" style="157" customWidth="1"/>
    <col min="3" max="3" width="18.28125" style="158" customWidth="1"/>
    <col min="4" max="4" width="4.00390625" style="158" customWidth="1"/>
    <col min="5" max="5" width="19.57421875" style="158" customWidth="1"/>
    <col min="6" max="6" width="13.00390625" style="159" customWidth="1"/>
    <col min="7" max="7" width="15.421875" style="157" customWidth="1"/>
    <col min="8" max="8" width="8.28125" style="157" customWidth="1"/>
    <col min="9" max="9" width="13.7109375" style="157" customWidth="1"/>
    <col min="10" max="10" width="12.28125" style="157" customWidth="1"/>
    <col min="11" max="11" width="4.421875" style="157" customWidth="1"/>
    <col min="12" max="16384" width="19.421875" style="157" customWidth="1"/>
  </cols>
  <sheetData>
    <row r="1" ht="16.5">
      <c r="B1" s="16" t="s">
        <v>300</v>
      </c>
    </row>
    <row r="3" spans="2:7" ht="12.75">
      <c r="B3" s="160" t="s">
        <v>263</v>
      </c>
      <c r="G3" s="160"/>
    </row>
    <row r="4" spans="2:7" ht="12.75">
      <c r="B4" s="160" t="s">
        <v>264</v>
      </c>
      <c r="G4" s="160"/>
    </row>
    <row r="5" spans="3:7" ht="13.5" thickBot="1">
      <c r="C5" s="161" t="s">
        <v>378</v>
      </c>
      <c r="D5" s="162"/>
      <c r="E5" s="161" t="s">
        <v>212</v>
      </c>
      <c r="F5" s="162"/>
      <c r="G5" s="160"/>
    </row>
    <row r="6" spans="2:5" ht="13.5" thickTop="1">
      <c r="B6" s="157" t="s">
        <v>265</v>
      </c>
      <c r="C6" s="158">
        <f>+'[1]2015LLOG'!H320</f>
        <v>394461.1261317397</v>
      </c>
      <c r="E6" s="158">
        <f>+'[1]2014LLOG'!H747+'[1]2014LLOG'!H748+'[1]2014LLOG'!H749</f>
        <v>396262.76398590225</v>
      </c>
    </row>
    <row r="7" spans="2:5" ht="12.75">
      <c r="B7" s="157" t="s">
        <v>266</v>
      </c>
      <c r="C7" s="158">
        <f>+'[1]2015LLOG'!H313</f>
        <v>100068402.26141807</v>
      </c>
      <c r="E7" s="158">
        <f>+'[1]2014LLOG'!G745</f>
        <v>75639244.0227242</v>
      </c>
    </row>
    <row r="9" spans="2:7" ht="13.5" thickBot="1">
      <c r="B9" s="163" t="s">
        <v>223</v>
      </c>
      <c r="C9" s="164">
        <f>SUM(C6:C8)</f>
        <v>100462863.38754982</v>
      </c>
      <c r="D9" s="165"/>
      <c r="E9" s="164">
        <f>SUM(E6:E8)</f>
        <v>76035506.7867101</v>
      </c>
      <c r="F9" s="165"/>
      <c r="G9" s="163"/>
    </row>
    <row r="10" spans="3:5" ht="13.5" thickTop="1">
      <c r="C10" s="159">
        <f>+C9-'[1]2014LLOG'!F745-'[1]2014LLOG'!F751</f>
        <v>100462863.38754982</v>
      </c>
      <c r="D10" s="159"/>
      <c r="E10" s="159">
        <f>+E9-'[1]2014LLOG'!G745-'[1]2014LLOG'!G751</f>
        <v>0</v>
      </c>
    </row>
    <row r="11" ht="12.75">
      <c r="B11" s="157" t="s">
        <v>267</v>
      </c>
    </row>
    <row r="12" spans="3:7" ht="13.5" thickBot="1">
      <c r="C12" s="161" t="s">
        <v>378</v>
      </c>
      <c r="D12" s="162"/>
      <c r="E12" s="161" t="s">
        <v>212</v>
      </c>
      <c r="F12" s="162"/>
      <c r="G12" s="160"/>
    </row>
    <row r="13" spans="1:5" ht="13.5" thickTop="1">
      <c r="A13" s="157" t="s">
        <v>310</v>
      </c>
      <c r="B13" s="158" t="str">
        <f>+'[1]BK'!C22</f>
        <v>Mallra per rishitje</v>
      </c>
      <c r="C13" s="158">
        <v>92336617</v>
      </c>
      <c r="E13" s="158">
        <f>+'[1]BK'!F22</f>
        <v>65422694.31864756</v>
      </c>
    </row>
    <row r="15" spans="2:7" ht="13.5" thickBot="1">
      <c r="B15" s="163" t="s">
        <v>223</v>
      </c>
      <c r="C15" s="164">
        <f>SUM(C13:C14)</f>
        <v>92336617</v>
      </c>
      <c r="D15" s="165"/>
      <c r="E15" s="164">
        <f>SUM(E13:E14)</f>
        <v>65422694.31864756</v>
      </c>
      <c r="F15" s="165"/>
      <c r="G15" s="163"/>
    </row>
    <row r="16" ht="13.5" thickTop="1"/>
    <row r="17" ht="12.75">
      <c r="B17" s="157" t="s">
        <v>268</v>
      </c>
    </row>
    <row r="18" spans="3:7" ht="13.5" thickBot="1">
      <c r="C18" s="161" t="s">
        <v>378</v>
      </c>
      <c r="D18" s="162"/>
      <c r="E18" s="161" t="s">
        <v>212</v>
      </c>
      <c r="F18" s="162"/>
      <c r="G18" s="160"/>
    </row>
    <row r="19" spans="1:5" ht="13.5" thickTop="1">
      <c r="A19" s="157" t="s">
        <v>268</v>
      </c>
      <c r="B19" s="134" t="str">
        <f>+'[1]BK'!C14</f>
        <v>Llogari / Kerkesa te arketueshme</v>
      </c>
      <c r="C19" s="158">
        <f>+'[1]BK'!E14</f>
        <v>69454325.26593901</v>
      </c>
      <c r="E19" s="158">
        <f>+'[1]BK'!F14</f>
        <v>50173726.51650931</v>
      </c>
    </row>
    <row r="20" spans="2:6" ht="12.75">
      <c r="B20" s="157" t="s">
        <v>290</v>
      </c>
      <c r="C20" s="134">
        <f>+'[1]BK'!E15</f>
        <v>186651.5</v>
      </c>
      <c r="D20" s="134"/>
      <c r="E20" s="134">
        <f>+'[1]BK'!F15</f>
        <v>604222.02</v>
      </c>
      <c r="F20" s="140"/>
    </row>
    <row r="21" spans="3:6" ht="12.75">
      <c r="C21" s="134"/>
      <c r="D21" s="134"/>
      <c r="E21" s="134"/>
      <c r="F21" s="140"/>
    </row>
    <row r="22" spans="2:6" ht="13.5" thickBot="1">
      <c r="B22" s="163" t="s">
        <v>223</v>
      </c>
      <c r="C22" s="164">
        <f>SUM(C19:C21)</f>
        <v>69640976.76593901</v>
      </c>
      <c r="D22" s="165"/>
      <c r="E22" s="164">
        <f>SUM(E19:E21)</f>
        <v>50777948.53650931</v>
      </c>
      <c r="F22" s="165"/>
    </row>
    <row r="23" spans="1:6" ht="13.5" thickTop="1">
      <c r="A23" s="160" t="s">
        <v>99</v>
      </c>
      <c r="B23" s="166" t="s">
        <v>132</v>
      </c>
      <c r="C23" s="167">
        <f>132864-102-88</f>
        <v>132674</v>
      </c>
      <c r="D23" s="167"/>
      <c r="E23" s="167">
        <v>132864</v>
      </c>
      <c r="F23" s="166" t="s">
        <v>132</v>
      </c>
    </row>
    <row r="24" spans="2:6" ht="12.75">
      <c r="B24" s="166" t="s">
        <v>133</v>
      </c>
      <c r="C24" s="167">
        <v>22096.94</v>
      </c>
      <c r="D24" s="167"/>
      <c r="E24" s="167">
        <v>5000</v>
      </c>
      <c r="F24" s="166" t="s">
        <v>133</v>
      </c>
    </row>
    <row r="25" spans="2:6" ht="12.75">
      <c r="B25" s="166" t="s">
        <v>134</v>
      </c>
      <c r="C25" s="167">
        <v>34276</v>
      </c>
      <c r="D25" s="167"/>
      <c r="E25" s="167">
        <v>128377</v>
      </c>
      <c r="F25" s="166" t="s">
        <v>134</v>
      </c>
    </row>
    <row r="26" spans="2:6" ht="12.75">
      <c r="B26" s="166" t="s">
        <v>338</v>
      </c>
      <c r="C26" s="167">
        <v>1315317.47</v>
      </c>
      <c r="D26" s="167"/>
      <c r="E26" s="167">
        <v>498270</v>
      </c>
      <c r="F26" s="166" t="s">
        <v>338</v>
      </c>
    </row>
    <row r="27" spans="2:6" ht="12.75">
      <c r="B27" s="166" t="s">
        <v>379</v>
      </c>
      <c r="C27" s="167">
        <v>1326412.5809999006</v>
      </c>
      <c r="D27" s="167"/>
      <c r="E27" s="167">
        <v>106636</v>
      </c>
      <c r="F27" s="166" t="s">
        <v>339</v>
      </c>
    </row>
    <row r="28" spans="2:6" ht="12.75">
      <c r="B28" s="166" t="s">
        <v>340</v>
      </c>
      <c r="C28" s="167">
        <v>755912.5111999995</v>
      </c>
      <c r="D28" s="167"/>
      <c r="E28" s="167">
        <v>365894</v>
      </c>
      <c r="F28" s="166" t="s">
        <v>340</v>
      </c>
    </row>
    <row r="29" spans="2:6" ht="12.75">
      <c r="B29" s="166" t="s">
        <v>128</v>
      </c>
      <c r="C29" s="167">
        <v>16986.314999899863</v>
      </c>
      <c r="D29" s="167"/>
      <c r="E29" s="167">
        <v>16988.52</v>
      </c>
      <c r="F29" s="166" t="s">
        <v>128</v>
      </c>
    </row>
    <row r="30" spans="2:6" ht="12.75">
      <c r="B30" s="166" t="s">
        <v>341</v>
      </c>
      <c r="C30" s="167">
        <v>129343.9</v>
      </c>
      <c r="D30" s="167"/>
      <c r="E30" s="167">
        <v>129343.9</v>
      </c>
      <c r="F30" s="166" t="s">
        <v>341</v>
      </c>
    </row>
    <row r="31" spans="2:6" ht="12.75">
      <c r="B31" s="166" t="s">
        <v>380</v>
      </c>
      <c r="C31" s="167">
        <v>46685</v>
      </c>
      <c r="D31" s="167"/>
      <c r="E31" s="167">
        <v>15746</v>
      </c>
      <c r="F31" s="166" t="s">
        <v>381</v>
      </c>
    </row>
    <row r="32" spans="2:6" ht="12.75">
      <c r="B32" s="166" t="s">
        <v>85</v>
      </c>
      <c r="C32" s="167">
        <v>512238.86</v>
      </c>
      <c r="D32" s="167"/>
      <c r="E32" s="167">
        <v>302180</v>
      </c>
      <c r="F32" s="166" t="s">
        <v>85</v>
      </c>
    </row>
    <row r="33" spans="2:6" ht="12.75">
      <c r="B33" s="166" t="s">
        <v>342</v>
      </c>
      <c r="C33" s="167">
        <v>93192</v>
      </c>
      <c r="D33" s="167"/>
      <c r="E33" s="167">
        <v>93192</v>
      </c>
      <c r="F33" s="166" t="s">
        <v>342</v>
      </c>
    </row>
    <row r="34" spans="2:6" ht="12.75">
      <c r="B34" s="166" t="s">
        <v>382</v>
      </c>
      <c r="C34" s="167">
        <v>128424.99739999998</v>
      </c>
      <c r="D34" s="167"/>
      <c r="E34" s="167">
        <v>1946987</v>
      </c>
      <c r="F34" s="166" t="s">
        <v>343</v>
      </c>
    </row>
    <row r="35" spans="2:6" ht="12.75">
      <c r="B35" s="166" t="s">
        <v>343</v>
      </c>
      <c r="C35" s="167">
        <v>757852.0959000009</v>
      </c>
      <c r="D35" s="167"/>
      <c r="E35" s="167">
        <v>42100</v>
      </c>
      <c r="F35" s="166" t="s">
        <v>383</v>
      </c>
    </row>
    <row r="36" spans="2:6" ht="12.75">
      <c r="B36" s="166" t="s">
        <v>384</v>
      </c>
      <c r="C36" s="167">
        <v>169021.5015999</v>
      </c>
      <c r="D36" s="167"/>
      <c r="E36" s="167">
        <v>31680.0048</v>
      </c>
      <c r="F36" s="166" t="s">
        <v>344</v>
      </c>
    </row>
    <row r="37" spans="2:6" ht="12.75">
      <c r="B37" s="166" t="s">
        <v>347</v>
      </c>
      <c r="C37" s="167">
        <v>686836.4985000014</v>
      </c>
      <c r="D37" s="167"/>
      <c r="E37" s="167">
        <v>350700</v>
      </c>
      <c r="F37" s="166" t="s">
        <v>207</v>
      </c>
    </row>
    <row r="38" spans="2:6" ht="12.75">
      <c r="B38" s="166" t="s">
        <v>385</v>
      </c>
      <c r="C38" s="167">
        <v>39500</v>
      </c>
      <c r="D38" s="167"/>
      <c r="E38" s="167">
        <v>176167</v>
      </c>
      <c r="F38" s="166" t="s">
        <v>345</v>
      </c>
    </row>
    <row r="39" spans="2:6" ht="12.75">
      <c r="B39" s="166" t="s">
        <v>348</v>
      </c>
      <c r="C39" s="167">
        <v>6526271.3</v>
      </c>
      <c r="D39" s="167"/>
      <c r="E39" s="167">
        <v>5500</v>
      </c>
      <c r="F39" s="166" t="s">
        <v>386</v>
      </c>
    </row>
    <row r="40" spans="2:6" ht="12.75">
      <c r="B40" s="166" t="s">
        <v>349</v>
      </c>
      <c r="C40" s="167">
        <v>651751.64</v>
      </c>
      <c r="D40" s="167"/>
      <c r="E40" s="167">
        <v>91770</v>
      </c>
      <c r="F40" s="166" t="s">
        <v>346</v>
      </c>
    </row>
    <row r="41" spans="2:6" ht="12.75">
      <c r="B41" s="166" t="s">
        <v>387</v>
      </c>
      <c r="C41" s="167">
        <v>73936</v>
      </c>
      <c r="D41" s="167"/>
      <c r="E41" s="167">
        <v>1074120</v>
      </c>
      <c r="F41" s="166" t="s">
        <v>347</v>
      </c>
    </row>
    <row r="42" spans="2:6" ht="12.75">
      <c r="B42" s="166" t="s">
        <v>388</v>
      </c>
      <c r="C42" s="167">
        <v>249423.4402133</v>
      </c>
      <c r="D42" s="167"/>
      <c r="E42" s="167">
        <v>6526271.3</v>
      </c>
      <c r="F42" s="166" t="s">
        <v>348</v>
      </c>
    </row>
    <row r="43" spans="2:6" ht="12.75">
      <c r="B43" s="166" t="s">
        <v>389</v>
      </c>
      <c r="C43" s="167">
        <v>244506.74</v>
      </c>
      <c r="D43" s="167"/>
      <c r="E43" s="167">
        <v>374006</v>
      </c>
      <c r="F43" s="166" t="s">
        <v>349</v>
      </c>
    </row>
    <row r="44" spans="2:6" ht="12.75">
      <c r="B44" s="166" t="s">
        <v>390</v>
      </c>
      <c r="C44" s="167">
        <v>257901.04</v>
      </c>
      <c r="D44" s="167"/>
      <c r="E44" s="167">
        <v>45000</v>
      </c>
      <c r="F44" s="166" t="s">
        <v>208</v>
      </c>
    </row>
    <row r="45" spans="1:6" ht="12.75">
      <c r="A45" s="166"/>
      <c r="B45" s="166" t="s">
        <v>351</v>
      </c>
      <c r="C45" s="167">
        <v>532537.52</v>
      </c>
      <c r="D45" s="167"/>
      <c r="E45" s="167">
        <v>105981</v>
      </c>
      <c r="F45" s="166" t="s">
        <v>209</v>
      </c>
    </row>
    <row r="46" spans="2:6" ht="12.75">
      <c r="B46" s="166" t="s">
        <v>391</v>
      </c>
      <c r="C46" s="167">
        <v>1257088.7023999</v>
      </c>
      <c r="D46" s="167"/>
      <c r="E46" s="167">
        <v>4036032</v>
      </c>
      <c r="F46" s="166" t="s">
        <v>392</v>
      </c>
    </row>
    <row r="47" spans="2:6" ht="12.75">
      <c r="B47" s="166" t="s">
        <v>358</v>
      </c>
      <c r="C47" s="167">
        <v>238837.43</v>
      </c>
      <c r="D47" s="167"/>
      <c r="E47" s="167">
        <v>237525</v>
      </c>
      <c r="F47" s="166" t="s">
        <v>350</v>
      </c>
    </row>
    <row r="48" spans="2:6" ht="12.75">
      <c r="B48" s="166" t="s">
        <v>360</v>
      </c>
      <c r="C48" s="167">
        <v>422526.44</v>
      </c>
      <c r="D48" s="167"/>
      <c r="E48" s="167">
        <v>181044</v>
      </c>
      <c r="F48" s="166" t="s">
        <v>351</v>
      </c>
    </row>
    <row r="49" spans="2:6" ht="12.75">
      <c r="B49" s="166" t="s">
        <v>393</v>
      </c>
      <c r="C49" s="167">
        <v>265558.4044000003</v>
      </c>
      <c r="D49" s="167"/>
      <c r="E49" s="167">
        <v>137459</v>
      </c>
      <c r="F49" s="166" t="s">
        <v>210</v>
      </c>
    </row>
    <row r="50" spans="2:6" ht="12.75">
      <c r="B50" s="166" t="s">
        <v>394</v>
      </c>
      <c r="C50" s="167">
        <v>491008.52</v>
      </c>
      <c r="D50" s="167"/>
      <c r="E50" s="167">
        <v>126000</v>
      </c>
      <c r="F50" s="166" t="s">
        <v>352</v>
      </c>
    </row>
    <row r="51" spans="2:6" ht="12.75">
      <c r="B51" s="166" t="s">
        <v>395</v>
      </c>
      <c r="C51" s="167">
        <v>43000</v>
      </c>
      <c r="D51" s="167"/>
      <c r="E51" s="167">
        <v>33320.43</v>
      </c>
      <c r="F51" s="166" t="s">
        <v>353</v>
      </c>
    </row>
    <row r="52" spans="2:6" ht="12.75">
      <c r="B52" s="166" t="s">
        <v>86</v>
      </c>
      <c r="C52" s="167">
        <v>34999.66</v>
      </c>
      <c r="D52" s="167"/>
      <c r="E52" s="167">
        <v>497417</v>
      </c>
      <c r="F52" s="166" t="s">
        <v>396</v>
      </c>
    </row>
    <row r="53" spans="2:6" ht="12.75">
      <c r="B53" s="166" t="s">
        <v>135</v>
      </c>
      <c r="C53" s="167">
        <v>58660.72</v>
      </c>
      <c r="D53" s="167"/>
      <c r="E53" s="167">
        <v>21855</v>
      </c>
      <c r="F53" s="166" t="s">
        <v>354</v>
      </c>
    </row>
    <row r="54" spans="2:6" ht="12.75">
      <c r="B54" s="166" t="s">
        <v>397</v>
      </c>
      <c r="C54" s="167">
        <v>71400</v>
      </c>
      <c r="D54" s="167"/>
      <c r="E54" s="167">
        <v>30930</v>
      </c>
      <c r="F54" s="166" t="s">
        <v>355</v>
      </c>
    </row>
    <row r="55" spans="2:6" ht="12.75">
      <c r="B55" s="166" t="s">
        <v>398</v>
      </c>
      <c r="C55" s="167">
        <v>162562.7958002013</v>
      </c>
      <c r="D55" s="167"/>
      <c r="E55" s="167">
        <v>1972248</v>
      </c>
      <c r="F55" s="166" t="s">
        <v>356</v>
      </c>
    </row>
    <row r="56" spans="2:6" ht="12.75">
      <c r="B56" s="166" t="s">
        <v>399</v>
      </c>
      <c r="C56" s="167">
        <v>70945.59800000071</v>
      </c>
      <c r="D56" s="167"/>
      <c r="E56" s="167">
        <v>56951</v>
      </c>
      <c r="F56" s="166" t="s">
        <v>357</v>
      </c>
    </row>
    <row r="57" spans="2:6" ht="12.75">
      <c r="B57" s="166" t="s">
        <v>400</v>
      </c>
      <c r="C57" s="167">
        <v>1168485</v>
      </c>
      <c r="D57" s="167"/>
      <c r="E57" s="167">
        <v>352077</v>
      </c>
      <c r="F57" s="166" t="s">
        <v>7</v>
      </c>
    </row>
    <row r="58" spans="2:6" ht="12.75">
      <c r="B58" s="166" t="s">
        <v>137</v>
      </c>
      <c r="C58" s="167">
        <v>97507.845</v>
      </c>
      <c r="D58" s="167"/>
      <c r="E58" s="167">
        <v>251760</v>
      </c>
      <c r="F58" s="166" t="s">
        <v>0</v>
      </c>
    </row>
    <row r="59" spans="2:6" ht="12.75">
      <c r="B59" s="166" t="s">
        <v>401</v>
      </c>
      <c r="C59" s="167">
        <v>3754144.1447000015</v>
      </c>
      <c r="D59" s="167"/>
      <c r="E59" s="167">
        <v>238837.43</v>
      </c>
      <c r="F59" s="166" t="s">
        <v>358</v>
      </c>
    </row>
    <row r="60" spans="2:6" ht="12.75">
      <c r="B60" s="166" t="s">
        <v>138</v>
      </c>
      <c r="C60" s="167">
        <v>481991.84499989985</v>
      </c>
      <c r="D60" s="167"/>
      <c r="E60" s="167">
        <v>269741</v>
      </c>
      <c r="F60" s="166" t="s">
        <v>359</v>
      </c>
    </row>
    <row r="61" spans="2:6" ht="12.75">
      <c r="B61" s="166" t="s">
        <v>402</v>
      </c>
      <c r="C61" s="167">
        <v>489928.8</v>
      </c>
      <c r="D61" s="167"/>
      <c r="E61" s="167">
        <v>138745</v>
      </c>
      <c r="F61" s="166" t="s">
        <v>360</v>
      </c>
    </row>
    <row r="62" spans="2:6" ht="12" customHeight="1">
      <c r="B62" s="166" t="s">
        <v>403</v>
      </c>
      <c r="C62" s="167">
        <v>1819932.265</v>
      </c>
      <c r="D62" s="167"/>
      <c r="E62" s="167">
        <v>27450</v>
      </c>
      <c r="F62" s="166" t="s">
        <v>404</v>
      </c>
    </row>
    <row r="63" spans="2:6" ht="12.75">
      <c r="B63" s="166" t="s">
        <v>7</v>
      </c>
      <c r="C63" s="167">
        <v>153039</v>
      </c>
      <c r="D63" s="167"/>
      <c r="E63" s="167">
        <v>25193</v>
      </c>
      <c r="F63" s="166" t="s">
        <v>312</v>
      </c>
    </row>
    <row r="64" spans="2:6" ht="12.75">
      <c r="B64" s="166" t="s">
        <v>405</v>
      </c>
      <c r="C64" s="167">
        <v>1527931.8</v>
      </c>
      <c r="D64" s="167"/>
      <c r="E64" s="167">
        <v>162000</v>
      </c>
      <c r="F64" s="166" t="s">
        <v>406</v>
      </c>
    </row>
    <row r="65" spans="2:6" ht="12.75">
      <c r="B65" s="166" t="s">
        <v>407</v>
      </c>
      <c r="C65" s="167">
        <v>63221.5</v>
      </c>
      <c r="D65" s="167"/>
      <c r="E65" s="167">
        <v>34999.66</v>
      </c>
      <c r="F65" s="166" t="s">
        <v>86</v>
      </c>
    </row>
    <row r="66" spans="2:6" ht="12.75">
      <c r="B66" s="166" t="s">
        <v>140</v>
      </c>
      <c r="C66" s="167">
        <v>2421809.81</v>
      </c>
      <c r="D66" s="167"/>
      <c r="E66" s="167">
        <v>58660</v>
      </c>
      <c r="F66" s="166" t="s">
        <v>135</v>
      </c>
    </row>
    <row r="67" spans="2:6" ht="12.75">
      <c r="B67" s="166" t="s">
        <v>408</v>
      </c>
      <c r="C67" s="167">
        <v>86180</v>
      </c>
      <c r="D67" s="167"/>
      <c r="E67" s="167">
        <v>29470</v>
      </c>
      <c r="F67" s="166" t="s">
        <v>8</v>
      </c>
    </row>
    <row r="68" spans="2:6" ht="12.75">
      <c r="B68" s="166" t="s">
        <v>409</v>
      </c>
      <c r="C68" s="167">
        <v>140222</v>
      </c>
      <c r="D68" s="167"/>
      <c r="E68" s="167">
        <v>10944</v>
      </c>
      <c r="F68" s="166" t="s">
        <v>9</v>
      </c>
    </row>
    <row r="69" spans="2:6" ht="12.75">
      <c r="B69" s="166" t="s">
        <v>410</v>
      </c>
      <c r="C69" s="167">
        <v>11183990.5</v>
      </c>
      <c r="D69" s="167"/>
      <c r="E69" s="167">
        <v>58800</v>
      </c>
      <c r="F69" s="166" t="s">
        <v>88</v>
      </c>
    </row>
    <row r="70" spans="2:6" ht="12.75">
      <c r="B70" s="166" t="s">
        <v>411</v>
      </c>
      <c r="C70" s="167">
        <v>35319.9</v>
      </c>
      <c r="D70" s="167"/>
      <c r="E70" s="167">
        <v>108548</v>
      </c>
      <c r="F70" s="166" t="s">
        <v>84</v>
      </c>
    </row>
    <row r="71" spans="2:6" ht="12.75">
      <c r="B71" s="166" t="s">
        <v>412</v>
      </c>
      <c r="C71" s="167">
        <v>1305252</v>
      </c>
      <c r="D71" s="167"/>
      <c r="E71" s="167">
        <v>512156</v>
      </c>
      <c r="F71" s="166" t="s">
        <v>89</v>
      </c>
    </row>
    <row r="72" spans="2:6" ht="12.75">
      <c r="B72" s="166" t="s">
        <v>413</v>
      </c>
      <c r="C72" s="167">
        <v>202308</v>
      </c>
      <c r="D72" s="167"/>
      <c r="E72" s="167">
        <v>191603</v>
      </c>
      <c r="F72" s="166" t="s">
        <v>136</v>
      </c>
    </row>
    <row r="73" spans="2:6" ht="12.75">
      <c r="B73" s="166" t="s">
        <v>414</v>
      </c>
      <c r="C73" s="167">
        <v>122313</v>
      </c>
      <c r="D73" s="167"/>
      <c r="E73" s="167">
        <v>50010</v>
      </c>
      <c r="F73" s="166" t="s">
        <v>137</v>
      </c>
    </row>
    <row r="74" spans="2:6" ht="12.75">
      <c r="B74" s="166" t="s">
        <v>415</v>
      </c>
      <c r="C74" s="167">
        <v>70000</v>
      </c>
      <c r="D74" s="167"/>
      <c r="E74" s="167">
        <v>431689</v>
      </c>
      <c r="F74" s="166" t="s">
        <v>10</v>
      </c>
    </row>
    <row r="75" spans="2:6" ht="12.75">
      <c r="B75" s="166" t="s">
        <v>416</v>
      </c>
      <c r="C75" s="167">
        <v>74025</v>
      </c>
      <c r="D75" s="167"/>
      <c r="E75" s="167">
        <v>477110</v>
      </c>
      <c r="F75" s="166" t="s">
        <v>138</v>
      </c>
    </row>
    <row r="76" spans="2:6" ht="12.75">
      <c r="B76" s="166" t="s">
        <v>417</v>
      </c>
      <c r="C76" s="167">
        <v>129480</v>
      </c>
      <c r="D76" s="167"/>
      <c r="E76" s="167">
        <v>1918728</v>
      </c>
      <c r="F76" s="166" t="s">
        <v>11</v>
      </c>
    </row>
    <row r="77" spans="2:6" ht="12.75">
      <c r="B77" s="166" t="s">
        <v>418</v>
      </c>
      <c r="C77" s="167">
        <v>253635.75</v>
      </c>
      <c r="D77" s="167"/>
      <c r="E77" s="167">
        <v>41066</v>
      </c>
      <c r="F77" s="166" t="s">
        <v>139</v>
      </c>
    </row>
    <row r="78" spans="2:6" ht="12.75">
      <c r="B78" s="166" t="s">
        <v>419</v>
      </c>
      <c r="C78" s="167">
        <v>48620</v>
      </c>
      <c r="D78" s="167"/>
      <c r="E78" s="167">
        <v>96444</v>
      </c>
      <c r="F78" s="166" t="s">
        <v>12</v>
      </c>
    </row>
    <row r="79" spans="2:6" ht="12.75">
      <c r="B79" s="166" t="s">
        <v>420</v>
      </c>
      <c r="C79" s="167">
        <v>14761.5</v>
      </c>
      <c r="D79" s="167"/>
      <c r="E79" s="167">
        <v>64861</v>
      </c>
      <c r="F79" s="166" t="s">
        <v>13</v>
      </c>
    </row>
    <row r="80" spans="2:6" ht="12.75">
      <c r="B80" s="166" t="s">
        <v>421</v>
      </c>
      <c r="C80" s="167">
        <v>641792.1992457992</v>
      </c>
      <c r="D80" s="167"/>
      <c r="E80" s="167">
        <v>63317</v>
      </c>
      <c r="F80" s="166" t="s">
        <v>140</v>
      </c>
    </row>
    <row r="81" spans="2:6" ht="12.75">
      <c r="B81" s="166" t="s">
        <v>422</v>
      </c>
      <c r="C81" s="167">
        <v>96444</v>
      </c>
      <c r="D81" s="167"/>
      <c r="E81" s="167">
        <v>9000</v>
      </c>
      <c r="F81" s="166" t="s">
        <v>141</v>
      </c>
    </row>
    <row r="82" spans="2:6" ht="12.75">
      <c r="B82" s="166" t="s">
        <v>423</v>
      </c>
      <c r="C82" s="167">
        <v>71000</v>
      </c>
      <c r="D82" s="167"/>
      <c r="E82" s="167">
        <v>220904</v>
      </c>
      <c r="F82" s="166" t="s">
        <v>424</v>
      </c>
    </row>
    <row r="83" spans="2:6" ht="12.75">
      <c r="B83" s="166" t="s">
        <v>90</v>
      </c>
      <c r="C83" s="167">
        <v>434039</v>
      </c>
      <c r="D83" s="167"/>
      <c r="E83" s="167">
        <v>104021</v>
      </c>
      <c r="F83" s="166" t="s">
        <v>87</v>
      </c>
    </row>
    <row r="84" spans="2:6" ht="12.75">
      <c r="B84" s="166" t="s">
        <v>425</v>
      </c>
      <c r="C84" s="167">
        <v>58000</v>
      </c>
      <c r="D84" s="167"/>
      <c r="E84" s="167">
        <v>48620</v>
      </c>
      <c r="F84" s="166" t="s">
        <v>419</v>
      </c>
    </row>
    <row r="85" spans="2:6" ht="12.75">
      <c r="B85" s="166" t="s">
        <v>426</v>
      </c>
      <c r="C85" s="167">
        <v>566677</v>
      </c>
      <c r="D85" s="167"/>
      <c r="E85" s="167">
        <v>143394</v>
      </c>
      <c r="F85" s="166" t="s">
        <v>326</v>
      </c>
    </row>
    <row r="86" spans="2:6" ht="12.75">
      <c r="B86" s="166" t="s">
        <v>91</v>
      </c>
      <c r="C86" s="167">
        <v>146564.96</v>
      </c>
      <c r="D86" s="167"/>
      <c r="E86" s="167">
        <v>232650</v>
      </c>
      <c r="F86" s="166" t="s">
        <v>427</v>
      </c>
    </row>
    <row r="87" spans="2:6" ht="12.75">
      <c r="B87" s="166" t="s">
        <v>428</v>
      </c>
      <c r="C87" s="167">
        <v>886019.55</v>
      </c>
      <c r="D87" s="167"/>
      <c r="E87" s="167">
        <v>5400</v>
      </c>
      <c r="F87" s="166" t="s">
        <v>15</v>
      </c>
    </row>
    <row r="88" spans="2:6" ht="12.75">
      <c r="B88" s="166" t="s">
        <v>143</v>
      </c>
      <c r="C88" s="167">
        <v>1042892.9482</v>
      </c>
      <c r="D88" s="167"/>
      <c r="E88" s="167">
        <v>352590</v>
      </c>
      <c r="F88" s="166" t="s">
        <v>16</v>
      </c>
    </row>
    <row r="89" spans="2:6" ht="12.75">
      <c r="B89" s="166" t="s">
        <v>144</v>
      </c>
      <c r="C89" s="167">
        <v>39269.88</v>
      </c>
      <c r="D89" s="167"/>
      <c r="E89" s="167">
        <v>14400</v>
      </c>
      <c r="F89" s="166" t="s">
        <v>17</v>
      </c>
    </row>
    <row r="90" spans="2:6" ht="12.75">
      <c r="B90" s="166" t="s">
        <v>429</v>
      </c>
      <c r="C90" s="167">
        <v>26397</v>
      </c>
      <c r="D90" s="167"/>
      <c r="E90" s="167">
        <v>45490</v>
      </c>
      <c r="F90" s="166" t="s">
        <v>91</v>
      </c>
    </row>
    <row r="91" spans="2:6" ht="12.75">
      <c r="B91" s="166" t="s">
        <v>430</v>
      </c>
      <c r="C91" s="167">
        <v>376680</v>
      </c>
      <c r="D91" s="167"/>
      <c r="E91" s="167">
        <v>12272</v>
      </c>
      <c r="F91" s="166" t="s">
        <v>200</v>
      </c>
    </row>
    <row r="92" spans="2:6" ht="12.75">
      <c r="B92" s="166" t="s">
        <v>431</v>
      </c>
      <c r="C92" s="167">
        <v>74359.88</v>
      </c>
      <c r="D92" s="167"/>
      <c r="E92" s="167">
        <v>763023</v>
      </c>
      <c r="F92" s="166" t="s">
        <v>142</v>
      </c>
    </row>
    <row r="93" spans="2:6" ht="12.75">
      <c r="B93" s="166" t="s">
        <v>432</v>
      </c>
      <c r="C93" s="167">
        <v>216706.85</v>
      </c>
      <c r="D93" s="167"/>
      <c r="E93" s="167">
        <v>376088</v>
      </c>
      <c r="F93" s="166" t="s">
        <v>143</v>
      </c>
    </row>
    <row r="94" spans="2:6" ht="12.75">
      <c r="B94" s="166" t="s">
        <v>362</v>
      </c>
      <c r="C94" s="167">
        <v>100197.84</v>
      </c>
      <c r="D94" s="167"/>
      <c r="E94" s="167">
        <v>39270</v>
      </c>
      <c r="F94" s="166" t="s">
        <v>144</v>
      </c>
    </row>
    <row r="95" spans="2:6" ht="12.75">
      <c r="B95" s="166" t="s">
        <v>433</v>
      </c>
      <c r="C95" s="167">
        <v>122000</v>
      </c>
      <c r="D95" s="167"/>
      <c r="E95" s="167">
        <v>337148</v>
      </c>
      <c r="F95" s="166" t="s">
        <v>18</v>
      </c>
    </row>
    <row r="96" spans="2:6" ht="12.75">
      <c r="B96" s="166" t="s">
        <v>434</v>
      </c>
      <c r="C96" s="167">
        <v>63708</v>
      </c>
      <c r="D96" s="167"/>
      <c r="E96" s="167">
        <v>43800</v>
      </c>
      <c r="F96" s="166" t="s">
        <v>435</v>
      </c>
    </row>
    <row r="97" spans="2:6" ht="12.75">
      <c r="B97" s="166" t="s">
        <v>436</v>
      </c>
      <c r="C97" s="167">
        <v>82331.6</v>
      </c>
      <c r="D97" s="167"/>
      <c r="E97" s="167">
        <v>965287</v>
      </c>
      <c r="F97" s="166" t="s">
        <v>437</v>
      </c>
    </row>
    <row r="98" spans="2:6" ht="12.75">
      <c r="B98" s="166" t="s">
        <v>438</v>
      </c>
      <c r="C98" s="167">
        <v>21649</v>
      </c>
      <c r="D98" s="167"/>
      <c r="E98" s="167">
        <v>233072</v>
      </c>
      <c r="F98" s="166" t="s">
        <v>362</v>
      </c>
    </row>
    <row r="99" spans="2:6" ht="12.75">
      <c r="B99" s="166" t="s">
        <v>439</v>
      </c>
      <c r="C99" s="167">
        <v>162329</v>
      </c>
      <c r="D99" s="167"/>
      <c r="E99" s="167">
        <v>73400</v>
      </c>
      <c r="F99" s="166" t="s">
        <v>145</v>
      </c>
    </row>
    <row r="100" spans="2:6" ht="12.75">
      <c r="B100" s="166" t="s">
        <v>146</v>
      </c>
      <c r="C100" s="167">
        <v>39610</v>
      </c>
      <c r="D100" s="167"/>
      <c r="E100" s="167">
        <v>45725</v>
      </c>
      <c r="F100" s="166" t="s">
        <v>440</v>
      </c>
    </row>
    <row r="101" spans="2:6" ht="12.75">
      <c r="B101" s="166" t="s">
        <v>441</v>
      </c>
      <c r="C101" s="167">
        <v>298855.56</v>
      </c>
      <c r="D101" s="167"/>
      <c r="E101" s="167">
        <v>112956</v>
      </c>
      <c r="F101" s="166" t="s">
        <v>201</v>
      </c>
    </row>
    <row r="102" spans="2:6" ht="12.75">
      <c r="B102" s="166" t="s">
        <v>92</v>
      </c>
      <c r="C102" s="167">
        <v>1081082.6902000003</v>
      </c>
      <c r="D102" s="167"/>
      <c r="E102" s="167">
        <v>6959610</v>
      </c>
      <c r="F102" s="166" t="s">
        <v>442</v>
      </c>
    </row>
    <row r="103" spans="2:6" ht="12.75">
      <c r="B103" s="166" t="s">
        <v>443</v>
      </c>
      <c r="C103" s="167">
        <v>117600</v>
      </c>
      <c r="D103" s="167"/>
      <c r="E103" s="167">
        <v>212490</v>
      </c>
      <c r="F103" s="166" t="s">
        <v>444</v>
      </c>
    </row>
    <row r="104" spans="2:6" ht="12.75">
      <c r="B104" s="166" t="s">
        <v>444</v>
      </c>
      <c r="C104" s="167">
        <v>7772274.7612799015</v>
      </c>
      <c r="D104" s="167"/>
      <c r="E104" s="167">
        <v>39610</v>
      </c>
      <c r="F104" s="166" t="s">
        <v>146</v>
      </c>
    </row>
    <row r="105" spans="2:6" ht="12.75">
      <c r="B105" s="166" t="s">
        <v>445</v>
      </c>
      <c r="C105" s="167">
        <v>2819779.5180001</v>
      </c>
      <c r="D105" s="167"/>
      <c r="E105" s="167">
        <v>654236</v>
      </c>
      <c r="F105" s="166" t="s">
        <v>147</v>
      </c>
    </row>
    <row r="106" spans="2:6" ht="12.75">
      <c r="B106" s="166" t="s">
        <v>215</v>
      </c>
      <c r="C106" s="167">
        <v>575397.71</v>
      </c>
      <c r="D106" s="167"/>
      <c r="E106" s="167">
        <v>67500</v>
      </c>
      <c r="F106" s="166" t="s">
        <v>148</v>
      </c>
    </row>
    <row r="107" spans="2:6" ht="12.75">
      <c r="B107" s="166" t="s">
        <v>102</v>
      </c>
      <c r="C107" s="167">
        <v>102102.5</v>
      </c>
      <c r="D107" s="167"/>
      <c r="E107" s="167">
        <v>28399.99</v>
      </c>
      <c r="F107" s="166" t="s">
        <v>149</v>
      </c>
    </row>
    <row r="108" spans="2:6" ht="12.75">
      <c r="B108" s="166" t="s">
        <v>103</v>
      </c>
      <c r="C108" s="167">
        <v>254904.015</v>
      </c>
      <c r="D108" s="167"/>
      <c r="E108" s="167">
        <v>808954</v>
      </c>
      <c r="F108" s="166" t="s">
        <v>150</v>
      </c>
    </row>
    <row r="109" spans="2:6" ht="12.75">
      <c r="B109" s="166" t="s">
        <v>327</v>
      </c>
      <c r="C109" s="167">
        <v>1019542.6820000001</v>
      </c>
      <c r="D109" s="167"/>
      <c r="E109" s="167">
        <v>176400</v>
      </c>
      <c r="F109" s="166" t="s">
        <v>219</v>
      </c>
    </row>
    <row r="110" spans="2:6" ht="12.75">
      <c r="B110" s="166" t="s">
        <v>446</v>
      </c>
      <c r="C110" s="167">
        <v>392000</v>
      </c>
      <c r="D110" s="167"/>
      <c r="E110" s="167">
        <v>219390</v>
      </c>
      <c r="F110" s="166" t="s">
        <v>202</v>
      </c>
    </row>
    <row r="111" spans="2:6" ht="12.75">
      <c r="B111" s="166" t="s">
        <v>447</v>
      </c>
      <c r="C111" s="167">
        <v>42585.4</v>
      </c>
      <c r="D111" s="167"/>
      <c r="E111" s="167">
        <v>676176</v>
      </c>
      <c r="F111" s="166" t="s">
        <v>106</v>
      </c>
    </row>
    <row r="112" spans="2:6" ht="12.75">
      <c r="B112" s="166" t="s">
        <v>107</v>
      </c>
      <c r="C112" s="167">
        <v>130103.8</v>
      </c>
      <c r="D112" s="167"/>
      <c r="E112" s="167">
        <v>1081082.6901999987</v>
      </c>
      <c r="F112" s="166" t="s">
        <v>92</v>
      </c>
    </row>
    <row r="113" spans="2:6" ht="12.75">
      <c r="B113" s="166" t="s">
        <v>448</v>
      </c>
      <c r="C113" s="167">
        <v>83520</v>
      </c>
      <c r="D113" s="167"/>
      <c r="E113" s="167">
        <v>85319</v>
      </c>
      <c r="F113" s="166" t="s">
        <v>214</v>
      </c>
    </row>
    <row r="114" spans="2:6" ht="12.75">
      <c r="B114" s="166" t="s">
        <v>449</v>
      </c>
      <c r="C114" s="167">
        <v>444847.2</v>
      </c>
      <c r="D114" s="167"/>
      <c r="E114" s="167">
        <v>1878794</v>
      </c>
      <c r="F114" s="166" t="s">
        <v>450</v>
      </c>
    </row>
    <row r="115" spans="2:7" ht="12.75">
      <c r="B115" s="166" t="s">
        <v>451</v>
      </c>
      <c r="C115" s="167">
        <v>40965.94</v>
      </c>
      <c r="D115" s="167"/>
      <c r="E115" s="167">
        <v>162733</v>
      </c>
      <c r="F115" s="166" t="s">
        <v>452</v>
      </c>
      <c r="G115" s="160"/>
    </row>
    <row r="116" spans="2:7" ht="12.75">
      <c r="B116" s="166" t="s">
        <v>453</v>
      </c>
      <c r="C116" s="167">
        <v>235872</v>
      </c>
      <c r="D116" s="167"/>
      <c r="E116" s="167">
        <v>444000</v>
      </c>
      <c r="F116" s="166" t="s">
        <v>454</v>
      </c>
      <c r="G116" s="168"/>
    </row>
    <row r="117" spans="1:7" ht="12.75">
      <c r="A117" s="169"/>
      <c r="B117" s="166" t="s">
        <v>455</v>
      </c>
      <c r="C117" s="167">
        <v>1177043.9760000014</v>
      </c>
      <c r="D117" s="167"/>
      <c r="E117" s="167">
        <v>443164</v>
      </c>
      <c r="F117" s="166" t="s">
        <v>215</v>
      </c>
      <c r="G117" s="170"/>
    </row>
    <row r="118" spans="1:7" ht="12.75">
      <c r="A118" s="169"/>
      <c r="B118" s="166" t="s">
        <v>456</v>
      </c>
      <c r="C118" s="167">
        <v>142710</v>
      </c>
      <c r="D118" s="167"/>
      <c r="E118" s="167">
        <v>52240</v>
      </c>
      <c r="F118" s="166" t="s">
        <v>93</v>
      </c>
      <c r="G118" s="170"/>
    </row>
    <row r="119" spans="1:7" ht="12.75">
      <c r="A119" s="169"/>
      <c r="B119" s="166" t="s">
        <v>457</v>
      </c>
      <c r="C119" s="167">
        <v>587400</v>
      </c>
      <c r="D119" s="167"/>
      <c r="E119" s="167">
        <v>37485</v>
      </c>
      <c r="F119" s="166" t="s">
        <v>216</v>
      </c>
      <c r="G119" s="170"/>
    </row>
    <row r="120" spans="1:7" ht="12.75">
      <c r="A120" s="169"/>
      <c r="B120" s="166" t="s">
        <v>458</v>
      </c>
      <c r="C120" s="167">
        <v>2389955.24</v>
      </c>
      <c r="D120" s="167"/>
      <c r="E120" s="167">
        <v>42300</v>
      </c>
      <c r="F120" s="166" t="s">
        <v>217</v>
      </c>
      <c r="G120" s="170"/>
    </row>
    <row r="121" spans="1:7" ht="12.75">
      <c r="A121" s="169"/>
      <c r="B121" s="166" t="s">
        <v>96</v>
      </c>
      <c r="C121" s="167">
        <v>312467.8</v>
      </c>
      <c r="D121" s="167"/>
      <c r="E121" s="167">
        <v>102102.5</v>
      </c>
      <c r="F121" s="166" t="s">
        <v>102</v>
      </c>
      <c r="G121" s="170"/>
    </row>
    <row r="122" spans="1:7" ht="14.25" customHeight="1">
      <c r="A122" s="169"/>
      <c r="B122" s="166" t="s">
        <v>459</v>
      </c>
      <c r="C122" s="167">
        <v>85014</v>
      </c>
      <c r="D122" s="167"/>
      <c r="E122" s="167">
        <v>2402000</v>
      </c>
      <c r="F122" s="166" t="s">
        <v>103</v>
      </c>
      <c r="G122" s="170"/>
    </row>
    <row r="123" spans="1:7" ht="14.25" customHeight="1">
      <c r="A123" s="169"/>
      <c r="B123" s="166" t="s">
        <v>460</v>
      </c>
      <c r="C123" s="167">
        <v>65463.83</v>
      </c>
      <c r="D123" s="167"/>
      <c r="E123" s="167">
        <v>1519588</v>
      </c>
      <c r="F123" s="166" t="s">
        <v>327</v>
      </c>
      <c r="G123" s="170"/>
    </row>
    <row r="124" spans="1:7" ht="14.25" customHeight="1">
      <c r="A124" s="169"/>
      <c r="B124" s="166" t="s">
        <v>461</v>
      </c>
      <c r="C124" s="167">
        <v>40922</v>
      </c>
      <c r="D124" s="167"/>
      <c r="E124" s="167">
        <v>71922</v>
      </c>
      <c r="F124" s="166" t="s">
        <v>218</v>
      </c>
      <c r="G124" s="170"/>
    </row>
    <row r="125" spans="1:7" ht="14.25" customHeight="1">
      <c r="A125" s="169"/>
      <c r="B125" s="166" t="s">
        <v>462</v>
      </c>
      <c r="C125" s="167">
        <v>39300</v>
      </c>
      <c r="D125" s="167"/>
      <c r="E125" s="167">
        <v>21000</v>
      </c>
      <c r="F125" s="166" t="s">
        <v>104</v>
      </c>
      <c r="G125" s="170"/>
    </row>
    <row r="126" spans="1:7" ht="14.25" customHeight="1">
      <c r="A126" s="169"/>
      <c r="B126" s="166" t="s">
        <v>218</v>
      </c>
      <c r="C126" s="167">
        <v>71922</v>
      </c>
      <c r="D126" s="167"/>
      <c r="E126" s="167">
        <v>5000</v>
      </c>
      <c r="F126" s="166" t="s">
        <v>94</v>
      </c>
      <c r="G126" s="170"/>
    </row>
    <row r="127" spans="1:7" ht="14.25" customHeight="1">
      <c r="A127" s="169"/>
      <c r="B127" s="166" t="s">
        <v>463</v>
      </c>
      <c r="C127" s="167">
        <v>23500</v>
      </c>
      <c r="D127" s="167"/>
      <c r="E127" s="167">
        <v>7760</v>
      </c>
      <c r="F127" s="166" t="s">
        <v>105</v>
      </c>
      <c r="G127" s="170"/>
    </row>
    <row r="128" spans="1:7" ht="12.75">
      <c r="A128" s="169"/>
      <c r="B128" s="166" t="s">
        <v>95</v>
      </c>
      <c r="C128" s="167">
        <v>31457</v>
      </c>
      <c r="D128" s="167"/>
      <c r="E128" s="167">
        <v>242557</v>
      </c>
      <c r="F128" s="166" t="s">
        <v>95</v>
      </c>
      <c r="G128" s="171"/>
    </row>
    <row r="129" spans="1:7" ht="12.75">
      <c r="A129" s="169"/>
      <c r="B129" s="166" t="s">
        <v>464</v>
      </c>
      <c r="C129" s="167">
        <v>19010.405</v>
      </c>
      <c r="D129" s="167"/>
      <c r="E129" s="167">
        <v>131321</v>
      </c>
      <c r="F129" s="166" t="s">
        <v>107</v>
      </c>
      <c r="G129" s="171"/>
    </row>
    <row r="130" spans="1:7" ht="12.75">
      <c r="A130" s="169"/>
      <c r="B130" s="166" t="s">
        <v>214</v>
      </c>
      <c r="C130" s="167">
        <v>13999.4</v>
      </c>
      <c r="D130" s="167"/>
      <c r="E130" s="167">
        <v>1099688</v>
      </c>
      <c r="F130" s="166" t="s">
        <v>96</v>
      </c>
      <c r="G130" s="171"/>
    </row>
    <row r="131" spans="1:7" ht="12.75">
      <c r="A131" s="169"/>
      <c r="B131" s="166" t="s">
        <v>1</v>
      </c>
      <c r="C131" s="167">
        <v>499310</v>
      </c>
      <c r="D131" s="167"/>
      <c r="E131" s="167">
        <v>812631</v>
      </c>
      <c r="F131" s="166" t="s">
        <v>1</v>
      </c>
      <c r="G131" s="171"/>
    </row>
    <row r="132" spans="2:7" ht="13.5" thickBot="1">
      <c r="B132" s="75"/>
      <c r="C132" s="172">
        <f>SUM(C26:C131)</f>
        <v>69454317.47603881</v>
      </c>
      <c r="D132" s="173"/>
      <c r="E132" s="172">
        <f>SUM(E23:E131)</f>
        <v>50173727.425000004</v>
      </c>
      <c r="F132" s="173"/>
      <c r="G132" s="163"/>
    </row>
    <row r="133" spans="2:7" ht="13.5" thickTop="1">
      <c r="B133" s="163"/>
      <c r="C133" s="165">
        <f>+'[1]BK'!E14</f>
        <v>69454325.26593901</v>
      </c>
      <c r="D133" s="165"/>
      <c r="E133" s="165">
        <f>+'[1]BK'!F14</f>
        <v>50173726.51650931</v>
      </c>
      <c r="F133" s="165"/>
      <c r="G133" s="163"/>
    </row>
    <row r="134" spans="2:7" ht="12.75">
      <c r="B134" s="163"/>
      <c r="C134" s="165">
        <f>+C132-C133</f>
        <v>-7.7899001985788345</v>
      </c>
      <c r="D134" s="165"/>
      <c r="E134" s="165">
        <f>+E132-E133</f>
        <v>0.9084906950592995</v>
      </c>
      <c r="F134" s="165"/>
      <c r="G134" s="163"/>
    </row>
    <row r="135" spans="2:7" ht="12.75">
      <c r="B135" s="163"/>
      <c r="C135" s="165"/>
      <c r="D135" s="165"/>
      <c r="E135" s="165"/>
      <c r="F135" s="165"/>
      <c r="G135" s="163"/>
    </row>
    <row r="136" spans="1:7" ht="12.75">
      <c r="A136" s="157" t="s">
        <v>290</v>
      </c>
      <c r="B136" s="174" t="s">
        <v>112</v>
      </c>
      <c r="C136" s="165"/>
      <c r="D136" s="165"/>
      <c r="E136" s="165"/>
      <c r="F136" s="165"/>
      <c r="G136" s="163"/>
    </row>
    <row r="137" spans="2:7" ht="12.75">
      <c r="B137" s="174" t="s">
        <v>113</v>
      </c>
      <c r="C137" s="165"/>
      <c r="D137" s="165"/>
      <c r="E137" s="165"/>
      <c r="F137" s="165"/>
      <c r="G137" s="163"/>
    </row>
    <row r="138" spans="2:7" ht="12.75">
      <c r="B138" s="174" t="s">
        <v>465</v>
      </c>
      <c r="C138" s="165">
        <f>+'[1]2014LLOG'!G709</f>
        <v>0</v>
      </c>
      <c r="D138" s="165"/>
      <c r="E138" s="165">
        <f>+'[1]2014LLOG'!H709</f>
        <v>81301.02</v>
      </c>
      <c r="F138" s="165"/>
      <c r="G138" s="163"/>
    </row>
    <row r="139" spans="2:7" ht="12.75">
      <c r="B139" s="174" t="s">
        <v>114</v>
      </c>
      <c r="C139" s="165">
        <f>+'[1]2014LLOG'!G715</f>
        <v>0</v>
      </c>
      <c r="D139" s="165"/>
      <c r="E139" s="165">
        <f>+'[1]2014LLOG'!H715</f>
        <v>522921</v>
      </c>
      <c r="F139" s="165"/>
      <c r="G139" s="163"/>
    </row>
    <row r="140" spans="2:7" ht="13.5" thickBot="1">
      <c r="B140" s="163"/>
      <c r="C140" s="135">
        <f>SUM(C136:C139)</f>
        <v>0</v>
      </c>
      <c r="D140" s="141"/>
      <c r="E140" s="135">
        <f>SUM(E136:E139)</f>
        <v>604222.02</v>
      </c>
      <c r="F140" s="141"/>
      <c r="G140" s="163"/>
    </row>
    <row r="141" spans="2:7" ht="13.5" thickTop="1">
      <c r="B141" s="163"/>
      <c r="C141" s="165"/>
      <c r="D141" s="165"/>
      <c r="E141" s="165"/>
      <c r="F141" s="165"/>
      <c r="G141" s="163"/>
    </row>
    <row r="142" spans="2:7" ht="12.75">
      <c r="B142" s="163"/>
      <c r="C142" s="165">
        <f>+C132+C140</f>
        <v>69454317.47603881</v>
      </c>
      <c r="D142" s="165"/>
      <c r="E142" s="165">
        <f>+E132+E140</f>
        <v>50777949.44500001</v>
      </c>
      <c r="F142" s="165"/>
      <c r="G142" s="163"/>
    </row>
    <row r="143" spans="2:7" ht="12.75">
      <c r="B143" s="163"/>
      <c r="C143" s="165"/>
      <c r="D143" s="165"/>
      <c r="E143" s="165"/>
      <c r="F143" s="165"/>
      <c r="G143" s="163"/>
    </row>
    <row r="144" spans="2:7" ht="12.75">
      <c r="B144" s="163" t="s">
        <v>466</v>
      </c>
      <c r="C144" s="165"/>
      <c r="D144" s="165"/>
      <c r="E144" s="165"/>
      <c r="F144" s="165"/>
      <c r="G144" s="163"/>
    </row>
    <row r="145" spans="2:7" ht="12.75">
      <c r="B145" s="163"/>
      <c r="C145" s="165"/>
      <c r="D145" s="165"/>
      <c r="E145" s="165"/>
      <c r="F145" s="165"/>
      <c r="G145" s="163"/>
    </row>
    <row r="146" spans="2:7" ht="12.75">
      <c r="B146" s="163"/>
      <c r="C146" s="165"/>
      <c r="D146" s="165"/>
      <c r="E146" s="165"/>
      <c r="F146" s="165"/>
      <c r="G146" s="163"/>
    </row>
    <row r="147" spans="3:7" ht="13.5" thickBot="1">
      <c r="C147" s="161" t="s">
        <v>378</v>
      </c>
      <c r="D147" s="162"/>
      <c r="E147" s="161" t="s">
        <v>212</v>
      </c>
      <c r="F147" s="162"/>
      <c r="G147" s="160"/>
    </row>
    <row r="148" spans="2:7" ht="13.5" thickTop="1">
      <c r="B148" s="67" t="s">
        <v>313</v>
      </c>
      <c r="C148" s="136">
        <f>+'[1]2015LLOG'!H101</f>
        <v>1665069.9642368997</v>
      </c>
      <c r="D148" s="136"/>
      <c r="E148" s="136">
        <f>+E149+E150</f>
        <v>7768127.977463297</v>
      </c>
      <c r="F148" s="175"/>
      <c r="G148" s="99"/>
    </row>
    <row r="149" spans="2:7" ht="12.75">
      <c r="B149" s="99" t="s">
        <v>467</v>
      </c>
      <c r="C149" s="137">
        <v>497273</v>
      </c>
      <c r="D149" s="137"/>
      <c r="E149" s="137">
        <f>+'[1]2014LLOG'!H51</f>
        <v>6588862.542399998</v>
      </c>
      <c r="F149" s="176"/>
      <c r="G149" s="99"/>
    </row>
    <row r="150" spans="2:7" ht="12.75">
      <c r="B150" s="99" t="s">
        <v>98</v>
      </c>
      <c r="C150" s="137">
        <v>1167701</v>
      </c>
      <c r="D150" s="137"/>
      <c r="E150" s="137">
        <f>+'[1]2014LLOG'!H152-'[1]2014LLOG'!H51</f>
        <v>1179265.4350632988</v>
      </c>
      <c r="F150" s="176"/>
      <c r="G150" s="99"/>
    </row>
    <row r="151" spans="2:7" ht="12.75">
      <c r="B151" s="99"/>
      <c r="C151" s="137"/>
      <c r="D151" s="137"/>
      <c r="E151" s="137"/>
      <c r="F151" s="176"/>
      <c r="G151" s="99"/>
    </row>
    <row r="152" spans="2:6" ht="12.75">
      <c r="B152" s="157" t="s">
        <v>324</v>
      </c>
      <c r="C152" s="177"/>
      <c r="D152" s="177"/>
      <c r="E152" s="177"/>
      <c r="F152" s="178"/>
    </row>
    <row r="153" spans="2:7" ht="12.75">
      <c r="B153" s="99" t="s">
        <v>230</v>
      </c>
      <c r="C153" s="177"/>
      <c r="D153" s="177"/>
      <c r="E153" s="177"/>
      <c r="F153" s="178"/>
      <c r="G153" s="99"/>
    </row>
    <row r="154" spans="2:7" ht="12.75">
      <c r="B154" s="99" t="s">
        <v>29</v>
      </c>
      <c r="G154" s="99"/>
    </row>
    <row r="155" spans="2:7" ht="13.5" thickBot="1">
      <c r="B155" s="163" t="s">
        <v>223</v>
      </c>
      <c r="C155" s="164">
        <f>+C148+C152+C153+C154</f>
        <v>1665069.9642368997</v>
      </c>
      <c r="D155" s="165"/>
      <c r="E155" s="164">
        <f>+E148+E152+E153+E154</f>
        <v>7768127.977463297</v>
      </c>
      <c r="F155" s="165"/>
      <c r="G155" s="163"/>
    </row>
    <row r="156" spans="2:7" ht="13.5" thickTop="1">
      <c r="B156" s="163"/>
      <c r="C156" s="165"/>
      <c r="D156" s="165"/>
      <c r="E156" s="165"/>
      <c r="F156" s="165"/>
      <c r="G156" s="163"/>
    </row>
    <row r="157" ht="12.75">
      <c r="B157" s="160" t="s">
        <v>269</v>
      </c>
    </row>
    <row r="158" spans="3:7" ht="13.5" thickBot="1">
      <c r="C158" s="161" t="s">
        <v>378</v>
      </c>
      <c r="D158" s="162"/>
      <c r="E158" s="161" t="s">
        <v>212</v>
      </c>
      <c r="F158" s="162"/>
      <c r="G158" s="160"/>
    </row>
    <row r="159" spans="2:7" ht="13.5" thickTop="1">
      <c r="B159" s="99" t="s">
        <v>258</v>
      </c>
      <c r="C159" s="134">
        <f>+'BK'!E45</f>
        <v>15484409</v>
      </c>
      <c r="D159" s="134"/>
      <c r="E159" s="134">
        <f>+'[1]2014LLOG'!J152</f>
        <v>11205304.11437532</v>
      </c>
      <c r="F159" s="140"/>
      <c r="G159" s="99"/>
    </row>
    <row r="160" spans="2:5" ht="12.75">
      <c r="B160" s="157" t="s">
        <v>289</v>
      </c>
      <c r="C160" s="158">
        <f>+'[1]2015LLOG'!J270</f>
        <v>326665</v>
      </c>
      <c r="E160" s="158">
        <v>67554</v>
      </c>
    </row>
    <row r="161" spans="2:7" ht="12.75">
      <c r="B161" s="99" t="s">
        <v>230</v>
      </c>
      <c r="C161" s="158">
        <f>+'[1]2015LLOG'!J273+'[1]2015LLOG'!J275+'[1]2015LLOG'!J276+'[1]2015LLOG'!J282</f>
        <v>7161563.020000203</v>
      </c>
      <c r="E161" s="158">
        <f>+'[1]2013llog'!H558</f>
        <v>0</v>
      </c>
      <c r="G161" s="99"/>
    </row>
    <row r="162" spans="2:7" ht="12.75">
      <c r="B162" s="99" t="s">
        <v>29</v>
      </c>
      <c r="C162" s="158">
        <f>+'[1]2015LLOG'!J267</f>
        <v>2145794.62</v>
      </c>
      <c r="E162" s="158">
        <f>+'[1]2013llog'!H559</f>
        <v>0</v>
      </c>
      <c r="G162" s="99"/>
    </row>
    <row r="163" spans="2:7" ht="13.5" thickBot="1">
      <c r="B163" s="163" t="s">
        <v>223</v>
      </c>
      <c r="C163" s="164">
        <f>SUM(C159:C162)</f>
        <v>25118431.640000205</v>
      </c>
      <c r="D163" s="165"/>
      <c r="E163" s="164">
        <f>SUM(E159:E162)</f>
        <v>11272858.11437532</v>
      </c>
      <c r="F163" s="165"/>
      <c r="G163" s="163"/>
    </row>
    <row r="164" ht="13.5" thickTop="1"/>
    <row r="165" spans="3:7" ht="13.5" thickBot="1">
      <c r="C165" s="161" t="s">
        <v>378</v>
      </c>
      <c r="D165" s="162"/>
      <c r="E165" s="161" t="s">
        <v>212</v>
      </c>
      <c r="F165" s="162"/>
      <c r="G165" s="160"/>
    </row>
    <row r="166" spans="2:7" ht="13.5" thickTop="1">
      <c r="B166" s="166" t="s">
        <v>311</v>
      </c>
      <c r="C166" s="167">
        <v>117800.28799999833</v>
      </c>
      <c r="D166" s="162"/>
      <c r="E166" s="162"/>
      <c r="F166" s="162"/>
      <c r="G166" s="160"/>
    </row>
    <row r="167" spans="2:7" ht="12.75">
      <c r="B167" s="166" t="s">
        <v>329</v>
      </c>
      <c r="C167" s="167">
        <v>5924540.797999992</v>
      </c>
      <c r="D167" s="167"/>
      <c r="E167" s="167">
        <v>4112257</v>
      </c>
      <c r="F167" s="166" t="s">
        <v>328</v>
      </c>
      <c r="G167" s="160"/>
    </row>
    <row r="168" spans="2:7" ht="12.75">
      <c r="B168" s="166" t="s">
        <v>468</v>
      </c>
      <c r="C168" s="167">
        <v>11546.624900099785</v>
      </c>
      <c r="D168" s="167"/>
      <c r="E168" s="167">
        <v>246519</v>
      </c>
      <c r="F168" s="166" t="s">
        <v>311</v>
      </c>
      <c r="G168" s="160"/>
    </row>
    <row r="169" spans="2:7" ht="12.75">
      <c r="B169" s="166" t="s">
        <v>331</v>
      </c>
      <c r="C169" s="167">
        <v>189173.39999989988</v>
      </c>
      <c r="D169" s="167"/>
      <c r="E169" s="167">
        <v>3972174</v>
      </c>
      <c r="F169" s="166" t="s">
        <v>329</v>
      </c>
      <c r="G169" s="160"/>
    </row>
    <row r="170" spans="2:7" ht="12.75">
      <c r="B170" s="166" t="s">
        <v>469</v>
      </c>
      <c r="C170" s="167">
        <v>630999.2342490006</v>
      </c>
      <c r="D170" s="167"/>
      <c r="E170" s="167">
        <v>99064</v>
      </c>
      <c r="F170" s="166" t="s">
        <v>330</v>
      </c>
      <c r="G170" s="160"/>
    </row>
    <row r="171" spans="2:7" ht="12.75">
      <c r="B171" s="166" t="s">
        <v>470</v>
      </c>
      <c r="C171" s="167">
        <v>12878.259999899865</v>
      </c>
      <c r="D171" s="167"/>
      <c r="E171" s="167"/>
      <c r="F171" s="166" t="s">
        <v>471</v>
      </c>
      <c r="G171" s="160"/>
    </row>
    <row r="172" spans="2:7" ht="12.75">
      <c r="B172" s="166" t="s">
        <v>472</v>
      </c>
      <c r="C172" s="167">
        <v>11045.9975</v>
      </c>
      <c r="D172" s="167"/>
      <c r="E172" s="167">
        <v>10446</v>
      </c>
      <c r="F172" s="166" t="s">
        <v>331</v>
      </c>
      <c r="G172" s="160"/>
    </row>
    <row r="173" spans="2:7" ht="12.75">
      <c r="B173" s="166" t="s">
        <v>473</v>
      </c>
      <c r="C173" s="167">
        <v>934731.1284902</v>
      </c>
      <c r="D173" s="167"/>
      <c r="E173" s="167">
        <v>27318</v>
      </c>
      <c r="F173" s="166" t="s">
        <v>331</v>
      </c>
      <c r="G173" s="160"/>
    </row>
    <row r="174" spans="2:7" ht="12.75">
      <c r="B174" s="166" t="s">
        <v>127</v>
      </c>
      <c r="C174" s="167">
        <v>190775.3193599987</v>
      </c>
      <c r="D174" s="167"/>
      <c r="E174" s="167">
        <v>7000</v>
      </c>
      <c r="F174" s="166" t="s">
        <v>332</v>
      </c>
      <c r="G174" s="160"/>
    </row>
    <row r="175" spans="2:7" ht="12.75">
      <c r="B175" s="166" t="s">
        <v>129</v>
      </c>
      <c r="C175" s="167">
        <v>54008</v>
      </c>
      <c r="D175" s="167"/>
      <c r="E175" s="167">
        <v>454212</v>
      </c>
      <c r="F175" s="166" t="s">
        <v>326</v>
      </c>
      <c r="G175" s="160"/>
    </row>
    <row r="176" spans="2:7" ht="12.75">
      <c r="B176" s="166" t="s">
        <v>130</v>
      </c>
      <c r="C176" s="167">
        <v>179138.4</v>
      </c>
      <c r="D176" s="167"/>
      <c r="E176" s="167">
        <v>134830</v>
      </c>
      <c r="F176" s="166" t="s">
        <v>126</v>
      </c>
      <c r="G176" s="160"/>
    </row>
    <row r="177" spans="2:7" ht="12.75">
      <c r="B177" s="166" t="s">
        <v>474</v>
      </c>
      <c r="C177" s="167">
        <v>50482.99999990001</v>
      </c>
      <c r="D177" s="167"/>
      <c r="E177" s="167">
        <v>144829</v>
      </c>
      <c r="F177" s="166" t="s">
        <v>127</v>
      </c>
      <c r="G177" s="160"/>
    </row>
    <row r="178" spans="2:7" ht="12.75">
      <c r="B178" s="166" t="s">
        <v>475</v>
      </c>
      <c r="C178" s="167">
        <v>10800</v>
      </c>
      <c r="D178" s="167"/>
      <c r="E178" s="167">
        <v>7301</v>
      </c>
      <c r="F178" s="166" t="s">
        <v>128</v>
      </c>
      <c r="G178" s="160"/>
    </row>
    <row r="179" spans="2:7" ht="12.75">
      <c r="B179" s="166" t="s">
        <v>476</v>
      </c>
      <c r="C179" s="167">
        <v>959.4</v>
      </c>
      <c r="D179" s="167"/>
      <c r="E179" s="167">
        <v>12844</v>
      </c>
      <c r="F179" s="166" t="s">
        <v>129</v>
      </c>
      <c r="G179" s="160"/>
    </row>
    <row r="180" spans="2:7" ht="12.75">
      <c r="B180" s="166" t="s">
        <v>477</v>
      </c>
      <c r="C180" s="167">
        <v>37841.52999980003</v>
      </c>
      <c r="D180" s="167"/>
      <c r="E180" s="167">
        <v>138790.4</v>
      </c>
      <c r="F180" s="166" t="s">
        <v>130</v>
      </c>
      <c r="G180" s="160"/>
    </row>
    <row r="181" spans="2:6" ht="12.75">
      <c r="B181" s="166" t="s">
        <v>463</v>
      </c>
      <c r="C181" s="167">
        <v>34900.179999900014</v>
      </c>
      <c r="D181" s="167"/>
      <c r="E181" s="167">
        <v>319825.73</v>
      </c>
      <c r="F181" s="166" t="s">
        <v>131</v>
      </c>
    </row>
    <row r="182" spans="2:6" ht="12.75">
      <c r="B182" s="166" t="s">
        <v>478</v>
      </c>
      <c r="C182" s="167">
        <v>3340</v>
      </c>
      <c r="D182" s="167"/>
      <c r="E182" s="167">
        <v>0</v>
      </c>
      <c r="F182" s="166" t="s">
        <v>479</v>
      </c>
    </row>
    <row r="183" spans="2:6" ht="12.75">
      <c r="B183" s="166" t="s">
        <v>82</v>
      </c>
      <c r="C183" s="167">
        <v>360000</v>
      </c>
      <c r="D183" s="167"/>
      <c r="E183" s="167">
        <v>360000</v>
      </c>
      <c r="F183" s="166" t="s">
        <v>82</v>
      </c>
    </row>
    <row r="184" spans="2:6" ht="12.75">
      <c r="B184" s="166" t="s">
        <v>361</v>
      </c>
      <c r="C184" s="167">
        <v>28146.7</v>
      </c>
      <c r="D184" s="167"/>
      <c r="E184" s="167">
        <v>105000</v>
      </c>
      <c r="F184" s="166" t="s">
        <v>83</v>
      </c>
    </row>
    <row r="185" spans="2:7" ht="12.75">
      <c r="B185" s="166" t="s">
        <v>14</v>
      </c>
      <c r="C185" s="167">
        <v>568436.374</v>
      </c>
      <c r="D185" s="167"/>
      <c r="E185" s="167">
        <v>15754</v>
      </c>
      <c r="F185" s="166" t="s">
        <v>361</v>
      </c>
      <c r="G185" s="179"/>
    </row>
    <row r="186" spans="2:7" ht="12.75">
      <c r="B186" s="166" t="s">
        <v>480</v>
      </c>
      <c r="C186" s="167">
        <v>11000</v>
      </c>
      <c r="D186" s="167"/>
      <c r="E186" s="167"/>
      <c r="F186" s="166" t="s">
        <v>481</v>
      </c>
      <c r="G186" s="97"/>
    </row>
    <row r="187" spans="2:7" ht="12.75">
      <c r="B187" s="166" t="s">
        <v>482</v>
      </c>
      <c r="C187" s="167">
        <v>162426</v>
      </c>
      <c r="D187" s="167"/>
      <c r="E187" s="167">
        <v>32820.84</v>
      </c>
      <c r="F187" s="166" t="s">
        <v>90</v>
      </c>
      <c r="G187" s="179"/>
    </row>
    <row r="188" spans="2:7" ht="12.75">
      <c r="B188" s="166" t="s">
        <v>2</v>
      </c>
      <c r="C188" s="158">
        <v>5959438</v>
      </c>
      <c r="D188" s="167"/>
      <c r="E188" s="167">
        <v>1004319</v>
      </c>
      <c r="F188" s="166" t="s">
        <v>2</v>
      </c>
      <c r="G188" s="179"/>
    </row>
    <row r="189" spans="3:6" ht="13.5" thickBot="1">
      <c r="C189" s="164">
        <f>SUM(C166:C188)</f>
        <v>15484408.63449869</v>
      </c>
      <c r="D189" s="165"/>
      <c r="E189" s="164">
        <f>SUM(E167:E188)</f>
        <v>11205303.97</v>
      </c>
      <c r="F189" s="165"/>
    </row>
    <row r="190" spans="3:9" ht="13.5" thickTop="1">
      <c r="C190" s="158">
        <f>+C159-C189</f>
        <v>0.3655013106763363</v>
      </c>
      <c r="E190" s="158">
        <f>+'[1]2014LLOG'!J152</f>
        <v>11205304.11437532</v>
      </c>
      <c r="I190" s="157">
        <f>4133586+1825852</f>
        <v>5959438</v>
      </c>
    </row>
    <row r="192" spans="3:6" ht="13.5" thickBot="1">
      <c r="C192" s="161" t="s">
        <v>378</v>
      </c>
      <c r="D192" s="162"/>
      <c r="E192" s="161" t="s">
        <v>212</v>
      </c>
      <c r="F192" s="162"/>
    </row>
    <row r="193" ht="13.5" thickTop="1"/>
    <row r="194" spans="2:5" ht="12.75">
      <c r="B194" s="157" t="s">
        <v>2293</v>
      </c>
      <c r="C194" s="158">
        <v>18100880</v>
      </c>
      <c r="E194" s="158">
        <v>0</v>
      </c>
    </row>
    <row r="196" spans="2:6" ht="13.5" thickBot="1">
      <c r="B196" s="160" t="s">
        <v>223</v>
      </c>
      <c r="C196" s="164">
        <f>SUM(C194:C195)</f>
        <v>18100880</v>
      </c>
      <c r="D196" s="165"/>
      <c r="E196" s="164">
        <f>SUM(E194:E195)</f>
        <v>0</v>
      </c>
      <c r="F196" s="165"/>
    </row>
    <row r="197" ht="13.5" thickTop="1"/>
    <row r="200" ht="12.75">
      <c r="B200" s="160" t="s">
        <v>270</v>
      </c>
    </row>
    <row r="201" spans="3:7" ht="13.5" thickBot="1">
      <c r="C201" s="161" t="s">
        <v>378</v>
      </c>
      <c r="D201" s="162"/>
      <c r="E201" s="161" t="s">
        <v>212</v>
      </c>
      <c r="F201" s="162"/>
      <c r="G201" s="160"/>
    </row>
    <row r="202" spans="2:7" ht="13.5" thickTop="1">
      <c r="B202" s="99" t="s">
        <v>274</v>
      </c>
      <c r="C202" s="177">
        <f>+'[1]2015LLOG'!J270</f>
        <v>326665</v>
      </c>
      <c r="D202" s="177"/>
      <c r="E202" s="177">
        <f>+'[1]2014LLOG'!J705</f>
        <v>172730</v>
      </c>
      <c r="F202" s="178"/>
      <c r="G202" s="99"/>
    </row>
    <row r="203" spans="2:6" ht="12.75">
      <c r="B203" s="157" t="s">
        <v>271</v>
      </c>
      <c r="C203" s="177">
        <f>+'[1]2015LLOG'!J273</f>
        <v>68040.2</v>
      </c>
      <c r="D203" s="177"/>
      <c r="E203" s="177">
        <f>+'[1]2014LLOG'!J707</f>
        <v>54739</v>
      </c>
      <c r="F203" s="178"/>
    </row>
    <row r="204" spans="2:6" ht="12.75">
      <c r="B204" s="157" t="s">
        <v>273</v>
      </c>
      <c r="C204" s="177">
        <f>+'[1]2015LLOG'!J276</f>
        <v>4262363.640000102</v>
      </c>
      <c r="D204" s="177"/>
      <c r="E204" s="177">
        <f>+'[1]2014LLOG'!J710</f>
        <v>4693005.640000097</v>
      </c>
      <c r="F204" s="178"/>
    </row>
    <row r="205" spans="2:6" ht="12.75">
      <c r="B205" s="157" t="s">
        <v>288</v>
      </c>
      <c r="C205" s="177">
        <f>+'[1]2015LLOG'!J282</f>
        <v>12750.2</v>
      </c>
      <c r="D205" s="177"/>
      <c r="E205" s="177">
        <f>+'[1]2014LLOG'!J708</f>
        <v>33896</v>
      </c>
      <c r="F205" s="178"/>
    </row>
    <row r="206" spans="2:7" ht="13.5" thickBot="1">
      <c r="B206" s="163" t="s">
        <v>223</v>
      </c>
      <c r="C206" s="164">
        <f>SUM(C202:C205)</f>
        <v>4669819.0400001025</v>
      </c>
      <c r="D206" s="165"/>
      <c r="E206" s="164">
        <f>SUM(E202:E205)</f>
        <v>4954370.640000097</v>
      </c>
      <c r="F206" s="165"/>
      <c r="G206" s="163"/>
    </row>
    <row r="207" spans="3:5" ht="13.5" thickTop="1">
      <c r="C207" s="158">
        <f>+'[1]BK'!E47</f>
        <v>7384934.94376809</v>
      </c>
      <c r="E207" s="158">
        <f>+'[1]BK'!F47</f>
        <v>4954370.640000097</v>
      </c>
    </row>
    <row r="209" spans="3:7" ht="13.5" thickBot="1">
      <c r="C209" s="161" t="s">
        <v>378</v>
      </c>
      <c r="D209" s="162"/>
      <c r="E209" s="161" t="s">
        <v>212</v>
      </c>
      <c r="F209" s="162"/>
      <c r="G209" s="160"/>
    </row>
    <row r="210" spans="2:6" ht="13.5" thickTop="1">
      <c r="B210" s="157" t="s">
        <v>203</v>
      </c>
      <c r="C210" s="177"/>
      <c r="D210" s="177"/>
      <c r="E210" s="177"/>
      <c r="F210" s="178"/>
    </row>
    <row r="211" spans="2:6" ht="12.75">
      <c r="B211" s="157" t="s">
        <v>483</v>
      </c>
      <c r="C211" s="177">
        <f>+'[1]2015LLOG'!J275</f>
        <v>2818408.9800001</v>
      </c>
      <c r="D211" s="177"/>
      <c r="E211" s="177">
        <v>-81301</v>
      </c>
      <c r="F211" s="178"/>
    </row>
    <row r="212" spans="2:5" ht="12.75">
      <c r="B212" s="157" t="s">
        <v>273</v>
      </c>
      <c r="E212" s="158">
        <v>-584663</v>
      </c>
    </row>
    <row r="213" spans="2:5" ht="12.75">
      <c r="B213" s="157" t="s">
        <v>115</v>
      </c>
      <c r="C213" s="158">
        <f>-'[1]2015LLOG'!H279</f>
        <v>-103302.52142012597</v>
      </c>
      <c r="E213" s="158">
        <f>-'[1]2014LLOG'!H715</f>
        <v>-522921</v>
      </c>
    </row>
    <row r="214" spans="2:7" ht="13.5" thickBot="1">
      <c r="B214" s="163" t="s">
        <v>223</v>
      </c>
      <c r="C214" s="164">
        <f>SUM(C210:C212)</f>
        <v>2818408.9800001</v>
      </c>
      <c r="D214" s="165"/>
      <c r="E214" s="164">
        <f>SUM(E210:E212)</f>
        <v>-665964</v>
      </c>
      <c r="F214" s="165"/>
      <c r="G214" s="163"/>
    </row>
    <row r="215" ht="13.5" thickTop="1"/>
    <row r="217" spans="3:7" ht="13.5" thickBot="1">
      <c r="C217" s="161" t="s">
        <v>378</v>
      </c>
      <c r="D217" s="162"/>
      <c r="E217" s="161" t="s">
        <v>212</v>
      </c>
      <c r="F217" s="162"/>
      <c r="G217" s="160"/>
    </row>
    <row r="218" ht="13.5" thickTop="1">
      <c r="B218" s="157" t="s">
        <v>275</v>
      </c>
    </row>
    <row r="220" spans="2:7" ht="13.5" thickBot="1">
      <c r="B220" s="163" t="s">
        <v>223</v>
      </c>
      <c r="C220" s="164">
        <f>SUM(C218:C219)</f>
        <v>0</v>
      </c>
      <c r="D220" s="165"/>
      <c r="E220" s="164">
        <f>SUM(E218:E219)</f>
        <v>0</v>
      </c>
      <c r="F220" s="165"/>
      <c r="G220" s="163"/>
    </row>
    <row r="221" ht="13.5" thickTop="1"/>
    <row r="223" spans="3:7" ht="13.5" thickBot="1">
      <c r="C223" s="161" t="s">
        <v>378</v>
      </c>
      <c r="D223" s="162"/>
      <c r="E223" s="161" t="s">
        <v>212</v>
      </c>
      <c r="F223" s="162"/>
      <c r="G223" s="160"/>
    </row>
    <row r="224" spans="2:7" ht="13.5" thickTop="1">
      <c r="B224" s="99" t="s">
        <v>484</v>
      </c>
      <c r="C224" s="180">
        <f>+'[1]2015LLOG'!J387+'[1]2015LLOG'!J388</f>
        <v>368251326.02149016</v>
      </c>
      <c r="D224" s="180"/>
      <c r="E224" s="180">
        <f>+'[1]ardh-shpenz'!F7+'[1]ardh-shpenz'!F8</f>
        <v>304981494.2868001</v>
      </c>
      <c r="F224" s="181"/>
      <c r="G224" s="99"/>
    </row>
    <row r="225" spans="2:5" ht="12.75">
      <c r="B225" s="157" t="s">
        <v>322</v>
      </c>
      <c r="C225" s="158">
        <f>+'[1]2015LLOG'!J389+'[1]2015LLOG'!J390+'[1]2015LLOG'!J391+'[1]2015LLOG'!J392+'[1]2015LLOG'!J399</f>
        <v>24016990.121200003</v>
      </c>
      <c r="E225" s="158">
        <f>+'[1]ardh-shpenz'!F10</f>
        <v>232587.5</v>
      </c>
    </row>
    <row r="226" spans="2:7" ht="13.5" thickBot="1">
      <c r="B226" s="163" t="s">
        <v>223</v>
      </c>
      <c r="C226" s="164">
        <f>SUM(C224:C225)</f>
        <v>392268316.1426902</v>
      </c>
      <c r="D226" s="165"/>
      <c r="E226" s="164">
        <f>SUM(E224:E225)</f>
        <v>305214081.7868001</v>
      </c>
      <c r="F226" s="165"/>
      <c r="G226" s="163"/>
    </row>
    <row r="227" spans="2:7" ht="13.5" thickTop="1">
      <c r="B227" s="163"/>
      <c r="C227" s="165">
        <f>+C226-'[1]ardh-shpenz'!E7-'[1]ardh-shpenz'!E8-'[1]ardh-shpenz'!E10</f>
        <v>392268316.1426902</v>
      </c>
      <c r="D227" s="165"/>
      <c r="E227" s="165">
        <f>+E226-'[1]ardh-shpenz'!F7-'[1]ardh-shpenz'!F8-'[1]ardh-shpenz'!F10</f>
        <v>7.450580596923828E-09</v>
      </c>
      <c r="F227" s="165"/>
      <c r="G227" s="163"/>
    </row>
    <row r="228" spans="2:7" ht="12.75">
      <c r="B228" s="163"/>
      <c r="C228" s="165"/>
      <c r="D228" s="165"/>
      <c r="E228" s="165"/>
      <c r="F228" s="165"/>
      <c r="G228" s="163"/>
    </row>
    <row r="229" spans="2:7" ht="13.5" thickBot="1">
      <c r="B229" s="133"/>
      <c r="C229" s="161" t="s">
        <v>378</v>
      </c>
      <c r="D229" s="162"/>
      <c r="E229" s="138" t="s">
        <v>212</v>
      </c>
      <c r="F229" s="143"/>
      <c r="G229" s="163"/>
    </row>
    <row r="230" spans="2:7" ht="13.5" thickTop="1">
      <c r="B230" s="142" t="s">
        <v>204</v>
      </c>
      <c r="C230" s="182">
        <f>+C226</f>
        <v>392268316.1426902</v>
      </c>
      <c r="D230" s="182"/>
      <c r="E230" s="182">
        <v>305214082</v>
      </c>
      <c r="F230" s="183"/>
      <c r="G230" s="163"/>
    </row>
    <row r="231" spans="2:7" ht="12.75">
      <c r="B231" s="133" t="s">
        <v>485</v>
      </c>
      <c r="C231" s="134">
        <v>391255650</v>
      </c>
      <c r="D231" s="134"/>
      <c r="E231" s="134">
        <v>308440601</v>
      </c>
      <c r="F231" s="140"/>
      <c r="G231" s="163"/>
    </row>
    <row r="232" spans="2:7" ht="12.75">
      <c r="B232" s="133" t="s">
        <v>486</v>
      </c>
      <c r="C232" s="134">
        <v>389931136</v>
      </c>
      <c r="D232" s="134"/>
      <c r="E232" s="134"/>
      <c r="F232" s="140"/>
      <c r="G232" s="163"/>
    </row>
    <row r="233" spans="2:7" ht="13.5" thickBot="1">
      <c r="B233" s="139" t="s">
        <v>223</v>
      </c>
      <c r="C233" s="135">
        <f>+C232-C230</f>
        <v>-2337180.1426901817</v>
      </c>
      <c r="D233" s="141"/>
      <c r="E233" s="135">
        <f>E230-E231</f>
        <v>-3226519</v>
      </c>
      <c r="F233" s="141"/>
      <c r="G233" s="163">
        <f>+C230-C232</f>
        <v>2337180.1426901817</v>
      </c>
    </row>
    <row r="234" spans="2:7" ht="13.5" thickTop="1">
      <c r="B234" s="163"/>
      <c r="C234" s="165"/>
      <c r="D234" s="165"/>
      <c r="E234" s="165"/>
      <c r="F234" s="165"/>
      <c r="G234" s="163"/>
    </row>
    <row r="235" spans="2:7" ht="12.75">
      <c r="B235" s="163"/>
      <c r="C235" s="165"/>
      <c r="D235" s="165"/>
      <c r="E235" s="165"/>
      <c r="F235" s="165"/>
      <c r="G235" s="163"/>
    </row>
    <row r="236" spans="2:7" ht="12.75">
      <c r="B236" s="160" t="s">
        <v>99</v>
      </c>
      <c r="G236" s="163"/>
    </row>
    <row r="237" spans="3:7" ht="13.5" thickBot="1">
      <c r="C237" s="161" t="s">
        <v>378</v>
      </c>
      <c r="D237" s="162"/>
      <c r="E237" s="161" t="s">
        <v>212</v>
      </c>
      <c r="F237" s="162"/>
      <c r="G237" s="160"/>
    </row>
    <row r="238" spans="2:7" ht="13.5" thickTop="1">
      <c r="B238" s="142" t="s">
        <v>205</v>
      </c>
      <c r="C238" s="134">
        <v>4144841</v>
      </c>
      <c r="D238" s="134"/>
      <c r="E238" s="134">
        <v>4144841</v>
      </c>
      <c r="F238" s="140"/>
      <c r="G238" s="163"/>
    </row>
    <row r="239" spans="2:7" ht="12.75">
      <c r="B239" s="142" t="s">
        <v>487</v>
      </c>
      <c r="C239" s="134">
        <v>-2145795</v>
      </c>
      <c r="D239" s="134"/>
      <c r="E239" s="134">
        <v>-561754</v>
      </c>
      <c r="F239" s="140"/>
      <c r="G239" s="163"/>
    </row>
    <row r="240" spans="2:7" ht="12.75">
      <c r="B240" s="142" t="s">
        <v>206</v>
      </c>
      <c r="C240" s="134">
        <v>338134</v>
      </c>
      <c r="D240" s="134"/>
      <c r="E240" s="134">
        <v>-356568</v>
      </c>
      <c r="F240" s="140"/>
      <c r="G240" s="163"/>
    </row>
    <row r="241" spans="2:7" ht="13.5" thickBot="1">
      <c r="B241" s="139" t="s">
        <v>223</v>
      </c>
      <c r="C241" s="135">
        <f>+C238+C239+C240</f>
        <v>2337180</v>
      </c>
      <c r="D241" s="141"/>
      <c r="E241" s="135">
        <f>SUM(E238:E240)</f>
        <v>3226519</v>
      </c>
      <c r="F241" s="141"/>
      <c r="G241" s="163">
        <f>+C238-C239+C240</f>
        <v>6628770</v>
      </c>
    </row>
    <row r="242" spans="2:7" ht="14.25" thickBot="1" thickTop="1">
      <c r="B242" s="163" t="s">
        <v>223</v>
      </c>
      <c r="C242" s="164">
        <f>+C233+C241</f>
        <v>-0.14269018173217773</v>
      </c>
      <c r="D242" s="165"/>
      <c r="E242" s="164">
        <f>SUM(E238:E238)</f>
        <v>4144841</v>
      </c>
      <c r="F242" s="165"/>
      <c r="G242" s="163"/>
    </row>
    <row r="243" spans="2:7" ht="13.5" thickTop="1">
      <c r="B243" s="163"/>
      <c r="C243" s="165"/>
      <c r="D243" s="165"/>
      <c r="E243" s="165"/>
      <c r="F243" s="165"/>
      <c r="G243" s="163"/>
    </row>
    <row r="244" spans="2:7" ht="12.75">
      <c r="B244" s="163"/>
      <c r="C244" s="165"/>
      <c r="D244" s="165"/>
      <c r="E244" s="165"/>
      <c r="F244" s="165"/>
      <c r="G244" s="163"/>
    </row>
    <row r="245" spans="2:7" ht="12.75">
      <c r="B245" s="163" t="s">
        <v>116</v>
      </c>
      <c r="C245" s="165"/>
      <c r="D245" s="165"/>
      <c r="E245" s="165"/>
      <c r="F245" s="165"/>
      <c r="G245" s="163"/>
    </row>
    <row r="246" spans="2:7" ht="12.75">
      <c r="B246" s="163"/>
      <c r="C246" s="165"/>
      <c r="D246" s="165"/>
      <c r="E246" s="165"/>
      <c r="F246" s="165"/>
      <c r="G246" s="163"/>
    </row>
    <row r="247" spans="3:7" ht="13.5" thickBot="1">
      <c r="C247" s="161" t="s">
        <v>378</v>
      </c>
      <c r="D247" s="162"/>
      <c r="E247" s="161" t="s">
        <v>212</v>
      </c>
      <c r="F247" s="162"/>
      <c r="G247" s="160"/>
    </row>
    <row r="248" spans="2:7" ht="13.5" thickTop="1">
      <c r="B248" s="99" t="s">
        <v>315</v>
      </c>
      <c r="C248" s="158">
        <f>+'[1]2014LLOG'!I805</f>
        <v>0</v>
      </c>
      <c r="E248" s="158">
        <f>+'[1]2014LLOG'!J805</f>
        <v>30924623</v>
      </c>
      <c r="G248" s="99"/>
    </row>
    <row r="249" spans="2:7" ht="12.75">
      <c r="B249" s="99" t="s">
        <v>100</v>
      </c>
      <c r="C249" s="158">
        <f>+'[1]2015LLOG'!J387+'[1]2015LLOG'!J388-1642861</f>
        <v>366608465.02149016</v>
      </c>
      <c r="E249" s="158">
        <f>255069698-32343942+2967231+526658-356568</f>
        <v>225863077</v>
      </c>
      <c r="G249" s="99"/>
    </row>
    <row r="250" spans="2:7" ht="12.75">
      <c r="B250" s="99" t="s">
        <v>117</v>
      </c>
      <c r="C250" s="158">
        <v>1642861</v>
      </c>
      <c r="E250" s="158">
        <v>32343942</v>
      </c>
      <c r="G250" s="99"/>
    </row>
    <row r="251" spans="2:5" ht="12.75">
      <c r="B251" s="157" t="s">
        <v>325</v>
      </c>
      <c r="C251" s="158">
        <f>+'[1]2015LLOG'!J389+'[1]2015LLOG'!J390+'[1]2015LLOG'!J391+'[1]2015LLOG'!J392</f>
        <v>23579073.4512</v>
      </c>
      <c r="E251" s="158">
        <v>15493285</v>
      </c>
    </row>
    <row r="252" spans="2:5" ht="12.75">
      <c r="B252" s="166" t="s">
        <v>110</v>
      </c>
      <c r="C252" s="158">
        <f>+'[1]2015LLOG'!J399</f>
        <v>437916.67</v>
      </c>
      <c r="E252" s="158">
        <v>232588</v>
      </c>
    </row>
    <row r="253" spans="2:3" ht="12.75">
      <c r="B253" s="157" t="s">
        <v>488</v>
      </c>
      <c r="C253" s="158">
        <f>+'[1]2015LLOG'!J398</f>
        <v>2123422.467600097</v>
      </c>
    </row>
    <row r="254" spans="2:7" ht="12.75">
      <c r="B254" s="157" t="s">
        <v>118</v>
      </c>
      <c r="C254" s="158">
        <f>+'[1]2015LLOG'!J393+'[1]2015LLOG'!J394</f>
        <v>21728.125</v>
      </c>
      <c r="G254" s="158"/>
    </row>
    <row r="255" spans="2:5" ht="12.75">
      <c r="B255" s="157" t="s">
        <v>3</v>
      </c>
      <c r="E255" s="158">
        <v>356568</v>
      </c>
    </row>
    <row r="256" spans="2:7" ht="13.5" thickBot="1">
      <c r="B256" s="163" t="s">
        <v>223</v>
      </c>
      <c r="C256" s="164">
        <f>SUM(C248:C255)</f>
        <v>394413466.7352903</v>
      </c>
      <c r="D256" s="165"/>
      <c r="E256" s="164">
        <f>SUM(E248:E255)</f>
        <v>305214083</v>
      </c>
      <c r="F256" s="165"/>
      <c r="G256" s="163"/>
    </row>
    <row r="257" spans="2:7" ht="13.5" thickTop="1">
      <c r="B257" s="163"/>
      <c r="C257" s="165">
        <f>+C232</f>
        <v>389931136</v>
      </c>
      <c r="D257" s="165"/>
      <c r="E257" s="165">
        <f>+E231</f>
        <v>308440601</v>
      </c>
      <c r="F257" s="165"/>
      <c r="G257" s="163"/>
    </row>
    <row r="258" spans="2:7" ht="12.75">
      <c r="B258" s="163"/>
      <c r="C258" s="165"/>
      <c r="D258" s="165"/>
      <c r="E258" s="165"/>
      <c r="F258" s="165"/>
      <c r="G258" s="163"/>
    </row>
    <row r="259" spans="3:7" ht="13.5" thickBot="1">
      <c r="C259" s="161" t="s">
        <v>378</v>
      </c>
      <c r="D259" s="162"/>
      <c r="E259" s="161" t="s">
        <v>212</v>
      </c>
      <c r="F259" s="162"/>
      <c r="G259" s="160"/>
    </row>
    <row r="260" spans="2:9" ht="13.5" thickTop="1">
      <c r="B260" s="99" t="s">
        <v>314</v>
      </c>
      <c r="C260" s="158">
        <f>-'[1]lloald2015re'!G781</f>
        <v>-295827882.16775143</v>
      </c>
      <c r="E260" s="158">
        <f>+'[1]ardh-shpenz'!F13</f>
        <v>-224511503.3839533</v>
      </c>
      <c r="G260" s="99"/>
      <c r="I260" s="158"/>
    </row>
    <row r="262" spans="2:7" ht="13.5" thickBot="1">
      <c r="B262" s="163" t="s">
        <v>223</v>
      </c>
      <c r="C262" s="164">
        <f>SUM(C260:C261)</f>
        <v>-295827882.16775143</v>
      </c>
      <c r="D262" s="165"/>
      <c r="E262" s="164">
        <f>SUM(E260:E261)</f>
        <v>-224511503.3839533</v>
      </c>
      <c r="F262" s="165"/>
      <c r="G262" s="163"/>
    </row>
    <row r="263" ht="13.5" thickTop="1"/>
    <row r="266" spans="3:7" ht="13.5" thickBot="1">
      <c r="C266" s="161" t="s">
        <v>378</v>
      </c>
      <c r="D266" s="162"/>
      <c r="E266" s="161" t="s">
        <v>212</v>
      </c>
      <c r="F266" s="162"/>
      <c r="G266" s="160"/>
    </row>
    <row r="267" spans="2:7" ht="13.5" thickTop="1">
      <c r="B267" s="99" t="s">
        <v>277</v>
      </c>
      <c r="C267" s="184">
        <f>+'[1]2015LLOG'!H364</f>
        <v>14043668</v>
      </c>
      <c r="D267" s="184"/>
      <c r="E267" s="184">
        <f>+'[1]2014LLOG'!H786</f>
        <v>12842382</v>
      </c>
      <c r="F267" s="185"/>
      <c r="G267" s="99"/>
    </row>
    <row r="268" spans="2:5" ht="12.75">
      <c r="B268" s="157" t="s">
        <v>274</v>
      </c>
      <c r="C268" s="158">
        <f>+'[1]2015LLOG'!H365</f>
        <v>2254128</v>
      </c>
      <c r="E268" s="158">
        <f>+'[1]2014LLOG'!H787</f>
        <v>2024388</v>
      </c>
    </row>
    <row r="269" spans="2:7" ht="13.5" thickBot="1">
      <c r="B269" s="163" t="s">
        <v>223</v>
      </c>
      <c r="C269" s="164">
        <f>SUM(C267:C268)</f>
        <v>16297796</v>
      </c>
      <c r="D269" s="165"/>
      <c r="E269" s="164">
        <f>SUM(E267:E268)</f>
        <v>14866770</v>
      </c>
      <c r="F269" s="165"/>
      <c r="G269" s="163"/>
    </row>
    <row r="270" ht="13.5" thickTop="1"/>
    <row r="272" spans="3:7" ht="13.5" thickBot="1">
      <c r="C272" s="161" t="s">
        <v>378</v>
      </c>
      <c r="D272" s="162"/>
      <c r="E272" s="161" t="s">
        <v>212</v>
      </c>
      <c r="F272" s="162"/>
      <c r="G272" s="160"/>
    </row>
    <row r="273" spans="3:7" ht="13.5" thickTop="1">
      <c r="C273" s="162"/>
      <c r="D273" s="162"/>
      <c r="E273" s="162"/>
      <c r="F273" s="162"/>
      <c r="G273" s="160"/>
    </row>
    <row r="274" spans="2:14" ht="12.75">
      <c r="B274" s="186" t="s">
        <v>489</v>
      </c>
      <c r="C274" s="187">
        <f>+'[1]2015LLOG'!H332</f>
        <v>332724.28</v>
      </c>
      <c r="D274" s="187"/>
      <c r="E274" s="187">
        <v>289528</v>
      </c>
      <c r="F274" s="187"/>
      <c r="G274" s="160"/>
      <c r="I274" s="133"/>
      <c r="J274" s="133"/>
      <c r="K274" s="133"/>
      <c r="L274" s="133"/>
      <c r="M274" s="133"/>
      <c r="N274" s="133"/>
    </row>
    <row r="275" spans="2:14" ht="12.75">
      <c r="B275" s="186" t="s">
        <v>156</v>
      </c>
      <c r="C275" s="188">
        <f>2550+466789+170371+70000+2550+166796+1800+66623</f>
        <v>947479</v>
      </c>
      <c r="D275" s="188"/>
      <c r="E275" s="189">
        <f>437060+2088300-2088300</f>
        <v>437060</v>
      </c>
      <c r="F275" s="188"/>
      <c r="I275" s="133"/>
      <c r="J275" s="133"/>
      <c r="K275" s="133"/>
      <c r="L275" s="133"/>
      <c r="M275" s="133"/>
      <c r="N275" s="133"/>
    </row>
    <row r="276" spans="2:14" ht="12.75">
      <c r="B276" s="186" t="s">
        <v>119</v>
      </c>
      <c r="C276" s="188">
        <f>121666+1132604</f>
        <v>1254270</v>
      </c>
      <c r="D276" s="188"/>
      <c r="E276" s="189">
        <v>871296</v>
      </c>
      <c r="F276" s="188"/>
      <c r="I276" s="190"/>
      <c r="J276" s="65"/>
      <c r="K276" s="65"/>
      <c r="L276" s="191"/>
      <c r="M276" s="189"/>
      <c r="N276" s="65"/>
    </row>
    <row r="277" spans="2:14" ht="12.75">
      <c r="B277" s="186" t="s">
        <v>490</v>
      </c>
      <c r="C277" s="188">
        <v>412250</v>
      </c>
      <c r="D277" s="188"/>
      <c r="E277" s="189"/>
      <c r="F277" s="188"/>
      <c r="I277" s="190"/>
      <c r="J277" s="65"/>
      <c r="K277" s="65"/>
      <c r="L277" s="191"/>
      <c r="M277" s="189"/>
      <c r="N277" s="65"/>
    </row>
    <row r="278" spans="2:14" ht="12.75">
      <c r="B278" s="186" t="s">
        <v>120</v>
      </c>
      <c r="C278" s="188">
        <v>450219</v>
      </c>
      <c r="D278" s="188"/>
      <c r="E278" s="189">
        <v>255864</v>
      </c>
      <c r="F278" s="188"/>
      <c r="I278" s="190"/>
      <c r="J278" s="65"/>
      <c r="K278" s="65"/>
      <c r="L278" s="191"/>
      <c r="M278" s="189"/>
      <c r="N278" s="65"/>
    </row>
    <row r="279" spans="2:14" ht="12.75">
      <c r="B279" s="186" t="s">
        <v>121</v>
      </c>
      <c r="C279" s="188">
        <f>+'[1]2015LLOG'!H341</f>
        <v>145048.88</v>
      </c>
      <c r="D279" s="188"/>
      <c r="E279" s="189">
        <v>138083</v>
      </c>
      <c r="F279" s="188"/>
      <c r="I279" s="190"/>
      <c r="J279" s="65"/>
      <c r="K279" s="65"/>
      <c r="L279" s="191"/>
      <c r="M279" s="189"/>
      <c r="N279" s="65"/>
    </row>
    <row r="280" spans="2:14" ht="12.75">
      <c r="B280" s="186" t="s">
        <v>122</v>
      </c>
      <c r="C280" s="188">
        <v>25000</v>
      </c>
      <c r="D280" s="188"/>
      <c r="E280" s="189">
        <v>40600</v>
      </c>
      <c r="F280" s="188"/>
      <c r="I280" s="190"/>
      <c r="J280" s="65"/>
      <c r="K280" s="65"/>
      <c r="L280" s="191"/>
      <c r="M280" s="189"/>
      <c r="N280" s="65"/>
    </row>
    <row r="281" spans="2:14" ht="12.75">
      <c r="B281" s="186" t="s">
        <v>4</v>
      </c>
      <c r="C281" s="188">
        <v>79151</v>
      </c>
      <c r="D281" s="188"/>
      <c r="E281" s="189">
        <v>92319</v>
      </c>
      <c r="F281" s="188"/>
      <c r="I281" s="190"/>
      <c r="J281" s="65"/>
      <c r="K281" s="65"/>
      <c r="L281" s="191"/>
      <c r="M281" s="189"/>
      <c r="N281" s="65"/>
    </row>
    <row r="282" spans="2:14" ht="12.75">
      <c r="B282" s="186" t="s">
        <v>123</v>
      </c>
      <c r="C282" s="188">
        <v>553037</v>
      </c>
      <c r="D282" s="188"/>
      <c r="E282" s="189">
        <v>139279</v>
      </c>
      <c r="F282" s="188"/>
      <c r="I282" s="190"/>
      <c r="J282" s="65"/>
      <c r="K282" s="65"/>
      <c r="L282" s="191"/>
      <c r="M282" s="189"/>
      <c r="N282" s="65"/>
    </row>
    <row r="283" spans="2:14" ht="12.75">
      <c r="B283" s="186" t="s">
        <v>157</v>
      </c>
      <c r="C283" s="188">
        <v>555856</v>
      </c>
      <c r="D283" s="188"/>
      <c r="E283" s="189">
        <v>356245</v>
      </c>
      <c r="F283" s="188"/>
      <c r="I283" s="190"/>
      <c r="J283" s="65"/>
      <c r="K283" s="65"/>
      <c r="L283" s="191"/>
      <c r="M283" s="189"/>
      <c r="N283" s="65"/>
    </row>
    <row r="284" spans="2:14" ht="12.75">
      <c r="B284" s="186" t="s">
        <v>316</v>
      </c>
      <c r="C284" s="188">
        <v>0</v>
      </c>
      <c r="D284" s="188"/>
      <c r="E284" s="189">
        <v>150000</v>
      </c>
      <c r="F284" s="188"/>
      <c r="I284" s="190"/>
      <c r="J284" s="65"/>
      <c r="K284" s="65"/>
      <c r="L284" s="191"/>
      <c r="M284" s="189"/>
      <c r="N284" s="65"/>
    </row>
    <row r="285" spans="2:14" ht="12.75">
      <c r="B285" s="186" t="s">
        <v>108</v>
      </c>
      <c r="C285" s="188">
        <v>0</v>
      </c>
      <c r="D285" s="188"/>
      <c r="E285" s="189">
        <v>51353</v>
      </c>
      <c r="F285" s="188"/>
      <c r="I285" s="190"/>
      <c r="J285" s="65"/>
      <c r="K285" s="65"/>
      <c r="L285" s="192"/>
      <c r="M285" s="189"/>
      <c r="N285" s="65"/>
    </row>
    <row r="286" spans="2:14" ht="12.75">
      <c r="B286" s="186" t="s">
        <v>317</v>
      </c>
      <c r="C286" s="188">
        <v>195250</v>
      </c>
      <c r="D286" s="188"/>
      <c r="E286" s="189">
        <v>140070</v>
      </c>
      <c r="F286" s="188"/>
      <c r="I286" s="190"/>
      <c r="J286" s="65"/>
      <c r="K286" s="65"/>
      <c r="L286" s="192"/>
      <c r="M286" s="189"/>
      <c r="N286" s="65"/>
    </row>
    <row r="287" spans="2:14" ht="12.75">
      <c r="B287" s="186" t="s">
        <v>318</v>
      </c>
      <c r="C287" s="188">
        <f>669201+390</f>
        <v>669591</v>
      </c>
      <c r="D287" s="188"/>
      <c r="E287" s="189">
        <v>732830</v>
      </c>
      <c r="F287" s="188"/>
      <c r="I287" s="190"/>
      <c r="J287" s="65"/>
      <c r="K287" s="65"/>
      <c r="L287" s="192"/>
      <c r="M287" s="189"/>
      <c r="N287" s="65"/>
    </row>
    <row r="288" spans="2:14" ht="12.75">
      <c r="B288" s="186" t="s">
        <v>491</v>
      </c>
      <c r="C288" s="188">
        <v>4437690</v>
      </c>
      <c r="D288" s="188"/>
      <c r="E288" s="189">
        <f>260784+592656</f>
        <v>853440</v>
      </c>
      <c r="F288" s="188"/>
      <c r="I288" s="190"/>
      <c r="J288" s="65"/>
      <c r="K288" s="65"/>
      <c r="L288" s="191"/>
      <c r="M288" s="189"/>
      <c r="N288" s="65"/>
    </row>
    <row r="289" spans="2:14" ht="12.75">
      <c r="B289" s="186" t="s">
        <v>492</v>
      </c>
      <c r="C289" s="188">
        <v>0</v>
      </c>
      <c r="D289" s="188"/>
      <c r="E289" s="189">
        <f>471938+2381426</f>
        <v>2853364</v>
      </c>
      <c r="F289" s="188"/>
      <c r="I289" s="190"/>
      <c r="J289" s="65"/>
      <c r="K289" s="65"/>
      <c r="L289" s="191"/>
      <c r="M289" s="193"/>
      <c r="N289" s="65"/>
    </row>
    <row r="290" spans="2:14" ht="12.75">
      <c r="B290" s="186" t="s">
        <v>124</v>
      </c>
      <c r="C290" s="188">
        <v>34759</v>
      </c>
      <c r="D290" s="188"/>
      <c r="E290" s="189">
        <v>57299</v>
      </c>
      <c r="F290" s="188"/>
      <c r="I290" s="190"/>
      <c r="J290" s="65"/>
      <c r="K290" s="65"/>
      <c r="L290" s="191"/>
      <c r="M290" s="189"/>
      <c r="N290" s="65"/>
    </row>
    <row r="291" spans="2:14" ht="12.75">
      <c r="B291" s="186" t="s">
        <v>319</v>
      </c>
      <c r="C291" s="188">
        <v>1135373</v>
      </c>
      <c r="D291" s="188"/>
      <c r="E291" s="189">
        <v>806445</v>
      </c>
      <c r="F291" s="188"/>
      <c r="I291" s="190"/>
      <c r="J291" s="65"/>
      <c r="K291" s="65"/>
      <c r="L291" s="191"/>
      <c r="M291" s="189"/>
      <c r="N291" s="65"/>
    </row>
    <row r="292" spans="2:14" ht="12.75">
      <c r="B292" s="186" t="s">
        <v>320</v>
      </c>
      <c r="C292" s="188">
        <f>2039580+2200</f>
        <v>2041780</v>
      </c>
      <c r="D292" s="188"/>
      <c r="E292" s="189">
        <v>1659048</v>
      </c>
      <c r="F292" s="188"/>
      <c r="G292" s="99"/>
      <c r="I292" s="190"/>
      <c r="J292" s="65"/>
      <c r="K292" s="65"/>
      <c r="L292" s="191"/>
      <c r="M292" s="189"/>
      <c r="N292" s="65"/>
    </row>
    <row r="293" spans="2:14" ht="12.75">
      <c r="B293" s="186" t="s">
        <v>97</v>
      </c>
      <c r="C293" s="188">
        <v>886060</v>
      </c>
      <c r="D293" s="188"/>
      <c r="E293" s="189">
        <v>909509</v>
      </c>
      <c r="F293" s="188"/>
      <c r="G293" s="99"/>
      <c r="I293" s="190"/>
      <c r="J293" s="65"/>
      <c r="K293" s="65"/>
      <c r="L293" s="191"/>
      <c r="M293" s="189"/>
      <c r="N293" s="65"/>
    </row>
    <row r="294" spans="2:14" ht="12.75">
      <c r="B294" s="186" t="s">
        <v>158</v>
      </c>
      <c r="C294" s="188">
        <v>470200</v>
      </c>
      <c r="D294" s="188"/>
      <c r="E294" s="189">
        <v>448018</v>
      </c>
      <c r="F294" s="188"/>
      <c r="G294" s="99"/>
      <c r="I294" s="190"/>
      <c r="J294" s="65"/>
      <c r="K294" s="65"/>
      <c r="L294" s="191"/>
      <c r="M294" s="189"/>
      <c r="N294" s="65"/>
    </row>
    <row r="295" spans="2:14" ht="12.75">
      <c r="B295" s="186" t="s">
        <v>125</v>
      </c>
      <c r="C295" s="188">
        <f>323155+5604</f>
        <v>328759</v>
      </c>
      <c r="D295" s="188"/>
      <c r="E295" s="189">
        <v>217688</v>
      </c>
      <c r="F295" s="188"/>
      <c r="G295" s="99"/>
      <c r="I295" s="190"/>
      <c r="J295" s="65"/>
      <c r="K295" s="65"/>
      <c r="L295" s="191"/>
      <c r="M295" s="189"/>
      <c r="N295" s="65"/>
    </row>
    <row r="296" spans="2:14" ht="12.75">
      <c r="B296" s="186" t="s">
        <v>101</v>
      </c>
      <c r="C296" s="188">
        <v>117220</v>
      </c>
      <c r="D296" s="188"/>
      <c r="E296" s="189">
        <v>15000</v>
      </c>
      <c r="F296" s="188"/>
      <c r="G296" s="99"/>
      <c r="I296" s="190"/>
      <c r="J296" s="65"/>
      <c r="K296" s="65"/>
      <c r="L296" s="191"/>
      <c r="M296" s="189"/>
      <c r="N296" s="65"/>
    </row>
    <row r="297" spans="2:14" ht="12.75">
      <c r="B297" s="186" t="s">
        <v>321</v>
      </c>
      <c r="C297" s="188">
        <v>158472</v>
      </c>
      <c r="D297" s="188"/>
      <c r="E297" s="189">
        <f>8953+215993</f>
        <v>224946</v>
      </c>
      <c r="F297" s="188"/>
      <c r="G297" s="99"/>
      <c r="I297" s="190"/>
      <c r="J297" s="65"/>
      <c r="K297" s="65"/>
      <c r="L297" s="191"/>
      <c r="M297" s="189"/>
      <c r="N297" s="65"/>
    </row>
    <row r="298" spans="2:14" ht="12.75">
      <c r="B298" s="186" t="s">
        <v>109</v>
      </c>
      <c r="C298" s="188">
        <v>1321719</v>
      </c>
      <c r="D298" s="188"/>
      <c r="E298" s="189">
        <v>598830</v>
      </c>
      <c r="F298" s="188"/>
      <c r="G298" s="99"/>
      <c r="I298" s="190"/>
      <c r="J298" s="65"/>
      <c r="K298" s="65"/>
      <c r="L298" s="191"/>
      <c r="M298" s="189"/>
      <c r="N298" s="65"/>
    </row>
    <row r="299" spans="2:14" ht="12.75">
      <c r="B299" s="186" t="s">
        <v>220</v>
      </c>
      <c r="C299" s="188">
        <f>+'[1]lloald2015re'!G831</f>
        <v>290445.5296523001</v>
      </c>
      <c r="D299" s="188"/>
      <c r="E299" s="189">
        <v>333627</v>
      </c>
      <c r="F299" s="188"/>
      <c r="G299" s="99"/>
      <c r="I299" s="190"/>
      <c r="J299" s="65"/>
      <c r="K299" s="65"/>
      <c r="L299" s="191"/>
      <c r="M299" s="189"/>
      <c r="N299" s="65"/>
    </row>
    <row r="300" spans="2:14" ht="12.75">
      <c r="B300" s="186" t="s">
        <v>4</v>
      </c>
      <c r="C300" s="187"/>
      <c r="D300" s="187"/>
      <c r="E300" s="187"/>
      <c r="F300" s="187"/>
      <c r="G300" s="99"/>
      <c r="I300" s="190"/>
      <c r="J300" s="65"/>
      <c r="K300" s="65"/>
      <c r="L300" s="191"/>
      <c r="M300" s="189"/>
      <c r="N300" s="65"/>
    </row>
    <row r="301" spans="2:14" ht="13.5" thickBot="1">
      <c r="B301" s="194" t="s">
        <v>223</v>
      </c>
      <c r="C301" s="164">
        <f>SUM(C273:C300)</f>
        <v>16842353.6896523</v>
      </c>
      <c r="D301" s="165"/>
      <c r="E301" s="164">
        <f>SUM(E273:E300)</f>
        <v>12671741</v>
      </c>
      <c r="F301" s="165"/>
      <c r="G301" s="160"/>
      <c r="I301" s="190"/>
      <c r="J301" s="65"/>
      <c r="K301" s="65"/>
      <c r="L301" s="191"/>
      <c r="M301" s="189"/>
      <c r="N301" s="65"/>
    </row>
    <row r="302" spans="2:14" ht="13.5" thickTop="1">
      <c r="B302" s="169"/>
      <c r="C302" s="159">
        <f>+'[1]ardh-shpenz'!E14</f>
        <v>0</v>
      </c>
      <c r="D302" s="159"/>
      <c r="E302" s="158">
        <f>+'[1]ardh-shpenz'!F14</f>
        <v>-12671742.688800002</v>
      </c>
      <c r="I302" s="195"/>
      <c r="J302" s="65"/>
      <c r="K302" s="65"/>
      <c r="L302" s="191"/>
      <c r="M302" s="189"/>
      <c r="N302" s="65"/>
    </row>
    <row r="303" spans="9:14" ht="12.75">
      <c r="I303" s="190"/>
      <c r="J303" s="65"/>
      <c r="K303" s="65"/>
      <c r="L303" s="191"/>
      <c r="M303" s="189"/>
      <c r="N303" s="65"/>
    </row>
    <row r="304" spans="3:14" ht="13.5" thickBot="1">
      <c r="C304" s="161" t="s">
        <v>378</v>
      </c>
      <c r="D304" s="162"/>
      <c r="E304" s="161" t="s">
        <v>212</v>
      </c>
      <c r="F304" s="162"/>
      <c r="I304" s="190"/>
      <c r="J304" s="65"/>
      <c r="K304" s="65"/>
      <c r="L304" s="191"/>
      <c r="M304" s="189"/>
      <c r="N304" s="65"/>
    </row>
    <row r="305" spans="9:14" ht="13.5" thickTop="1">
      <c r="I305" s="190"/>
      <c r="J305" s="65"/>
      <c r="K305" s="65"/>
      <c r="L305" s="191"/>
      <c r="M305" s="189"/>
      <c r="N305" s="65"/>
    </row>
    <row r="306" spans="9:14" ht="12.75">
      <c r="I306" s="190"/>
      <c r="J306" s="65"/>
      <c r="K306" s="65"/>
      <c r="L306" s="191"/>
      <c r="M306" s="189"/>
      <c r="N306" s="65"/>
    </row>
    <row r="307" spans="3:14" ht="13.5" thickBot="1">
      <c r="C307" s="161" t="s">
        <v>378</v>
      </c>
      <c r="D307" s="162"/>
      <c r="E307" s="161" t="s">
        <v>212</v>
      </c>
      <c r="F307" s="162"/>
      <c r="G307" s="160"/>
      <c r="I307" s="190"/>
      <c r="J307" s="65"/>
      <c r="K307" s="65"/>
      <c r="L307" s="191"/>
      <c r="M307" s="189"/>
      <c r="N307" s="65"/>
    </row>
    <row r="308" spans="2:14" ht="13.5" thickTop="1">
      <c r="B308" s="157" t="s">
        <v>278</v>
      </c>
      <c r="C308" s="187">
        <f>+'[1]2015LLOG'!J395+'[1]2015LLOG'!J396</f>
        <v>6834608.256699998</v>
      </c>
      <c r="D308" s="187"/>
      <c r="E308" s="187">
        <f>+'[1]2014LLOG'!J815+'[1]2014LLOG'!J816</f>
        <v>175950.98980130002</v>
      </c>
      <c r="F308" s="187"/>
      <c r="I308" s="190"/>
      <c r="J308" s="65"/>
      <c r="K308" s="65"/>
      <c r="L308" s="191"/>
      <c r="M308" s="189"/>
      <c r="N308" s="65"/>
    </row>
    <row r="309" spans="2:14" ht="12.75">
      <c r="B309" s="157" t="s">
        <v>297</v>
      </c>
      <c r="C309" s="187">
        <f>+'[1]2015LLOG'!J394</f>
        <v>21035.455</v>
      </c>
      <c r="D309" s="187"/>
      <c r="E309" s="187">
        <f>+'[1]2014LLOG'!J813</f>
        <v>2599.0121999999997</v>
      </c>
      <c r="F309" s="187"/>
      <c r="I309" s="190"/>
      <c r="J309" s="65"/>
      <c r="K309" s="65"/>
      <c r="L309" s="191"/>
      <c r="M309" s="189"/>
      <c r="N309" s="65"/>
    </row>
    <row r="310" spans="2:14" ht="12.75">
      <c r="B310" s="157" t="s">
        <v>322</v>
      </c>
      <c r="C310" s="187">
        <f>+'[1]2015LLOG'!J393</f>
        <v>692.67</v>
      </c>
      <c r="D310" s="187"/>
      <c r="E310" s="187">
        <f>+'[1]2014LLOG'!J814+'[1]2014LLOG'!J812</f>
        <v>4385.99</v>
      </c>
      <c r="F310" s="187"/>
      <c r="I310" s="190"/>
      <c r="J310" s="65"/>
      <c r="K310" s="65"/>
      <c r="L310" s="191"/>
      <c r="M310" s="196"/>
      <c r="N310" s="133"/>
    </row>
    <row r="311" spans="2:14" ht="12.75">
      <c r="B311" s="197" t="s">
        <v>279</v>
      </c>
      <c r="C311" s="187">
        <f>-'[1]2015LLOG'!H374-'[1]2015LLOG'!H375</f>
        <v>-4711185.789099901</v>
      </c>
      <c r="D311" s="187"/>
      <c r="E311" s="187">
        <f>-'[1]2014LLOG'!H795-'[1]2014LLOG'!H796</f>
        <v>-5401048.118679299</v>
      </c>
      <c r="F311" s="187"/>
      <c r="G311" s="197"/>
      <c r="I311" s="190"/>
      <c r="J311" s="65"/>
      <c r="K311" s="65"/>
      <c r="L311" s="198"/>
      <c r="M311" s="189"/>
      <c r="N311" s="133"/>
    </row>
    <row r="312" spans="2:14" ht="12.75">
      <c r="B312" s="157" t="s">
        <v>175</v>
      </c>
      <c r="C312" s="199"/>
      <c r="D312" s="199"/>
      <c r="E312" s="199"/>
      <c r="F312" s="187"/>
      <c r="I312" s="190"/>
      <c r="J312" s="65"/>
      <c r="K312" s="65"/>
      <c r="L312" s="198"/>
      <c r="M312" s="189"/>
      <c r="N312" s="133"/>
    </row>
    <row r="313" spans="2:14" ht="12.75">
      <c r="B313" s="157" t="s">
        <v>280</v>
      </c>
      <c r="C313" s="187">
        <f>-'[1]2015LLOG'!H372</f>
        <v>-368174.5549061</v>
      </c>
      <c r="D313" s="187"/>
      <c r="E313" s="187">
        <f>-'[1]2014LLOG'!H793</f>
        <v>-78092.17293799999</v>
      </c>
      <c r="F313" s="187"/>
      <c r="I313" s="190"/>
      <c r="J313" s="65"/>
      <c r="K313" s="65"/>
      <c r="L313" s="198"/>
      <c r="M313" s="189"/>
      <c r="N313" s="133"/>
    </row>
    <row r="314" spans="2:14" ht="13.5" thickBot="1">
      <c r="B314" s="163" t="s">
        <v>223</v>
      </c>
      <c r="C314" s="164">
        <f>SUM(C308:C313)</f>
        <v>1776976.037693997</v>
      </c>
      <c r="D314" s="165"/>
      <c r="E314" s="164">
        <f>SUM(E308:E313)</f>
        <v>-5296204.299616</v>
      </c>
      <c r="F314" s="165"/>
      <c r="G314" s="163"/>
      <c r="I314" s="195"/>
      <c r="J314" s="65"/>
      <c r="K314" s="65"/>
      <c r="L314" s="198"/>
      <c r="M314" s="189"/>
      <c r="N314" s="133"/>
    </row>
    <row r="315" spans="3:14" ht="13.5" thickTop="1">
      <c r="C315" s="158">
        <f>+'[1]ardh-shpenz'!E25+'[1]ardh-shpenz'!E26+'[1]ardh-shpenz'!E24</f>
        <v>0</v>
      </c>
      <c r="E315" s="158">
        <f>+'[1]ardh-shpenz'!F25+'[1]ardh-shpenz'!F26+'[1]ardh-shpenz'!F24</f>
        <v>-5296340.289616</v>
      </c>
      <c r="I315" s="133"/>
      <c r="J315" s="133"/>
      <c r="K315" s="133"/>
      <c r="L315" s="133"/>
      <c r="M315" s="189"/>
      <c r="N315" s="133"/>
    </row>
    <row r="316" spans="9:14" ht="12.75">
      <c r="I316" s="133"/>
      <c r="J316" s="133"/>
      <c r="K316" s="133"/>
      <c r="L316" s="133"/>
      <c r="M316" s="133"/>
      <c r="N316" s="133"/>
    </row>
    <row r="317" spans="3:14" ht="13.5" thickBot="1">
      <c r="C317" s="161" t="s">
        <v>378</v>
      </c>
      <c r="D317" s="162"/>
      <c r="E317" s="161" t="s">
        <v>212</v>
      </c>
      <c r="F317" s="162"/>
      <c r="G317" s="160"/>
      <c r="I317" s="133"/>
      <c r="J317" s="133"/>
      <c r="K317" s="133"/>
      <c r="L317" s="133"/>
      <c r="M317" s="133"/>
      <c r="N317" s="133"/>
    </row>
    <row r="318" spans="2:14" ht="13.5" thickTop="1">
      <c r="B318" s="157" t="s">
        <v>281</v>
      </c>
      <c r="C318" s="158">
        <f>+'[1]ardh-shpenz'!D28</f>
        <v>58206736.82977045</v>
      </c>
      <c r="E318" s="158">
        <f>+'[1]ardh-shpenz'!F28</f>
        <v>41300370.17443078</v>
      </c>
      <c r="I318" s="133"/>
      <c r="J318" s="133"/>
      <c r="K318" s="133"/>
      <c r="L318" s="133"/>
      <c r="M318" s="133"/>
      <c r="N318" s="133"/>
    </row>
    <row r="319" spans="2:14" ht="12.75">
      <c r="B319" s="157" t="s">
        <v>282</v>
      </c>
      <c r="C319" s="158">
        <v>1480190</v>
      </c>
      <c r="E319" s="158">
        <v>823776</v>
      </c>
      <c r="I319" s="133"/>
      <c r="J319" s="133"/>
      <c r="K319" s="133"/>
      <c r="L319" s="133"/>
      <c r="M319" s="133"/>
      <c r="N319" s="133"/>
    </row>
    <row r="320" spans="2:14" ht="12.75">
      <c r="B320" s="157" t="s">
        <v>283</v>
      </c>
      <c r="C320" s="200">
        <f>SUM(C318:C319)</f>
        <v>59686926.82977045</v>
      </c>
      <c r="D320" s="159"/>
      <c r="E320" s="200">
        <f>SUM(E318:E319)</f>
        <v>42124146.17443078</v>
      </c>
      <c r="I320" s="133"/>
      <c r="J320" s="133"/>
      <c r="K320" s="133"/>
      <c r="L320" s="133"/>
      <c r="M320" s="133"/>
      <c r="N320" s="133"/>
    </row>
    <row r="321" spans="2:14" ht="12.75">
      <c r="B321" s="157" t="s">
        <v>284</v>
      </c>
      <c r="C321" s="201">
        <v>15</v>
      </c>
      <c r="D321" s="201"/>
      <c r="E321" s="201">
        <v>15</v>
      </c>
      <c r="F321" s="201"/>
      <c r="I321" s="133"/>
      <c r="J321" s="133"/>
      <c r="K321" s="133"/>
      <c r="L321" s="133"/>
      <c r="M321" s="133"/>
      <c r="N321" s="133"/>
    </row>
    <row r="322" spans="2:14" ht="12.75">
      <c r="B322" s="160" t="s">
        <v>272</v>
      </c>
      <c r="C322" s="202">
        <f>+C320*0.15</f>
        <v>8953039.024465568</v>
      </c>
      <c r="D322" s="202"/>
      <c r="E322" s="202">
        <f>+E320*0.15</f>
        <v>6318621.926164617</v>
      </c>
      <c r="F322" s="165"/>
      <c r="G322" s="160"/>
      <c r="I322" s="133"/>
      <c r="J322" s="133"/>
      <c r="K322" s="133"/>
      <c r="L322" s="133"/>
      <c r="M322" s="133"/>
      <c r="N322" s="133"/>
    </row>
    <row r="323" spans="9:14" ht="12.75">
      <c r="I323" s="133"/>
      <c r="J323" s="133"/>
      <c r="K323" s="133"/>
      <c r="L323" s="133"/>
      <c r="M323" s="133"/>
      <c r="N323" s="133"/>
    </row>
    <row r="324" spans="2:14" ht="12.75">
      <c r="B324" s="160" t="s">
        <v>285</v>
      </c>
      <c r="C324" s="202">
        <f>+C318-C322</f>
        <v>49253697.805304885</v>
      </c>
      <c r="D324" s="202"/>
      <c r="E324" s="202">
        <f>+E318-E322</f>
        <v>34981748.24826616</v>
      </c>
      <c r="F324" s="165"/>
      <c r="G324" s="160"/>
      <c r="I324" s="133"/>
      <c r="J324" s="133"/>
      <c r="K324" s="133"/>
      <c r="L324" s="133"/>
      <c r="M324" s="133"/>
      <c r="N324" s="133"/>
    </row>
    <row r="328" ht="12.75">
      <c r="B328" s="3" t="s">
        <v>75</v>
      </c>
    </row>
    <row r="329" ht="12.75">
      <c r="B329" s="2" t="s">
        <v>78</v>
      </c>
    </row>
    <row r="331" spans="2:7" ht="12.75">
      <c r="B331" s="2"/>
      <c r="C331" s="26"/>
      <c r="D331" s="26"/>
      <c r="E331" s="26"/>
      <c r="F331" s="35"/>
      <c r="G331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7"/>
  <sheetViews>
    <sheetView zoomScalePageLayoutView="0" workbookViewId="0" topLeftCell="A1">
      <selection activeCell="I39" sqref="I39"/>
    </sheetView>
  </sheetViews>
  <sheetFormatPr defaultColWidth="11.421875" defaultRowHeight="12.75"/>
  <cols>
    <col min="1" max="1" width="4.421875" style="65" customWidth="1"/>
    <col min="2" max="2" width="11.421875" style="65" customWidth="1"/>
    <col min="3" max="3" width="17.421875" style="65" customWidth="1"/>
    <col min="4" max="4" width="7.28125" style="65" customWidth="1"/>
    <col min="5" max="6" width="11.421875" style="65" customWidth="1"/>
    <col min="7" max="7" width="18.140625" style="65" customWidth="1"/>
    <col min="8" max="8" width="12.28125" style="65" bestFit="1" customWidth="1"/>
    <col min="9" max="16384" width="11.421875" style="65" customWidth="1"/>
  </cols>
  <sheetData>
    <row r="1" ht="15.75">
      <c r="B1" s="70" t="s">
        <v>2271</v>
      </c>
    </row>
    <row r="2" spans="2:3" ht="12.75">
      <c r="B2" s="96" t="s">
        <v>2272</v>
      </c>
      <c r="C2" s="96" t="s">
        <v>2273</v>
      </c>
    </row>
    <row r="4" ht="18">
      <c r="C4" s="204" t="s">
        <v>2274</v>
      </c>
    </row>
    <row r="5" ht="12.75">
      <c r="F5" s="205" t="s">
        <v>494</v>
      </c>
    </row>
    <row r="8" spans="1:7" ht="12.75">
      <c r="A8" s="206" t="s">
        <v>2275</v>
      </c>
      <c r="B8" s="207" t="s">
        <v>495</v>
      </c>
      <c r="C8" s="78" t="s">
        <v>49</v>
      </c>
      <c r="D8" s="78" t="s">
        <v>496</v>
      </c>
      <c r="E8" s="79" t="s">
        <v>45</v>
      </c>
      <c r="F8" s="79" t="s">
        <v>497</v>
      </c>
      <c r="G8" s="80" t="s">
        <v>498</v>
      </c>
    </row>
    <row r="9" spans="1:7" ht="12.75">
      <c r="A9" s="86">
        <v>1</v>
      </c>
      <c r="B9" s="208" t="s">
        <v>502</v>
      </c>
      <c r="C9" s="208" t="s">
        <v>503</v>
      </c>
      <c r="D9" s="208" t="s">
        <v>499</v>
      </c>
      <c r="E9" s="209">
        <v>27</v>
      </c>
      <c r="F9" s="209">
        <v>6358.893311343082</v>
      </c>
      <c r="G9" s="210">
        <v>171690.11940626323</v>
      </c>
    </row>
    <row r="10" spans="1:7" ht="12.75">
      <c r="A10" s="86">
        <v>2</v>
      </c>
      <c r="B10" s="208" t="s">
        <v>506</v>
      </c>
      <c r="C10" s="208" t="s">
        <v>507</v>
      </c>
      <c r="D10" s="208" t="s">
        <v>499</v>
      </c>
      <c r="E10" s="209">
        <v>6</v>
      </c>
      <c r="F10" s="209">
        <v>9503.918075404441</v>
      </c>
      <c r="G10" s="210">
        <v>57023.50845242664</v>
      </c>
    </row>
    <row r="11" spans="1:7" ht="12.75">
      <c r="A11" s="86">
        <v>3</v>
      </c>
      <c r="B11" s="208" t="s">
        <v>508</v>
      </c>
      <c r="C11" s="208" t="s">
        <v>509</v>
      </c>
      <c r="D11" s="208" t="s">
        <v>499</v>
      </c>
      <c r="E11" s="209">
        <v>11</v>
      </c>
      <c r="F11" s="209">
        <v>15521.823596833723</v>
      </c>
      <c r="G11" s="210">
        <v>170740.05956517096</v>
      </c>
    </row>
    <row r="12" spans="1:7" ht="12.75">
      <c r="A12" s="86">
        <v>4</v>
      </c>
      <c r="B12" s="208" t="s">
        <v>512</v>
      </c>
      <c r="C12" s="208" t="s">
        <v>513</v>
      </c>
      <c r="D12" s="208" t="s">
        <v>499</v>
      </c>
      <c r="E12" s="209">
        <v>3</v>
      </c>
      <c r="F12" s="209">
        <v>19062.945942856037</v>
      </c>
      <c r="G12" s="210">
        <v>57188.83782856811</v>
      </c>
    </row>
    <row r="13" spans="1:7" ht="12.75">
      <c r="A13" s="86">
        <v>5</v>
      </c>
      <c r="B13" s="208" t="s">
        <v>514</v>
      </c>
      <c r="C13" s="208" t="s">
        <v>515</v>
      </c>
      <c r="D13" s="208" t="s">
        <v>499</v>
      </c>
      <c r="E13" s="209">
        <v>14</v>
      </c>
      <c r="F13" s="209">
        <v>9560.231254627146</v>
      </c>
      <c r="G13" s="210">
        <v>133843.23756478005</v>
      </c>
    </row>
    <row r="14" spans="1:7" ht="12.75">
      <c r="A14" s="86">
        <v>6</v>
      </c>
      <c r="B14" s="208" t="s">
        <v>526</v>
      </c>
      <c r="C14" s="208" t="s">
        <v>527</v>
      </c>
      <c r="D14" s="208" t="s">
        <v>499</v>
      </c>
      <c r="E14" s="209">
        <v>23</v>
      </c>
      <c r="F14" s="209">
        <v>131.07</v>
      </c>
      <c r="G14" s="210">
        <v>3014.61</v>
      </c>
    </row>
    <row r="15" spans="1:7" ht="12.75">
      <c r="A15" s="86">
        <v>7</v>
      </c>
      <c r="B15" s="208" t="s">
        <v>528</v>
      </c>
      <c r="C15" s="208" t="s">
        <v>529</v>
      </c>
      <c r="D15" s="208" t="s">
        <v>499</v>
      </c>
      <c r="E15" s="209">
        <v>8</v>
      </c>
      <c r="F15" s="209">
        <v>3333.33</v>
      </c>
      <c r="G15" s="210">
        <v>26666.64</v>
      </c>
    </row>
    <row r="16" spans="1:7" ht="12.75">
      <c r="A16" s="86">
        <v>8</v>
      </c>
      <c r="B16" s="208" t="s">
        <v>533</v>
      </c>
      <c r="C16" s="208" t="s">
        <v>534</v>
      </c>
      <c r="D16" s="208" t="s">
        <v>499</v>
      </c>
      <c r="E16" s="209">
        <v>1</v>
      </c>
      <c r="F16" s="209">
        <v>140.38</v>
      </c>
      <c r="G16" s="210">
        <v>140.38</v>
      </c>
    </row>
    <row r="17" spans="1:7" ht="12.75">
      <c r="A17" s="86">
        <v>9</v>
      </c>
      <c r="B17" s="208" t="s">
        <v>549</v>
      </c>
      <c r="C17" s="208" t="s">
        <v>550</v>
      </c>
      <c r="D17" s="208" t="s">
        <v>499</v>
      </c>
      <c r="E17" s="209">
        <v>0</v>
      </c>
      <c r="F17" s="209">
        <v>0</v>
      </c>
      <c r="G17" s="210">
        <v>570.73</v>
      </c>
    </row>
    <row r="18" spans="1:7" ht="12.75">
      <c r="A18" s="86">
        <v>10</v>
      </c>
      <c r="B18" s="208" t="s">
        <v>556</v>
      </c>
      <c r="C18" s="208" t="s">
        <v>557</v>
      </c>
      <c r="D18" s="208" t="s">
        <v>499</v>
      </c>
      <c r="E18" s="209">
        <v>47</v>
      </c>
      <c r="F18" s="209">
        <v>129.84</v>
      </c>
      <c r="G18" s="210">
        <v>6102.48</v>
      </c>
    </row>
    <row r="19" spans="1:7" ht="12.75">
      <c r="A19" s="86">
        <v>11</v>
      </c>
      <c r="B19" s="208" t="s">
        <v>558</v>
      </c>
      <c r="C19" s="208" t="s">
        <v>559</v>
      </c>
      <c r="D19" s="208" t="s">
        <v>499</v>
      </c>
      <c r="E19" s="209">
        <v>18</v>
      </c>
      <c r="F19" s="209">
        <v>904.8405555554485</v>
      </c>
      <c r="G19" s="210">
        <v>16287.129999998075</v>
      </c>
    </row>
    <row r="20" spans="1:7" ht="12.75">
      <c r="A20" s="86">
        <v>12</v>
      </c>
      <c r="B20" s="208" t="s">
        <v>562</v>
      </c>
      <c r="C20" s="208" t="s">
        <v>563</v>
      </c>
      <c r="D20" s="208" t="s">
        <v>499</v>
      </c>
      <c r="E20" s="209">
        <v>5</v>
      </c>
      <c r="F20" s="209">
        <v>5059.63</v>
      </c>
      <c r="G20" s="210">
        <v>25298.15</v>
      </c>
    </row>
    <row r="21" spans="1:7" ht="12.75">
      <c r="A21" s="86">
        <v>13</v>
      </c>
      <c r="B21" s="208" t="s">
        <v>582</v>
      </c>
      <c r="C21" s="208" t="s">
        <v>583</v>
      </c>
      <c r="D21" s="208" t="s">
        <v>499</v>
      </c>
      <c r="E21" s="209">
        <v>0</v>
      </c>
      <c r="F21" s="209">
        <v>0</v>
      </c>
      <c r="G21" s="210">
        <v>3437.5</v>
      </c>
    </row>
    <row r="22" spans="1:7" ht="12.75">
      <c r="A22" s="86">
        <v>14</v>
      </c>
      <c r="B22" s="208" t="s">
        <v>586</v>
      </c>
      <c r="C22" s="208" t="s">
        <v>587</v>
      </c>
      <c r="D22" s="208" t="s">
        <v>499</v>
      </c>
      <c r="E22" s="209">
        <v>1</v>
      </c>
      <c r="F22" s="209">
        <v>1249.99999999661</v>
      </c>
      <c r="G22" s="210">
        <v>1249.99999999661</v>
      </c>
    </row>
    <row r="23" spans="1:7" ht="12.75">
      <c r="A23" s="86">
        <v>15</v>
      </c>
      <c r="B23" s="208" t="s">
        <v>625</v>
      </c>
      <c r="C23" s="208" t="s">
        <v>626</v>
      </c>
      <c r="D23" s="208" t="s">
        <v>499</v>
      </c>
      <c r="E23" s="209">
        <v>2</v>
      </c>
      <c r="F23" s="209">
        <v>18079.25</v>
      </c>
      <c r="G23" s="210">
        <v>36158.5</v>
      </c>
    </row>
    <row r="24" spans="1:7" ht="12.75">
      <c r="A24" s="86">
        <v>16</v>
      </c>
      <c r="B24" s="208" t="s">
        <v>627</v>
      </c>
      <c r="C24" s="208" t="s">
        <v>628</v>
      </c>
      <c r="D24" s="208" t="s">
        <v>499</v>
      </c>
      <c r="E24" s="209">
        <v>5</v>
      </c>
      <c r="F24" s="209">
        <v>342.4784000000003</v>
      </c>
      <c r="G24" s="210">
        <v>1712.3920000000012</v>
      </c>
    </row>
    <row r="25" spans="1:7" ht="12.75">
      <c r="A25" s="86">
        <v>17</v>
      </c>
      <c r="B25" s="208" t="s">
        <v>632</v>
      </c>
      <c r="C25" s="208" t="s">
        <v>633</v>
      </c>
      <c r="D25" s="208" t="s">
        <v>499</v>
      </c>
      <c r="E25" s="209">
        <v>6</v>
      </c>
      <c r="F25" s="209">
        <v>131.08</v>
      </c>
      <c r="G25" s="210">
        <v>786.48</v>
      </c>
    </row>
    <row r="26" spans="1:7" ht="12.75">
      <c r="A26" s="86">
        <v>18</v>
      </c>
      <c r="B26" s="208" t="s">
        <v>635</v>
      </c>
      <c r="C26" s="208" t="s">
        <v>636</v>
      </c>
      <c r="D26" s="208" t="s">
        <v>499</v>
      </c>
      <c r="E26" s="209">
        <v>24</v>
      </c>
      <c r="F26" s="209">
        <v>352.43</v>
      </c>
      <c r="G26" s="210">
        <v>8458.32</v>
      </c>
    </row>
    <row r="27" spans="1:7" ht="12.75">
      <c r="A27" s="86">
        <v>19</v>
      </c>
      <c r="B27" s="208" t="s">
        <v>637</v>
      </c>
      <c r="C27" s="208" t="s">
        <v>638</v>
      </c>
      <c r="D27" s="208" t="s">
        <v>499</v>
      </c>
      <c r="E27" s="209">
        <v>26</v>
      </c>
      <c r="F27" s="209">
        <v>8085.740172788953</v>
      </c>
      <c r="G27" s="210">
        <v>210229.24449251272</v>
      </c>
    </row>
    <row r="28" spans="1:7" ht="12.75">
      <c r="A28" s="86">
        <v>20</v>
      </c>
      <c r="B28" s="208" t="s">
        <v>639</v>
      </c>
      <c r="C28" s="208" t="s">
        <v>640</v>
      </c>
      <c r="D28" s="208" t="s">
        <v>499</v>
      </c>
      <c r="E28" s="209">
        <v>4</v>
      </c>
      <c r="F28" s="209">
        <v>138.8003348228261</v>
      </c>
      <c r="G28" s="210">
        <v>555.2013392913044</v>
      </c>
    </row>
    <row r="29" spans="1:7" ht="12.75">
      <c r="A29" s="86">
        <v>21</v>
      </c>
      <c r="B29" s="208" t="s">
        <v>641</v>
      </c>
      <c r="C29" s="208" t="s">
        <v>636</v>
      </c>
      <c r="D29" s="208" t="s">
        <v>499</v>
      </c>
      <c r="E29" s="209">
        <v>8</v>
      </c>
      <c r="F29" s="209">
        <v>356.7</v>
      </c>
      <c r="G29" s="210">
        <v>2853.6</v>
      </c>
    </row>
    <row r="30" spans="1:7" ht="12.75">
      <c r="A30" s="86">
        <v>22</v>
      </c>
      <c r="B30" s="208" t="s">
        <v>642</v>
      </c>
      <c r="C30" s="208" t="s">
        <v>643</v>
      </c>
      <c r="D30" s="208" t="s">
        <v>499</v>
      </c>
      <c r="E30" s="209">
        <v>2</v>
      </c>
      <c r="F30" s="209">
        <v>238.62103447999993</v>
      </c>
      <c r="G30" s="210">
        <v>477.24206895999987</v>
      </c>
    </row>
    <row r="31" spans="1:7" ht="12.75">
      <c r="A31" s="86">
        <v>23</v>
      </c>
      <c r="B31" s="208" t="s">
        <v>644</v>
      </c>
      <c r="C31" s="208" t="s">
        <v>540</v>
      </c>
      <c r="D31" s="208" t="s">
        <v>499</v>
      </c>
      <c r="E31" s="209">
        <v>7</v>
      </c>
      <c r="F31" s="209">
        <v>263.85111111142857</v>
      </c>
      <c r="G31" s="210">
        <v>1846.9577777799998</v>
      </c>
    </row>
    <row r="32" spans="1:7" ht="12.75">
      <c r="A32" s="86">
        <v>24</v>
      </c>
      <c r="B32" s="208" t="s">
        <v>645</v>
      </c>
      <c r="C32" s="208" t="s">
        <v>646</v>
      </c>
      <c r="D32" s="208" t="s">
        <v>499</v>
      </c>
      <c r="E32" s="209">
        <v>4</v>
      </c>
      <c r="F32" s="209">
        <v>403.9614285725</v>
      </c>
      <c r="G32" s="210">
        <v>1615.84571429</v>
      </c>
    </row>
    <row r="33" spans="1:7" ht="12.75">
      <c r="A33" s="86">
        <v>25</v>
      </c>
      <c r="B33" s="208" t="s">
        <v>647</v>
      </c>
      <c r="C33" s="208" t="s">
        <v>648</v>
      </c>
      <c r="D33" s="208" t="s">
        <v>499</v>
      </c>
      <c r="E33" s="209">
        <v>4</v>
      </c>
      <c r="F33" s="209">
        <v>134.51</v>
      </c>
      <c r="G33" s="210">
        <v>538.04</v>
      </c>
    </row>
    <row r="34" spans="1:7" ht="12.75">
      <c r="A34" s="86">
        <v>26</v>
      </c>
      <c r="B34" s="208" t="s">
        <v>649</v>
      </c>
      <c r="C34" s="208" t="s">
        <v>650</v>
      </c>
      <c r="D34" s="208" t="s">
        <v>499</v>
      </c>
      <c r="E34" s="209">
        <v>5</v>
      </c>
      <c r="F34" s="209">
        <v>134.51</v>
      </c>
      <c r="G34" s="210">
        <v>672.55</v>
      </c>
    </row>
    <row r="35" spans="1:7" ht="12.75">
      <c r="A35" s="86">
        <v>27</v>
      </c>
      <c r="B35" s="208" t="s">
        <v>653</v>
      </c>
      <c r="C35" s="208" t="s">
        <v>640</v>
      </c>
      <c r="D35" s="208" t="s">
        <v>499</v>
      </c>
      <c r="E35" s="209">
        <v>5</v>
      </c>
      <c r="F35" s="209">
        <v>148.4374239722795</v>
      </c>
      <c r="G35" s="210">
        <v>742.1871198613974</v>
      </c>
    </row>
    <row r="36" spans="1:7" ht="12.75">
      <c r="A36" s="86">
        <v>28</v>
      </c>
      <c r="B36" s="208" t="s">
        <v>654</v>
      </c>
      <c r="C36" s="208" t="s">
        <v>655</v>
      </c>
      <c r="D36" s="208" t="s">
        <v>499</v>
      </c>
      <c r="E36" s="209">
        <v>3</v>
      </c>
      <c r="F36" s="209">
        <v>256</v>
      </c>
      <c r="G36" s="210">
        <v>768</v>
      </c>
    </row>
    <row r="37" spans="1:7" ht="12.75">
      <c r="A37" s="86">
        <v>29</v>
      </c>
      <c r="B37" s="208" t="s">
        <v>658</v>
      </c>
      <c r="C37" s="208" t="s">
        <v>659</v>
      </c>
      <c r="D37" s="208" t="s">
        <v>499</v>
      </c>
      <c r="E37" s="209">
        <v>30</v>
      </c>
      <c r="F37" s="209">
        <v>779.04</v>
      </c>
      <c r="G37" s="210">
        <v>23371.2</v>
      </c>
    </row>
    <row r="38" spans="1:7" ht="12.75">
      <c r="A38" s="86">
        <v>30</v>
      </c>
      <c r="B38" s="208" t="s">
        <v>660</v>
      </c>
      <c r="C38" s="208" t="s">
        <v>661</v>
      </c>
      <c r="D38" s="208" t="s">
        <v>499</v>
      </c>
      <c r="E38" s="209">
        <v>2</v>
      </c>
      <c r="F38" s="209">
        <v>1710.9884000000009</v>
      </c>
      <c r="G38" s="210">
        <v>3421.976800000002</v>
      </c>
    </row>
    <row r="39" spans="1:7" ht="12.75">
      <c r="A39" s="86">
        <v>31</v>
      </c>
      <c r="B39" s="208" t="s">
        <v>662</v>
      </c>
      <c r="C39" s="208" t="s">
        <v>663</v>
      </c>
      <c r="D39" s="208" t="s">
        <v>499</v>
      </c>
      <c r="E39" s="209">
        <v>37</v>
      </c>
      <c r="F39" s="209">
        <v>912.8023051636017</v>
      </c>
      <c r="G39" s="210">
        <v>33773.68529105326</v>
      </c>
    </row>
    <row r="40" spans="1:7" ht="12.75">
      <c r="A40" s="86">
        <v>32</v>
      </c>
      <c r="B40" s="208" t="s">
        <v>664</v>
      </c>
      <c r="C40" s="208" t="s">
        <v>665</v>
      </c>
      <c r="D40" s="208" t="s">
        <v>499</v>
      </c>
      <c r="E40" s="209">
        <v>5</v>
      </c>
      <c r="F40" s="209">
        <v>136.66999999999996</v>
      </c>
      <c r="G40" s="210">
        <v>683.3499999999999</v>
      </c>
    </row>
    <row r="41" spans="1:7" ht="12.75">
      <c r="A41" s="86">
        <v>33</v>
      </c>
      <c r="B41" s="208" t="s">
        <v>666</v>
      </c>
      <c r="C41" s="208" t="s">
        <v>667</v>
      </c>
      <c r="D41" s="208" t="s">
        <v>499</v>
      </c>
      <c r="E41" s="209">
        <v>5</v>
      </c>
      <c r="F41" s="209">
        <v>161.33159999999998</v>
      </c>
      <c r="G41" s="210">
        <v>806.6579999999999</v>
      </c>
    </row>
    <row r="42" spans="1:7" ht="12.75">
      <c r="A42" s="86">
        <v>34</v>
      </c>
      <c r="B42" s="208" t="s">
        <v>668</v>
      </c>
      <c r="C42" s="208" t="s">
        <v>669</v>
      </c>
      <c r="D42" s="208" t="s">
        <v>499</v>
      </c>
      <c r="E42" s="209">
        <v>19</v>
      </c>
      <c r="F42" s="209">
        <v>683.0203476523565</v>
      </c>
      <c r="G42" s="210">
        <v>12977.386605394771</v>
      </c>
    </row>
    <row r="43" spans="1:7" ht="12.75">
      <c r="A43" s="86">
        <v>35</v>
      </c>
      <c r="B43" s="208" t="s">
        <v>670</v>
      </c>
      <c r="C43" s="208" t="s">
        <v>671</v>
      </c>
      <c r="D43" s="208" t="s">
        <v>499</v>
      </c>
      <c r="E43" s="209">
        <v>30</v>
      </c>
      <c r="F43" s="209">
        <v>123.89</v>
      </c>
      <c r="G43" s="210">
        <v>3716.7</v>
      </c>
    </row>
    <row r="44" spans="1:7" ht="12.75">
      <c r="A44" s="86">
        <v>36</v>
      </c>
      <c r="B44" s="208" t="s">
        <v>676</v>
      </c>
      <c r="C44" s="208" t="s">
        <v>677</v>
      </c>
      <c r="D44" s="208" t="s">
        <v>499</v>
      </c>
      <c r="E44" s="209">
        <v>4</v>
      </c>
      <c r="F44" s="209">
        <v>370.4279999999999</v>
      </c>
      <c r="G44" s="210">
        <v>1481.7119999999998</v>
      </c>
    </row>
    <row r="45" spans="1:7" ht="12.75">
      <c r="A45" s="86">
        <v>37</v>
      </c>
      <c r="B45" s="208" t="s">
        <v>682</v>
      </c>
      <c r="C45" s="208" t="s">
        <v>683</v>
      </c>
      <c r="D45" s="208" t="s">
        <v>499</v>
      </c>
      <c r="E45" s="209">
        <v>1</v>
      </c>
      <c r="F45" s="209">
        <v>383775.45</v>
      </c>
      <c r="G45" s="210">
        <v>383775.45</v>
      </c>
    </row>
    <row r="46" spans="1:7" ht="12.75">
      <c r="A46" s="86">
        <v>38</v>
      </c>
      <c r="B46" s="208" t="s">
        <v>689</v>
      </c>
      <c r="C46" s="208" t="s">
        <v>672</v>
      </c>
      <c r="D46" s="208" t="s">
        <v>499</v>
      </c>
      <c r="E46" s="209">
        <v>2</v>
      </c>
      <c r="F46" s="209">
        <v>17011.2204095</v>
      </c>
      <c r="G46" s="210">
        <v>34022.440818999996</v>
      </c>
    </row>
    <row r="47" spans="1:7" ht="12.75">
      <c r="A47" s="86">
        <v>39</v>
      </c>
      <c r="B47" s="208" t="s">
        <v>690</v>
      </c>
      <c r="C47" s="208" t="s">
        <v>691</v>
      </c>
      <c r="D47" s="208" t="s">
        <v>499</v>
      </c>
      <c r="E47" s="209">
        <v>1</v>
      </c>
      <c r="F47" s="209">
        <v>36123.87</v>
      </c>
      <c r="G47" s="210">
        <v>36123.87</v>
      </c>
    </row>
    <row r="48" spans="1:7" ht="12.75">
      <c r="A48" s="86">
        <v>40</v>
      </c>
      <c r="B48" s="208" t="s">
        <v>692</v>
      </c>
      <c r="C48" s="208" t="s">
        <v>693</v>
      </c>
      <c r="D48" s="208" t="s">
        <v>499</v>
      </c>
      <c r="E48" s="209">
        <v>2</v>
      </c>
      <c r="F48" s="209">
        <v>2270.7287111120004</v>
      </c>
      <c r="G48" s="210">
        <v>4541.457422224001</v>
      </c>
    </row>
    <row r="49" spans="1:7" ht="12.75">
      <c r="A49" s="86">
        <v>41</v>
      </c>
      <c r="B49" s="208" t="s">
        <v>698</v>
      </c>
      <c r="C49" s="208" t="s">
        <v>699</v>
      </c>
      <c r="D49" s="208" t="s">
        <v>499</v>
      </c>
      <c r="E49" s="209">
        <v>1</v>
      </c>
      <c r="F49" s="209">
        <v>13442.303537499998</v>
      </c>
      <c r="G49" s="210">
        <v>13442.303537499998</v>
      </c>
    </row>
    <row r="50" spans="1:7" ht="12.75">
      <c r="A50" s="86">
        <v>42</v>
      </c>
      <c r="B50" s="208" t="s">
        <v>725</v>
      </c>
      <c r="C50" s="208" t="s">
        <v>726</v>
      </c>
      <c r="D50" s="208" t="s">
        <v>499</v>
      </c>
      <c r="E50" s="209">
        <v>2</v>
      </c>
      <c r="F50" s="209">
        <v>65823.6376</v>
      </c>
      <c r="G50" s="210">
        <v>131647.2752</v>
      </c>
    </row>
    <row r="51" spans="1:7" ht="12.75">
      <c r="A51" s="86">
        <v>43</v>
      </c>
      <c r="B51" s="208" t="s">
        <v>736</v>
      </c>
      <c r="C51" s="208" t="s">
        <v>737</v>
      </c>
      <c r="D51" s="208" t="s">
        <v>499</v>
      </c>
      <c r="E51" s="209">
        <v>1</v>
      </c>
      <c r="F51" s="209">
        <v>18417.5</v>
      </c>
      <c r="G51" s="210">
        <v>18417.5</v>
      </c>
    </row>
    <row r="52" spans="1:7" ht="12.75">
      <c r="A52" s="86">
        <v>44</v>
      </c>
      <c r="B52" s="208" t="s">
        <v>738</v>
      </c>
      <c r="C52" s="208" t="s">
        <v>739</v>
      </c>
      <c r="D52" s="208" t="s">
        <v>499</v>
      </c>
      <c r="E52" s="209">
        <v>10</v>
      </c>
      <c r="F52" s="209">
        <v>1726.7890175394998</v>
      </c>
      <c r="G52" s="210">
        <v>17267.890175395</v>
      </c>
    </row>
    <row r="53" spans="1:7" ht="12.75">
      <c r="A53" s="86">
        <v>45</v>
      </c>
      <c r="B53" s="208" t="s">
        <v>741</v>
      </c>
      <c r="C53" s="208" t="s">
        <v>742</v>
      </c>
      <c r="D53" s="208" t="s">
        <v>499</v>
      </c>
      <c r="E53" s="209">
        <v>2</v>
      </c>
      <c r="F53" s="209">
        <v>17071.34</v>
      </c>
      <c r="G53" s="210">
        <v>34142.68</v>
      </c>
    </row>
    <row r="54" spans="1:7" ht="12.75">
      <c r="A54" s="86">
        <v>46</v>
      </c>
      <c r="B54" s="208" t="s">
        <v>745</v>
      </c>
      <c r="C54" s="208" t="s">
        <v>746</v>
      </c>
      <c r="D54" s="208" t="s">
        <v>499</v>
      </c>
      <c r="E54" s="209">
        <v>15</v>
      </c>
      <c r="F54" s="209">
        <v>3075.35075625876</v>
      </c>
      <c r="G54" s="210">
        <v>46130.2613438814</v>
      </c>
    </row>
    <row r="55" spans="1:7" ht="12.75">
      <c r="A55" s="86">
        <v>47</v>
      </c>
      <c r="B55" s="208" t="s">
        <v>766</v>
      </c>
      <c r="C55" s="208" t="s">
        <v>767</v>
      </c>
      <c r="D55" s="208" t="s">
        <v>499</v>
      </c>
      <c r="E55" s="209">
        <v>7</v>
      </c>
      <c r="F55" s="209">
        <v>798.7994285714286</v>
      </c>
      <c r="G55" s="210">
        <v>5591.595999999999</v>
      </c>
    </row>
    <row r="56" spans="1:7" ht="12.75">
      <c r="A56" s="86">
        <v>48</v>
      </c>
      <c r="B56" s="208" t="s">
        <v>768</v>
      </c>
      <c r="C56" s="208" t="s">
        <v>769</v>
      </c>
      <c r="D56" s="208" t="s">
        <v>499</v>
      </c>
      <c r="E56" s="209">
        <v>12</v>
      </c>
      <c r="F56" s="209">
        <v>798.7993333333334</v>
      </c>
      <c r="G56" s="210">
        <v>9585.591999999999</v>
      </c>
    </row>
    <row r="57" spans="1:7" ht="12.75">
      <c r="A57" s="86">
        <v>49</v>
      </c>
      <c r="B57" s="208" t="s">
        <v>770</v>
      </c>
      <c r="C57" s="208" t="s">
        <v>771</v>
      </c>
      <c r="D57" s="208" t="s">
        <v>499</v>
      </c>
      <c r="E57" s="209">
        <v>7</v>
      </c>
      <c r="F57" s="209">
        <v>798.7985714285714</v>
      </c>
      <c r="G57" s="210">
        <v>5591.59</v>
      </c>
    </row>
    <row r="58" spans="1:7" ht="12.75">
      <c r="A58" s="86">
        <v>50</v>
      </c>
      <c r="B58" s="208" t="s">
        <v>772</v>
      </c>
      <c r="C58" s="208" t="s">
        <v>773</v>
      </c>
      <c r="D58" s="208" t="s">
        <v>499</v>
      </c>
      <c r="E58" s="209">
        <v>9</v>
      </c>
      <c r="F58" s="209">
        <v>3795.39</v>
      </c>
      <c r="G58" s="210">
        <v>34158.51</v>
      </c>
    </row>
    <row r="59" spans="1:7" ht="12.75">
      <c r="A59" s="86">
        <v>51</v>
      </c>
      <c r="B59" s="208" t="s">
        <v>774</v>
      </c>
      <c r="C59" s="208" t="s">
        <v>775</v>
      </c>
      <c r="D59" s="208" t="s">
        <v>499</v>
      </c>
      <c r="E59" s="209">
        <v>7</v>
      </c>
      <c r="F59" s="209">
        <v>2603.91</v>
      </c>
      <c r="G59" s="210">
        <v>18227.37</v>
      </c>
    </row>
    <row r="60" spans="1:7" ht="12.75">
      <c r="A60" s="86">
        <v>52</v>
      </c>
      <c r="B60" s="208" t="s">
        <v>778</v>
      </c>
      <c r="C60" s="208" t="s">
        <v>779</v>
      </c>
      <c r="D60" s="208" t="s">
        <v>499</v>
      </c>
      <c r="E60" s="209">
        <v>6</v>
      </c>
      <c r="F60" s="209">
        <v>1331.33</v>
      </c>
      <c r="G60" s="210">
        <v>7987.98</v>
      </c>
    </row>
    <row r="61" spans="1:7" ht="12.75">
      <c r="A61" s="86">
        <v>53</v>
      </c>
      <c r="B61" s="208" t="s">
        <v>780</v>
      </c>
      <c r="C61" s="208" t="s">
        <v>781</v>
      </c>
      <c r="D61" s="208" t="s">
        <v>499</v>
      </c>
      <c r="E61" s="209">
        <v>2</v>
      </c>
      <c r="F61" s="209">
        <v>131.07999999999998</v>
      </c>
      <c r="G61" s="210">
        <v>262.15999999999997</v>
      </c>
    </row>
    <row r="62" spans="1:7" ht="12.75">
      <c r="A62" s="86">
        <v>54</v>
      </c>
      <c r="B62" s="208" t="s">
        <v>800</v>
      </c>
      <c r="C62" s="208" t="s">
        <v>801</v>
      </c>
      <c r="D62" s="208" t="s">
        <v>499</v>
      </c>
      <c r="E62" s="209">
        <v>0</v>
      </c>
      <c r="F62" s="209">
        <v>0</v>
      </c>
      <c r="G62" s="210">
        <v>678.6164662050002</v>
      </c>
    </row>
    <row r="63" spans="1:7" ht="12.75">
      <c r="A63" s="86">
        <v>55</v>
      </c>
      <c r="B63" s="208" t="s">
        <v>905</v>
      </c>
      <c r="C63" s="208" t="s">
        <v>906</v>
      </c>
      <c r="D63" s="208" t="s">
        <v>499</v>
      </c>
      <c r="E63" s="209">
        <v>16</v>
      </c>
      <c r="F63" s="209">
        <v>351.44095321653526</v>
      </c>
      <c r="G63" s="210">
        <v>5623.055251464564</v>
      </c>
    </row>
    <row r="64" spans="1:7" ht="12.75">
      <c r="A64" s="86">
        <v>56</v>
      </c>
      <c r="B64" s="208" t="s">
        <v>907</v>
      </c>
      <c r="C64" s="208" t="s">
        <v>606</v>
      </c>
      <c r="D64" s="208" t="s">
        <v>499</v>
      </c>
      <c r="E64" s="209">
        <v>41</v>
      </c>
      <c r="F64" s="209">
        <v>237.79339841405428</v>
      </c>
      <c r="G64" s="210">
        <v>9749.529334976227</v>
      </c>
    </row>
    <row r="65" spans="1:7" ht="12.75">
      <c r="A65" s="86">
        <v>57</v>
      </c>
      <c r="B65" s="208" t="s">
        <v>985</v>
      </c>
      <c r="C65" s="208" t="s">
        <v>986</v>
      </c>
      <c r="D65" s="208" t="s">
        <v>499</v>
      </c>
      <c r="E65" s="209">
        <v>1</v>
      </c>
      <c r="F65" s="209">
        <v>12757.967999999999</v>
      </c>
      <c r="G65" s="210">
        <v>12757.967999999999</v>
      </c>
    </row>
    <row r="66" spans="1:7" ht="12.75">
      <c r="A66" s="86">
        <v>58</v>
      </c>
      <c r="B66" s="208" t="s">
        <v>1001</v>
      </c>
      <c r="C66" s="208" t="s">
        <v>1002</v>
      </c>
      <c r="D66" s="208" t="s">
        <v>499</v>
      </c>
      <c r="E66" s="209">
        <v>6</v>
      </c>
      <c r="F66" s="209">
        <v>6889.170890909092</v>
      </c>
      <c r="G66" s="210">
        <v>41335.02534545455</v>
      </c>
    </row>
    <row r="67" spans="1:7" ht="12.75">
      <c r="A67" s="86">
        <v>59</v>
      </c>
      <c r="B67" s="208" t="s">
        <v>1048</v>
      </c>
      <c r="C67" s="208" t="s">
        <v>1049</v>
      </c>
      <c r="D67" s="208" t="s">
        <v>499</v>
      </c>
      <c r="E67" s="209">
        <v>1</v>
      </c>
      <c r="F67" s="209">
        <v>329.54999999999995</v>
      </c>
      <c r="G67" s="210">
        <v>329.54999999999995</v>
      </c>
    </row>
    <row r="68" spans="1:7" ht="12.75">
      <c r="A68" s="86">
        <v>60</v>
      </c>
      <c r="B68" s="208" t="s">
        <v>1054</v>
      </c>
      <c r="C68" s="208" t="s">
        <v>1055</v>
      </c>
      <c r="D68" s="208" t="s">
        <v>499</v>
      </c>
      <c r="E68" s="209">
        <v>1</v>
      </c>
      <c r="F68" s="209">
        <v>6540.006299999999</v>
      </c>
      <c r="G68" s="210">
        <v>6540.006299999999</v>
      </c>
    </row>
    <row r="69" spans="1:7" ht="12.75">
      <c r="A69" s="86">
        <v>61</v>
      </c>
      <c r="B69" s="208" t="s">
        <v>1108</v>
      </c>
      <c r="C69" s="208" t="s">
        <v>1109</v>
      </c>
      <c r="D69" s="208" t="s">
        <v>499</v>
      </c>
      <c r="E69" s="209">
        <v>2</v>
      </c>
      <c r="F69" s="209">
        <v>2070.6</v>
      </c>
      <c r="G69" s="210">
        <v>4141.2</v>
      </c>
    </row>
    <row r="70" spans="1:7" ht="12.75">
      <c r="A70" s="86">
        <v>62</v>
      </c>
      <c r="B70" s="208" t="s">
        <v>1110</v>
      </c>
      <c r="C70" s="208" t="s">
        <v>1111</v>
      </c>
      <c r="D70" s="208" t="s">
        <v>499</v>
      </c>
      <c r="E70" s="209">
        <v>5</v>
      </c>
      <c r="F70" s="209">
        <v>2123.8899999999994</v>
      </c>
      <c r="G70" s="210">
        <v>10619.449999999997</v>
      </c>
    </row>
    <row r="71" spans="1:7" ht="12.75">
      <c r="A71" s="86">
        <v>63</v>
      </c>
      <c r="B71" s="208" t="s">
        <v>1114</v>
      </c>
      <c r="C71" s="208" t="s">
        <v>1115</v>
      </c>
      <c r="D71" s="208" t="s">
        <v>499</v>
      </c>
      <c r="E71" s="209">
        <v>14</v>
      </c>
      <c r="F71" s="209">
        <v>4435.07</v>
      </c>
      <c r="G71" s="210">
        <v>62090.98</v>
      </c>
    </row>
    <row r="72" spans="1:7" ht="12.75">
      <c r="A72" s="86">
        <v>64</v>
      </c>
      <c r="B72" s="208" t="s">
        <v>1116</v>
      </c>
      <c r="C72" s="208" t="s">
        <v>1117</v>
      </c>
      <c r="D72" s="208" t="s">
        <v>499</v>
      </c>
      <c r="E72" s="209">
        <v>184</v>
      </c>
      <c r="F72" s="209">
        <v>2646.1199540516473</v>
      </c>
      <c r="G72" s="210">
        <v>486886.07154550316</v>
      </c>
    </row>
    <row r="73" spans="1:7" ht="12.75">
      <c r="A73" s="86">
        <v>65</v>
      </c>
      <c r="B73" s="208" t="s">
        <v>1118</v>
      </c>
      <c r="C73" s="208" t="s">
        <v>1119</v>
      </c>
      <c r="D73" s="208" t="s">
        <v>499</v>
      </c>
      <c r="E73" s="209">
        <v>8</v>
      </c>
      <c r="F73" s="209">
        <v>3194.68290883389</v>
      </c>
      <c r="G73" s="210">
        <v>25557.463270671116</v>
      </c>
    </row>
    <row r="74" spans="1:7" ht="12.75">
      <c r="A74" s="86">
        <v>66</v>
      </c>
      <c r="B74" s="208" t="s">
        <v>1120</v>
      </c>
      <c r="C74" s="208" t="s">
        <v>1121</v>
      </c>
      <c r="D74" s="208" t="s">
        <v>499</v>
      </c>
      <c r="E74" s="209">
        <v>9</v>
      </c>
      <c r="F74" s="209">
        <v>3960.635414316149</v>
      </c>
      <c r="G74" s="210">
        <v>35645.718728845335</v>
      </c>
    </row>
    <row r="75" spans="1:7" ht="12.75">
      <c r="A75" s="86">
        <v>67</v>
      </c>
      <c r="B75" s="208" t="s">
        <v>1122</v>
      </c>
      <c r="C75" s="208" t="s">
        <v>1123</v>
      </c>
      <c r="D75" s="208" t="s">
        <v>499</v>
      </c>
      <c r="E75" s="209">
        <v>4</v>
      </c>
      <c r="F75" s="209">
        <v>6107.11689604848</v>
      </c>
      <c r="G75" s="210">
        <v>24428.467584193917</v>
      </c>
    </row>
    <row r="76" spans="1:7" ht="12.75">
      <c r="A76" s="86">
        <v>68</v>
      </c>
      <c r="B76" s="208" t="s">
        <v>1124</v>
      </c>
      <c r="C76" s="208" t="s">
        <v>1125</v>
      </c>
      <c r="D76" s="208" t="s">
        <v>499</v>
      </c>
      <c r="E76" s="209">
        <v>2</v>
      </c>
      <c r="F76" s="209">
        <v>4529.133851602073</v>
      </c>
      <c r="G76" s="210">
        <v>9058.267703204147</v>
      </c>
    </row>
    <row r="77" spans="1:7" ht="12.75">
      <c r="A77" s="86">
        <v>69</v>
      </c>
      <c r="B77" s="208" t="s">
        <v>1126</v>
      </c>
      <c r="C77" s="208" t="s">
        <v>1127</v>
      </c>
      <c r="D77" s="208" t="s">
        <v>499</v>
      </c>
      <c r="E77" s="209">
        <v>8</v>
      </c>
      <c r="F77" s="209">
        <v>4069.4177300192246</v>
      </c>
      <c r="G77" s="210">
        <v>32555.341840153793</v>
      </c>
    </row>
    <row r="78" spans="1:7" ht="12.75">
      <c r="A78" s="86">
        <v>70</v>
      </c>
      <c r="B78" s="208" t="s">
        <v>1128</v>
      </c>
      <c r="C78" s="208" t="s">
        <v>1129</v>
      </c>
      <c r="D78" s="208" t="s">
        <v>499</v>
      </c>
      <c r="E78" s="209">
        <v>2</v>
      </c>
      <c r="F78" s="209">
        <v>4305.108123656961</v>
      </c>
      <c r="G78" s="210">
        <v>8610.216247313921</v>
      </c>
    </row>
    <row r="79" spans="1:7" ht="12.75">
      <c r="A79" s="86">
        <v>71</v>
      </c>
      <c r="B79" s="208" t="s">
        <v>1130</v>
      </c>
      <c r="C79" s="208" t="s">
        <v>1131</v>
      </c>
      <c r="D79" s="208" t="s">
        <v>499</v>
      </c>
      <c r="E79" s="209">
        <v>2</v>
      </c>
      <c r="F79" s="209">
        <v>4305.11</v>
      </c>
      <c r="G79" s="210">
        <v>8610.22</v>
      </c>
    </row>
    <row r="80" spans="1:7" ht="12.75">
      <c r="A80" s="86">
        <v>72</v>
      </c>
      <c r="B80" s="208" t="s">
        <v>1132</v>
      </c>
      <c r="C80" s="208" t="s">
        <v>1133</v>
      </c>
      <c r="D80" s="208" t="s">
        <v>499</v>
      </c>
      <c r="E80" s="209">
        <v>4</v>
      </c>
      <c r="F80" s="209">
        <v>4305.11</v>
      </c>
      <c r="G80" s="210">
        <v>17220.44</v>
      </c>
    </row>
    <row r="81" spans="1:7" ht="12.75">
      <c r="A81" s="86">
        <v>73</v>
      </c>
      <c r="B81" s="208" t="s">
        <v>1134</v>
      </c>
      <c r="C81" s="208" t="s">
        <v>1135</v>
      </c>
      <c r="D81" s="208" t="s">
        <v>499</v>
      </c>
      <c r="E81" s="209">
        <v>2</v>
      </c>
      <c r="F81" s="209">
        <v>4305.11</v>
      </c>
      <c r="G81" s="210">
        <v>8610.22</v>
      </c>
    </row>
    <row r="82" spans="1:7" ht="12.75">
      <c r="A82" s="86">
        <v>74</v>
      </c>
      <c r="B82" s="208" t="s">
        <v>1139</v>
      </c>
      <c r="C82" s="208" t="s">
        <v>628</v>
      </c>
      <c r="D82" s="208" t="s">
        <v>499</v>
      </c>
      <c r="E82" s="209">
        <v>3</v>
      </c>
      <c r="F82" s="209">
        <v>1141.1268</v>
      </c>
      <c r="G82" s="210">
        <v>3423.380399999999</v>
      </c>
    </row>
    <row r="83" spans="1:7" ht="12.75">
      <c r="A83" s="86">
        <v>75</v>
      </c>
      <c r="B83" s="208" t="s">
        <v>1172</v>
      </c>
      <c r="C83" s="208" t="s">
        <v>1173</v>
      </c>
      <c r="D83" s="208" t="s">
        <v>499</v>
      </c>
      <c r="E83" s="209">
        <v>2</v>
      </c>
      <c r="F83" s="209">
        <v>1612.7382000000005</v>
      </c>
      <c r="G83" s="210">
        <v>3225.476400000001</v>
      </c>
    </row>
    <row r="84" spans="1:7" ht="12.75">
      <c r="A84" s="86">
        <v>76</v>
      </c>
      <c r="B84" s="208" t="s">
        <v>1185</v>
      </c>
      <c r="C84" s="208" t="s">
        <v>1186</v>
      </c>
      <c r="D84" s="208" t="s">
        <v>499</v>
      </c>
      <c r="E84" s="209">
        <v>1</v>
      </c>
      <c r="F84" s="209">
        <v>7656.010000000004</v>
      </c>
      <c r="G84" s="210">
        <v>7656.010000000002</v>
      </c>
    </row>
    <row r="85" spans="1:7" ht="12.75">
      <c r="A85" s="86">
        <v>77</v>
      </c>
      <c r="B85" s="208" t="s">
        <v>1187</v>
      </c>
      <c r="C85" s="208" t="s">
        <v>1188</v>
      </c>
      <c r="D85" s="208" t="s">
        <v>499</v>
      </c>
      <c r="E85" s="209">
        <v>3</v>
      </c>
      <c r="F85" s="209">
        <v>7656.01</v>
      </c>
      <c r="G85" s="210">
        <v>22968.03</v>
      </c>
    </row>
    <row r="86" spans="1:7" ht="12.75">
      <c r="A86" s="86">
        <v>78</v>
      </c>
      <c r="B86" s="208" t="s">
        <v>1189</v>
      </c>
      <c r="C86" s="208" t="s">
        <v>1190</v>
      </c>
      <c r="D86" s="208" t="s">
        <v>499</v>
      </c>
      <c r="E86" s="209">
        <v>3</v>
      </c>
      <c r="F86" s="209">
        <v>7656.01</v>
      </c>
      <c r="G86" s="210">
        <v>22968.03</v>
      </c>
    </row>
    <row r="87" spans="1:7" ht="12.75">
      <c r="A87" s="86">
        <v>79</v>
      </c>
      <c r="B87" s="208" t="s">
        <v>1197</v>
      </c>
      <c r="C87" s="208" t="s">
        <v>1198</v>
      </c>
      <c r="D87" s="208" t="s">
        <v>499</v>
      </c>
      <c r="E87" s="209">
        <v>7</v>
      </c>
      <c r="F87" s="209">
        <v>3470.384589999999</v>
      </c>
      <c r="G87" s="210">
        <v>24292.692129999996</v>
      </c>
    </row>
    <row r="88" spans="1:7" ht="12.75">
      <c r="A88" s="86">
        <v>80</v>
      </c>
      <c r="B88" s="208" t="s">
        <v>1201</v>
      </c>
      <c r="C88" s="208" t="s">
        <v>1202</v>
      </c>
      <c r="D88" s="208" t="s">
        <v>499</v>
      </c>
      <c r="E88" s="209">
        <v>2</v>
      </c>
      <c r="F88" s="209">
        <v>31810.8</v>
      </c>
      <c r="G88" s="210">
        <v>63621.6</v>
      </c>
    </row>
    <row r="89" spans="1:7" ht="12.75">
      <c r="A89" s="86">
        <v>81</v>
      </c>
      <c r="B89" s="208" t="s">
        <v>1213</v>
      </c>
      <c r="C89" s="208" t="s">
        <v>1214</v>
      </c>
      <c r="D89" s="208" t="s">
        <v>499</v>
      </c>
      <c r="E89" s="209">
        <v>1</v>
      </c>
      <c r="F89" s="209">
        <v>10311.75</v>
      </c>
      <c r="G89" s="210">
        <v>10311.75</v>
      </c>
    </row>
    <row r="90" spans="1:7" ht="12.75">
      <c r="A90" s="86">
        <v>82</v>
      </c>
      <c r="B90" s="208" t="s">
        <v>1219</v>
      </c>
      <c r="C90" s="208" t="s">
        <v>1220</v>
      </c>
      <c r="D90" s="208" t="s">
        <v>499</v>
      </c>
      <c r="E90" s="209">
        <v>5</v>
      </c>
      <c r="F90" s="209">
        <v>2631.21</v>
      </c>
      <c r="G90" s="210">
        <v>13156.05</v>
      </c>
    </row>
    <row r="91" spans="1:7" ht="12.75">
      <c r="A91" s="86">
        <v>83</v>
      </c>
      <c r="B91" s="208" t="s">
        <v>1221</v>
      </c>
      <c r="C91" s="208" t="s">
        <v>1222</v>
      </c>
      <c r="D91" s="208" t="s">
        <v>499</v>
      </c>
      <c r="E91" s="209">
        <v>17</v>
      </c>
      <c r="F91" s="209">
        <v>4214.317325505605</v>
      </c>
      <c r="G91" s="210">
        <v>71643.39453359529</v>
      </c>
    </row>
    <row r="92" spans="1:7" ht="12.75">
      <c r="A92" s="86">
        <v>84</v>
      </c>
      <c r="B92" s="208" t="s">
        <v>1223</v>
      </c>
      <c r="C92" s="208" t="s">
        <v>1224</v>
      </c>
      <c r="D92" s="208" t="s">
        <v>499</v>
      </c>
      <c r="E92" s="209">
        <v>7</v>
      </c>
      <c r="F92" s="209">
        <v>4503.402567555028</v>
      </c>
      <c r="G92" s="210">
        <v>31523.817972885194</v>
      </c>
    </row>
    <row r="93" spans="1:7" ht="12.75">
      <c r="A93" s="86">
        <v>85</v>
      </c>
      <c r="B93" s="208" t="s">
        <v>1225</v>
      </c>
      <c r="C93" s="208" t="s">
        <v>1226</v>
      </c>
      <c r="D93" s="208" t="s">
        <v>499</v>
      </c>
      <c r="E93" s="209">
        <v>27</v>
      </c>
      <c r="F93" s="209">
        <v>3955.859263806296</v>
      </c>
      <c r="G93" s="210">
        <v>106808.20012277</v>
      </c>
    </row>
    <row r="94" spans="1:7" ht="12.75">
      <c r="A94" s="86">
        <v>86</v>
      </c>
      <c r="B94" s="208" t="s">
        <v>1227</v>
      </c>
      <c r="C94" s="208" t="s">
        <v>1228</v>
      </c>
      <c r="D94" s="208" t="s">
        <v>499</v>
      </c>
      <c r="E94" s="209">
        <v>20</v>
      </c>
      <c r="F94" s="209">
        <v>6204.133356345731</v>
      </c>
      <c r="G94" s="210">
        <v>124082.66712691463</v>
      </c>
    </row>
    <row r="95" spans="1:7" ht="12.75">
      <c r="A95" s="86">
        <v>87</v>
      </c>
      <c r="B95" s="208" t="s">
        <v>1229</v>
      </c>
      <c r="C95" s="208" t="s">
        <v>1230</v>
      </c>
      <c r="D95" s="208" t="s">
        <v>499</v>
      </c>
      <c r="E95" s="209">
        <v>6</v>
      </c>
      <c r="F95" s="209">
        <v>6264.214776948333</v>
      </c>
      <c r="G95" s="210">
        <v>37585.28866169</v>
      </c>
    </row>
    <row r="96" spans="1:7" ht="12.75">
      <c r="A96" s="86">
        <v>88</v>
      </c>
      <c r="B96" s="208" t="s">
        <v>1231</v>
      </c>
      <c r="C96" s="208" t="s">
        <v>1232</v>
      </c>
      <c r="D96" s="208" t="s">
        <v>499</v>
      </c>
      <c r="E96" s="209">
        <v>23</v>
      </c>
      <c r="F96" s="209">
        <v>5927.700464103043</v>
      </c>
      <c r="G96" s="210">
        <v>136337.11067437</v>
      </c>
    </row>
    <row r="97" spans="1:7" ht="12.75">
      <c r="A97" s="86">
        <v>89</v>
      </c>
      <c r="B97" s="208" t="s">
        <v>1233</v>
      </c>
      <c r="C97" s="208" t="s">
        <v>1234</v>
      </c>
      <c r="D97" s="208" t="s">
        <v>499</v>
      </c>
      <c r="E97" s="209">
        <v>7</v>
      </c>
      <c r="F97" s="209">
        <v>6107.459336942789</v>
      </c>
      <c r="G97" s="210">
        <v>42752.215358599526</v>
      </c>
    </row>
    <row r="98" spans="1:7" ht="12.75">
      <c r="A98" s="86">
        <v>90</v>
      </c>
      <c r="B98" s="208" t="s">
        <v>1235</v>
      </c>
      <c r="C98" s="208" t="s">
        <v>1236</v>
      </c>
      <c r="D98" s="208" t="s">
        <v>499</v>
      </c>
      <c r="E98" s="209">
        <v>7</v>
      </c>
      <c r="F98" s="209">
        <v>6108.76582167875</v>
      </c>
      <c r="G98" s="210">
        <v>42761.36075175125</v>
      </c>
    </row>
    <row r="99" spans="1:7" ht="12.75">
      <c r="A99" s="86">
        <v>91</v>
      </c>
      <c r="B99" s="208" t="s">
        <v>1237</v>
      </c>
      <c r="C99" s="208" t="s">
        <v>1238</v>
      </c>
      <c r="D99" s="208" t="s">
        <v>499</v>
      </c>
      <c r="E99" s="209">
        <v>34</v>
      </c>
      <c r="F99" s="209">
        <v>5874.31322049559</v>
      </c>
      <c r="G99" s="210">
        <v>199726.64949685003</v>
      </c>
    </row>
    <row r="100" spans="1:7" ht="12.75">
      <c r="A100" s="86">
        <v>92</v>
      </c>
      <c r="B100" s="208" t="s">
        <v>1241</v>
      </c>
      <c r="C100" s="208" t="s">
        <v>1242</v>
      </c>
      <c r="D100" s="208" t="s">
        <v>499</v>
      </c>
      <c r="E100" s="209">
        <v>21</v>
      </c>
      <c r="F100" s="209">
        <v>5987.636328733833</v>
      </c>
      <c r="G100" s="210">
        <v>125740.36290341045</v>
      </c>
    </row>
    <row r="101" spans="1:7" ht="12.75">
      <c r="A101" s="86">
        <v>93</v>
      </c>
      <c r="B101" s="208" t="s">
        <v>1243</v>
      </c>
      <c r="C101" s="208" t="s">
        <v>1244</v>
      </c>
      <c r="D101" s="208" t="s">
        <v>499</v>
      </c>
      <c r="E101" s="209">
        <v>5</v>
      </c>
      <c r="F101" s="209">
        <v>5944.408307055</v>
      </c>
      <c r="G101" s="210">
        <v>29722.04153527499</v>
      </c>
    </row>
    <row r="102" spans="1:7" ht="12.75">
      <c r="A102" s="86">
        <v>94</v>
      </c>
      <c r="B102" s="208" t="s">
        <v>1245</v>
      </c>
      <c r="C102" s="208" t="s">
        <v>1246</v>
      </c>
      <c r="D102" s="208" t="s">
        <v>499</v>
      </c>
      <c r="E102" s="209">
        <v>20</v>
      </c>
      <c r="F102" s="209">
        <v>5879.211257372998</v>
      </c>
      <c r="G102" s="210">
        <v>117584.22514745995</v>
      </c>
    </row>
    <row r="103" spans="1:7" ht="12.75">
      <c r="A103" s="86">
        <v>95</v>
      </c>
      <c r="B103" s="208" t="s">
        <v>1249</v>
      </c>
      <c r="C103" s="208" t="s">
        <v>1250</v>
      </c>
      <c r="D103" s="208" t="s">
        <v>499</v>
      </c>
      <c r="E103" s="209">
        <v>1</v>
      </c>
      <c r="F103" s="209">
        <v>15603.341399999998</v>
      </c>
      <c r="G103" s="210">
        <v>15603.341399999998</v>
      </c>
    </row>
    <row r="104" spans="1:7" ht="12.75">
      <c r="A104" s="86">
        <v>96</v>
      </c>
      <c r="B104" s="208" t="s">
        <v>1253</v>
      </c>
      <c r="C104" s="208" t="s">
        <v>1254</v>
      </c>
      <c r="D104" s="208" t="s">
        <v>499</v>
      </c>
      <c r="E104" s="209">
        <v>1</v>
      </c>
      <c r="F104" s="209">
        <v>45965.436000000016</v>
      </c>
      <c r="G104" s="210">
        <v>45965.43600000002</v>
      </c>
    </row>
    <row r="105" spans="1:7" ht="12.75">
      <c r="A105" s="86">
        <v>97</v>
      </c>
      <c r="B105" s="208" t="s">
        <v>1255</v>
      </c>
      <c r="C105" s="208" t="s">
        <v>1256</v>
      </c>
      <c r="D105" s="208" t="s">
        <v>499</v>
      </c>
      <c r="E105" s="209">
        <v>2</v>
      </c>
      <c r="F105" s="209">
        <v>40908.56200000001</v>
      </c>
      <c r="G105" s="210">
        <v>81817.12400000003</v>
      </c>
    </row>
    <row r="106" spans="1:7" ht="12.75">
      <c r="A106" s="86">
        <v>98</v>
      </c>
      <c r="B106" s="208" t="s">
        <v>1257</v>
      </c>
      <c r="C106" s="208" t="s">
        <v>1258</v>
      </c>
      <c r="D106" s="208" t="s">
        <v>499</v>
      </c>
      <c r="E106" s="209">
        <v>2</v>
      </c>
      <c r="F106" s="209">
        <v>41636.73091146</v>
      </c>
      <c r="G106" s="210">
        <v>83273.46182292</v>
      </c>
    </row>
    <row r="107" spans="1:7" ht="12.75">
      <c r="A107" s="86">
        <v>99</v>
      </c>
      <c r="B107" s="208" t="s">
        <v>1259</v>
      </c>
      <c r="C107" s="208" t="s">
        <v>1260</v>
      </c>
      <c r="D107" s="208" t="s">
        <v>499</v>
      </c>
      <c r="E107" s="209">
        <v>2</v>
      </c>
      <c r="F107" s="209">
        <v>45974.727999999996</v>
      </c>
      <c r="G107" s="210">
        <v>91949.45599999998</v>
      </c>
    </row>
    <row r="108" spans="1:7" ht="12.75">
      <c r="A108" s="86">
        <v>100</v>
      </c>
      <c r="B108" s="208" t="s">
        <v>1261</v>
      </c>
      <c r="C108" s="208" t="s">
        <v>1262</v>
      </c>
      <c r="D108" s="208" t="s">
        <v>499</v>
      </c>
      <c r="E108" s="209">
        <v>2</v>
      </c>
      <c r="F108" s="209">
        <v>42369.92405306</v>
      </c>
      <c r="G108" s="210">
        <v>84739.84810612</v>
      </c>
    </row>
    <row r="109" spans="1:7" ht="12.75">
      <c r="A109" s="86">
        <v>101</v>
      </c>
      <c r="B109" s="208" t="s">
        <v>1263</v>
      </c>
      <c r="C109" s="208" t="s">
        <v>1264</v>
      </c>
      <c r="D109" s="208" t="s">
        <v>499</v>
      </c>
      <c r="E109" s="209">
        <v>2</v>
      </c>
      <c r="F109" s="209">
        <v>43463.12799999997</v>
      </c>
      <c r="G109" s="210">
        <v>86926.25599999996</v>
      </c>
    </row>
    <row r="110" spans="1:7" ht="12.75">
      <c r="A110" s="86">
        <v>102</v>
      </c>
      <c r="B110" s="208" t="s">
        <v>1280</v>
      </c>
      <c r="C110" s="208" t="s">
        <v>1281</v>
      </c>
      <c r="D110" s="208" t="s">
        <v>499</v>
      </c>
      <c r="E110" s="209">
        <v>1</v>
      </c>
      <c r="F110" s="209">
        <v>11960.59</v>
      </c>
      <c r="G110" s="210">
        <v>11960.59</v>
      </c>
    </row>
    <row r="111" spans="1:7" ht="12.75">
      <c r="A111" s="86">
        <v>103</v>
      </c>
      <c r="B111" s="208" t="s">
        <v>1282</v>
      </c>
      <c r="C111" s="208" t="s">
        <v>1283</v>
      </c>
      <c r="D111" s="208" t="s">
        <v>499</v>
      </c>
      <c r="E111" s="209">
        <v>3</v>
      </c>
      <c r="F111" s="209">
        <v>5616.83</v>
      </c>
      <c r="G111" s="210">
        <v>16850.49</v>
      </c>
    </row>
    <row r="112" spans="1:7" ht="12.75">
      <c r="A112" s="86">
        <v>104</v>
      </c>
      <c r="B112" s="208" t="s">
        <v>1300</v>
      </c>
      <c r="C112" s="208" t="s">
        <v>1301</v>
      </c>
      <c r="D112" s="208" t="s">
        <v>499</v>
      </c>
      <c r="E112" s="209">
        <v>8</v>
      </c>
      <c r="F112" s="209">
        <v>7709.563840091782</v>
      </c>
      <c r="G112" s="210">
        <v>61676.51072073426</v>
      </c>
    </row>
    <row r="113" spans="1:7" ht="12.75">
      <c r="A113" s="86">
        <v>105</v>
      </c>
      <c r="B113" s="208" t="s">
        <v>1302</v>
      </c>
      <c r="C113" s="208" t="s">
        <v>1303</v>
      </c>
      <c r="D113" s="208" t="s">
        <v>499</v>
      </c>
      <c r="E113" s="209">
        <v>12</v>
      </c>
      <c r="F113" s="209">
        <v>8864.731436089916</v>
      </c>
      <c r="G113" s="210">
        <v>106376.777233079</v>
      </c>
    </row>
    <row r="114" spans="1:7" ht="12.75">
      <c r="A114" s="86">
        <v>106</v>
      </c>
      <c r="B114" s="208" t="s">
        <v>1304</v>
      </c>
      <c r="C114" s="208" t="s">
        <v>1305</v>
      </c>
      <c r="D114" s="208" t="s">
        <v>499</v>
      </c>
      <c r="E114" s="209">
        <v>12</v>
      </c>
      <c r="F114" s="209">
        <v>8786.718472149023</v>
      </c>
      <c r="G114" s="210">
        <v>105440.62166578826</v>
      </c>
    </row>
    <row r="115" spans="1:7" ht="12.75">
      <c r="A115" s="86">
        <v>107</v>
      </c>
      <c r="B115" s="208" t="s">
        <v>1306</v>
      </c>
      <c r="C115" s="208" t="s">
        <v>1307</v>
      </c>
      <c r="D115" s="208" t="s">
        <v>499</v>
      </c>
      <c r="E115" s="209">
        <v>12</v>
      </c>
      <c r="F115" s="209">
        <v>8950.262277790942</v>
      </c>
      <c r="G115" s="210">
        <v>107403.1473334913</v>
      </c>
    </row>
    <row r="116" spans="1:7" ht="12.75">
      <c r="A116" s="86">
        <v>108</v>
      </c>
      <c r="B116" s="208" t="s">
        <v>1450</v>
      </c>
      <c r="C116" s="208" t="s">
        <v>1451</v>
      </c>
      <c r="D116" s="208" t="s">
        <v>499</v>
      </c>
      <c r="E116" s="209">
        <v>7</v>
      </c>
      <c r="F116" s="209">
        <v>21740.3</v>
      </c>
      <c r="G116" s="210">
        <v>152182.1</v>
      </c>
    </row>
    <row r="117" spans="1:7" ht="12.75">
      <c r="A117" s="86">
        <v>109</v>
      </c>
      <c r="B117" s="208" t="s">
        <v>1575</v>
      </c>
      <c r="C117" s="208" t="s">
        <v>1576</v>
      </c>
      <c r="D117" s="208" t="s">
        <v>499</v>
      </c>
      <c r="E117" s="209">
        <v>1</v>
      </c>
      <c r="F117" s="209">
        <v>2999.9999999999995</v>
      </c>
      <c r="G117" s="210">
        <v>2999.9999999999986</v>
      </c>
    </row>
    <row r="118" spans="1:7" ht="12.75">
      <c r="A118" s="86">
        <v>110</v>
      </c>
      <c r="B118" s="208" t="s">
        <v>1583</v>
      </c>
      <c r="C118" s="208" t="s">
        <v>1584</v>
      </c>
      <c r="D118" s="208" t="s">
        <v>499</v>
      </c>
      <c r="E118" s="209">
        <v>5</v>
      </c>
      <c r="F118" s="209">
        <v>5775.838823517114</v>
      </c>
      <c r="G118" s="210">
        <v>28879.194117585568</v>
      </c>
    </row>
    <row r="119" spans="1:7" ht="12.75">
      <c r="A119" s="86">
        <v>111</v>
      </c>
      <c r="B119" s="208" t="s">
        <v>1593</v>
      </c>
      <c r="C119" s="208" t="s">
        <v>1594</v>
      </c>
      <c r="D119" s="208" t="s">
        <v>499</v>
      </c>
      <c r="E119" s="209">
        <v>1</v>
      </c>
      <c r="F119" s="209">
        <v>290903.2</v>
      </c>
      <c r="G119" s="210">
        <v>290903.2</v>
      </c>
    </row>
    <row r="120" spans="1:7" ht="12.75">
      <c r="A120" s="86">
        <v>112</v>
      </c>
      <c r="B120" s="208" t="s">
        <v>1595</v>
      </c>
      <c r="C120" s="208" t="s">
        <v>1596</v>
      </c>
      <c r="D120" s="208" t="s">
        <v>499</v>
      </c>
      <c r="E120" s="209">
        <v>1</v>
      </c>
      <c r="F120" s="209">
        <v>662643.96</v>
      </c>
      <c r="G120" s="210">
        <v>662643.96</v>
      </c>
    </row>
    <row r="121" spans="1:7" ht="12.75">
      <c r="A121" s="86">
        <v>113</v>
      </c>
      <c r="B121" s="208" t="s">
        <v>1597</v>
      </c>
      <c r="C121" s="208" t="s">
        <v>1598</v>
      </c>
      <c r="D121" s="208" t="s">
        <v>499</v>
      </c>
      <c r="E121" s="209">
        <v>3</v>
      </c>
      <c r="F121" s="209">
        <v>4314.49</v>
      </c>
      <c r="G121" s="210">
        <v>12943.47</v>
      </c>
    </row>
    <row r="122" spans="1:7" ht="12.75">
      <c r="A122" s="86">
        <v>114</v>
      </c>
      <c r="B122" s="208" t="s">
        <v>1601</v>
      </c>
      <c r="C122" s="208" t="s">
        <v>1602</v>
      </c>
      <c r="D122" s="208" t="s">
        <v>499</v>
      </c>
      <c r="E122" s="209">
        <v>1</v>
      </c>
      <c r="F122" s="209">
        <v>13625.7</v>
      </c>
      <c r="G122" s="210">
        <v>13625.7</v>
      </c>
    </row>
    <row r="123" spans="1:7" ht="12.75">
      <c r="A123" s="86">
        <v>115</v>
      </c>
      <c r="B123" s="208" t="s">
        <v>1607</v>
      </c>
      <c r="C123" s="208" t="s">
        <v>1608</v>
      </c>
      <c r="D123" s="208" t="s">
        <v>499</v>
      </c>
      <c r="E123" s="209">
        <v>2</v>
      </c>
      <c r="F123" s="209">
        <v>48309.3</v>
      </c>
      <c r="G123" s="210">
        <v>96618.6</v>
      </c>
    </row>
    <row r="124" spans="1:7" ht="12.75">
      <c r="A124" s="86">
        <v>116</v>
      </c>
      <c r="B124" s="208" t="s">
        <v>1659</v>
      </c>
      <c r="C124" s="208" t="s">
        <v>1660</v>
      </c>
      <c r="D124" s="208" t="s">
        <v>499</v>
      </c>
      <c r="E124" s="209">
        <v>1</v>
      </c>
      <c r="F124" s="209">
        <v>945.83</v>
      </c>
      <c r="G124" s="210">
        <v>945.83</v>
      </c>
    </row>
    <row r="125" spans="1:7" ht="12.75">
      <c r="A125" s="86">
        <v>117</v>
      </c>
      <c r="B125" s="208" t="s">
        <v>1661</v>
      </c>
      <c r="C125" s="208" t="s">
        <v>1662</v>
      </c>
      <c r="D125" s="208" t="s">
        <v>499</v>
      </c>
      <c r="E125" s="209">
        <v>8</v>
      </c>
      <c r="F125" s="209">
        <v>4744.646200000001</v>
      </c>
      <c r="G125" s="210">
        <v>37957.16960000001</v>
      </c>
    </row>
    <row r="126" spans="1:7" ht="12.75">
      <c r="A126" s="86">
        <v>118</v>
      </c>
      <c r="B126" s="208" t="s">
        <v>1663</v>
      </c>
      <c r="C126" s="208" t="s">
        <v>1664</v>
      </c>
      <c r="D126" s="208" t="s">
        <v>499</v>
      </c>
      <c r="E126" s="209">
        <v>1</v>
      </c>
      <c r="F126" s="209">
        <v>1720.0725999999997</v>
      </c>
      <c r="G126" s="210">
        <v>1720.0725999999997</v>
      </c>
    </row>
    <row r="127" spans="1:7" ht="12.75">
      <c r="A127" s="86">
        <v>119</v>
      </c>
      <c r="B127" s="208" t="s">
        <v>1665</v>
      </c>
      <c r="C127" s="208" t="s">
        <v>1666</v>
      </c>
      <c r="D127" s="208" t="s">
        <v>499</v>
      </c>
      <c r="E127" s="209">
        <v>1</v>
      </c>
      <c r="F127" s="209">
        <v>830.07</v>
      </c>
      <c r="G127" s="210">
        <v>830.07</v>
      </c>
    </row>
    <row r="128" spans="1:7" ht="12.75">
      <c r="A128" s="86">
        <v>120</v>
      </c>
      <c r="B128" s="208" t="s">
        <v>1681</v>
      </c>
      <c r="C128" s="208" t="s">
        <v>1682</v>
      </c>
      <c r="D128" s="208" t="s">
        <v>499</v>
      </c>
      <c r="E128" s="209">
        <v>27</v>
      </c>
      <c r="F128" s="209">
        <v>11439.74</v>
      </c>
      <c r="G128" s="210">
        <v>308872.98</v>
      </c>
    </row>
    <row r="129" spans="1:7" ht="12.75">
      <c r="A129" s="86">
        <v>121</v>
      </c>
      <c r="B129" s="208" t="s">
        <v>1683</v>
      </c>
      <c r="C129" s="208" t="s">
        <v>1682</v>
      </c>
      <c r="D129" s="208" t="s">
        <v>499</v>
      </c>
      <c r="E129" s="209">
        <v>1</v>
      </c>
      <c r="F129" s="209">
        <v>15917.964344334434</v>
      </c>
      <c r="G129" s="210">
        <v>15917.964344334434</v>
      </c>
    </row>
    <row r="130" spans="1:7" ht="12.75">
      <c r="A130" s="86">
        <v>122</v>
      </c>
      <c r="B130" s="208" t="s">
        <v>1710</v>
      </c>
      <c r="C130" s="208" t="s">
        <v>1711</v>
      </c>
      <c r="D130" s="208" t="s">
        <v>499</v>
      </c>
      <c r="E130" s="209">
        <v>1</v>
      </c>
      <c r="F130" s="209">
        <v>3750</v>
      </c>
      <c r="G130" s="210">
        <v>3750</v>
      </c>
    </row>
    <row r="131" spans="1:7" ht="12.75">
      <c r="A131" s="86">
        <v>123</v>
      </c>
      <c r="B131" s="208" t="s">
        <v>1718</v>
      </c>
      <c r="C131" s="208" t="s">
        <v>1719</v>
      </c>
      <c r="D131" s="208" t="s">
        <v>499</v>
      </c>
      <c r="E131" s="209">
        <v>3</v>
      </c>
      <c r="F131" s="209">
        <v>25</v>
      </c>
      <c r="G131" s="210">
        <v>75</v>
      </c>
    </row>
    <row r="132" spans="1:7" ht="12.75">
      <c r="A132" s="86">
        <v>124</v>
      </c>
      <c r="B132" s="208" t="s">
        <v>1720</v>
      </c>
      <c r="C132" s="208" t="s">
        <v>1721</v>
      </c>
      <c r="D132" s="208" t="s">
        <v>499</v>
      </c>
      <c r="E132" s="209">
        <v>38</v>
      </c>
      <c r="F132" s="209">
        <v>1218.8526864756386</v>
      </c>
      <c r="G132" s="210">
        <v>46316.40208607426</v>
      </c>
    </row>
    <row r="133" spans="1:7" ht="12.75">
      <c r="A133" s="86">
        <v>125</v>
      </c>
      <c r="B133" s="208" t="s">
        <v>1748</v>
      </c>
      <c r="C133" s="208" t="s">
        <v>1749</v>
      </c>
      <c r="D133" s="208" t="s">
        <v>499</v>
      </c>
      <c r="E133" s="209">
        <v>1</v>
      </c>
      <c r="F133" s="209">
        <v>13231</v>
      </c>
      <c r="G133" s="210">
        <v>13231</v>
      </c>
    </row>
    <row r="134" spans="1:7" ht="12.75">
      <c r="A134" s="86">
        <v>126</v>
      </c>
      <c r="B134" s="208" t="s">
        <v>1750</v>
      </c>
      <c r="C134" s="208" t="s">
        <v>1751</v>
      </c>
      <c r="D134" s="208" t="s">
        <v>499</v>
      </c>
      <c r="E134" s="209">
        <v>3</v>
      </c>
      <c r="F134" s="209">
        <v>14363</v>
      </c>
      <c r="G134" s="210">
        <v>43089</v>
      </c>
    </row>
    <row r="135" spans="1:7" ht="12.75">
      <c r="A135" s="86">
        <v>127</v>
      </c>
      <c r="B135" s="208" t="s">
        <v>1766</v>
      </c>
      <c r="C135" s="208" t="s">
        <v>1767</v>
      </c>
      <c r="D135" s="208" t="s">
        <v>499</v>
      </c>
      <c r="E135" s="209">
        <v>1</v>
      </c>
      <c r="F135" s="209">
        <v>11154.74</v>
      </c>
      <c r="G135" s="210">
        <v>11154.74</v>
      </c>
    </row>
    <row r="136" spans="1:7" ht="12.75">
      <c r="A136" s="86">
        <v>128</v>
      </c>
      <c r="B136" s="208" t="s">
        <v>1778</v>
      </c>
      <c r="C136" s="208" t="s">
        <v>1779</v>
      </c>
      <c r="D136" s="208" t="s">
        <v>499</v>
      </c>
      <c r="E136" s="209">
        <v>15</v>
      </c>
      <c r="F136" s="209">
        <v>684.9598496377776</v>
      </c>
      <c r="G136" s="210">
        <v>10274.397744566662</v>
      </c>
    </row>
    <row r="137" spans="1:7" ht="12.75">
      <c r="A137" s="86">
        <v>129</v>
      </c>
      <c r="B137" s="208" t="s">
        <v>1794</v>
      </c>
      <c r="C137" s="208" t="s">
        <v>1795</v>
      </c>
      <c r="D137" s="208" t="s">
        <v>499</v>
      </c>
      <c r="E137" s="209">
        <v>10</v>
      </c>
      <c r="F137" s="209">
        <v>12.249753665614175</v>
      </c>
      <c r="G137" s="210">
        <v>122.49753665614175</v>
      </c>
    </row>
    <row r="138" spans="1:7" ht="12.75">
      <c r="A138" s="86">
        <v>130</v>
      </c>
      <c r="B138" s="208" t="s">
        <v>1831</v>
      </c>
      <c r="C138" s="208" t="s">
        <v>1832</v>
      </c>
      <c r="D138" s="208" t="s">
        <v>499</v>
      </c>
      <c r="E138" s="209">
        <v>1</v>
      </c>
      <c r="F138" s="209">
        <v>8500</v>
      </c>
      <c r="G138" s="210">
        <v>8500</v>
      </c>
    </row>
    <row r="139" spans="1:7" ht="12.75">
      <c r="A139" s="86">
        <v>131</v>
      </c>
      <c r="B139" s="208" t="s">
        <v>1840</v>
      </c>
      <c r="C139" s="208" t="s">
        <v>1841</v>
      </c>
      <c r="D139" s="208" t="s">
        <v>499</v>
      </c>
      <c r="E139" s="209">
        <v>4</v>
      </c>
      <c r="F139" s="209">
        <v>82.03699999338919</v>
      </c>
      <c r="G139" s="210">
        <v>328.14799997355675</v>
      </c>
    </row>
    <row r="140" spans="1:7" ht="12.75">
      <c r="A140" s="86">
        <v>132</v>
      </c>
      <c r="B140" s="208" t="s">
        <v>1860</v>
      </c>
      <c r="C140" s="208" t="s">
        <v>1861</v>
      </c>
      <c r="D140" s="208" t="s">
        <v>499</v>
      </c>
      <c r="E140" s="209">
        <v>6</v>
      </c>
      <c r="F140" s="209">
        <v>6778.657702775119</v>
      </c>
      <c r="G140" s="210">
        <v>40671.946216650715</v>
      </c>
    </row>
    <row r="141" spans="1:7" ht="12.75">
      <c r="A141" s="86">
        <v>133</v>
      </c>
      <c r="B141" s="208" t="s">
        <v>1877</v>
      </c>
      <c r="C141" s="208" t="s">
        <v>1878</v>
      </c>
      <c r="D141" s="208" t="s">
        <v>499</v>
      </c>
      <c r="E141" s="209">
        <v>14</v>
      </c>
      <c r="F141" s="209">
        <v>674.6764701282231</v>
      </c>
      <c r="G141" s="210">
        <v>9445.470581795124</v>
      </c>
    </row>
    <row r="142" spans="1:7" ht="12.75">
      <c r="A142" s="86">
        <v>134</v>
      </c>
      <c r="B142" s="208" t="s">
        <v>1902</v>
      </c>
      <c r="C142" s="208" t="s">
        <v>1903</v>
      </c>
      <c r="D142" s="208" t="s">
        <v>499</v>
      </c>
      <c r="E142" s="209">
        <v>1</v>
      </c>
      <c r="F142" s="209">
        <v>1875</v>
      </c>
      <c r="G142" s="210">
        <v>1875</v>
      </c>
    </row>
    <row r="143" spans="1:7" ht="12.75">
      <c r="A143" s="86">
        <v>135</v>
      </c>
      <c r="B143" s="208" t="s">
        <v>1912</v>
      </c>
      <c r="C143" s="208" t="s">
        <v>1913</v>
      </c>
      <c r="D143" s="208" t="s">
        <v>499</v>
      </c>
      <c r="E143" s="209">
        <v>1</v>
      </c>
      <c r="F143" s="209">
        <v>5290.63338461833</v>
      </c>
      <c r="G143" s="210">
        <v>5290.633384618329</v>
      </c>
    </row>
    <row r="144" spans="1:7" ht="12.75">
      <c r="A144" s="86">
        <v>136</v>
      </c>
      <c r="B144" s="208" t="s">
        <v>1940</v>
      </c>
      <c r="C144" s="208" t="s">
        <v>1941</v>
      </c>
      <c r="D144" s="208" t="s">
        <v>499</v>
      </c>
      <c r="E144" s="209">
        <v>2</v>
      </c>
      <c r="F144" s="209">
        <v>29184.52</v>
      </c>
      <c r="G144" s="210">
        <v>58369.04</v>
      </c>
    </row>
    <row r="145" spans="1:7" ht="12.75">
      <c r="A145" s="86">
        <v>137</v>
      </c>
      <c r="B145" s="208" t="s">
        <v>1946</v>
      </c>
      <c r="C145" s="208" t="s">
        <v>1947</v>
      </c>
      <c r="D145" s="208" t="s">
        <v>499</v>
      </c>
      <c r="E145" s="209">
        <v>1</v>
      </c>
      <c r="F145" s="209">
        <v>22022.22610000005</v>
      </c>
      <c r="G145" s="210">
        <v>22022.22610000005</v>
      </c>
    </row>
    <row r="146" spans="1:7" ht="12.75">
      <c r="A146" s="86">
        <v>138</v>
      </c>
      <c r="B146" s="208" t="s">
        <v>1950</v>
      </c>
      <c r="C146" s="208" t="s">
        <v>1951</v>
      </c>
      <c r="D146" s="208" t="s">
        <v>499</v>
      </c>
      <c r="E146" s="209">
        <v>1</v>
      </c>
      <c r="F146" s="209">
        <v>25321.299999999996</v>
      </c>
      <c r="G146" s="210">
        <v>25321.299999999992</v>
      </c>
    </row>
    <row r="147" spans="1:7" ht="12.75">
      <c r="A147" s="86">
        <v>139</v>
      </c>
      <c r="B147" s="208" t="s">
        <v>1952</v>
      </c>
      <c r="C147" s="208" t="s">
        <v>1947</v>
      </c>
      <c r="D147" s="208" t="s">
        <v>499</v>
      </c>
      <c r="E147" s="209">
        <v>2</v>
      </c>
      <c r="F147" s="209">
        <v>27242.13</v>
      </c>
      <c r="G147" s="210">
        <v>54484.26</v>
      </c>
    </row>
    <row r="148" spans="1:7" ht="12.75">
      <c r="A148" s="86">
        <v>140</v>
      </c>
      <c r="B148" s="208" t="s">
        <v>1954</v>
      </c>
      <c r="C148" s="208" t="s">
        <v>1955</v>
      </c>
      <c r="D148" s="208" t="s">
        <v>499</v>
      </c>
      <c r="E148" s="209">
        <v>1219</v>
      </c>
      <c r="F148" s="209">
        <v>63.05</v>
      </c>
      <c r="G148" s="210">
        <v>76857.95</v>
      </c>
    </row>
    <row r="149" spans="1:7" ht="12.75">
      <c r="A149" s="86">
        <v>141</v>
      </c>
      <c r="B149" s="208" t="s">
        <v>1983</v>
      </c>
      <c r="C149" s="208" t="s">
        <v>1984</v>
      </c>
      <c r="D149" s="208" t="s">
        <v>499</v>
      </c>
      <c r="E149" s="209">
        <v>0</v>
      </c>
      <c r="F149" s="209">
        <v>0</v>
      </c>
      <c r="G149" s="210">
        <v>2100.1675</v>
      </c>
    </row>
    <row r="150" spans="1:7" ht="12.75">
      <c r="A150" s="86">
        <v>142</v>
      </c>
      <c r="B150" s="208" t="s">
        <v>1989</v>
      </c>
      <c r="C150" s="208" t="s">
        <v>1990</v>
      </c>
      <c r="D150" s="208" t="s">
        <v>499</v>
      </c>
      <c r="E150" s="209">
        <v>1</v>
      </c>
      <c r="F150" s="209">
        <v>8098.38</v>
      </c>
      <c r="G150" s="210">
        <v>8098.38</v>
      </c>
    </row>
    <row r="151" spans="1:7" ht="12.75">
      <c r="A151" s="86">
        <v>143</v>
      </c>
      <c r="B151" s="208" t="s">
        <v>1997</v>
      </c>
      <c r="C151" s="208" t="s">
        <v>1998</v>
      </c>
      <c r="D151" s="208" t="s">
        <v>499</v>
      </c>
      <c r="E151" s="209">
        <v>2</v>
      </c>
      <c r="F151" s="209">
        <v>321</v>
      </c>
      <c r="G151" s="210">
        <v>642</v>
      </c>
    </row>
    <row r="152" spans="1:7" ht="12.75">
      <c r="A152" s="86">
        <v>144</v>
      </c>
      <c r="B152" s="208" t="s">
        <v>1999</v>
      </c>
      <c r="C152" s="208" t="s">
        <v>2000</v>
      </c>
      <c r="D152" s="208" t="s">
        <v>499</v>
      </c>
      <c r="E152" s="209">
        <v>5</v>
      </c>
      <c r="F152" s="209">
        <v>382.58</v>
      </c>
      <c r="G152" s="210">
        <v>1912.9</v>
      </c>
    </row>
    <row r="153" spans="1:7" ht="12.75">
      <c r="A153" s="86">
        <v>145</v>
      </c>
      <c r="B153" s="208" t="s">
        <v>2003</v>
      </c>
      <c r="C153" s="208" t="s">
        <v>2004</v>
      </c>
      <c r="D153" s="208" t="s">
        <v>499</v>
      </c>
      <c r="E153" s="209">
        <v>7</v>
      </c>
      <c r="F153" s="209">
        <v>8717.2</v>
      </c>
      <c r="G153" s="210">
        <v>61020.4</v>
      </c>
    </row>
    <row r="154" spans="1:7" ht="12.75">
      <c r="A154" s="86">
        <v>146</v>
      </c>
      <c r="B154" s="208" t="s">
        <v>2009</v>
      </c>
      <c r="C154" s="208" t="s">
        <v>2010</v>
      </c>
      <c r="D154" s="208" t="s">
        <v>499</v>
      </c>
      <c r="E154" s="209">
        <v>1</v>
      </c>
      <c r="F154" s="209">
        <v>658.76</v>
      </c>
      <c r="G154" s="210">
        <v>658.76</v>
      </c>
    </row>
    <row r="155" spans="1:7" ht="12.75">
      <c r="A155" s="86">
        <v>147</v>
      </c>
      <c r="B155" s="208" t="s">
        <v>2015</v>
      </c>
      <c r="C155" s="208" t="s">
        <v>2016</v>
      </c>
      <c r="D155" s="208" t="s">
        <v>499</v>
      </c>
      <c r="E155" s="209">
        <v>1</v>
      </c>
      <c r="F155" s="209">
        <v>3981.94</v>
      </c>
      <c r="G155" s="210">
        <v>3981.94</v>
      </c>
    </row>
    <row r="156" spans="1:7" ht="12.75">
      <c r="A156" s="86">
        <v>148</v>
      </c>
      <c r="B156" s="208" t="s">
        <v>2017</v>
      </c>
      <c r="C156" s="208" t="s">
        <v>2018</v>
      </c>
      <c r="D156" s="208" t="s">
        <v>499</v>
      </c>
      <c r="E156" s="209">
        <v>1</v>
      </c>
      <c r="F156" s="209">
        <v>30914.8</v>
      </c>
      <c r="G156" s="210">
        <v>30914.8</v>
      </c>
    </row>
    <row r="157" spans="1:7" ht="12.75">
      <c r="A157" s="86">
        <v>149</v>
      </c>
      <c r="B157" s="208" t="s">
        <v>2028</v>
      </c>
      <c r="C157" s="208" t="s">
        <v>2029</v>
      </c>
      <c r="D157" s="208" t="s">
        <v>499</v>
      </c>
      <c r="E157" s="209">
        <v>2</v>
      </c>
      <c r="F157" s="209">
        <v>18533.333333333336</v>
      </c>
      <c r="G157" s="210">
        <v>37066.66666666667</v>
      </c>
    </row>
    <row r="158" spans="1:7" ht="12.75">
      <c r="A158" s="86">
        <v>150</v>
      </c>
      <c r="B158" s="208" t="s">
        <v>2030</v>
      </c>
      <c r="C158" s="208" t="s">
        <v>2031</v>
      </c>
      <c r="D158" s="208" t="s">
        <v>499</v>
      </c>
      <c r="E158" s="209">
        <v>6</v>
      </c>
      <c r="F158" s="209">
        <v>55461.18240000009</v>
      </c>
      <c r="G158" s="210">
        <v>332767.0944000006</v>
      </c>
    </row>
    <row r="159" spans="1:7" ht="12.75">
      <c r="A159" s="86">
        <v>151</v>
      </c>
      <c r="B159" s="208" t="s">
        <v>2044</v>
      </c>
      <c r="C159" s="208" t="s">
        <v>2045</v>
      </c>
      <c r="D159" s="208" t="s">
        <v>499</v>
      </c>
      <c r="E159" s="209">
        <v>7</v>
      </c>
      <c r="F159" s="209">
        <v>462.009942857143</v>
      </c>
      <c r="G159" s="210">
        <v>3234.0696000000007</v>
      </c>
    </row>
    <row r="160" spans="1:7" ht="12.75">
      <c r="A160" s="86">
        <v>152</v>
      </c>
      <c r="B160" s="208" t="s">
        <v>2046</v>
      </c>
      <c r="C160" s="208" t="s">
        <v>2047</v>
      </c>
      <c r="D160" s="208" t="s">
        <v>499</v>
      </c>
      <c r="E160" s="209">
        <v>1</v>
      </c>
      <c r="F160" s="209">
        <v>259.76</v>
      </c>
      <c r="G160" s="210">
        <v>259.76</v>
      </c>
    </row>
    <row r="161" spans="1:7" ht="12.75">
      <c r="A161" s="86">
        <v>153</v>
      </c>
      <c r="B161" s="208" t="s">
        <v>2054</v>
      </c>
      <c r="C161" s="208" t="s">
        <v>2055</v>
      </c>
      <c r="D161" s="208" t="s">
        <v>499</v>
      </c>
      <c r="E161" s="209">
        <v>1</v>
      </c>
      <c r="F161" s="209">
        <v>6658.33</v>
      </c>
      <c r="G161" s="210">
        <v>6658.33</v>
      </c>
    </row>
    <row r="162" spans="1:7" ht="12.75">
      <c r="A162" s="86">
        <v>154</v>
      </c>
      <c r="B162" s="208" t="s">
        <v>2058</v>
      </c>
      <c r="C162" s="208" t="s">
        <v>2059</v>
      </c>
      <c r="D162" s="208" t="s">
        <v>499</v>
      </c>
      <c r="E162" s="209">
        <v>275</v>
      </c>
      <c r="F162" s="209">
        <v>10921.074329646639</v>
      </c>
      <c r="G162" s="210">
        <v>3003295.4406528263</v>
      </c>
    </row>
    <row r="163" spans="1:7" ht="12.75">
      <c r="A163" s="86">
        <v>155</v>
      </c>
      <c r="B163" s="208" t="s">
        <v>2060</v>
      </c>
      <c r="C163" s="208" t="s">
        <v>2061</v>
      </c>
      <c r="D163" s="208" t="s">
        <v>499</v>
      </c>
      <c r="E163" s="209">
        <v>40</v>
      </c>
      <c r="F163" s="209">
        <v>22382.308261190978</v>
      </c>
      <c r="G163" s="210">
        <v>895292.3304476389</v>
      </c>
    </row>
    <row r="164" spans="1:7" ht="12.75">
      <c r="A164" s="86">
        <v>156</v>
      </c>
      <c r="B164" s="208" t="s">
        <v>2062</v>
      </c>
      <c r="C164" s="208" t="s">
        <v>2063</v>
      </c>
      <c r="D164" s="208" t="s">
        <v>499</v>
      </c>
      <c r="E164" s="209">
        <v>301</v>
      </c>
      <c r="F164" s="209">
        <v>5025.487176939992</v>
      </c>
      <c r="G164" s="210">
        <v>1512671.6402589374</v>
      </c>
    </row>
    <row r="165" spans="1:7" ht="12.75">
      <c r="A165" s="86">
        <v>157</v>
      </c>
      <c r="B165" s="208" t="s">
        <v>2064</v>
      </c>
      <c r="C165" s="208" t="s">
        <v>2065</v>
      </c>
      <c r="D165" s="208" t="s">
        <v>499</v>
      </c>
      <c r="E165" s="209">
        <v>23</v>
      </c>
      <c r="F165" s="209">
        <v>7832.0998493241095</v>
      </c>
      <c r="G165" s="210">
        <v>180138.29653445454</v>
      </c>
    </row>
    <row r="166" spans="1:7" ht="12.75">
      <c r="A166" s="86">
        <v>158</v>
      </c>
      <c r="B166" s="208" t="s">
        <v>2066</v>
      </c>
      <c r="C166" s="208" t="s">
        <v>2067</v>
      </c>
      <c r="D166" s="208" t="s">
        <v>499</v>
      </c>
      <c r="E166" s="209">
        <v>79</v>
      </c>
      <c r="F166" s="209">
        <v>8978.286843425443</v>
      </c>
      <c r="G166" s="210">
        <v>709284.66063061</v>
      </c>
    </row>
    <row r="167" spans="1:7" ht="12.75">
      <c r="A167" s="86">
        <v>159</v>
      </c>
      <c r="B167" s="208" t="s">
        <v>2070</v>
      </c>
      <c r="C167" s="208" t="s">
        <v>2071</v>
      </c>
      <c r="D167" s="208" t="s">
        <v>499</v>
      </c>
      <c r="E167" s="209">
        <v>1</v>
      </c>
      <c r="F167" s="209">
        <v>8912.36</v>
      </c>
      <c r="G167" s="210">
        <v>8912.36</v>
      </c>
    </row>
    <row r="168" spans="1:7" ht="12.75">
      <c r="A168" s="86">
        <v>160</v>
      </c>
      <c r="B168" s="208" t="s">
        <v>2072</v>
      </c>
      <c r="C168" s="208" t="s">
        <v>2073</v>
      </c>
      <c r="D168" s="208" t="s">
        <v>499</v>
      </c>
      <c r="E168" s="209">
        <v>7</v>
      </c>
      <c r="F168" s="209">
        <v>3830</v>
      </c>
      <c r="G168" s="210">
        <v>26810</v>
      </c>
    </row>
    <row r="169" spans="1:7" ht="12.75">
      <c r="A169" s="86">
        <v>161</v>
      </c>
      <c r="B169" s="208" t="s">
        <v>2080</v>
      </c>
      <c r="C169" s="208" t="s">
        <v>2081</v>
      </c>
      <c r="D169" s="208" t="s">
        <v>499</v>
      </c>
      <c r="E169" s="209">
        <v>200</v>
      </c>
      <c r="F169" s="209">
        <v>3.3</v>
      </c>
      <c r="G169" s="210">
        <v>660</v>
      </c>
    </row>
    <row r="170" spans="1:7" ht="12.75">
      <c r="A170" s="86">
        <v>162</v>
      </c>
      <c r="B170" s="208" t="s">
        <v>2086</v>
      </c>
      <c r="C170" s="208" t="s">
        <v>2087</v>
      </c>
      <c r="D170" s="208" t="s">
        <v>499</v>
      </c>
      <c r="E170" s="209">
        <v>795</v>
      </c>
      <c r="F170" s="209">
        <v>1466.6080200771041</v>
      </c>
      <c r="G170" s="210">
        <v>1165953.3759612977</v>
      </c>
    </row>
    <row r="171" spans="1:7" ht="12.75">
      <c r="A171" s="86">
        <v>163</v>
      </c>
      <c r="B171" s="208" t="s">
        <v>2088</v>
      </c>
      <c r="C171" s="208" t="s">
        <v>2089</v>
      </c>
      <c r="D171" s="208" t="s">
        <v>499</v>
      </c>
      <c r="E171" s="209">
        <v>312</v>
      </c>
      <c r="F171" s="209">
        <v>2267.4300468827932</v>
      </c>
      <c r="G171" s="210">
        <v>707438.1746274314</v>
      </c>
    </row>
    <row r="172" spans="1:7" ht="12.75">
      <c r="A172" s="86">
        <v>164</v>
      </c>
      <c r="B172" s="208" t="s">
        <v>2090</v>
      </c>
      <c r="C172" s="208" t="s">
        <v>2091</v>
      </c>
      <c r="D172" s="208" t="s">
        <v>499</v>
      </c>
      <c r="E172" s="209">
        <v>206</v>
      </c>
      <c r="F172" s="209">
        <v>3302.977812480501</v>
      </c>
      <c r="G172" s="210">
        <v>680413.4293709833</v>
      </c>
    </row>
    <row r="173" spans="1:7" ht="12.75">
      <c r="A173" s="86">
        <v>165</v>
      </c>
      <c r="B173" s="208" t="s">
        <v>2092</v>
      </c>
      <c r="C173" s="208" t="s">
        <v>2093</v>
      </c>
      <c r="D173" s="208" t="s">
        <v>499</v>
      </c>
      <c r="E173" s="209">
        <v>227</v>
      </c>
      <c r="F173" s="209">
        <v>687.5191034491528</v>
      </c>
      <c r="G173" s="210">
        <v>156066.83648295767</v>
      </c>
    </row>
    <row r="174" spans="1:7" ht="12.75">
      <c r="A174" s="86">
        <v>166</v>
      </c>
      <c r="B174" s="208" t="s">
        <v>2096</v>
      </c>
      <c r="C174" s="208" t="s">
        <v>2097</v>
      </c>
      <c r="D174" s="208" t="s">
        <v>499</v>
      </c>
      <c r="E174" s="209">
        <v>24</v>
      </c>
      <c r="F174" s="209">
        <v>765.9800000000005</v>
      </c>
      <c r="G174" s="210">
        <v>18383.520000000008</v>
      </c>
    </row>
    <row r="175" spans="1:7" ht="12.75">
      <c r="A175" s="86">
        <v>167</v>
      </c>
      <c r="B175" s="208" t="s">
        <v>2099</v>
      </c>
      <c r="C175" s="208" t="s">
        <v>2100</v>
      </c>
      <c r="D175" s="208" t="s">
        <v>499</v>
      </c>
      <c r="E175" s="209">
        <v>748</v>
      </c>
      <c r="F175" s="209">
        <v>1059.0351643569113</v>
      </c>
      <c r="G175" s="210">
        <v>792158.3029389695</v>
      </c>
    </row>
    <row r="176" spans="1:7" ht="12.75">
      <c r="A176" s="86">
        <v>168</v>
      </c>
      <c r="B176" s="208" t="s">
        <v>2101</v>
      </c>
      <c r="C176" s="208" t="s">
        <v>2102</v>
      </c>
      <c r="D176" s="208" t="s">
        <v>499</v>
      </c>
      <c r="E176" s="209">
        <v>1</v>
      </c>
      <c r="F176" s="209">
        <v>508.7354</v>
      </c>
      <c r="G176" s="210">
        <v>508.7354</v>
      </c>
    </row>
    <row r="177" spans="1:7" ht="12.75">
      <c r="A177" s="86">
        <v>169</v>
      </c>
      <c r="B177" s="208" t="s">
        <v>2115</v>
      </c>
      <c r="C177" s="208" t="s">
        <v>2116</v>
      </c>
      <c r="D177" s="208" t="s">
        <v>499</v>
      </c>
      <c r="E177" s="209">
        <v>24</v>
      </c>
      <c r="F177" s="209">
        <v>9418.97</v>
      </c>
      <c r="G177" s="210">
        <v>226055.27999999997</v>
      </c>
    </row>
    <row r="178" spans="1:7" ht="12.75">
      <c r="A178" s="86">
        <v>170</v>
      </c>
      <c r="B178" s="208" t="s">
        <v>2117</v>
      </c>
      <c r="C178" s="208" t="s">
        <v>2118</v>
      </c>
      <c r="D178" s="208" t="s">
        <v>499</v>
      </c>
      <c r="E178" s="209">
        <v>1</v>
      </c>
      <c r="F178" s="209">
        <v>43826.1</v>
      </c>
      <c r="G178" s="210">
        <v>43826.1</v>
      </c>
    </row>
    <row r="179" spans="1:7" ht="12.75">
      <c r="A179" s="86">
        <v>171</v>
      </c>
      <c r="B179" s="208" t="s">
        <v>2127</v>
      </c>
      <c r="C179" s="208" t="s">
        <v>2128</v>
      </c>
      <c r="D179" s="208" t="s">
        <v>499</v>
      </c>
      <c r="E179" s="209">
        <v>360</v>
      </c>
      <c r="F179" s="209">
        <v>5701.129105572833</v>
      </c>
      <c r="G179" s="210">
        <v>2052406.4780062202</v>
      </c>
    </row>
    <row r="180" spans="1:7" ht="12.75">
      <c r="A180" s="86">
        <v>172</v>
      </c>
      <c r="B180" s="208" t="s">
        <v>2129</v>
      </c>
      <c r="C180" s="208" t="s">
        <v>2130</v>
      </c>
      <c r="D180" s="208" t="s">
        <v>499</v>
      </c>
      <c r="E180" s="209">
        <v>75</v>
      </c>
      <c r="F180" s="209">
        <v>7388.064</v>
      </c>
      <c r="G180" s="210">
        <v>554104.8</v>
      </c>
    </row>
    <row r="181" spans="1:7" ht="12.75">
      <c r="A181" s="86">
        <v>173</v>
      </c>
      <c r="B181" s="208" t="s">
        <v>2131</v>
      </c>
      <c r="C181" s="208" t="s">
        <v>2132</v>
      </c>
      <c r="D181" s="208" t="s">
        <v>499</v>
      </c>
      <c r="E181" s="209">
        <v>7</v>
      </c>
      <c r="F181" s="209">
        <v>35631.15</v>
      </c>
      <c r="G181" s="210">
        <v>249418.05</v>
      </c>
    </row>
    <row r="182" spans="1:7" ht="12.75">
      <c r="A182" s="86">
        <v>174</v>
      </c>
      <c r="B182" s="208" t="s">
        <v>2147</v>
      </c>
      <c r="C182" s="208" t="s">
        <v>2148</v>
      </c>
      <c r="D182" s="208" t="s">
        <v>499</v>
      </c>
      <c r="E182" s="209">
        <v>17</v>
      </c>
      <c r="F182" s="209">
        <v>22454.009999999995</v>
      </c>
      <c r="G182" s="210">
        <v>381718.1699999999</v>
      </c>
    </row>
    <row r="183" spans="1:7" ht="12.75">
      <c r="A183" s="86">
        <v>175</v>
      </c>
      <c r="B183" s="208" t="s">
        <v>2149</v>
      </c>
      <c r="C183" s="208" t="s">
        <v>2148</v>
      </c>
      <c r="D183" s="208" t="s">
        <v>499</v>
      </c>
      <c r="E183" s="209">
        <v>1</v>
      </c>
      <c r="F183" s="209">
        <v>58621.7</v>
      </c>
      <c r="G183" s="210">
        <v>58621.7</v>
      </c>
    </row>
    <row r="184" spans="1:7" ht="12.75">
      <c r="A184" s="86">
        <v>176</v>
      </c>
      <c r="B184" s="208" t="s">
        <v>2170</v>
      </c>
      <c r="C184" s="208" t="s">
        <v>2171</v>
      </c>
      <c r="D184" s="208" t="s">
        <v>499</v>
      </c>
      <c r="E184" s="209">
        <v>2</v>
      </c>
      <c r="F184" s="209">
        <v>6542.502455158085</v>
      </c>
      <c r="G184" s="210">
        <v>13085.00491031617</v>
      </c>
    </row>
    <row r="185" spans="1:7" ht="12.75">
      <c r="A185" s="86">
        <v>177</v>
      </c>
      <c r="B185" s="208" t="s">
        <v>2201</v>
      </c>
      <c r="C185" s="208" t="s">
        <v>2202</v>
      </c>
      <c r="D185" s="208" t="s">
        <v>499</v>
      </c>
      <c r="E185" s="209">
        <v>5</v>
      </c>
      <c r="F185" s="209">
        <v>3733.130359415887</v>
      </c>
      <c r="G185" s="210">
        <v>18665.651797079434</v>
      </c>
    </row>
    <row r="186" spans="1:7" ht="12.75">
      <c r="A186" s="86">
        <v>178</v>
      </c>
      <c r="B186" s="208" t="s">
        <v>2213</v>
      </c>
      <c r="C186" s="208" t="s">
        <v>2214</v>
      </c>
      <c r="D186" s="208" t="s">
        <v>499</v>
      </c>
      <c r="E186" s="209">
        <v>1331</v>
      </c>
      <c r="F186" s="209">
        <v>79.94023686362553</v>
      </c>
      <c r="G186" s="210">
        <v>106400.4552654856</v>
      </c>
    </row>
    <row r="187" spans="1:7" ht="12.75">
      <c r="A187" s="86">
        <v>179</v>
      </c>
      <c r="B187" s="208" t="s">
        <v>2215</v>
      </c>
      <c r="C187" s="208" t="s">
        <v>2216</v>
      </c>
      <c r="D187" s="208" t="s">
        <v>499</v>
      </c>
      <c r="E187" s="209">
        <v>4</v>
      </c>
      <c r="F187" s="209">
        <v>82.02455713489645</v>
      </c>
      <c r="G187" s="210">
        <v>328.0982285395858</v>
      </c>
    </row>
    <row r="188" spans="1:7" ht="12.75">
      <c r="A188" s="86">
        <v>180</v>
      </c>
      <c r="B188" s="208" t="s">
        <v>2217</v>
      </c>
      <c r="C188" s="208" t="s">
        <v>2218</v>
      </c>
      <c r="D188" s="208" t="s">
        <v>499</v>
      </c>
      <c r="E188" s="209">
        <v>29</v>
      </c>
      <c r="F188" s="209">
        <v>299.9999999999857</v>
      </c>
      <c r="G188" s="210">
        <v>8699.999999999583</v>
      </c>
    </row>
    <row r="189" spans="1:7" ht="12.75">
      <c r="A189" s="86">
        <v>181</v>
      </c>
      <c r="B189" s="208" t="s">
        <v>2219</v>
      </c>
      <c r="C189" s="208" t="s">
        <v>2220</v>
      </c>
      <c r="D189" s="208" t="s">
        <v>499</v>
      </c>
      <c r="E189" s="209">
        <v>476</v>
      </c>
      <c r="F189" s="209">
        <v>13.591423664533187</v>
      </c>
      <c r="G189" s="210">
        <v>6469.517664317797</v>
      </c>
    </row>
    <row r="190" spans="1:7" ht="12.75">
      <c r="A190" s="86">
        <v>182</v>
      </c>
      <c r="B190" s="208" t="s">
        <v>2221</v>
      </c>
      <c r="C190" s="208" t="s">
        <v>2222</v>
      </c>
      <c r="D190" s="208" t="s">
        <v>499</v>
      </c>
      <c r="E190" s="209">
        <v>11</v>
      </c>
      <c r="F190" s="209">
        <v>1142.5136363636364</v>
      </c>
      <c r="G190" s="210">
        <v>12567.65</v>
      </c>
    </row>
    <row r="191" spans="1:7" ht="12.75">
      <c r="A191" s="86">
        <v>183</v>
      </c>
      <c r="B191" s="208" t="s">
        <v>2223</v>
      </c>
      <c r="C191" s="208" t="s">
        <v>2222</v>
      </c>
      <c r="D191" s="208" t="s">
        <v>499</v>
      </c>
      <c r="E191" s="209">
        <v>1</v>
      </c>
      <c r="F191" s="209">
        <v>1045.05</v>
      </c>
      <c r="G191" s="210">
        <v>1045.05</v>
      </c>
    </row>
    <row r="192" spans="1:7" ht="12.75">
      <c r="A192" s="86">
        <v>184</v>
      </c>
      <c r="B192" s="208" t="s">
        <v>2237</v>
      </c>
      <c r="C192" s="208" t="s">
        <v>2238</v>
      </c>
      <c r="D192" s="208" t="s">
        <v>499</v>
      </c>
      <c r="E192" s="209">
        <v>1</v>
      </c>
      <c r="F192" s="209">
        <v>18943.04755</v>
      </c>
      <c r="G192" s="210">
        <v>18943.04755</v>
      </c>
    </row>
    <row r="193" spans="1:7" ht="12.75">
      <c r="A193" s="86">
        <v>185</v>
      </c>
      <c r="B193" s="208" t="s">
        <v>2255</v>
      </c>
      <c r="C193" s="208" t="s">
        <v>2256</v>
      </c>
      <c r="D193" s="208" t="s">
        <v>499</v>
      </c>
      <c r="E193" s="209">
        <v>1</v>
      </c>
      <c r="F193" s="209">
        <v>6406.4209333333365</v>
      </c>
      <c r="G193" s="210">
        <v>6406.420933333335</v>
      </c>
    </row>
    <row r="194" spans="1:7" ht="12.75">
      <c r="A194" s="86">
        <v>186</v>
      </c>
      <c r="B194" s="208" t="s">
        <v>2267</v>
      </c>
      <c r="C194" s="208" t="s">
        <v>2268</v>
      </c>
      <c r="D194" s="208" t="s">
        <v>499</v>
      </c>
      <c r="E194" s="209">
        <v>199</v>
      </c>
      <c r="F194" s="209">
        <v>299.20834999999994</v>
      </c>
      <c r="G194" s="210">
        <v>59542.46164999999</v>
      </c>
    </row>
    <row r="195" spans="1:7" ht="12.75">
      <c r="A195" s="86">
        <v>187</v>
      </c>
      <c r="B195" s="208" t="s">
        <v>1112</v>
      </c>
      <c r="C195" s="208" t="s">
        <v>1113</v>
      </c>
      <c r="D195" s="208" t="s">
        <v>499</v>
      </c>
      <c r="E195" s="209">
        <v>21</v>
      </c>
      <c r="F195" s="209">
        <v>1747.9258662881534</v>
      </c>
      <c r="G195" s="210">
        <v>36706.44319205122</v>
      </c>
    </row>
    <row r="196" spans="1:7" ht="12.75">
      <c r="A196" s="86">
        <v>188</v>
      </c>
      <c r="B196" s="208" t="s">
        <v>1389</v>
      </c>
      <c r="C196" s="208" t="s">
        <v>1390</v>
      </c>
      <c r="D196" s="208" t="s">
        <v>499</v>
      </c>
      <c r="E196" s="209">
        <v>10</v>
      </c>
      <c r="F196" s="209">
        <v>8559.64016666678</v>
      </c>
      <c r="G196" s="210">
        <v>85596.40166666779</v>
      </c>
    </row>
    <row r="197" spans="1:7" ht="12.75">
      <c r="A197" s="86">
        <v>189</v>
      </c>
      <c r="B197" s="208" t="s">
        <v>1393</v>
      </c>
      <c r="C197" s="208" t="s">
        <v>1394</v>
      </c>
      <c r="D197" s="208" t="s">
        <v>499</v>
      </c>
      <c r="E197" s="209">
        <v>9</v>
      </c>
      <c r="F197" s="209">
        <v>8611.193272726818</v>
      </c>
      <c r="G197" s="210">
        <v>77500.73945454136</v>
      </c>
    </row>
    <row r="198" spans="1:7" ht="12.75">
      <c r="A198" s="86">
        <v>190</v>
      </c>
      <c r="B198" s="208" t="s">
        <v>1397</v>
      </c>
      <c r="C198" s="208" t="s">
        <v>1398</v>
      </c>
      <c r="D198" s="208" t="s">
        <v>499</v>
      </c>
      <c r="E198" s="209">
        <v>13</v>
      </c>
      <c r="F198" s="209">
        <v>8446.223333333317</v>
      </c>
      <c r="G198" s="210">
        <v>109800.9033333331</v>
      </c>
    </row>
    <row r="199" spans="1:7" ht="12.75">
      <c r="A199" s="86">
        <v>191</v>
      </c>
      <c r="B199" s="208" t="s">
        <v>1385</v>
      </c>
      <c r="C199" s="208" t="s">
        <v>1386</v>
      </c>
      <c r="D199" s="208" t="s">
        <v>499</v>
      </c>
      <c r="E199" s="209">
        <v>25</v>
      </c>
      <c r="F199" s="209">
        <v>4075.1416451612295</v>
      </c>
      <c r="G199" s="210">
        <v>101878.54112903074</v>
      </c>
    </row>
    <row r="200" spans="1:7" ht="12.75">
      <c r="A200" s="86">
        <v>192</v>
      </c>
      <c r="B200" s="208" t="s">
        <v>1399</v>
      </c>
      <c r="C200" s="208" t="s">
        <v>1400</v>
      </c>
      <c r="D200" s="208" t="s">
        <v>499</v>
      </c>
      <c r="E200" s="209">
        <v>3</v>
      </c>
      <c r="F200" s="209">
        <v>4845.75</v>
      </c>
      <c r="G200" s="210">
        <v>14537.25</v>
      </c>
    </row>
    <row r="201" spans="1:7" ht="12.75">
      <c r="A201" s="86">
        <v>193</v>
      </c>
      <c r="B201" s="208" t="s">
        <v>1881</v>
      </c>
      <c r="C201" s="208" t="s">
        <v>1882</v>
      </c>
      <c r="D201" s="208" t="s">
        <v>499</v>
      </c>
      <c r="E201" s="209">
        <v>18</v>
      </c>
      <c r="F201" s="209">
        <v>5907.634279999989</v>
      </c>
      <c r="G201" s="210">
        <v>106337.41703999981</v>
      </c>
    </row>
    <row r="202" spans="1:7" ht="12.75">
      <c r="A202" s="86">
        <v>194</v>
      </c>
      <c r="B202" s="208" t="s">
        <v>1191</v>
      </c>
      <c r="C202" s="208" t="s">
        <v>1192</v>
      </c>
      <c r="D202" s="208" t="s">
        <v>499</v>
      </c>
      <c r="E202" s="209">
        <v>3</v>
      </c>
      <c r="F202" s="209">
        <v>8595.33452103861</v>
      </c>
      <c r="G202" s="210">
        <v>25786.003563115828</v>
      </c>
    </row>
    <row r="203" spans="1:7" ht="12.75">
      <c r="A203" s="86">
        <v>195</v>
      </c>
      <c r="B203" s="208" t="s">
        <v>1286</v>
      </c>
      <c r="C203" s="208" t="s">
        <v>1287</v>
      </c>
      <c r="D203" s="208" t="s">
        <v>499</v>
      </c>
      <c r="E203" s="209">
        <v>1</v>
      </c>
      <c r="F203" s="209">
        <v>75527.10465367998</v>
      </c>
      <c r="G203" s="210">
        <v>75527.10465367998</v>
      </c>
    </row>
    <row r="204" spans="1:7" ht="12.75">
      <c r="A204" s="86">
        <v>196</v>
      </c>
      <c r="B204" s="208" t="s">
        <v>1922</v>
      </c>
      <c r="C204" s="208" t="s">
        <v>1923</v>
      </c>
      <c r="D204" s="208" t="s">
        <v>499</v>
      </c>
      <c r="E204" s="209">
        <v>52</v>
      </c>
      <c r="F204" s="209">
        <v>1376.2249999999349</v>
      </c>
      <c r="G204" s="210">
        <v>71563.6999999966</v>
      </c>
    </row>
    <row r="205" spans="1:7" ht="12.75">
      <c r="A205" s="86">
        <v>197</v>
      </c>
      <c r="B205" s="208" t="s">
        <v>2260</v>
      </c>
      <c r="C205" s="208" t="s">
        <v>2261</v>
      </c>
      <c r="D205" s="208" t="s">
        <v>499</v>
      </c>
      <c r="E205" s="209">
        <v>2</v>
      </c>
      <c r="F205" s="209">
        <v>1399.9999999975005</v>
      </c>
      <c r="G205" s="210">
        <v>2799.999999995001</v>
      </c>
    </row>
    <row r="206" spans="1:7" ht="12.75">
      <c r="A206" s="86">
        <v>198</v>
      </c>
      <c r="B206" s="208" t="s">
        <v>2154</v>
      </c>
      <c r="C206" s="208" t="s">
        <v>2155</v>
      </c>
      <c r="D206" s="208" t="s">
        <v>499</v>
      </c>
      <c r="E206" s="209">
        <v>2</v>
      </c>
      <c r="F206" s="209">
        <v>8268.69</v>
      </c>
      <c r="G206" s="210">
        <v>16537.38</v>
      </c>
    </row>
    <row r="207" spans="1:7" ht="12.75">
      <c r="A207" s="86">
        <v>199</v>
      </c>
      <c r="B207" s="208" t="s">
        <v>1744</v>
      </c>
      <c r="C207" s="208" t="s">
        <v>1745</v>
      </c>
      <c r="D207" s="208" t="s">
        <v>499</v>
      </c>
      <c r="E207" s="209">
        <v>11</v>
      </c>
      <c r="F207" s="209">
        <v>10548.255</v>
      </c>
      <c r="G207" s="210">
        <v>116030.805</v>
      </c>
    </row>
    <row r="208" spans="1:7" ht="12.75">
      <c r="A208" s="86">
        <v>200</v>
      </c>
      <c r="B208" s="208" t="s">
        <v>510</v>
      </c>
      <c r="C208" s="208" t="s">
        <v>511</v>
      </c>
      <c r="D208" s="208" t="s">
        <v>499</v>
      </c>
      <c r="E208" s="209">
        <v>2</v>
      </c>
      <c r="F208" s="209">
        <v>19238.05979183332</v>
      </c>
      <c r="G208" s="210">
        <v>38476.11958366663</v>
      </c>
    </row>
    <row r="209" spans="1:7" ht="12.75">
      <c r="A209" s="86">
        <v>201</v>
      </c>
      <c r="B209" s="208" t="s">
        <v>567</v>
      </c>
      <c r="C209" s="208" t="s">
        <v>568</v>
      </c>
      <c r="D209" s="208" t="s">
        <v>499</v>
      </c>
      <c r="E209" s="209">
        <v>2</v>
      </c>
      <c r="F209" s="209">
        <v>13958</v>
      </c>
      <c r="G209" s="210">
        <v>27916</v>
      </c>
    </row>
    <row r="210" spans="1:7" ht="12.75">
      <c r="A210" s="86">
        <v>202</v>
      </c>
      <c r="B210" s="208" t="s">
        <v>700</v>
      </c>
      <c r="C210" s="208" t="s">
        <v>701</v>
      </c>
      <c r="D210" s="208" t="s">
        <v>499</v>
      </c>
      <c r="E210" s="209">
        <v>1</v>
      </c>
      <c r="F210" s="209">
        <v>43106.88</v>
      </c>
      <c r="G210" s="210">
        <v>43106.88</v>
      </c>
    </row>
    <row r="211" spans="1:7" ht="12.75">
      <c r="A211" s="86">
        <v>203</v>
      </c>
      <c r="B211" s="208" t="s">
        <v>731</v>
      </c>
      <c r="C211" s="208" t="s">
        <v>732</v>
      </c>
      <c r="D211" s="208" t="s">
        <v>499</v>
      </c>
      <c r="E211" s="209">
        <v>30</v>
      </c>
      <c r="F211" s="209">
        <v>7512.175248686323</v>
      </c>
      <c r="G211" s="210">
        <v>225365.2574605897</v>
      </c>
    </row>
    <row r="212" spans="1:7" ht="12.75">
      <c r="A212" s="86">
        <v>204</v>
      </c>
      <c r="B212" s="208" t="s">
        <v>764</v>
      </c>
      <c r="C212" s="208" t="s">
        <v>765</v>
      </c>
      <c r="D212" s="208" t="s">
        <v>499</v>
      </c>
      <c r="E212" s="209">
        <v>6</v>
      </c>
      <c r="F212" s="209">
        <v>665.8316666666667</v>
      </c>
      <c r="G212" s="210">
        <v>3994.99</v>
      </c>
    </row>
    <row r="213" spans="1:7" ht="12.75">
      <c r="A213" s="86">
        <v>205</v>
      </c>
      <c r="B213" s="208" t="s">
        <v>948</v>
      </c>
      <c r="C213" s="208" t="s">
        <v>530</v>
      </c>
      <c r="D213" s="208" t="s">
        <v>499</v>
      </c>
      <c r="E213" s="209">
        <v>7</v>
      </c>
      <c r="F213" s="209">
        <v>3967.668714285716</v>
      </c>
      <c r="G213" s="210">
        <v>27773.68100000001</v>
      </c>
    </row>
    <row r="214" spans="1:7" ht="12.75">
      <c r="A214" s="86">
        <v>206</v>
      </c>
      <c r="B214" s="208" t="s">
        <v>981</v>
      </c>
      <c r="C214" s="208" t="s">
        <v>982</v>
      </c>
      <c r="D214" s="208" t="s">
        <v>499</v>
      </c>
      <c r="E214" s="209">
        <v>1</v>
      </c>
      <c r="F214" s="209">
        <v>11720.820750000003</v>
      </c>
      <c r="G214" s="210">
        <v>11720.820750000003</v>
      </c>
    </row>
    <row r="215" spans="1:7" ht="12.75">
      <c r="A215" s="86">
        <v>207</v>
      </c>
      <c r="B215" s="208" t="s">
        <v>1170</v>
      </c>
      <c r="C215" s="208" t="s">
        <v>1171</v>
      </c>
      <c r="D215" s="208" t="s">
        <v>499</v>
      </c>
      <c r="E215" s="209">
        <v>1</v>
      </c>
      <c r="F215" s="209">
        <v>10397.100100000001</v>
      </c>
      <c r="G215" s="210">
        <v>10397.100100000001</v>
      </c>
    </row>
    <row r="216" spans="1:7" ht="12.75">
      <c r="A216" s="86">
        <v>208</v>
      </c>
      <c r="B216" s="208" t="s">
        <v>1193</v>
      </c>
      <c r="C216" s="208" t="s">
        <v>1194</v>
      </c>
      <c r="D216" s="208" t="s">
        <v>499</v>
      </c>
      <c r="E216" s="209">
        <v>1</v>
      </c>
      <c r="F216" s="209">
        <v>5060.496600000001</v>
      </c>
      <c r="G216" s="210">
        <v>5060.496600000001</v>
      </c>
    </row>
    <row r="217" spans="1:7" ht="12.75">
      <c r="A217" s="86">
        <v>209</v>
      </c>
      <c r="B217" s="208" t="s">
        <v>1251</v>
      </c>
      <c r="C217" s="208" t="s">
        <v>1252</v>
      </c>
      <c r="D217" s="208" t="s">
        <v>499</v>
      </c>
      <c r="E217" s="209">
        <v>2</v>
      </c>
      <c r="F217" s="209">
        <v>41985.55429857</v>
      </c>
      <c r="G217" s="210">
        <v>83971.10859714</v>
      </c>
    </row>
    <row r="218" spans="1:7" ht="12.75">
      <c r="A218" s="86">
        <v>210</v>
      </c>
      <c r="B218" s="208" t="s">
        <v>1292</v>
      </c>
      <c r="C218" s="208" t="s">
        <v>1293</v>
      </c>
      <c r="D218" s="208" t="s">
        <v>499</v>
      </c>
      <c r="E218" s="209">
        <v>7</v>
      </c>
      <c r="F218" s="209">
        <v>20399.255384614353</v>
      </c>
      <c r="G218" s="210">
        <v>142794.78769230045</v>
      </c>
    </row>
    <row r="219" spans="1:7" ht="12.75">
      <c r="A219" s="86">
        <v>211</v>
      </c>
      <c r="B219" s="208" t="s">
        <v>1652</v>
      </c>
      <c r="C219" s="208" t="s">
        <v>1653</v>
      </c>
      <c r="D219" s="208" t="s">
        <v>499</v>
      </c>
      <c r="E219" s="209">
        <v>1</v>
      </c>
      <c r="F219" s="209">
        <v>3608.047039999999</v>
      </c>
      <c r="G219" s="210">
        <v>3608.047039999999</v>
      </c>
    </row>
    <row r="220" spans="1:7" ht="12.75">
      <c r="A220" s="86">
        <v>212</v>
      </c>
      <c r="B220" s="208" t="s">
        <v>1657</v>
      </c>
      <c r="C220" s="208" t="s">
        <v>1658</v>
      </c>
      <c r="D220" s="208" t="s">
        <v>499</v>
      </c>
      <c r="E220" s="209">
        <v>12</v>
      </c>
      <c r="F220" s="209">
        <v>922.2222222222217</v>
      </c>
      <c r="G220" s="210">
        <v>11066.666666666662</v>
      </c>
    </row>
    <row r="221" spans="1:7" ht="12.75">
      <c r="A221" s="86">
        <v>213</v>
      </c>
      <c r="B221" s="208" t="s">
        <v>1698</v>
      </c>
      <c r="C221" s="208" t="s">
        <v>1699</v>
      </c>
      <c r="D221" s="208" t="s">
        <v>499</v>
      </c>
      <c r="E221" s="209">
        <v>1</v>
      </c>
      <c r="F221" s="209">
        <v>29763.75</v>
      </c>
      <c r="G221" s="210">
        <v>29763.75</v>
      </c>
    </row>
    <row r="222" spans="1:7" ht="12.75">
      <c r="A222" s="86">
        <v>214</v>
      </c>
      <c r="B222" s="208" t="s">
        <v>1799</v>
      </c>
      <c r="C222" s="208" t="s">
        <v>1800</v>
      </c>
      <c r="D222" s="208" t="s">
        <v>499</v>
      </c>
      <c r="E222" s="209">
        <v>1</v>
      </c>
      <c r="F222" s="209">
        <v>7196.166000000001</v>
      </c>
      <c r="G222" s="210">
        <v>7196.166000000001</v>
      </c>
    </row>
    <row r="223" spans="1:7" ht="12.75">
      <c r="A223" s="86">
        <v>215</v>
      </c>
      <c r="B223" s="208" t="s">
        <v>1942</v>
      </c>
      <c r="C223" s="208" t="s">
        <v>1943</v>
      </c>
      <c r="D223" s="208" t="s">
        <v>499</v>
      </c>
      <c r="E223" s="209">
        <v>66</v>
      </c>
      <c r="F223" s="209">
        <v>6017.265939393883</v>
      </c>
      <c r="G223" s="210">
        <v>397139.5519999963</v>
      </c>
    </row>
    <row r="224" spans="1:7" ht="12.75">
      <c r="A224" s="86">
        <v>216</v>
      </c>
      <c r="B224" s="208" t="s">
        <v>1953</v>
      </c>
      <c r="C224" s="208" t="s">
        <v>1943</v>
      </c>
      <c r="D224" s="208" t="s">
        <v>499</v>
      </c>
      <c r="E224" s="209">
        <v>5</v>
      </c>
      <c r="F224" s="209">
        <v>31262.61160000002</v>
      </c>
      <c r="G224" s="210">
        <v>156313.05800000008</v>
      </c>
    </row>
    <row r="225" spans="1:7" ht="12.75">
      <c r="A225" s="86">
        <v>217</v>
      </c>
      <c r="B225" s="208" t="s">
        <v>2150</v>
      </c>
      <c r="C225" s="208" t="s">
        <v>2151</v>
      </c>
      <c r="D225" s="208" t="s">
        <v>499</v>
      </c>
      <c r="E225" s="209">
        <v>1</v>
      </c>
      <c r="F225" s="209">
        <v>366214.365</v>
      </c>
      <c r="G225" s="210">
        <v>366214.365</v>
      </c>
    </row>
    <row r="226" spans="1:7" ht="12.75">
      <c r="A226" s="86">
        <v>218</v>
      </c>
      <c r="B226" s="208" t="s">
        <v>520</v>
      </c>
      <c r="C226" s="208" t="s">
        <v>521</v>
      </c>
      <c r="D226" s="208" t="s">
        <v>499</v>
      </c>
      <c r="E226" s="209">
        <v>1</v>
      </c>
      <c r="F226" s="209">
        <v>4166.67</v>
      </c>
      <c r="G226" s="210">
        <v>4166.67</v>
      </c>
    </row>
    <row r="227" spans="1:7" ht="12.75">
      <c r="A227" s="86">
        <v>219</v>
      </c>
      <c r="B227" s="208" t="s">
        <v>756</v>
      </c>
      <c r="C227" s="208" t="s">
        <v>757</v>
      </c>
      <c r="D227" s="208" t="s">
        <v>499</v>
      </c>
      <c r="E227" s="209">
        <v>2</v>
      </c>
      <c r="F227" s="209">
        <v>137.96</v>
      </c>
      <c r="G227" s="210">
        <v>275.92</v>
      </c>
    </row>
    <row r="228" spans="1:7" ht="12.75">
      <c r="A228" s="86">
        <v>220</v>
      </c>
      <c r="B228" s="208" t="s">
        <v>702</v>
      </c>
      <c r="C228" s="208" t="s">
        <v>703</v>
      </c>
      <c r="D228" s="208" t="s">
        <v>499</v>
      </c>
      <c r="E228" s="209">
        <v>2</v>
      </c>
      <c r="F228" s="209">
        <v>2792.1305092599964</v>
      </c>
      <c r="G228" s="210">
        <v>5584.261018519994</v>
      </c>
    </row>
    <row r="229" spans="1:7" ht="12.75">
      <c r="A229" s="86">
        <v>221</v>
      </c>
      <c r="B229" s="208" t="s">
        <v>2239</v>
      </c>
      <c r="C229" s="208" t="s">
        <v>2240</v>
      </c>
      <c r="D229" s="208" t="s">
        <v>499</v>
      </c>
      <c r="E229" s="209">
        <v>2</v>
      </c>
      <c r="F229" s="209">
        <v>3131.424000000001</v>
      </c>
      <c r="G229" s="210">
        <v>6262.848000000002</v>
      </c>
    </row>
    <row r="230" spans="1:7" ht="12.75">
      <c r="A230" s="86">
        <v>222</v>
      </c>
      <c r="B230" s="208" t="s">
        <v>1688</v>
      </c>
      <c r="C230" s="208" t="s">
        <v>1689</v>
      </c>
      <c r="D230" s="208" t="s">
        <v>499</v>
      </c>
      <c r="E230" s="209">
        <v>2</v>
      </c>
      <c r="F230" s="209">
        <v>131431.1</v>
      </c>
      <c r="G230" s="210">
        <v>262862.2</v>
      </c>
    </row>
    <row r="231" spans="1:7" ht="12.75">
      <c r="A231" s="86">
        <v>223</v>
      </c>
      <c r="B231" s="208" t="s">
        <v>993</v>
      </c>
      <c r="C231" s="208" t="s">
        <v>994</v>
      </c>
      <c r="D231" s="208" t="s">
        <v>499</v>
      </c>
      <c r="E231" s="209">
        <v>2</v>
      </c>
      <c r="F231" s="209">
        <v>1066.0090000000002</v>
      </c>
      <c r="G231" s="210">
        <v>2132.0180000000005</v>
      </c>
    </row>
    <row r="232" spans="1:7" ht="12.75">
      <c r="A232" s="86">
        <v>224</v>
      </c>
      <c r="B232" s="208" t="s">
        <v>991</v>
      </c>
      <c r="C232" s="208" t="s">
        <v>992</v>
      </c>
      <c r="D232" s="208" t="s">
        <v>499</v>
      </c>
      <c r="E232" s="209">
        <v>1</v>
      </c>
      <c r="F232" s="209">
        <v>1065.51</v>
      </c>
      <c r="G232" s="210">
        <v>1065.5100000000002</v>
      </c>
    </row>
    <row r="233" spans="1:7" ht="12.75">
      <c r="A233" s="86">
        <v>225</v>
      </c>
      <c r="B233" s="208" t="s">
        <v>919</v>
      </c>
      <c r="C233" s="208" t="s">
        <v>920</v>
      </c>
      <c r="D233" s="208" t="s">
        <v>499</v>
      </c>
      <c r="E233" s="209">
        <v>6</v>
      </c>
      <c r="F233" s="209">
        <v>973.56</v>
      </c>
      <c r="G233" s="210">
        <v>5841.36</v>
      </c>
    </row>
    <row r="234" spans="1:7" ht="12.75">
      <c r="A234" s="86">
        <v>226</v>
      </c>
      <c r="B234" s="208" t="s">
        <v>917</v>
      </c>
      <c r="C234" s="208" t="s">
        <v>918</v>
      </c>
      <c r="D234" s="208" t="s">
        <v>499</v>
      </c>
      <c r="E234" s="209">
        <v>5</v>
      </c>
      <c r="F234" s="209">
        <v>1526.507333334</v>
      </c>
      <c r="G234" s="210">
        <v>7632.536666669999</v>
      </c>
    </row>
    <row r="235" spans="1:7" ht="12.75">
      <c r="A235" s="86">
        <v>227</v>
      </c>
      <c r="B235" s="208" t="s">
        <v>929</v>
      </c>
      <c r="C235" s="208" t="s">
        <v>930</v>
      </c>
      <c r="D235" s="208" t="s">
        <v>499</v>
      </c>
      <c r="E235" s="209">
        <v>1</v>
      </c>
      <c r="F235" s="209">
        <v>973.56</v>
      </c>
      <c r="G235" s="210">
        <v>973.56</v>
      </c>
    </row>
    <row r="236" spans="1:7" ht="12.75">
      <c r="A236" s="86">
        <v>228</v>
      </c>
      <c r="B236" s="208" t="s">
        <v>931</v>
      </c>
      <c r="C236" s="208" t="s">
        <v>932</v>
      </c>
      <c r="D236" s="208" t="s">
        <v>499</v>
      </c>
      <c r="E236" s="209">
        <v>1</v>
      </c>
      <c r="F236" s="209">
        <v>695.4</v>
      </c>
      <c r="G236" s="210">
        <v>695.4</v>
      </c>
    </row>
    <row r="237" spans="1:7" ht="12.75">
      <c r="A237" s="86">
        <v>229</v>
      </c>
      <c r="B237" s="208" t="s">
        <v>629</v>
      </c>
      <c r="C237" s="208" t="s">
        <v>529</v>
      </c>
      <c r="D237" s="208" t="s">
        <v>499</v>
      </c>
      <c r="E237" s="209">
        <v>2</v>
      </c>
      <c r="F237" s="209">
        <v>834.48</v>
      </c>
      <c r="G237" s="210">
        <v>1668.96</v>
      </c>
    </row>
    <row r="238" spans="1:7" ht="12.75">
      <c r="A238" s="86">
        <v>230</v>
      </c>
      <c r="B238" s="208" t="s">
        <v>631</v>
      </c>
      <c r="C238" s="208" t="s">
        <v>529</v>
      </c>
      <c r="D238" s="208" t="s">
        <v>499</v>
      </c>
      <c r="E238" s="209">
        <v>1</v>
      </c>
      <c r="F238" s="209">
        <v>10848.24</v>
      </c>
      <c r="G238" s="210">
        <v>10848.24</v>
      </c>
    </row>
    <row r="239" spans="1:7" ht="12.75">
      <c r="A239" s="86">
        <v>231</v>
      </c>
      <c r="B239" s="208" t="s">
        <v>630</v>
      </c>
      <c r="C239" s="208" t="s">
        <v>529</v>
      </c>
      <c r="D239" s="208" t="s">
        <v>499</v>
      </c>
      <c r="E239" s="209">
        <v>1</v>
      </c>
      <c r="F239" s="209">
        <v>2086.2</v>
      </c>
      <c r="G239" s="210">
        <v>2086.2</v>
      </c>
    </row>
    <row r="240" spans="1:7" ht="12.75">
      <c r="A240" s="86">
        <v>232</v>
      </c>
      <c r="B240" s="208" t="s">
        <v>706</v>
      </c>
      <c r="C240" s="208" t="s">
        <v>529</v>
      </c>
      <c r="D240" s="208" t="s">
        <v>499</v>
      </c>
      <c r="E240" s="209">
        <v>1</v>
      </c>
      <c r="F240" s="209">
        <v>139.07999999999998</v>
      </c>
      <c r="G240" s="210">
        <v>139.07999999999998</v>
      </c>
    </row>
    <row r="241" spans="1:7" ht="12.75">
      <c r="A241" s="86">
        <v>233</v>
      </c>
      <c r="B241" s="208" t="s">
        <v>673</v>
      </c>
      <c r="C241" s="208" t="s">
        <v>674</v>
      </c>
      <c r="D241" s="208" t="s">
        <v>499</v>
      </c>
      <c r="E241" s="209">
        <v>2</v>
      </c>
      <c r="F241" s="209">
        <v>1810.4951041650002</v>
      </c>
      <c r="G241" s="210">
        <v>3620.9902083300003</v>
      </c>
    </row>
    <row r="242" spans="1:7" ht="12.75">
      <c r="A242" s="86">
        <v>234</v>
      </c>
      <c r="B242" s="208" t="s">
        <v>747</v>
      </c>
      <c r="C242" s="208" t="s">
        <v>748</v>
      </c>
      <c r="D242" s="208" t="s">
        <v>499</v>
      </c>
      <c r="E242" s="209">
        <v>1</v>
      </c>
      <c r="F242" s="209">
        <v>3236.56</v>
      </c>
      <c r="G242" s="210">
        <v>3236.56</v>
      </c>
    </row>
    <row r="243" spans="1:7" ht="12.75">
      <c r="A243" s="86">
        <v>235</v>
      </c>
      <c r="B243" s="208" t="s">
        <v>995</v>
      </c>
      <c r="C243" s="208" t="s">
        <v>996</v>
      </c>
      <c r="D243" s="208" t="s">
        <v>499</v>
      </c>
      <c r="E243" s="209">
        <v>2</v>
      </c>
      <c r="F243" s="209">
        <v>23539.165</v>
      </c>
      <c r="G243" s="210">
        <v>47078.33</v>
      </c>
    </row>
    <row r="244" spans="1:7" ht="12.75">
      <c r="A244" s="86">
        <v>236</v>
      </c>
      <c r="B244" s="208" t="s">
        <v>947</v>
      </c>
      <c r="C244" s="208" t="s">
        <v>946</v>
      </c>
      <c r="D244" s="208" t="s">
        <v>499</v>
      </c>
      <c r="E244" s="209">
        <v>4</v>
      </c>
      <c r="F244" s="209">
        <v>4297.1825</v>
      </c>
      <c r="G244" s="210">
        <v>17188.73</v>
      </c>
    </row>
    <row r="245" spans="1:7" ht="12.75">
      <c r="A245" s="86">
        <v>237</v>
      </c>
      <c r="B245" s="208" t="s">
        <v>945</v>
      </c>
      <c r="C245" s="208" t="s">
        <v>946</v>
      </c>
      <c r="D245" s="208" t="s">
        <v>499</v>
      </c>
      <c r="E245" s="209">
        <v>5</v>
      </c>
      <c r="F245" s="209">
        <v>16510.36668</v>
      </c>
      <c r="G245" s="210">
        <v>82551.8334</v>
      </c>
    </row>
    <row r="246" spans="1:7" ht="12.75">
      <c r="A246" s="86">
        <v>238</v>
      </c>
      <c r="B246" s="208" t="s">
        <v>708</v>
      </c>
      <c r="C246" s="208" t="s">
        <v>709</v>
      </c>
      <c r="D246" s="208" t="s">
        <v>499</v>
      </c>
      <c r="E246" s="209">
        <v>5</v>
      </c>
      <c r="F246" s="209">
        <v>3986.01</v>
      </c>
      <c r="G246" s="210">
        <v>19930.05</v>
      </c>
    </row>
    <row r="247" spans="1:7" ht="12.75">
      <c r="A247" s="86">
        <v>239</v>
      </c>
      <c r="B247" s="208" t="s">
        <v>1199</v>
      </c>
      <c r="C247" s="208" t="s">
        <v>1200</v>
      </c>
      <c r="D247" s="208" t="s">
        <v>499</v>
      </c>
      <c r="E247" s="209">
        <v>1</v>
      </c>
      <c r="F247" s="209">
        <v>3470</v>
      </c>
      <c r="G247" s="210">
        <v>3470</v>
      </c>
    </row>
    <row r="248" spans="1:7" ht="12.75">
      <c r="A248" s="86">
        <v>240</v>
      </c>
      <c r="B248" s="208" t="s">
        <v>949</v>
      </c>
      <c r="C248" s="208" t="s">
        <v>950</v>
      </c>
      <c r="D248" s="208" t="s">
        <v>499</v>
      </c>
      <c r="E248" s="209">
        <v>1</v>
      </c>
      <c r="F248" s="209">
        <v>137.63</v>
      </c>
      <c r="G248" s="210">
        <v>137.63</v>
      </c>
    </row>
    <row r="249" spans="1:7" ht="12.75">
      <c r="A249" s="86">
        <v>241</v>
      </c>
      <c r="B249" s="208" t="s">
        <v>1944</v>
      </c>
      <c r="C249" s="208" t="s">
        <v>1945</v>
      </c>
      <c r="D249" s="208" t="s">
        <v>499</v>
      </c>
      <c r="E249" s="209">
        <v>25</v>
      </c>
      <c r="F249" s="209">
        <v>22502.938314853058</v>
      </c>
      <c r="G249" s="210">
        <v>562573.4578713264</v>
      </c>
    </row>
    <row r="250" spans="1:7" ht="12.75">
      <c r="A250" s="86">
        <v>242</v>
      </c>
      <c r="B250" s="208" t="s">
        <v>2207</v>
      </c>
      <c r="C250" s="208" t="s">
        <v>2208</v>
      </c>
      <c r="D250" s="208" t="s">
        <v>499</v>
      </c>
      <c r="E250" s="209">
        <v>1</v>
      </c>
      <c r="F250" s="209">
        <v>2553.75</v>
      </c>
      <c r="G250" s="210">
        <v>2553.75</v>
      </c>
    </row>
    <row r="251" spans="1:7" ht="12.75">
      <c r="A251" s="86">
        <v>243</v>
      </c>
      <c r="B251" s="208" t="s">
        <v>1797</v>
      </c>
      <c r="C251" s="208" t="s">
        <v>1798</v>
      </c>
      <c r="D251" s="208" t="s">
        <v>499</v>
      </c>
      <c r="E251" s="209">
        <v>3</v>
      </c>
      <c r="F251" s="209">
        <v>285.0464404933333</v>
      </c>
      <c r="G251" s="210">
        <v>855.1393214799999</v>
      </c>
    </row>
    <row r="252" spans="1:7" ht="12.75">
      <c r="A252" s="86">
        <v>244</v>
      </c>
      <c r="B252" s="208" t="s">
        <v>2243</v>
      </c>
      <c r="C252" s="208" t="s">
        <v>2244</v>
      </c>
      <c r="D252" s="208" t="s">
        <v>499</v>
      </c>
      <c r="E252" s="209">
        <v>2</v>
      </c>
      <c r="F252" s="209">
        <v>1962.8900000000008</v>
      </c>
      <c r="G252" s="210">
        <v>3925.780000000001</v>
      </c>
    </row>
    <row r="253" spans="1:7" ht="12.75">
      <c r="A253" s="86">
        <v>245</v>
      </c>
      <c r="B253" s="208" t="s">
        <v>1862</v>
      </c>
      <c r="C253" s="208" t="s">
        <v>1863</v>
      </c>
      <c r="D253" s="208" t="s">
        <v>499</v>
      </c>
      <c r="E253" s="209">
        <v>1</v>
      </c>
      <c r="F253" s="209">
        <v>5795.690999999996</v>
      </c>
      <c r="G253" s="210">
        <v>5795.690999999996</v>
      </c>
    </row>
    <row r="254" spans="1:7" ht="12.75">
      <c r="A254" s="86">
        <v>246</v>
      </c>
      <c r="B254" s="208" t="s">
        <v>1873</v>
      </c>
      <c r="C254" s="208" t="s">
        <v>1874</v>
      </c>
      <c r="D254" s="208" t="s">
        <v>499</v>
      </c>
      <c r="E254" s="209">
        <v>1</v>
      </c>
      <c r="F254" s="209">
        <v>8541.477235955</v>
      </c>
      <c r="G254" s="210">
        <v>8541.477235955</v>
      </c>
    </row>
    <row r="255" spans="1:7" ht="12.75">
      <c r="A255" s="86">
        <v>247</v>
      </c>
      <c r="B255" s="208" t="s">
        <v>2001</v>
      </c>
      <c r="C255" s="208" t="s">
        <v>2002</v>
      </c>
      <c r="D255" s="208" t="s">
        <v>499</v>
      </c>
      <c r="E255" s="209">
        <v>2</v>
      </c>
      <c r="F255" s="209">
        <v>418.851</v>
      </c>
      <c r="G255" s="210">
        <v>837.702</v>
      </c>
    </row>
    <row r="256" spans="1:7" ht="12.75">
      <c r="A256" s="86">
        <v>248</v>
      </c>
      <c r="B256" s="208" t="s">
        <v>1684</v>
      </c>
      <c r="C256" s="208" t="s">
        <v>1685</v>
      </c>
      <c r="D256" s="208" t="s">
        <v>499</v>
      </c>
      <c r="E256" s="209">
        <v>2</v>
      </c>
      <c r="F256" s="209">
        <v>2853.1623500000005</v>
      </c>
      <c r="G256" s="210">
        <v>5706.324700000001</v>
      </c>
    </row>
    <row r="257" spans="1:7" ht="12.75">
      <c r="A257" s="86">
        <v>249</v>
      </c>
      <c r="B257" s="208" t="s">
        <v>2005</v>
      </c>
      <c r="C257" s="208" t="s">
        <v>2006</v>
      </c>
      <c r="D257" s="208" t="s">
        <v>499</v>
      </c>
      <c r="E257" s="209">
        <v>162</v>
      </c>
      <c r="F257" s="209">
        <v>90.53495884773648</v>
      </c>
      <c r="G257" s="210">
        <v>14666.663333333308</v>
      </c>
    </row>
    <row r="258" spans="1:7" ht="12.75">
      <c r="A258" s="86">
        <v>250</v>
      </c>
      <c r="B258" s="208" t="s">
        <v>710</v>
      </c>
      <c r="C258" s="208" t="s">
        <v>711</v>
      </c>
      <c r="D258" s="208" t="s">
        <v>499</v>
      </c>
      <c r="E258" s="209">
        <v>2</v>
      </c>
      <c r="F258" s="209">
        <v>7745.532080000005</v>
      </c>
      <c r="G258" s="210">
        <v>15491.06416000001</v>
      </c>
    </row>
    <row r="259" spans="1:7" ht="12.75">
      <c r="A259" s="86">
        <v>251</v>
      </c>
      <c r="B259" s="208" t="s">
        <v>783</v>
      </c>
      <c r="C259" s="208" t="s">
        <v>784</v>
      </c>
      <c r="D259" s="208" t="s">
        <v>499</v>
      </c>
      <c r="E259" s="209">
        <v>4</v>
      </c>
      <c r="F259" s="209">
        <v>9962.997468750002</v>
      </c>
      <c r="G259" s="210">
        <v>39851.989875000014</v>
      </c>
    </row>
    <row r="260" spans="1:7" ht="12.75">
      <c r="A260" s="86">
        <v>252</v>
      </c>
      <c r="B260" s="208" t="s">
        <v>712</v>
      </c>
      <c r="C260" s="208" t="s">
        <v>713</v>
      </c>
      <c r="D260" s="208" t="s">
        <v>499</v>
      </c>
      <c r="E260" s="209">
        <v>2</v>
      </c>
      <c r="F260" s="209">
        <v>2352.2</v>
      </c>
      <c r="G260" s="210">
        <v>4704.4</v>
      </c>
    </row>
    <row r="261" spans="1:7" ht="12.75">
      <c r="A261" s="86">
        <v>253</v>
      </c>
      <c r="B261" s="208" t="s">
        <v>825</v>
      </c>
      <c r="C261" s="208" t="s">
        <v>826</v>
      </c>
      <c r="D261" s="208" t="s">
        <v>499</v>
      </c>
      <c r="E261" s="209">
        <v>20</v>
      </c>
      <c r="F261" s="209">
        <v>132.896625</v>
      </c>
      <c r="G261" s="210">
        <v>2657.9325</v>
      </c>
    </row>
    <row r="262" spans="1:7" ht="12.75">
      <c r="A262" s="86">
        <v>254</v>
      </c>
      <c r="B262" s="208" t="s">
        <v>908</v>
      </c>
      <c r="C262" s="208" t="s">
        <v>909</v>
      </c>
      <c r="D262" s="208" t="s">
        <v>499</v>
      </c>
      <c r="E262" s="209">
        <v>3</v>
      </c>
      <c r="F262" s="209">
        <v>35811.45058333362</v>
      </c>
      <c r="G262" s="210">
        <v>107434.35175000086</v>
      </c>
    </row>
    <row r="263" spans="1:7" ht="12.75">
      <c r="A263" s="86">
        <v>255</v>
      </c>
      <c r="B263" s="208" t="s">
        <v>1215</v>
      </c>
      <c r="C263" s="208" t="s">
        <v>1216</v>
      </c>
      <c r="D263" s="208" t="s">
        <v>499</v>
      </c>
      <c r="E263" s="209">
        <v>1</v>
      </c>
      <c r="F263" s="209">
        <v>69325.55666600003</v>
      </c>
      <c r="G263" s="210">
        <v>69325.55666600003</v>
      </c>
    </row>
    <row r="264" spans="1:7" ht="12.75">
      <c r="A264" s="86">
        <v>256</v>
      </c>
      <c r="B264" s="208" t="s">
        <v>1146</v>
      </c>
      <c r="C264" s="208" t="s">
        <v>1147</v>
      </c>
      <c r="D264" s="208" t="s">
        <v>499</v>
      </c>
      <c r="E264" s="209">
        <v>2</v>
      </c>
      <c r="F264" s="209">
        <v>12224.45</v>
      </c>
      <c r="G264" s="210">
        <v>24448.9</v>
      </c>
    </row>
    <row r="265" spans="1:7" ht="12.75">
      <c r="A265" s="86">
        <v>257</v>
      </c>
      <c r="B265" s="208" t="s">
        <v>1411</v>
      </c>
      <c r="C265" s="208" t="s">
        <v>1412</v>
      </c>
      <c r="D265" s="208" t="s">
        <v>499</v>
      </c>
      <c r="E265" s="209">
        <v>1</v>
      </c>
      <c r="F265" s="209">
        <v>5036.892775919959</v>
      </c>
      <c r="G265" s="210">
        <v>5036.892775919959</v>
      </c>
    </row>
    <row r="266" spans="1:7" ht="12.75">
      <c r="A266" s="86">
        <v>258</v>
      </c>
      <c r="B266" s="208" t="s">
        <v>504</v>
      </c>
      <c r="C266" s="208" t="s">
        <v>505</v>
      </c>
      <c r="D266" s="208" t="s">
        <v>499</v>
      </c>
      <c r="E266" s="209">
        <v>24</v>
      </c>
      <c r="F266" s="209">
        <v>5837.957756364165</v>
      </c>
      <c r="G266" s="210">
        <v>140110.98615273996</v>
      </c>
    </row>
    <row r="267" spans="1:7" ht="12.75">
      <c r="A267" s="86">
        <v>259</v>
      </c>
      <c r="B267" s="208" t="s">
        <v>1267</v>
      </c>
      <c r="C267" s="208" t="s">
        <v>1268</v>
      </c>
      <c r="D267" s="208" t="s">
        <v>499</v>
      </c>
      <c r="E267" s="209">
        <v>1</v>
      </c>
      <c r="F267" s="209">
        <v>38575.707799999975</v>
      </c>
      <c r="G267" s="210">
        <v>38575.707799999975</v>
      </c>
    </row>
    <row r="268" spans="1:7" ht="12.75">
      <c r="A268" s="86">
        <v>260</v>
      </c>
      <c r="B268" s="208" t="s">
        <v>1152</v>
      </c>
      <c r="C268" s="208" t="s">
        <v>1153</v>
      </c>
      <c r="D268" s="208" t="s">
        <v>499</v>
      </c>
      <c r="E268" s="209">
        <v>1</v>
      </c>
      <c r="F268" s="209">
        <v>4366.516363638334</v>
      </c>
      <c r="G268" s="210">
        <v>4366.516363638334</v>
      </c>
    </row>
    <row r="269" spans="1:7" ht="12.75">
      <c r="A269" s="86">
        <v>261</v>
      </c>
      <c r="B269" s="208" t="s">
        <v>518</v>
      </c>
      <c r="C269" s="208" t="s">
        <v>519</v>
      </c>
      <c r="D269" s="208" t="s">
        <v>499</v>
      </c>
      <c r="E269" s="209">
        <v>3</v>
      </c>
      <c r="F269" s="209">
        <v>20246.7793930615</v>
      </c>
      <c r="G269" s="210">
        <v>60740.338179184495</v>
      </c>
    </row>
    <row r="270" spans="1:7" ht="12.75">
      <c r="A270" s="86">
        <v>262</v>
      </c>
      <c r="B270" s="208" t="s">
        <v>1284</v>
      </c>
      <c r="C270" s="208" t="s">
        <v>1285</v>
      </c>
      <c r="D270" s="208" t="s">
        <v>499</v>
      </c>
      <c r="E270" s="209">
        <v>51</v>
      </c>
      <c r="F270" s="209">
        <v>16738.683731239624</v>
      </c>
      <c r="G270" s="210">
        <v>853672.8702932209</v>
      </c>
    </row>
    <row r="271" spans="1:7" ht="12.75">
      <c r="A271" s="86">
        <v>263</v>
      </c>
      <c r="B271" s="208" t="s">
        <v>516</v>
      </c>
      <c r="C271" s="208" t="s">
        <v>517</v>
      </c>
      <c r="D271" s="208" t="s">
        <v>499</v>
      </c>
      <c r="E271" s="209">
        <v>2</v>
      </c>
      <c r="F271" s="209">
        <v>9509.01818909008</v>
      </c>
      <c r="G271" s="210">
        <v>19018.03637818016</v>
      </c>
    </row>
    <row r="272" spans="1:7" ht="12.75">
      <c r="A272" s="86">
        <v>264</v>
      </c>
      <c r="B272" s="208" t="s">
        <v>1452</v>
      </c>
      <c r="C272" s="208" t="s">
        <v>1453</v>
      </c>
      <c r="D272" s="208" t="s">
        <v>499</v>
      </c>
      <c r="E272" s="209">
        <v>51</v>
      </c>
      <c r="F272" s="209">
        <v>4196.155737687045</v>
      </c>
      <c r="G272" s="210">
        <v>214003.94262203932</v>
      </c>
    </row>
    <row r="273" spans="1:7" ht="12.75">
      <c r="A273" s="86">
        <v>265</v>
      </c>
      <c r="B273" s="208" t="s">
        <v>1995</v>
      </c>
      <c r="C273" s="208" t="s">
        <v>1996</v>
      </c>
      <c r="D273" s="208" t="s">
        <v>499</v>
      </c>
      <c r="E273" s="209">
        <v>6</v>
      </c>
      <c r="F273" s="209">
        <v>482.72015000000005</v>
      </c>
      <c r="G273" s="210">
        <v>2896.3209</v>
      </c>
    </row>
    <row r="274" spans="1:7" ht="12.75">
      <c r="A274" s="86">
        <v>266</v>
      </c>
      <c r="B274" s="208" t="s">
        <v>1310</v>
      </c>
      <c r="C274" s="208" t="s">
        <v>1311</v>
      </c>
      <c r="D274" s="208" t="s">
        <v>499</v>
      </c>
      <c r="E274" s="209">
        <v>2</v>
      </c>
      <c r="F274" s="209">
        <v>16759</v>
      </c>
      <c r="G274" s="210">
        <v>33518</v>
      </c>
    </row>
    <row r="275" spans="1:7" ht="12.75">
      <c r="A275" s="86">
        <v>267</v>
      </c>
      <c r="B275" s="208" t="s">
        <v>1298</v>
      </c>
      <c r="C275" s="208" t="s">
        <v>1299</v>
      </c>
      <c r="D275" s="208" t="s">
        <v>499</v>
      </c>
      <c r="E275" s="209">
        <v>1</v>
      </c>
      <c r="F275" s="209">
        <v>55877.810430325</v>
      </c>
      <c r="G275" s="210">
        <v>55877.810430325</v>
      </c>
    </row>
    <row r="276" spans="1:7" ht="12.75">
      <c r="A276" s="86">
        <v>268</v>
      </c>
      <c r="B276" s="208" t="s">
        <v>1140</v>
      </c>
      <c r="C276" s="208" t="s">
        <v>1141</v>
      </c>
      <c r="D276" s="208" t="s">
        <v>499</v>
      </c>
      <c r="E276" s="209">
        <v>2</v>
      </c>
      <c r="F276" s="209">
        <v>12433.5</v>
      </c>
      <c r="G276" s="210">
        <v>24867</v>
      </c>
    </row>
    <row r="277" spans="1:7" ht="12.75">
      <c r="A277" s="86">
        <v>269</v>
      </c>
      <c r="B277" s="208" t="s">
        <v>1458</v>
      </c>
      <c r="C277" s="208" t="s">
        <v>1459</v>
      </c>
      <c r="D277" s="208" t="s">
        <v>499</v>
      </c>
      <c r="E277" s="209">
        <v>19</v>
      </c>
      <c r="F277" s="209">
        <v>3603.7292952178004</v>
      </c>
      <c r="G277" s="210">
        <v>68470.85660913821</v>
      </c>
    </row>
    <row r="278" spans="1:7" ht="12.75">
      <c r="A278" s="86">
        <v>270</v>
      </c>
      <c r="B278" s="208" t="s">
        <v>1460</v>
      </c>
      <c r="C278" s="208" t="s">
        <v>1461</v>
      </c>
      <c r="D278" s="208" t="s">
        <v>499</v>
      </c>
      <c r="E278" s="209">
        <v>13</v>
      </c>
      <c r="F278" s="209">
        <v>6565.670879411715</v>
      </c>
      <c r="G278" s="210">
        <v>85353.7214323523</v>
      </c>
    </row>
    <row r="279" spans="1:7" ht="12.75">
      <c r="A279" s="86">
        <v>271</v>
      </c>
      <c r="B279" s="208" t="s">
        <v>1454</v>
      </c>
      <c r="C279" s="208" t="s">
        <v>1455</v>
      </c>
      <c r="D279" s="208" t="s">
        <v>499</v>
      </c>
      <c r="E279" s="209">
        <v>33</v>
      </c>
      <c r="F279" s="209">
        <v>3798.362343870879</v>
      </c>
      <c r="G279" s="210">
        <v>125345.95734773901</v>
      </c>
    </row>
    <row r="280" spans="1:7" ht="12.75">
      <c r="A280" s="86">
        <v>272</v>
      </c>
      <c r="B280" s="208" t="s">
        <v>1821</v>
      </c>
      <c r="C280" s="208" t="s">
        <v>1822</v>
      </c>
      <c r="D280" s="208" t="s">
        <v>499</v>
      </c>
      <c r="E280" s="209">
        <v>3</v>
      </c>
      <c r="F280" s="209">
        <v>5839.02</v>
      </c>
      <c r="G280" s="210">
        <v>17517.06</v>
      </c>
    </row>
    <row r="281" spans="1:7" ht="12.75">
      <c r="A281" s="86">
        <v>273</v>
      </c>
      <c r="B281" s="208" t="s">
        <v>2166</v>
      </c>
      <c r="C281" s="208" t="s">
        <v>2167</v>
      </c>
      <c r="D281" s="208" t="s">
        <v>499</v>
      </c>
      <c r="E281" s="209">
        <v>1</v>
      </c>
      <c r="F281" s="209">
        <v>780.6985999999993</v>
      </c>
      <c r="G281" s="210">
        <v>780.6985999999993</v>
      </c>
    </row>
    <row r="282" spans="1:7" ht="12.75">
      <c r="A282" s="86">
        <v>274</v>
      </c>
      <c r="B282" s="208" t="s">
        <v>551</v>
      </c>
      <c r="C282" s="208" t="s">
        <v>552</v>
      </c>
      <c r="D282" s="208" t="s">
        <v>499</v>
      </c>
      <c r="E282" s="209">
        <v>4</v>
      </c>
      <c r="F282" s="209">
        <v>1324.5958333333335</v>
      </c>
      <c r="G282" s="210">
        <v>5298.383333333332</v>
      </c>
    </row>
    <row r="283" spans="1:7" ht="12.75">
      <c r="A283" s="86">
        <v>275</v>
      </c>
      <c r="B283" s="208" t="s">
        <v>694</v>
      </c>
      <c r="C283" s="208" t="s">
        <v>695</v>
      </c>
      <c r="D283" s="208" t="s">
        <v>499</v>
      </c>
      <c r="E283" s="209">
        <v>2</v>
      </c>
      <c r="F283" s="209">
        <v>42867.953333335</v>
      </c>
      <c r="G283" s="210">
        <v>85735.90666667</v>
      </c>
    </row>
    <row r="284" spans="1:7" ht="12.75">
      <c r="A284" s="86">
        <v>276</v>
      </c>
      <c r="B284" s="208" t="s">
        <v>1429</v>
      </c>
      <c r="C284" s="208" t="s">
        <v>1430</v>
      </c>
      <c r="D284" s="208" t="s">
        <v>499</v>
      </c>
      <c r="E284" s="209">
        <v>72</v>
      </c>
      <c r="F284" s="209">
        <v>3426.1104306980824</v>
      </c>
      <c r="G284" s="210">
        <v>246679.95101026192</v>
      </c>
    </row>
    <row r="285" spans="1:7" ht="12.75">
      <c r="A285" s="86">
        <v>277</v>
      </c>
      <c r="B285" s="208" t="s">
        <v>580</v>
      </c>
      <c r="C285" s="208" t="s">
        <v>581</v>
      </c>
      <c r="D285" s="208" t="s">
        <v>499</v>
      </c>
      <c r="E285" s="209">
        <v>5</v>
      </c>
      <c r="F285" s="209">
        <v>72646.24866666603</v>
      </c>
      <c r="G285" s="210">
        <v>363231.2433333301</v>
      </c>
    </row>
    <row r="286" spans="1:7" ht="12.75">
      <c r="A286" s="86">
        <v>278</v>
      </c>
      <c r="B286" s="208" t="s">
        <v>1371</v>
      </c>
      <c r="C286" s="208" t="s">
        <v>1372</v>
      </c>
      <c r="D286" s="208" t="s">
        <v>499</v>
      </c>
      <c r="E286" s="209">
        <v>13</v>
      </c>
      <c r="F286" s="209">
        <v>27987.37347738736</v>
      </c>
      <c r="G286" s="210">
        <v>363835.85520603566</v>
      </c>
    </row>
    <row r="287" spans="1:7" ht="12.75">
      <c r="A287" s="86">
        <v>279</v>
      </c>
      <c r="B287" s="208" t="s">
        <v>1369</v>
      </c>
      <c r="C287" s="208" t="s">
        <v>1370</v>
      </c>
      <c r="D287" s="208" t="s">
        <v>499</v>
      </c>
      <c r="E287" s="209">
        <v>9</v>
      </c>
      <c r="F287" s="209">
        <v>14870.212933333334</v>
      </c>
      <c r="G287" s="210">
        <v>133831.91640000002</v>
      </c>
    </row>
    <row r="288" spans="1:7" ht="12.75">
      <c r="A288" s="86">
        <v>280</v>
      </c>
      <c r="B288" s="208" t="s">
        <v>1379</v>
      </c>
      <c r="C288" s="208" t="s">
        <v>1380</v>
      </c>
      <c r="D288" s="208" t="s">
        <v>499</v>
      </c>
      <c r="E288" s="209">
        <v>1</v>
      </c>
      <c r="F288" s="209">
        <v>7491.196666666669</v>
      </c>
      <c r="G288" s="210">
        <v>7491.196666666669</v>
      </c>
    </row>
    <row r="289" spans="1:7" ht="12.75">
      <c r="A289" s="86">
        <v>281</v>
      </c>
      <c r="B289" s="208" t="s">
        <v>785</v>
      </c>
      <c r="C289" s="208" t="s">
        <v>628</v>
      </c>
      <c r="D289" s="208" t="s">
        <v>499</v>
      </c>
      <c r="E289" s="209">
        <v>3</v>
      </c>
      <c r="F289" s="209">
        <v>953.5619374999993</v>
      </c>
      <c r="G289" s="210">
        <v>2860.6858124999985</v>
      </c>
    </row>
    <row r="290" spans="1:7" ht="12.75">
      <c r="A290" s="86">
        <v>282</v>
      </c>
      <c r="B290" s="208" t="s">
        <v>760</v>
      </c>
      <c r="C290" s="208" t="s">
        <v>761</v>
      </c>
      <c r="D290" s="208" t="s">
        <v>499</v>
      </c>
      <c r="E290" s="209">
        <v>2</v>
      </c>
      <c r="F290" s="209">
        <v>138.62000000000006</v>
      </c>
      <c r="G290" s="210">
        <v>277.2400000000001</v>
      </c>
    </row>
    <row r="291" spans="1:7" ht="12.75">
      <c r="A291" s="86">
        <v>283</v>
      </c>
      <c r="B291" s="208" t="s">
        <v>1011</v>
      </c>
      <c r="C291" s="208" t="s">
        <v>1012</v>
      </c>
      <c r="D291" s="208" t="s">
        <v>499</v>
      </c>
      <c r="E291" s="209">
        <v>4</v>
      </c>
      <c r="F291" s="209">
        <v>1361.0025</v>
      </c>
      <c r="G291" s="210">
        <v>5444.01</v>
      </c>
    </row>
    <row r="292" spans="1:7" ht="12.75">
      <c r="A292" s="86">
        <v>284</v>
      </c>
      <c r="B292" s="208" t="s">
        <v>893</v>
      </c>
      <c r="C292" s="208" t="s">
        <v>894</v>
      </c>
      <c r="D292" s="208" t="s">
        <v>499</v>
      </c>
      <c r="E292" s="209">
        <v>2</v>
      </c>
      <c r="F292" s="209">
        <v>2398.0715714300004</v>
      </c>
      <c r="G292" s="210">
        <v>4796.143142860001</v>
      </c>
    </row>
    <row r="293" spans="1:7" ht="12.75">
      <c r="A293" s="86">
        <v>285</v>
      </c>
      <c r="B293" s="208" t="s">
        <v>895</v>
      </c>
      <c r="C293" s="208" t="s">
        <v>896</v>
      </c>
      <c r="D293" s="208" t="s">
        <v>499</v>
      </c>
      <c r="E293" s="209">
        <v>2</v>
      </c>
      <c r="F293" s="209">
        <v>5622.2268</v>
      </c>
      <c r="G293" s="210">
        <v>11244.4536</v>
      </c>
    </row>
    <row r="294" spans="1:7" ht="12.75">
      <c r="A294" s="86">
        <v>286</v>
      </c>
      <c r="B294" s="208" t="s">
        <v>877</v>
      </c>
      <c r="C294" s="208" t="s">
        <v>878</v>
      </c>
      <c r="D294" s="208" t="s">
        <v>499</v>
      </c>
      <c r="E294" s="209">
        <v>6</v>
      </c>
      <c r="F294" s="209">
        <v>3173.65</v>
      </c>
      <c r="G294" s="210">
        <v>19041.9</v>
      </c>
    </row>
    <row r="295" spans="1:7" ht="12.75">
      <c r="A295" s="86">
        <v>287</v>
      </c>
      <c r="B295" s="208" t="s">
        <v>2125</v>
      </c>
      <c r="C295" s="208" t="s">
        <v>2126</v>
      </c>
      <c r="D295" s="208" t="s">
        <v>499</v>
      </c>
      <c r="E295" s="209">
        <v>1</v>
      </c>
      <c r="F295" s="209">
        <v>1643.9535714306671</v>
      </c>
      <c r="G295" s="210">
        <v>1643.9535714306671</v>
      </c>
    </row>
    <row r="296" spans="1:7" ht="12.75">
      <c r="A296" s="86">
        <v>288</v>
      </c>
      <c r="B296" s="208" t="s">
        <v>816</v>
      </c>
      <c r="C296" s="208" t="s">
        <v>817</v>
      </c>
      <c r="D296" s="208" t="s">
        <v>499</v>
      </c>
      <c r="E296" s="209">
        <v>2</v>
      </c>
      <c r="F296" s="209">
        <v>904.67</v>
      </c>
      <c r="G296" s="210">
        <v>1809.34</v>
      </c>
    </row>
    <row r="297" spans="1:7" ht="12.75">
      <c r="A297" s="86">
        <v>289</v>
      </c>
      <c r="B297" s="208" t="s">
        <v>977</v>
      </c>
      <c r="C297" s="208" t="s">
        <v>978</v>
      </c>
      <c r="D297" s="208" t="s">
        <v>499</v>
      </c>
      <c r="E297" s="209">
        <v>1</v>
      </c>
      <c r="F297" s="209">
        <v>20793</v>
      </c>
      <c r="G297" s="210">
        <v>20793</v>
      </c>
    </row>
    <row r="298" spans="1:7" ht="12.75">
      <c r="A298" s="86">
        <v>290</v>
      </c>
      <c r="B298" s="208" t="s">
        <v>847</v>
      </c>
      <c r="C298" s="208" t="s">
        <v>848</v>
      </c>
      <c r="D298" s="208" t="s">
        <v>499</v>
      </c>
      <c r="E298" s="209">
        <v>12</v>
      </c>
      <c r="F298" s="209">
        <v>1574.2649166664287</v>
      </c>
      <c r="G298" s="210">
        <v>18891.178999997144</v>
      </c>
    </row>
    <row r="299" spans="1:7" ht="12.75">
      <c r="A299" s="86">
        <v>291</v>
      </c>
      <c r="B299" s="208" t="s">
        <v>921</v>
      </c>
      <c r="C299" s="208" t="s">
        <v>922</v>
      </c>
      <c r="D299" s="208" t="s">
        <v>499</v>
      </c>
      <c r="E299" s="209">
        <v>3</v>
      </c>
      <c r="F299" s="209">
        <v>970.34</v>
      </c>
      <c r="G299" s="210">
        <v>2911.02</v>
      </c>
    </row>
    <row r="300" spans="1:7" ht="12.75">
      <c r="A300" s="86">
        <v>292</v>
      </c>
      <c r="B300" s="208" t="s">
        <v>901</v>
      </c>
      <c r="C300" s="208" t="s">
        <v>902</v>
      </c>
      <c r="D300" s="208" t="s">
        <v>499</v>
      </c>
      <c r="E300" s="209">
        <v>2</v>
      </c>
      <c r="F300" s="209">
        <v>15831.725</v>
      </c>
      <c r="G300" s="210">
        <v>31663.45</v>
      </c>
    </row>
    <row r="301" spans="1:7" ht="12.75">
      <c r="A301" s="86">
        <v>293</v>
      </c>
      <c r="B301" s="208" t="s">
        <v>955</v>
      </c>
      <c r="C301" s="208" t="s">
        <v>956</v>
      </c>
      <c r="D301" s="208" t="s">
        <v>499</v>
      </c>
      <c r="E301" s="209">
        <v>1</v>
      </c>
      <c r="F301" s="209">
        <v>6289.990000000003</v>
      </c>
      <c r="G301" s="210">
        <v>6289.9900000000025</v>
      </c>
    </row>
    <row r="302" spans="1:7" ht="12.75">
      <c r="A302" s="86">
        <v>294</v>
      </c>
      <c r="B302" s="208" t="s">
        <v>975</v>
      </c>
      <c r="C302" s="208" t="s">
        <v>976</v>
      </c>
      <c r="D302" s="208" t="s">
        <v>499</v>
      </c>
      <c r="E302" s="209">
        <v>1</v>
      </c>
      <c r="F302" s="209">
        <v>5457.284500000001</v>
      </c>
      <c r="G302" s="210">
        <v>5457.284500000001</v>
      </c>
    </row>
    <row r="303" spans="1:7" ht="12.75">
      <c r="A303" s="86">
        <v>295</v>
      </c>
      <c r="B303" s="208" t="s">
        <v>879</v>
      </c>
      <c r="C303" s="208" t="s">
        <v>880</v>
      </c>
      <c r="D303" s="208" t="s">
        <v>499</v>
      </c>
      <c r="E303" s="209">
        <v>3</v>
      </c>
      <c r="F303" s="209">
        <v>339.6335833333333</v>
      </c>
      <c r="G303" s="210">
        <v>1018.90075</v>
      </c>
    </row>
    <row r="304" spans="1:7" ht="12.75">
      <c r="A304" s="86">
        <v>296</v>
      </c>
      <c r="B304" s="208" t="s">
        <v>910</v>
      </c>
      <c r="C304" s="208" t="s">
        <v>911</v>
      </c>
      <c r="D304" s="208" t="s">
        <v>499</v>
      </c>
      <c r="E304" s="209">
        <v>5</v>
      </c>
      <c r="F304" s="209">
        <v>1357.4145</v>
      </c>
      <c r="G304" s="210">
        <v>6787.072500000001</v>
      </c>
    </row>
    <row r="305" spans="1:7" ht="12.75">
      <c r="A305" s="86">
        <v>297</v>
      </c>
      <c r="B305" s="208" t="s">
        <v>2152</v>
      </c>
      <c r="C305" s="208" t="s">
        <v>2153</v>
      </c>
      <c r="D305" s="208" t="s">
        <v>499</v>
      </c>
      <c r="E305" s="209">
        <v>2</v>
      </c>
      <c r="F305" s="209">
        <v>43337.808</v>
      </c>
      <c r="G305" s="210">
        <v>86675.616</v>
      </c>
    </row>
    <row r="306" spans="1:7" ht="12.75">
      <c r="A306" s="86">
        <v>298</v>
      </c>
      <c r="B306" s="208" t="s">
        <v>1290</v>
      </c>
      <c r="C306" s="208" t="s">
        <v>1291</v>
      </c>
      <c r="D306" s="208" t="s">
        <v>499</v>
      </c>
      <c r="E306" s="209">
        <v>2</v>
      </c>
      <c r="F306" s="209">
        <v>18575.08</v>
      </c>
      <c r="G306" s="210">
        <v>37150.16</v>
      </c>
    </row>
    <row r="307" spans="1:7" ht="12.75">
      <c r="A307" s="86">
        <v>299</v>
      </c>
      <c r="B307" s="208" t="s">
        <v>1312</v>
      </c>
      <c r="C307" s="208" t="s">
        <v>1313</v>
      </c>
      <c r="D307" s="208" t="s">
        <v>499</v>
      </c>
      <c r="E307" s="209">
        <v>1</v>
      </c>
      <c r="F307" s="209">
        <v>11722.942208432629</v>
      </c>
      <c r="G307" s="210">
        <v>11722.942208432629</v>
      </c>
    </row>
    <row r="308" spans="1:7" ht="12.75">
      <c r="A308" s="86">
        <v>300</v>
      </c>
      <c r="B308" s="208" t="s">
        <v>1032</v>
      </c>
      <c r="C308" s="208" t="s">
        <v>1033</v>
      </c>
      <c r="D308" s="208" t="s">
        <v>499</v>
      </c>
      <c r="E308" s="209">
        <v>3</v>
      </c>
      <c r="F308" s="209">
        <v>2786.316700000001</v>
      </c>
      <c r="G308" s="210">
        <v>8358.950100000002</v>
      </c>
    </row>
    <row r="309" spans="1:7" ht="12.75">
      <c r="A309" s="86">
        <v>301</v>
      </c>
      <c r="B309" s="208" t="s">
        <v>865</v>
      </c>
      <c r="C309" s="208" t="s">
        <v>866</v>
      </c>
      <c r="D309" s="208" t="s">
        <v>499</v>
      </c>
      <c r="E309" s="209">
        <v>1</v>
      </c>
      <c r="F309" s="209">
        <v>4202.581999999999</v>
      </c>
      <c r="G309" s="210">
        <v>4202.581999999999</v>
      </c>
    </row>
    <row r="310" spans="1:7" ht="12.75">
      <c r="A310" s="86">
        <v>302</v>
      </c>
      <c r="B310" s="208" t="s">
        <v>863</v>
      </c>
      <c r="C310" s="208" t="s">
        <v>864</v>
      </c>
      <c r="D310" s="208" t="s">
        <v>499</v>
      </c>
      <c r="E310" s="209">
        <v>1</v>
      </c>
      <c r="F310" s="209">
        <v>4584.1104</v>
      </c>
      <c r="G310" s="210">
        <v>4584.1104</v>
      </c>
    </row>
    <row r="311" spans="1:7" ht="12.75">
      <c r="A311" s="86">
        <v>303</v>
      </c>
      <c r="B311" s="208" t="s">
        <v>861</v>
      </c>
      <c r="C311" s="208" t="s">
        <v>862</v>
      </c>
      <c r="D311" s="208" t="s">
        <v>499</v>
      </c>
      <c r="E311" s="209">
        <v>4</v>
      </c>
      <c r="F311" s="209">
        <v>4730.586678570628</v>
      </c>
      <c r="G311" s="210">
        <v>18922.34671428251</v>
      </c>
    </row>
    <row r="312" spans="1:7" ht="12.75">
      <c r="A312" s="86">
        <v>304</v>
      </c>
      <c r="B312" s="208" t="s">
        <v>1034</v>
      </c>
      <c r="C312" s="208" t="s">
        <v>1035</v>
      </c>
      <c r="D312" s="208" t="s">
        <v>499</v>
      </c>
      <c r="E312" s="209">
        <v>5</v>
      </c>
      <c r="F312" s="209">
        <v>4019.841028572</v>
      </c>
      <c r="G312" s="210">
        <v>20099.20514286</v>
      </c>
    </row>
    <row r="313" spans="1:7" ht="12.75">
      <c r="A313" s="86">
        <v>305</v>
      </c>
      <c r="B313" s="208" t="s">
        <v>1038</v>
      </c>
      <c r="C313" s="208" t="s">
        <v>794</v>
      </c>
      <c r="D313" s="208" t="s">
        <v>499</v>
      </c>
      <c r="E313" s="209">
        <v>2</v>
      </c>
      <c r="F313" s="209">
        <v>60124.38925000001</v>
      </c>
      <c r="G313" s="210">
        <v>120248.77850000001</v>
      </c>
    </row>
    <row r="314" spans="1:7" ht="12.75">
      <c r="A314" s="86">
        <v>306</v>
      </c>
      <c r="B314" s="208" t="s">
        <v>541</v>
      </c>
      <c r="C314" s="208" t="s">
        <v>542</v>
      </c>
      <c r="D314" s="208" t="s">
        <v>499</v>
      </c>
      <c r="E314" s="209">
        <v>20</v>
      </c>
      <c r="F314" s="209">
        <v>837.2867971014036</v>
      </c>
      <c r="G314" s="210">
        <v>16745.73594202807</v>
      </c>
    </row>
    <row r="315" spans="1:7" ht="12.75">
      <c r="A315" s="86">
        <v>307</v>
      </c>
      <c r="B315" s="208" t="s">
        <v>593</v>
      </c>
      <c r="C315" s="208" t="s">
        <v>594</v>
      </c>
      <c r="D315" s="208" t="s">
        <v>499</v>
      </c>
      <c r="E315" s="209">
        <v>16</v>
      </c>
      <c r="F315" s="209">
        <v>284.0874898827673</v>
      </c>
      <c r="G315" s="210">
        <v>4545.399838124276</v>
      </c>
    </row>
    <row r="316" spans="1:7" ht="12.75">
      <c r="A316" s="86">
        <v>308</v>
      </c>
      <c r="B316" s="208" t="s">
        <v>595</v>
      </c>
      <c r="C316" s="208" t="s">
        <v>596</v>
      </c>
      <c r="D316" s="208" t="s">
        <v>499</v>
      </c>
      <c r="E316" s="209">
        <v>1</v>
      </c>
      <c r="F316" s="209">
        <v>117.55319130499971</v>
      </c>
      <c r="G316" s="210">
        <v>117.55319130499971</v>
      </c>
    </row>
    <row r="317" spans="1:7" ht="12.75">
      <c r="A317" s="86">
        <v>309</v>
      </c>
      <c r="B317" s="208" t="s">
        <v>1722</v>
      </c>
      <c r="C317" s="208" t="s">
        <v>1723</v>
      </c>
      <c r="D317" s="208" t="s">
        <v>499</v>
      </c>
      <c r="E317" s="209">
        <v>2</v>
      </c>
      <c r="F317" s="209">
        <v>7779.03091666567</v>
      </c>
      <c r="G317" s="210">
        <v>15558.061833331338</v>
      </c>
    </row>
    <row r="318" spans="1:7" ht="12.75">
      <c r="A318" s="86">
        <v>310</v>
      </c>
      <c r="B318" s="208" t="s">
        <v>1960</v>
      </c>
      <c r="C318" s="208" t="s">
        <v>1961</v>
      </c>
      <c r="D318" s="208" t="s">
        <v>499</v>
      </c>
      <c r="E318" s="209">
        <v>3</v>
      </c>
      <c r="F318" s="209">
        <v>4005.537867313027</v>
      </c>
      <c r="G318" s="210">
        <v>12016.613601939081</v>
      </c>
    </row>
    <row r="319" spans="1:7" ht="12.75">
      <c r="A319" s="86">
        <v>311</v>
      </c>
      <c r="B319" s="208" t="s">
        <v>1966</v>
      </c>
      <c r="C319" s="208" t="s">
        <v>1967</v>
      </c>
      <c r="D319" s="208" t="s">
        <v>499</v>
      </c>
      <c r="E319" s="209">
        <v>61</v>
      </c>
      <c r="F319" s="209">
        <v>24188.688060270368</v>
      </c>
      <c r="G319" s="210">
        <v>1475509.9716764921</v>
      </c>
    </row>
    <row r="320" spans="1:7" ht="12.75">
      <c r="A320" s="86">
        <v>312</v>
      </c>
      <c r="B320" s="208" t="s">
        <v>1970</v>
      </c>
      <c r="C320" s="208" t="s">
        <v>1971</v>
      </c>
      <c r="D320" s="208" t="s">
        <v>499</v>
      </c>
      <c r="E320" s="209">
        <v>9</v>
      </c>
      <c r="F320" s="209">
        <v>63039.23183457214</v>
      </c>
      <c r="G320" s="210">
        <v>567353.0865111493</v>
      </c>
    </row>
    <row r="321" spans="1:7" ht="12.75">
      <c r="A321" s="86">
        <v>313</v>
      </c>
      <c r="B321" s="208" t="s">
        <v>1972</v>
      </c>
      <c r="C321" s="208" t="s">
        <v>1973</v>
      </c>
      <c r="D321" s="208" t="s">
        <v>499</v>
      </c>
      <c r="E321" s="209">
        <v>2</v>
      </c>
      <c r="F321" s="209">
        <v>47018.18666666667</v>
      </c>
      <c r="G321" s="210">
        <v>94036.37333333332</v>
      </c>
    </row>
    <row r="322" spans="1:7" ht="12.75">
      <c r="A322" s="86">
        <v>314</v>
      </c>
      <c r="B322" s="208" t="s">
        <v>1962</v>
      </c>
      <c r="C322" s="208" t="s">
        <v>1963</v>
      </c>
      <c r="D322" s="208" t="s">
        <v>499</v>
      </c>
      <c r="E322" s="209">
        <v>13</v>
      </c>
      <c r="F322" s="209">
        <v>80913.66931633287</v>
      </c>
      <c r="G322" s="210">
        <v>1051877.7011123274</v>
      </c>
    </row>
    <row r="323" spans="1:7" ht="12.75">
      <c r="A323" s="86">
        <v>315</v>
      </c>
      <c r="B323" s="208" t="s">
        <v>1850</v>
      </c>
      <c r="C323" s="208" t="s">
        <v>1851</v>
      </c>
      <c r="D323" s="208" t="s">
        <v>499</v>
      </c>
      <c r="E323" s="209">
        <v>14</v>
      </c>
      <c r="F323" s="209">
        <v>62220.4</v>
      </c>
      <c r="G323" s="210">
        <v>871085.6000000001</v>
      </c>
    </row>
    <row r="324" spans="1:7" ht="12.75">
      <c r="A324" s="86">
        <v>316</v>
      </c>
      <c r="B324" s="208" t="s">
        <v>1844</v>
      </c>
      <c r="C324" s="208" t="s">
        <v>1845</v>
      </c>
      <c r="D324" s="208" t="s">
        <v>499</v>
      </c>
      <c r="E324" s="209">
        <v>15</v>
      </c>
      <c r="F324" s="209">
        <v>31440.419999999696</v>
      </c>
      <c r="G324" s="210">
        <v>471606.2999999954</v>
      </c>
    </row>
    <row r="325" spans="1:7" ht="12.75">
      <c r="A325" s="86">
        <v>317</v>
      </c>
      <c r="B325" s="208" t="s">
        <v>1846</v>
      </c>
      <c r="C325" s="208" t="s">
        <v>1847</v>
      </c>
      <c r="D325" s="208" t="s">
        <v>499</v>
      </c>
      <c r="E325" s="209">
        <v>11</v>
      </c>
      <c r="F325" s="209">
        <v>37132.29594243778</v>
      </c>
      <c r="G325" s="210">
        <v>408455.2553668155</v>
      </c>
    </row>
    <row r="326" spans="1:7" ht="12.75">
      <c r="A326" s="86">
        <v>318</v>
      </c>
      <c r="B326" s="208" t="s">
        <v>875</v>
      </c>
      <c r="C326" s="208" t="s">
        <v>876</v>
      </c>
      <c r="D326" s="208" t="s">
        <v>499</v>
      </c>
      <c r="E326" s="209">
        <v>1</v>
      </c>
      <c r="F326" s="209">
        <v>3761.37</v>
      </c>
      <c r="G326" s="210">
        <v>3761.37</v>
      </c>
    </row>
    <row r="327" spans="1:7" ht="12.75">
      <c r="A327" s="86">
        <v>319</v>
      </c>
      <c r="B327" s="208" t="s">
        <v>903</v>
      </c>
      <c r="C327" s="208" t="s">
        <v>904</v>
      </c>
      <c r="D327" s="208" t="s">
        <v>499</v>
      </c>
      <c r="E327" s="209">
        <v>11</v>
      </c>
      <c r="F327" s="209">
        <v>2726.897258522727</v>
      </c>
      <c r="G327" s="210">
        <v>29995.86984375</v>
      </c>
    </row>
    <row r="328" spans="1:7" ht="12.75">
      <c r="A328" s="86">
        <v>320</v>
      </c>
      <c r="B328" s="208" t="s">
        <v>1154</v>
      </c>
      <c r="C328" s="208" t="s">
        <v>1155</v>
      </c>
      <c r="D328" s="208" t="s">
        <v>499</v>
      </c>
      <c r="E328" s="209">
        <v>3</v>
      </c>
      <c r="F328" s="209">
        <v>5085.745714285001</v>
      </c>
      <c r="G328" s="210">
        <v>15257.237142855001</v>
      </c>
    </row>
    <row r="329" spans="1:7" ht="12.75">
      <c r="A329" s="86">
        <v>321</v>
      </c>
      <c r="B329" s="208" t="s">
        <v>1472</v>
      </c>
      <c r="C329" s="208" t="s">
        <v>1473</v>
      </c>
      <c r="D329" s="208" t="s">
        <v>499</v>
      </c>
      <c r="E329" s="209">
        <v>8</v>
      </c>
      <c r="F329" s="209">
        <v>9144.335382242576</v>
      </c>
      <c r="G329" s="210">
        <v>73154.68305794061</v>
      </c>
    </row>
    <row r="330" spans="1:7" ht="12.75">
      <c r="A330" s="86">
        <v>322</v>
      </c>
      <c r="B330" s="208" t="s">
        <v>2040</v>
      </c>
      <c r="C330" s="208" t="s">
        <v>2041</v>
      </c>
      <c r="D330" s="208" t="s">
        <v>499</v>
      </c>
      <c r="E330" s="209">
        <v>1</v>
      </c>
      <c r="F330" s="209">
        <v>6111.2112</v>
      </c>
      <c r="G330" s="210">
        <v>6111.2112</v>
      </c>
    </row>
    <row r="331" spans="1:7" ht="12.75">
      <c r="A331" s="86">
        <v>323</v>
      </c>
      <c r="B331" s="208" t="s">
        <v>589</v>
      </c>
      <c r="C331" s="208" t="s">
        <v>590</v>
      </c>
      <c r="D331" s="208" t="s">
        <v>499</v>
      </c>
      <c r="E331" s="209">
        <v>44</v>
      </c>
      <c r="F331" s="209">
        <v>5963.52</v>
      </c>
      <c r="G331" s="210">
        <v>262394.88</v>
      </c>
    </row>
    <row r="332" spans="1:7" ht="12.75">
      <c r="A332" s="86">
        <v>324</v>
      </c>
      <c r="B332" s="208" t="s">
        <v>818</v>
      </c>
      <c r="C332" s="208" t="s">
        <v>819</v>
      </c>
      <c r="D332" s="208" t="s">
        <v>499</v>
      </c>
      <c r="E332" s="209">
        <v>4</v>
      </c>
      <c r="F332" s="209">
        <v>2261.675</v>
      </c>
      <c r="G332" s="210">
        <v>9046.7</v>
      </c>
    </row>
    <row r="333" spans="1:7" ht="12.75">
      <c r="A333" s="86">
        <v>325</v>
      </c>
      <c r="B333" s="208" t="s">
        <v>983</v>
      </c>
      <c r="C333" s="208" t="s">
        <v>984</v>
      </c>
      <c r="D333" s="208" t="s">
        <v>499</v>
      </c>
      <c r="E333" s="209">
        <v>4</v>
      </c>
      <c r="F333" s="209">
        <v>279.84</v>
      </c>
      <c r="G333" s="210">
        <v>1119.36</v>
      </c>
    </row>
    <row r="334" spans="1:7" ht="12.75">
      <c r="A334" s="86">
        <v>326</v>
      </c>
      <c r="B334" s="208" t="s">
        <v>749</v>
      </c>
      <c r="C334" s="208" t="s">
        <v>529</v>
      </c>
      <c r="D334" s="208" t="s">
        <v>499</v>
      </c>
      <c r="E334" s="209">
        <v>1</v>
      </c>
      <c r="F334" s="209">
        <v>2658.48</v>
      </c>
      <c r="G334" s="210">
        <v>2658.48</v>
      </c>
    </row>
    <row r="335" spans="1:7" ht="12.75">
      <c r="A335" s="86">
        <v>327</v>
      </c>
      <c r="B335" s="208" t="s">
        <v>912</v>
      </c>
      <c r="C335" s="208" t="s">
        <v>913</v>
      </c>
      <c r="D335" s="208" t="s">
        <v>499</v>
      </c>
      <c r="E335" s="209">
        <v>1</v>
      </c>
      <c r="F335" s="209">
        <v>1958.88</v>
      </c>
      <c r="G335" s="210">
        <v>1958.88</v>
      </c>
    </row>
    <row r="336" spans="1:7" ht="12.75">
      <c r="A336" s="86">
        <v>328</v>
      </c>
      <c r="B336" s="208" t="s">
        <v>1148</v>
      </c>
      <c r="C336" s="208" t="s">
        <v>1149</v>
      </c>
      <c r="D336" s="208" t="s">
        <v>499</v>
      </c>
      <c r="E336" s="209">
        <v>7</v>
      </c>
      <c r="F336" s="209">
        <v>9381.464712410745</v>
      </c>
      <c r="G336" s="210">
        <v>65670.25298687522</v>
      </c>
    </row>
    <row r="337" spans="1:7" ht="12.75">
      <c r="A337" s="86">
        <v>329</v>
      </c>
      <c r="B337" s="208" t="s">
        <v>564</v>
      </c>
      <c r="C337" s="208" t="s">
        <v>565</v>
      </c>
      <c r="D337" s="208" t="s">
        <v>499</v>
      </c>
      <c r="E337" s="209">
        <v>23</v>
      </c>
      <c r="F337" s="209">
        <v>2287.57408125</v>
      </c>
      <c r="G337" s="210">
        <v>52614.203868749995</v>
      </c>
    </row>
    <row r="338" spans="1:7" ht="12.75">
      <c r="A338" s="86">
        <v>330</v>
      </c>
      <c r="B338" s="208" t="s">
        <v>2123</v>
      </c>
      <c r="C338" s="208" t="s">
        <v>2124</v>
      </c>
      <c r="D338" s="208" t="s">
        <v>499</v>
      </c>
      <c r="E338" s="209">
        <v>8</v>
      </c>
      <c r="F338" s="209">
        <v>27502.449108709054</v>
      </c>
      <c r="G338" s="210">
        <v>220019.59286967243</v>
      </c>
    </row>
    <row r="339" spans="1:7" ht="12.75">
      <c r="A339" s="86">
        <v>331</v>
      </c>
      <c r="B339" s="208" t="s">
        <v>2121</v>
      </c>
      <c r="C339" s="208" t="s">
        <v>2122</v>
      </c>
      <c r="D339" s="208" t="s">
        <v>499</v>
      </c>
      <c r="E339" s="209">
        <v>5</v>
      </c>
      <c r="F339" s="209">
        <v>53437.71354545366</v>
      </c>
      <c r="G339" s="210">
        <v>267188.56772726827</v>
      </c>
    </row>
    <row r="340" spans="1:7" ht="12.75">
      <c r="A340" s="86">
        <v>332</v>
      </c>
      <c r="B340" s="208" t="s">
        <v>1003</v>
      </c>
      <c r="C340" s="208" t="s">
        <v>1004</v>
      </c>
      <c r="D340" s="208" t="s">
        <v>499</v>
      </c>
      <c r="E340" s="209">
        <v>6</v>
      </c>
      <c r="F340" s="209">
        <v>140.57</v>
      </c>
      <c r="G340" s="210">
        <v>843.42</v>
      </c>
    </row>
    <row r="341" spans="1:7" ht="12.75">
      <c r="A341" s="86">
        <v>333</v>
      </c>
      <c r="B341" s="208" t="s">
        <v>1278</v>
      </c>
      <c r="C341" s="208" t="s">
        <v>1279</v>
      </c>
      <c r="D341" s="208" t="s">
        <v>499</v>
      </c>
      <c r="E341" s="209">
        <v>8</v>
      </c>
      <c r="F341" s="209">
        <v>31270.18</v>
      </c>
      <c r="G341" s="210">
        <v>250161.44</v>
      </c>
    </row>
    <row r="342" spans="1:7" ht="12.75">
      <c r="A342" s="86">
        <v>334</v>
      </c>
      <c r="B342" s="208" t="s">
        <v>1704</v>
      </c>
      <c r="C342" s="208" t="s">
        <v>1705</v>
      </c>
      <c r="D342" s="208" t="s">
        <v>499</v>
      </c>
      <c r="E342" s="209">
        <v>2</v>
      </c>
      <c r="F342" s="209">
        <v>11961.6</v>
      </c>
      <c r="G342" s="210">
        <v>23923.2</v>
      </c>
    </row>
    <row r="343" spans="1:7" ht="12.75">
      <c r="A343" s="86">
        <v>335</v>
      </c>
      <c r="B343" s="208" t="s">
        <v>1706</v>
      </c>
      <c r="C343" s="208" t="s">
        <v>1707</v>
      </c>
      <c r="D343" s="208" t="s">
        <v>499</v>
      </c>
      <c r="E343" s="209">
        <v>2</v>
      </c>
      <c r="F343" s="209">
        <v>11961.6</v>
      </c>
      <c r="G343" s="210">
        <v>23923.2</v>
      </c>
    </row>
    <row r="344" spans="1:7" ht="12.75">
      <c r="A344" s="86">
        <v>336</v>
      </c>
      <c r="B344" s="208" t="s">
        <v>1708</v>
      </c>
      <c r="C344" s="208" t="s">
        <v>1709</v>
      </c>
      <c r="D344" s="208" t="s">
        <v>499</v>
      </c>
      <c r="E344" s="209">
        <v>2</v>
      </c>
      <c r="F344" s="209">
        <v>11961.6</v>
      </c>
      <c r="G344" s="210">
        <v>23923.2</v>
      </c>
    </row>
    <row r="345" spans="1:7" ht="12.75">
      <c r="A345" s="86">
        <v>337</v>
      </c>
      <c r="B345" s="208" t="s">
        <v>1702</v>
      </c>
      <c r="C345" s="208" t="s">
        <v>1703</v>
      </c>
      <c r="D345" s="208" t="s">
        <v>499</v>
      </c>
      <c r="E345" s="209">
        <v>2</v>
      </c>
      <c r="F345" s="209">
        <v>6550.4</v>
      </c>
      <c r="G345" s="210">
        <v>13100.8</v>
      </c>
    </row>
    <row r="346" spans="1:7" ht="12.75">
      <c r="A346" s="86">
        <v>338</v>
      </c>
      <c r="B346" s="208" t="s">
        <v>1367</v>
      </c>
      <c r="C346" s="208" t="s">
        <v>1368</v>
      </c>
      <c r="D346" s="208" t="s">
        <v>499</v>
      </c>
      <c r="E346" s="209">
        <v>1</v>
      </c>
      <c r="F346" s="209">
        <v>14870.21</v>
      </c>
      <c r="G346" s="210">
        <v>14870.21</v>
      </c>
    </row>
    <row r="347" spans="1:7" ht="12.75">
      <c r="A347" s="86">
        <v>339</v>
      </c>
      <c r="B347" s="208" t="s">
        <v>1365</v>
      </c>
      <c r="C347" s="208" t="s">
        <v>1366</v>
      </c>
      <c r="D347" s="208" t="s">
        <v>499</v>
      </c>
      <c r="E347" s="209">
        <v>1</v>
      </c>
      <c r="F347" s="209">
        <v>30786.905300000013</v>
      </c>
      <c r="G347" s="210">
        <v>30786.905300000013</v>
      </c>
    </row>
    <row r="348" spans="1:7" ht="12.75">
      <c r="A348" s="86">
        <v>340</v>
      </c>
      <c r="B348" s="208" t="s">
        <v>2276</v>
      </c>
      <c r="C348" s="208" t="s">
        <v>2277</v>
      </c>
      <c r="D348" s="208" t="s">
        <v>499</v>
      </c>
      <c r="E348" s="209">
        <v>1</v>
      </c>
      <c r="F348" s="209">
        <v>28480</v>
      </c>
      <c r="G348" s="210">
        <v>28480</v>
      </c>
    </row>
    <row r="349" spans="1:7" ht="12.75">
      <c r="A349" s="86">
        <v>341</v>
      </c>
      <c r="B349" s="208" t="s">
        <v>1325</v>
      </c>
      <c r="C349" s="208" t="s">
        <v>1326</v>
      </c>
      <c r="D349" s="208" t="s">
        <v>499</v>
      </c>
      <c r="E349" s="209">
        <v>1</v>
      </c>
      <c r="F349" s="209">
        <v>20057.25</v>
      </c>
      <c r="G349" s="210">
        <v>20057.25</v>
      </c>
    </row>
    <row r="350" spans="1:7" ht="12.75">
      <c r="A350" s="86">
        <v>342</v>
      </c>
      <c r="B350" s="208" t="s">
        <v>555</v>
      </c>
      <c r="C350" s="208" t="s">
        <v>554</v>
      </c>
      <c r="D350" s="208" t="s">
        <v>499</v>
      </c>
      <c r="E350" s="209">
        <v>3</v>
      </c>
      <c r="F350" s="209">
        <v>142.175</v>
      </c>
      <c r="G350" s="210">
        <v>426.525</v>
      </c>
    </row>
    <row r="351" spans="1:7" ht="12.75">
      <c r="A351" s="86">
        <v>343</v>
      </c>
      <c r="B351" s="208" t="s">
        <v>656</v>
      </c>
      <c r="C351" s="208" t="s">
        <v>657</v>
      </c>
      <c r="D351" s="208" t="s">
        <v>499</v>
      </c>
      <c r="E351" s="209">
        <v>2</v>
      </c>
      <c r="F351" s="209">
        <v>3844.8</v>
      </c>
      <c r="G351" s="210">
        <v>7689.6</v>
      </c>
    </row>
    <row r="352" spans="1:7" ht="12.75">
      <c r="A352" s="86">
        <v>344</v>
      </c>
      <c r="B352" s="208" t="s">
        <v>1407</v>
      </c>
      <c r="C352" s="208" t="s">
        <v>1408</v>
      </c>
      <c r="D352" s="208" t="s">
        <v>499</v>
      </c>
      <c r="E352" s="209">
        <v>2</v>
      </c>
      <c r="F352" s="209">
        <v>7344.309399999999</v>
      </c>
      <c r="G352" s="210">
        <v>14688.618799999998</v>
      </c>
    </row>
    <row r="353" spans="1:7" ht="12.75">
      <c r="A353" s="86">
        <v>345</v>
      </c>
      <c r="B353" s="208" t="s">
        <v>1363</v>
      </c>
      <c r="C353" s="208" t="s">
        <v>1364</v>
      </c>
      <c r="D353" s="208" t="s">
        <v>499</v>
      </c>
      <c r="E353" s="209">
        <v>2</v>
      </c>
      <c r="F353" s="209">
        <v>4662.635999999999</v>
      </c>
      <c r="G353" s="210">
        <v>9325.271999999997</v>
      </c>
    </row>
    <row r="354" spans="1:7" ht="12.75">
      <c r="A354" s="86">
        <v>346</v>
      </c>
      <c r="B354" s="208" t="s">
        <v>1353</v>
      </c>
      <c r="C354" s="208" t="s">
        <v>1354</v>
      </c>
      <c r="D354" s="208" t="s">
        <v>499</v>
      </c>
      <c r="E354" s="209">
        <v>1</v>
      </c>
      <c r="F354" s="209">
        <v>4662.635999999998</v>
      </c>
      <c r="G354" s="210">
        <v>4662.635999999998</v>
      </c>
    </row>
    <row r="355" spans="1:7" ht="12.75">
      <c r="A355" s="86">
        <v>347</v>
      </c>
      <c r="B355" s="208" t="s">
        <v>1343</v>
      </c>
      <c r="C355" s="208" t="s">
        <v>1344</v>
      </c>
      <c r="D355" s="208" t="s">
        <v>499</v>
      </c>
      <c r="E355" s="209">
        <v>1</v>
      </c>
      <c r="F355" s="209">
        <v>4662.635999999998</v>
      </c>
      <c r="G355" s="210">
        <v>4662.635999999998</v>
      </c>
    </row>
    <row r="356" spans="1:7" ht="12.75">
      <c r="A356" s="86">
        <v>348</v>
      </c>
      <c r="B356" s="208" t="s">
        <v>696</v>
      </c>
      <c r="C356" s="208" t="s">
        <v>697</v>
      </c>
      <c r="D356" s="208" t="s">
        <v>499</v>
      </c>
      <c r="E356" s="209">
        <v>1</v>
      </c>
      <c r="F356" s="209">
        <v>38755.5255</v>
      </c>
      <c r="G356" s="210">
        <v>38755.5255</v>
      </c>
    </row>
    <row r="357" spans="1:7" ht="12.75">
      <c r="A357" s="86">
        <v>349</v>
      </c>
      <c r="B357" s="208" t="s">
        <v>1327</v>
      </c>
      <c r="C357" s="208" t="s">
        <v>1328</v>
      </c>
      <c r="D357" s="208" t="s">
        <v>499</v>
      </c>
      <c r="E357" s="209">
        <v>6</v>
      </c>
      <c r="F357" s="209">
        <v>1934.240849999998</v>
      </c>
      <c r="G357" s="210">
        <v>11605.44509999999</v>
      </c>
    </row>
    <row r="358" spans="1:7" ht="12.75">
      <c r="A358" s="86">
        <v>350</v>
      </c>
      <c r="B358" s="208" t="s">
        <v>1335</v>
      </c>
      <c r="C358" s="208" t="s">
        <v>1336</v>
      </c>
      <c r="D358" s="208" t="s">
        <v>499</v>
      </c>
      <c r="E358" s="209">
        <v>8</v>
      </c>
      <c r="F358" s="209">
        <v>2036.0430000000001</v>
      </c>
      <c r="G358" s="210">
        <v>16288.344</v>
      </c>
    </row>
    <row r="359" spans="1:7" ht="12.75">
      <c r="A359" s="86">
        <v>351</v>
      </c>
      <c r="B359" s="208" t="s">
        <v>1345</v>
      </c>
      <c r="C359" s="208" t="s">
        <v>1346</v>
      </c>
      <c r="D359" s="208" t="s">
        <v>499</v>
      </c>
      <c r="E359" s="209">
        <v>9</v>
      </c>
      <c r="F359" s="209">
        <v>2036.043</v>
      </c>
      <c r="G359" s="210">
        <v>18324.387</v>
      </c>
    </row>
    <row r="360" spans="1:7" ht="12.75">
      <c r="A360" s="86">
        <v>352</v>
      </c>
      <c r="B360" s="208" t="s">
        <v>1355</v>
      </c>
      <c r="C360" s="208" t="s">
        <v>1356</v>
      </c>
      <c r="D360" s="208" t="s">
        <v>499</v>
      </c>
      <c r="E360" s="209">
        <v>7</v>
      </c>
      <c r="F360" s="209">
        <v>2036.0430000000006</v>
      </c>
      <c r="G360" s="210">
        <v>14252.301000000001</v>
      </c>
    </row>
    <row r="361" spans="1:7" ht="12.75">
      <c r="A361" s="86">
        <v>353</v>
      </c>
      <c r="B361" s="208" t="s">
        <v>1015</v>
      </c>
      <c r="C361" s="208" t="s">
        <v>1016</v>
      </c>
      <c r="D361" s="208" t="s">
        <v>499</v>
      </c>
      <c r="E361" s="209">
        <v>2</v>
      </c>
      <c r="F361" s="209">
        <v>2842</v>
      </c>
      <c r="G361" s="210">
        <v>5684</v>
      </c>
    </row>
    <row r="362" spans="1:7" ht="12.75">
      <c r="A362" s="86">
        <v>354</v>
      </c>
      <c r="B362" s="208" t="s">
        <v>1017</v>
      </c>
      <c r="C362" s="208" t="s">
        <v>1018</v>
      </c>
      <c r="D362" s="208" t="s">
        <v>499</v>
      </c>
      <c r="E362" s="209">
        <v>1</v>
      </c>
      <c r="F362" s="209">
        <v>2842</v>
      </c>
      <c r="G362" s="210">
        <v>2842</v>
      </c>
    </row>
    <row r="363" spans="1:7" ht="12.75">
      <c r="A363" s="86">
        <v>355</v>
      </c>
      <c r="B363" s="208" t="s">
        <v>1013</v>
      </c>
      <c r="C363" s="208" t="s">
        <v>1014</v>
      </c>
      <c r="D363" s="208" t="s">
        <v>499</v>
      </c>
      <c r="E363" s="209">
        <v>2</v>
      </c>
      <c r="F363" s="209">
        <v>2842</v>
      </c>
      <c r="G363" s="210">
        <v>5684</v>
      </c>
    </row>
    <row r="364" spans="1:7" ht="12.75">
      <c r="A364" s="86">
        <v>356</v>
      </c>
      <c r="B364" s="208" t="s">
        <v>838</v>
      </c>
      <c r="C364" s="208" t="s">
        <v>711</v>
      </c>
      <c r="D364" s="208" t="s">
        <v>499</v>
      </c>
      <c r="E364" s="209">
        <v>2</v>
      </c>
      <c r="F364" s="209">
        <v>11178.390003749995</v>
      </c>
      <c r="G364" s="210">
        <v>22356.78000749999</v>
      </c>
    </row>
    <row r="365" spans="1:7" ht="12.75">
      <c r="A365" s="86">
        <v>357</v>
      </c>
      <c r="B365" s="208" t="s">
        <v>869</v>
      </c>
      <c r="C365" s="208" t="s">
        <v>870</v>
      </c>
      <c r="D365" s="208" t="s">
        <v>499</v>
      </c>
      <c r="E365" s="209">
        <v>3</v>
      </c>
      <c r="F365" s="209">
        <v>3505.9330000000004</v>
      </c>
      <c r="G365" s="210">
        <v>10517.799</v>
      </c>
    </row>
    <row r="366" spans="1:7" ht="12.75">
      <c r="A366" s="86">
        <v>358</v>
      </c>
      <c r="B366" s="208" t="s">
        <v>1023</v>
      </c>
      <c r="C366" s="208" t="s">
        <v>686</v>
      </c>
      <c r="D366" s="208" t="s">
        <v>499</v>
      </c>
      <c r="E366" s="209">
        <v>2</v>
      </c>
      <c r="F366" s="209">
        <v>9400.000000000007</v>
      </c>
      <c r="G366" s="210">
        <v>18800.000000000015</v>
      </c>
    </row>
    <row r="367" spans="1:7" ht="12.75">
      <c r="A367" s="86">
        <v>359</v>
      </c>
      <c r="B367" s="208" t="s">
        <v>897</v>
      </c>
      <c r="C367" s="208" t="s">
        <v>898</v>
      </c>
      <c r="D367" s="208" t="s">
        <v>499</v>
      </c>
      <c r="E367" s="209">
        <v>2</v>
      </c>
      <c r="F367" s="209">
        <v>2132.2580000000003</v>
      </c>
      <c r="G367" s="210">
        <v>4264.5160000000005</v>
      </c>
    </row>
    <row r="368" spans="1:7" ht="12.75">
      <c r="A368" s="86">
        <v>360</v>
      </c>
      <c r="B368" s="208" t="s">
        <v>1024</v>
      </c>
      <c r="C368" s="208" t="s">
        <v>1025</v>
      </c>
      <c r="D368" s="208" t="s">
        <v>499</v>
      </c>
      <c r="E368" s="209">
        <v>2</v>
      </c>
      <c r="F368" s="209">
        <v>1881.4184999999998</v>
      </c>
      <c r="G368" s="210">
        <v>3762.8369999999995</v>
      </c>
    </row>
    <row r="369" spans="1:7" ht="12.75">
      <c r="A369" s="86">
        <v>361</v>
      </c>
      <c r="B369" s="208" t="s">
        <v>831</v>
      </c>
      <c r="C369" s="208" t="s">
        <v>832</v>
      </c>
      <c r="D369" s="208" t="s">
        <v>499</v>
      </c>
      <c r="E369" s="209">
        <v>1</v>
      </c>
      <c r="F369" s="209">
        <v>3617</v>
      </c>
      <c r="G369" s="210">
        <v>3617</v>
      </c>
    </row>
    <row r="370" spans="1:7" ht="12.75">
      <c r="A370" s="86">
        <v>362</v>
      </c>
      <c r="B370" s="208" t="s">
        <v>833</v>
      </c>
      <c r="C370" s="208" t="s">
        <v>834</v>
      </c>
      <c r="D370" s="208" t="s">
        <v>499</v>
      </c>
      <c r="E370" s="209">
        <v>7</v>
      </c>
      <c r="F370" s="209">
        <v>959.9660769233333</v>
      </c>
      <c r="G370" s="210">
        <v>6719.762538463334</v>
      </c>
    </row>
    <row r="371" spans="1:7" ht="12.75">
      <c r="A371" s="86">
        <v>363</v>
      </c>
      <c r="B371" s="208" t="s">
        <v>837</v>
      </c>
      <c r="C371" s="208" t="s">
        <v>606</v>
      </c>
      <c r="D371" s="208" t="s">
        <v>499</v>
      </c>
      <c r="E371" s="209">
        <v>6</v>
      </c>
      <c r="F371" s="209">
        <v>430.9213</v>
      </c>
      <c r="G371" s="210">
        <v>2585.5278</v>
      </c>
    </row>
    <row r="372" spans="1:7" ht="12.75">
      <c r="A372" s="86">
        <v>364</v>
      </c>
      <c r="B372" s="208" t="s">
        <v>959</v>
      </c>
      <c r="C372" s="208" t="s">
        <v>960</v>
      </c>
      <c r="D372" s="208" t="s">
        <v>499</v>
      </c>
      <c r="E372" s="209">
        <v>1</v>
      </c>
      <c r="F372" s="209">
        <v>426.3</v>
      </c>
      <c r="G372" s="210">
        <v>426.3</v>
      </c>
    </row>
    <row r="373" spans="1:7" ht="12.75">
      <c r="A373" s="86">
        <v>365</v>
      </c>
      <c r="B373" s="208" t="s">
        <v>957</v>
      </c>
      <c r="C373" s="208" t="s">
        <v>958</v>
      </c>
      <c r="D373" s="208" t="s">
        <v>499</v>
      </c>
      <c r="E373" s="209">
        <v>1</v>
      </c>
      <c r="F373" s="209">
        <v>426.3</v>
      </c>
      <c r="G373" s="210">
        <v>426.3</v>
      </c>
    </row>
    <row r="374" spans="1:7" ht="12.75">
      <c r="A374" s="86">
        <v>366</v>
      </c>
      <c r="B374" s="208" t="s">
        <v>1021</v>
      </c>
      <c r="C374" s="208" t="s">
        <v>1022</v>
      </c>
      <c r="D374" s="208" t="s">
        <v>499</v>
      </c>
      <c r="E374" s="209">
        <v>4</v>
      </c>
      <c r="F374" s="209">
        <v>4117.300397916832</v>
      </c>
      <c r="G374" s="210">
        <v>16469.201591667326</v>
      </c>
    </row>
    <row r="375" spans="1:7" ht="12.75">
      <c r="A375" s="86">
        <v>367</v>
      </c>
      <c r="B375" s="208" t="s">
        <v>961</v>
      </c>
      <c r="C375" s="208" t="s">
        <v>962</v>
      </c>
      <c r="D375" s="208" t="s">
        <v>499</v>
      </c>
      <c r="E375" s="209">
        <v>5</v>
      </c>
      <c r="F375" s="209">
        <v>566.7439999999999</v>
      </c>
      <c r="G375" s="210">
        <v>2833.7199999999993</v>
      </c>
    </row>
    <row r="376" spans="1:7" ht="12.75">
      <c r="A376" s="86">
        <v>368</v>
      </c>
      <c r="B376" s="208" t="s">
        <v>963</v>
      </c>
      <c r="C376" s="208" t="s">
        <v>964</v>
      </c>
      <c r="D376" s="208" t="s">
        <v>499</v>
      </c>
      <c r="E376" s="209">
        <v>5</v>
      </c>
      <c r="F376" s="209">
        <v>283.37120000000016</v>
      </c>
      <c r="G376" s="210">
        <v>1416.8560000000007</v>
      </c>
    </row>
    <row r="377" spans="1:7" ht="12.75">
      <c r="A377" s="86">
        <v>369</v>
      </c>
      <c r="B377" s="208" t="s">
        <v>1028</v>
      </c>
      <c r="C377" s="208" t="s">
        <v>1029</v>
      </c>
      <c r="D377" s="208" t="s">
        <v>499</v>
      </c>
      <c r="E377" s="209">
        <v>3</v>
      </c>
      <c r="F377" s="209">
        <v>284.2</v>
      </c>
      <c r="G377" s="210">
        <v>852.5999999999999</v>
      </c>
    </row>
    <row r="378" spans="1:7" ht="12.75">
      <c r="A378" s="86">
        <v>370</v>
      </c>
      <c r="B378" s="208" t="s">
        <v>1026</v>
      </c>
      <c r="C378" s="208" t="s">
        <v>1027</v>
      </c>
      <c r="D378" s="208" t="s">
        <v>499</v>
      </c>
      <c r="E378" s="209">
        <v>4</v>
      </c>
      <c r="F378" s="209">
        <v>9278.019120670002</v>
      </c>
      <c r="G378" s="210">
        <v>37112.07648268</v>
      </c>
    </row>
    <row r="379" spans="1:7" ht="12.75">
      <c r="A379" s="86">
        <v>371</v>
      </c>
      <c r="B379" s="208" t="s">
        <v>553</v>
      </c>
      <c r="C379" s="208" t="s">
        <v>554</v>
      </c>
      <c r="D379" s="208" t="s">
        <v>499</v>
      </c>
      <c r="E379" s="209">
        <v>1</v>
      </c>
      <c r="F379" s="209">
        <v>142.09999999999994</v>
      </c>
      <c r="G379" s="210">
        <v>142.09999999999994</v>
      </c>
    </row>
    <row r="380" spans="1:7" ht="12.75">
      <c r="A380" s="86">
        <v>372</v>
      </c>
      <c r="B380" s="208" t="s">
        <v>2050</v>
      </c>
      <c r="C380" s="208" t="s">
        <v>2051</v>
      </c>
      <c r="D380" s="208" t="s">
        <v>499</v>
      </c>
      <c r="E380" s="209">
        <v>1</v>
      </c>
      <c r="F380" s="209">
        <v>686582.6487916696</v>
      </c>
      <c r="G380" s="210">
        <v>686582.6487916696</v>
      </c>
    </row>
    <row r="381" spans="1:7" ht="12.75">
      <c r="A381" s="86">
        <v>373</v>
      </c>
      <c r="B381" s="208" t="s">
        <v>1603</v>
      </c>
      <c r="C381" s="208" t="s">
        <v>1604</v>
      </c>
      <c r="D381" s="208" t="s">
        <v>499</v>
      </c>
      <c r="E381" s="209">
        <v>7</v>
      </c>
      <c r="F381" s="209">
        <v>6513.9834285714305</v>
      </c>
      <c r="G381" s="210">
        <v>45597.884000000005</v>
      </c>
    </row>
    <row r="382" spans="1:7" ht="12.75">
      <c r="A382" s="86">
        <v>374</v>
      </c>
      <c r="B382" s="208" t="s">
        <v>1770</v>
      </c>
      <c r="C382" s="208" t="s">
        <v>1771</v>
      </c>
      <c r="D382" s="208" t="s">
        <v>499</v>
      </c>
      <c r="E382" s="209">
        <v>6</v>
      </c>
      <c r="F382" s="209">
        <v>35322.31289999999</v>
      </c>
      <c r="G382" s="210">
        <v>211933.8774</v>
      </c>
    </row>
    <row r="383" spans="1:7" ht="12.75">
      <c r="A383" s="86">
        <v>375</v>
      </c>
      <c r="B383" s="208" t="s">
        <v>1926</v>
      </c>
      <c r="C383" s="208" t="s">
        <v>1927</v>
      </c>
      <c r="D383" s="208" t="s">
        <v>499</v>
      </c>
      <c r="E383" s="209">
        <v>10</v>
      </c>
      <c r="F383" s="209">
        <v>896.7007200000006</v>
      </c>
      <c r="G383" s="210">
        <v>8967.007200000004</v>
      </c>
    </row>
    <row r="384" spans="1:7" ht="12.75">
      <c r="A384" s="86">
        <v>376</v>
      </c>
      <c r="B384" s="208" t="s">
        <v>1764</v>
      </c>
      <c r="C384" s="208" t="s">
        <v>1765</v>
      </c>
      <c r="D384" s="208" t="s">
        <v>499</v>
      </c>
      <c r="E384" s="209">
        <v>1</v>
      </c>
      <c r="F384" s="209">
        <v>1046.1528</v>
      </c>
      <c r="G384" s="210">
        <v>1046.1528</v>
      </c>
    </row>
    <row r="385" spans="1:7" ht="12.75">
      <c r="A385" s="86">
        <v>377</v>
      </c>
      <c r="B385" s="208" t="s">
        <v>1920</v>
      </c>
      <c r="C385" s="208" t="s">
        <v>1921</v>
      </c>
      <c r="D385" s="208" t="s">
        <v>499</v>
      </c>
      <c r="E385" s="209">
        <v>1</v>
      </c>
      <c r="F385" s="209">
        <v>5418.3096</v>
      </c>
      <c r="G385" s="210">
        <v>5418.3096</v>
      </c>
    </row>
    <row r="386" spans="1:7" ht="12.75">
      <c r="A386" s="86">
        <v>378</v>
      </c>
      <c r="B386" s="208" t="s">
        <v>675</v>
      </c>
      <c r="C386" s="208" t="s">
        <v>534</v>
      </c>
      <c r="D386" s="208" t="s">
        <v>499</v>
      </c>
      <c r="E386" s="209">
        <v>3</v>
      </c>
      <c r="F386" s="209">
        <v>282.82</v>
      </c>
      <c r="G386" s="210">
        <v>848.46</v>
      </c>
    </row>
    <row r="387" spans="1:7" ht="12.75">
      <c r="A387" s="86">
        <v>379</v>
      </c>
      <c r="B387" s="208" t="s">
        <v>965</v>
      </c>
      <c r="C387" s="208" t="s">
        <v>966</v>
      </c>
      <c r="D387" s="208" t="s">
        <v>499</v>
      </c>
      <c r="E387" s="209">
        <v>3</v>
      </c>
      <c r="F387" s="209">
        <v>282.82</v>
      </c>
      <c r="G387" s="210">
        <v>848.46</v>
      </c>
    </row>
    <row r="388" spans="1:7" ht="12.75">
      <c r="A388" s="86">
        <v>380</v>
      </c>
      <c r="B388" s="208" t="s">
        <v>967</v>
      </c>
      <c r="C388" s="208" t="s">
        <v>968</v>
      </c>
      <c r="D388" s="208" t="s">
        <v>499</v>
      </c>
      <c r="E388" s="209">
        <v>4</v>
      </c>
      <c r="F388" s="209">
        <v>424.23</v>
      </c>
      <c r="G388" s="210">
        <v>1696.92</v>
      </c>
    </row>
    <row r="389" spans="1:7" ht="12.75">
      <c r="A389" s="86">
        <v>381</v>
      </c>
      <c r="B389" s="208" t="s">
        <v>969</v>
      </c>
      <c r="C389" s="208" t="s">
        <v>970</v>
      </c>
      <c r="D389" s="208" t="s">
        <v>499</v>
      </c>
      <c r="E389" s="209">
        <v>2</v>
      </c>
      <c r="F389" s="209">
        <v>282.82</v>
      </c>
      <c r="G389" s="210">
        <v>565.64</v>
      </c>
    </row>
    <row r="390" spans="1:7" ht="12.75">
      <c r="A390" s="86">
        <v>382</v>
      </c>
      <c r="B390" s="208" t="s">
        <v>971</v>
      </c>
      <c r="C390" s="208" t="s">
        <v>972</v>
      </c>
      <c r="D390" s="208" t="s">
        <v>499</v>
      </c>
      <c r="E390" s="209">
        <v>2</v>
      </c>
      <c r="F390" s="209">
        <v>282.82</v>
      </c>
      <c r="G390" s="210">
        <v>565.64</v>
      </c>
    </row>
    <row r="391" spans="1:7" ht="12.75">
      <c r="A391" s="86">
        <v>383</v>
      </c>
      <c r="B391" s="208" t="s">
        <v>973</v>
      </c>
      <c r="C391" s="208" t="s">
        <v>974</v>
      </c>
      <c r="D391" s="208" t="s">
        <v>499</v>
      </c>
      <c r="E391" s="209">
        <v>3</v>
      </c>
      <c r="F391" s="209">
        <v>282.82</v>
      </c>
      <c r="G391" s="210">
        <v>848.46</v>
      </c>
    </row>
    <row r="392" spans="1:7" ht="12.75">
      <c r="A392" s="86">
        <v>384</v>
      </c>
      <c r="B392" s="208" t="s">
        <v>1976</v>
      </c>
      <c r="C392" s="208" t="s">
        <v>1977</v>
      </c>
      <c r="D392" s="208" t="s">
        <v>499</v>
      </c>
      <c r="E392" s="209">
        <v>1</v>
      </c>
      <c r="F392" s="209">
        <v>3256.34</v>
      </c>
      <c r="G392" s="210">
        <v>3256.34</v>
      </c>
    </row>
    <row r="393" spans="1:7" ht="12.75">
      <c r="A393" s="86">
        <v>385</v>
      </c>
      <c r="B393" s="208" t="s">
        <v>997</v>
      </c>
      <c r="C393" s="208" t="s">
        <v>998</v>
      </c>
      <c r="D393" s="208" t="s">
        <v>499</v>
      </c>
      <c r="E393" s="209">
        <v>2</v>
      </c>
      <c r="F393" s="209">
        <v>1922.5397333333326</v>
      </c>
      <c r="G393" s="210">
        <v>3845.079466666665</v>
      </c>
    </row>
    <row r="394" spans="1:7" ht="12.75">
      <c r="A394" s="86">
        <v>386</v>
      </c>
      <c r="B394" s="208" t="s">
        <v>678</v>
      </c>
      <c r="C394" s="208" t="s">
        <v>679</v>
      </c>
      <c r="D394" s="208" t="s">
        <v>499</v>
      </c>
      <c r="E394" s="209">
        <v>2</v>
      </c>
      <c r="F394" s="209">
        <v>989.87</v>
      </c>
      <c r="G394" s="210">
        <v>1979.74</v>
      </c>
    </row>
    <row r="395" spans="1:7" ht="12.75">
      <c r="A395" s="86">
        <v>387</v>
      </c>
      <c r="B395" s="208" t="s">
        <v>1431</v>
      </c>
      <c r="C395" s="208" t="s">
        <v>1432</v>
      </c>
      <c r="D395" s="208" t="s">
        <v>499</v>
      </c>
      <c r="E395" s="209">
        <v>35</v>
      </c>
      <c r="F395" s="209">
        <v>2534.9954319099884</v>
      </c>
      <c r="G395" s="210">
        <v>88724.84011684958</v>
      </c>
    </row>
    <row r="396" spans="1:7" ht="12.75">
      <c r="A396" s="86">
        <v>388</v>
      </c>
      <c r="B396" s="208" t="s">
        <v>1934</v>
      </c>
      <c r="C396" s="208" t="s">
        <v>1935</v>
      </c>
      <c r="D396" s="208" t="s">
        <v>499</v>
      </c>
      <c r="E396" s="209">
        <v>1</v>
      </c>
      <c r="F396" s="209">
        <v>39340.1008</v>
      </c>
      <c r="G396" s="210">
        <v>39340.1008</v>
      </c>
    </row>
    <row r="397" spans="1:7" ht="12.75">
      <c r="A397" s="86">
        <v>389</v>
      </c>
      <c r="B397" s="208" t="s">
        <v>1968</v>
      </c>
      <c r="C397" s="208" t="s">
        <v>1969</v>
      </c>
      <c r="D397" s="208" t="s">
        <v>499</v>
      </c>
      <c r="E397" s="209">
        <v>36</v>
      </c>
      <c r="F397" s="209">
        <v>34079.11747254598</v>
      </c>
      <c r="G397" s="210">
        <v>1226848.229011655</v>
      </c>
    </row>
    <row r="398" spans="1:7" ht="12.75">
      <c r="A398" s="86">
        <v>390</v>
      </c>
      <c r="B398" s="208" t="s">
        <v>1842</v>
      </c>
      <c r="C398" s="208" t="s">
        <v>1843</v>
      </c>
      <c r="D398" s="208" t="s">
        <v>499</v>
      </c>
      <c r="E398" s="209">
        <v>23</v>
      </c>
      <c r="F398" s="209">
        <v>24849.34695652174</v>
      </c>
      <c r="G398" s="210">
        <v>571534.98</v>
      </c>
    </row>
    <row r="399" spans="1:7" ht="12.75">
      <c r="A399" s="86">
        <v>391</v>
      </c>
      <c r="B399" s="208" t="s">
        <v>1316</v>
      </c>
      <c r="C399" s="208" t="s">
        <v>1317</v>
      </c>
      <c r="D399" s="208" t="s">
        <v>499</v>
      </c>
      <c r="E399" s="209">
        <v>1</v>
      </c>
      <c r="F399" s="209">
        <v>9652.133000000003</v>
      </c>
      <c r="G399" s="210">
        <v>9652.133000000003</v>
      </c>
    </row>
    <row r="400" spans="1:7" ht="12.75">
      <c r="A400" s="86">
        <v>392</v>
      </c>
      <c r="B400" s="208" t="s">
        <v>1323</v>
      </c>
      <c r="C400" s="208" t="s">
        <v>1324</v>
      </c>
      <c r="D400" s="208" t="s">
        <v>499</v>
      </c>
      <c r="E400" s="209">
        <v>1</v>
      </c>
      <c r="F400" s="209">
        <v>9681.735</v>
      </c>
      <c r="G400" s="210">
        <v>9681.735</v>
      </c>
    </row>
    <row r="401" spans="1:7" ht="12.75">
      <c r="A401" s="86">
        <v>393</v>
      </c>
      <c r="B401" s="208" t="s">
        <v>2119</v>
      </c>
      <c r="C401" s="208" t="s">
        <v>2120</v>
      </c>
      <c r="D401" s="208" t="s">
        <v>499</v>
      </c>
      <c r="E401" s="209">
        <v>5</v>
      </c>
      <c r="F401" s="209">
        <v>43156.67850000003</v>
      </c>
      <c r="G401" s="210">
        <v>215783.39250000016</v>
      </c>
    </row>
    <row r="402" spans="1:7" ht="12.75">
      <c r="A402" s="86">
        <v>394</v>
      </c>
      <c r="B402" s="208" t="s">
        <v>2266</v>
      </c>
      <c r="C402" s="208" t="s">
        <v>1105</v>
      </c>
      <c r="D402" s="208" t="s">
        <v>499</v>
      </c>
      <c r="E402" s="209">
        <v>2</v>
      </c>
      <c r="F402" s="209">
        <v>432.81</v>
      </c>
      <c r="G402" s="210">
        <v>865.62</v>
      </c>
    </row>
    <row r="403" spans="1:7" ht="12.75">
      <c r="A403" s="86">
        <v>395</v>
      </c>
      <c r="B403" s="208" t="s">
        <v>1474</v>
      </c>
      <c r="C403" s="208" t="s">
        <v>1475</v>
      </c>
      <c r="D403" s="208" t="s">
        <v>499</v>
      </c>
      <c r="E403" s="209">
        <v>3</v>
      </c>
      <c r="F403" s="209">
        <v>12285.549999998353</v>
      </c>
      <c r="G403" s="210">
        <v>36856.64999999506</v>
      </c>
    </row>
    <row r="404" spans="1:7" ht="12.75">
      <c r="A404" s="86">
        <v>396</v>
      </c>
      <c r="B404" s="208" t="s">
        <v>2253</v>
      </c>
      <c r="C404" s="208" t="s">
        <v>2254</v>
      </c>
      <c r="D404" s="208" t="s">
        <v>499</v>
      </c>
      <c r="E404" s="209">
        <v>11</v>
      </c>
      <c r="F404" s="209">
        <v>3463.991680086621</v>
      </c>
      <c r="G404" s="210">
        <v>38103.90848095283</v>
      </c>
    </row>
    <row r="405" spans="1:7" ht="12.75">
      <c r="A405" s="86">
        <v>397</v>
      </c>
      <c r="B405" s="208" t="s">
        <v>524</v>
      </c>
      <c r="C405" s="208" t="s">
        <v>525</v>
      </c>
      <c r="D405" s="208" t="s">
        <v>499</v>
      </c>
      <c r="E405" s="209">
        <v>1</v>
      </c>
      <c r="F405" s="209">
        <v>7329.4</v>
      </c>
      <c r="G405" s="210">
        <v>7329.4</v>
      </c>
    </row>
    <row r="406" spans="1:7" ht="12.75">
      <c r="A406" s="86">
        <v>398</v>
      </c>
      <c r="B406" s="208" t="s">
        <v>609</v>
      </c>
      <c r="C406" s="208" t="s">
        <v>610</v>
      </c>
      <c r="D406" s="208" t="s">
        <v>499</v>
      </c>
      <c r="E406" s="209">
        <v>41</v>
      </c>
      <c r="F406" s="209">
        <v>9291.630337851164</v>
      </c>
      <c r="G406" s="210">
        <v>380956.8438518978</v>
      </c>
    </row>
    <row r="407" spans="1:7" ht="12.75">
      <c r="A407" s="86">
        <v>399</v>
      </c>
      <c r="B407" s="208" t="s">
        <v>2038</v>
      </c>
      <c r="C407" s="208" t="s">
        <v>2039</v>
      </c>
      <c r="D407" s="208" t="s">
        <v>499</v>
      </c>
      <c r="E407" s="209">
        <v>1</v>
      </c>
      <c r="F407" s="209">
        <v>68452.83</v>
      </c>
      <c r="G407" s="210">
        <v>68452.83</v>
      </c>
    </row>
    <row r="408" spans="1:7" ht="12.75">
      <c r="A408" s="86">
        <v>400</v>
      </c>
      <c r="B408" s="208" t="s">
        <v>1871</v>
      </c>
      <c r="C408" s="208" t="s">
        <v>1872</v>
      </c>
      <c r="D408" s="208" t="s">
        <v>499</v>
      </c>
      <c r="E408" s="209">
        <v>1</v>
      </c>
      <c r="F408" s="209">
        <v>3907.125</v>
      </c>
      <c r="G408" s="210">
        <v>3907.125</v>
      </c>
    </row>
    <row r="409" spans="1:7" ht="12.75">
      <c r="A409" s="86">
        <v>401</v>
      </c>
      <c r="B409" s="208" t="s">
        <v>1740</v>
      </c>
      <c r="C409" s="208" t="s">
        <v>1741</v>
      </c>
      <c r="D409" s="208" t="s">
        <v>499</v>
      </c>
      <c r="E409" s="209">
        <v>2</v>
      </c>
      <c r="F409" s="209">
        <v>1468.41</v>
      </c>
      <c r="G409" s="210">
        <v>2936.82</v>
      </c>
    </row>
    <row r="410" spans="1:7" ht="12.75">
      <c r="A410" s="86">
        <v>402</v>
      </c>
      <c r="B410" s="208" t="s">
        <v>1839</v>
      </c>
      <c r="C410" s="208" t="s">
        <v>1177</v>
      </c>
      <c r="D410" s="208" t="s">
        <v>499</v>
      </c>
      <c r="E410" s="209">
        <v>8</v>
      </c>
      <c r="F410" s="209">
        <v>3793.5212698412493</v>
      </c>
      <c r="G410" s="210">
        <v>30348.170158729994</v>
      </c>
    </row>
    <row r="411" spans="1:7" ht="12.75">
      <c r="A411" s="86">
        <v>403</v>
      </c>
      <c r="B411" s="208" t="s">
        <v>2103</v>
      </c>
      <c r="C411" s="208" t="s">
        <v>2104</v>
      </c>
      <c r="D411" s="208" t="s">
        <v>499</v>
      </c>
      <c r="E411" s="209">
        <v>1</v>
      </c>
      <c r="F411" s="209">
        <v>558.8448000000001</v>
      </c>
      <c r="G411" s="210">
        <v>558.8448000000001</v>
      </c>
    </row>
    <row r="412" spans="1:7" ht="12.75">
      <c r="A412" s="86">
        <v>404</v>
      </c>
      <c r="B412" s="208" t="s">
        <v>1936</v>
      </c>
      <c r="C412" s="208" t="s">
        <v>1937</v>
      </c>
      <c r="D412" s="208" t="s">
        <v>499</v>
      </c>
      <c r="E412" s="209">
        <v>1</v>
      </c>
      <c r="F412" s="209">
        <v>121686.9</v>
      </c>
      <c r="G412" s="210">
        <v>121686.9</v>
      </c>
    </row>
    <row r="413" spans="1:7" ht="12.75">
      <c r="A413" s="86">
        <v>405</v>
      </c>
      <c r="B413" s="208" t="s">
        <v>1790</v>
      </c>
      <c r="C413" s="208" t="s">
        <v>1791</v>
      </c>
      <c r="D413" s="208" t="s">
        <v>499</v>
      </c>
      <c r="E413" s="209">
        <v>0</v>
      </c>
      <c r="F413" s="209">
        <v>0</v>
      </c>
      <c r="G413" s="210">
        <v>9679.5</v>
      </c>
    </row>
    <row r="414" spans="1:7" ht="12.75">
      <c r="A414" s="86">
        <v>406</v>
      </c>
      <c r="B414" s="208" t="s">
        <v>619</v>
      </c>
      <c r="C414" s="208" t="s">
        <v>620</v>
      </c>
      <c r="D414" s="208" t="s">
        <v>499</v>
      </c>
      <c r="E414" s="209">
        <v>10</v>
      </c>
      <c r="F414" s="209">
        <v>2268.1028571429997</v>
      </c>
      <c r="G414" s="210">
        <v>22681.028571429997</v>
      </c>
    </row>
    <row r="415" spans="1:7" ht="12.75">
      <c r="A415" s="86">
        <v>407</v>
      </c>
      <c r="B415" s="208" t="s">
        <v>1700</v>
      </c>
      <c r="C415" s="208" t="s">
        <v>1701</v>
      </c>
      <c r="D415" s="208" t="s">
        <v>499</v>
      </c>
      <c r="E415" s="209">
        <v>15</v>
      </c>
      <c r="F415" s="209">
        <v>1433.579172374375</v>
      </c>
      <c r="G415" s="210">
        <v>21503.687585615633</v>
      </c>
    </row>
    <row r="416" spans="1:7" ht="12.75">
      <c r="A416" s="86">
        <v>408</v>
      </c>
      <c r="B416" s="208" t="s">
        <v>2257</v>
      </c>
      <c r="C416" s="208" t="s">
        <v>1864</v>
      </c>
      <c r="D416" s="208" t="s">
        <v>499</v>
      </c>
      <c r="E416" s="209">
        <v>2</v>
      </c>
      <c r="F416" s="209">
        <v>1336.3680000000002</v>
      </c>
      <c r="G416" s="210">
        <v>2672.7360000000003</v>
      </c>
    </row>
    <row r="417" spans="1:7" ht="12.75">
      <c r="A417" s="86">
        <v>409</v>
      </c>
      <c r="B417" s="208" t="s">
        <v>1654</v>
      </c>
      <c r="C417" s="208" t="s">
        <v>1655</v>
      </c>
      <c r="D417" s="208" t="s">
        <v>499</v>
      </c>
      <c r="E417" s="209">
        <v>2</v>
      </c>
      <c r="F417" s="209">
        <v>3795.704400000001</v>
      </c>
      <c r="G417" s="210">
        <v>7591.408800000001</v>
      </c>
    </row>
    <row r="418" spans="1:7" ht="12.75">
      <c r="A418" s="86">
        <v>410</v>
      </c>
      <c r="B418" s="208" t="s">
        <v>1979</v>
      </c>
      <c r="C418" s="208" t="s">
        <v>1980</v>
      </c>
      <c r="D418" s="208" t="s">
        <v>499</v>
      </c>
      <c r="E418" s="209">
        <v>1</v>
      </c>
      <c r="F418" s="209">
        <v>3282.2008</v>
      </c>
      <c r="G418" s="210">
        <v>3282.2008</v>
      </c>
    </row>
    <row r="419" spans="1:7" ht="12.75">
      <c r="A419" s="86">
        <v>411</v>
      </c>
      <c r="B419" s="208" t="s">
        <v>2262</v>
      </c>
      <c r="C419" s="208" t="s">
        <v>2263</v>
      </c>
      <c r="D419" s="208" t="s">
        <v>499</v>
      </c>
      <c r="E419" s="209">
        <v>2</v>
      </c>
      <c r="F419" s="209">
        <v>38.4712</v>
      </c>
      <c r="G419" s="210">
        <v>76.9424</v>
      </c>
    </row>
    <row r="420" spans="1:7" ht="12.75">
      <c r="A420" s="86">
        <v>412</v>
      </c>
      <c r="B420" s="208" t="s">
        <v>2098</v>
      </c>
      <c r="C420" s="208" t="s">
        <v>550</v>
      </c>
      <c r="D420" s="208" t="s">
        <v>499</v>
      </c>
      <c r="E420" s="209">
        <v>2851</v>
      </c>
      <c r="F420" s="209">
        <v>765.3758476714003</v>
      </c>
      <c r="G420" s="210">
        <v>2182086.541711162</v>
      </c>
    </row>
    <row r="421" spans="1:7" ht="12.75">
      <c r="A421" s="86">
        <v>413</v>
      </c>
      <c r="B421" s="208" t="s">
        <v>735</v>
      </c>
      <c r="C421" s="208" t="s">
        <v>600</v>
      </c>
      <c r="D421" s="208" t="s">
        <v>499</v>
      </c>
      <c r="E421" s="209">
        <v>7</v>
      </c>
      <c r="F421" s="209">
        <v>1854.0102399999994</v>
      </c>
      <c r="G421" s="210">
        <v>12978.071679999995</v>
      </c>
    </row>
    <row r="422" spans="1:7" ht="12.75">
      <c r="A422" s="86">
        <v>414</v>
      </c>
      <c r="B422" s="208" t="s">
        <v>883</v>
      </c>
      <c r="C422" s="208" t="s">
        <v>884</v>
      </c>
      <c r="D422" s="208" t="s">
        <v>499</v>
      </c>
      <c r="E422" s="209">
        <v>1</v>
      </c>
      <c r="F422" s="209">
        <v>266.62699999999995</v>
      </c>
      <c r="G422" s="210">
        <v>266.62699999999995</v>
      </c>
    </row>
    <row r="423" spans="1:7" ht="12.75">
      <c r="A423" s="86">
        <v>415</v>
      </c>
      <c r="B423" s="208" t="s">
        <v>881</v>
      </c>
      <c r="C423" s="208" t="s">
        <v>882</v>
      </c>
      <c r="D423" s="208" t="s">
        <v>499</v>
      </c>
      <c r="E423" s="209">
        <v>1</v>
      </c>
      <c r="F423" s="209">
        <v>266.62699999999995</v>
      </c>
      <c r="G423" s="210">
        <v>266.62699999999995</v>
      </c>
    </row>
    <row r="424" spans="1:7" ht="12.75">
      <c r="A424" s="86">
        <v>416</v>
      </c>
      <c r="B424" s="208" t="s">
        <v>1274</v>
      </c>
      <c r="C424" s="208" t="s">
        <v>1275</v>
      </c>
      <c r="D424" s="208" t="s">
        <v>499</v>
      </c>
      <c r="E424" s="209">
        <v>1</v>
      </c>
      <c r="F424" s="209">
        <v>2976.75</v>
      </c>
      <c r="G424" s="210">
        <v>2976.75</v>
      </c>
    </row>
    <row r="425" spans="1:7" ht="12.75">
      <c r="A425" s="86">
        <v>417</v>
      </c>
      <c r="B425" s="208" t="s">
        <v>1439</v>
      </c>
      <c r="C425" s="208" t="s">
        <v>628</v>
      </c>
      <c r="D425" s="208" t="s">
        <v>499</v>
      </c>
      <c r="E425" s="209">
        <v>3</v>
      </c>
      <c r="F425" s="209">
        <v>789.1766430000002</v>
      </c>
      <c r="G425" s="210">
        <v>2367.5299290000003</v>
      </c>
    </row>
    <row r="426" spans="1:7" ht="12.75">
      <c r="A426" s="86">
        <v>418</v>
      </c>
      <c r="B426" s="208" t="s">
        <v>1288</v>
      </c>
      <c r="C426" s="208" t="s">
        <v>1289</v>
      </c>
      <c r="D426" s="208" t="s">
        <v>499</v>
      </c>
      <c r="E426" s="209">
        <v>1</v>
      </c>
      <c r="F426" s="209">
        <v>1417.5</v>
      </c>
      <c r="G426" s="210">
        <v>1417.5</v>
      </c>
    </row>
    <row r="427" spans="1:7" ht="12.75">
      <c r="A427" s="86">
        <v>419</v>
      </c>
      <c r="B427" s="208" t="s">
        <v>1609</v>
      </c>
      <c r="C427" s="208" t="s">
        <v>1610</v>
      </c>
      <c r="D427" s="208" t="s">
        <v>499</v>
      </c>
      <c r="E427" s="209">
        <v>1</v>
      </c>
      <c r="F427" s="209">
        <v>17010</v>
      </c>
      <c r="G427" s="210">
        <v>17010</v>
      </c>
    </row>
    <row r="428" spans="1:7" ht="12.75">
      <c r="A428" s="86">
        <v>420</v>
      </c>
      <c r="B428" s="208" t="s">
        <v>1788</v>
      </c>
      <c r="C428" s="208" t="s">
        <v>1789</v>
      </c>
      <c r="D428" s="208" t="s">
        <v>499</v>
      </c>
      <c r="E428" s="209">
        <v>4</v>
      </c>
      <c r="F428" s="209">
        <v>17603.268137859963</v>
      </c>
      <c r="G428" s="210">
        <v>70413.07255143985</v>
      </c>
    </row>
    <row r="429" spans="1:7" ht="12.75">
      <c r="A429" s="86">
        <v>421</v>
      </c>
      <c r="B429" s="208" t="s">
        <v>2209</v>
      </c>
      <c r="C429" s="208" t="s">
        <v>2210</v>
      </c>
      <c r="D429" s="208" t="s">
        <v>499</v>
      </c>
      <c r="E429" s="209">
        <v>1</v>
      </c>
      <c r="F429" s="209">
        <v>916.5533</v>
      </c>
      <c r="G429" s="210">
        <v>916.5533</v>
      </c>
    </row>
    <row r="430" spans="1:7" ht="12.75">
      <c r="A430" s="86">
        <v>422</v>
      </c>
      <c r="B430" s="208" t="s">
        <v>2233</v>
      </c>
      <c r="C430" s="208" t="s">
        <v>2234</v>
      </c>
      <c r="D430" s="208" t="s">
        <v>499</v>
      </c>
      <c r="E430" s="209">
        <v>2</v>
      </c>
      <c r="F430" s="209">
        <v>18817.2</v>
      </c>
      <c r="G430" s="210">
        <v>37634.4</v>
      </c>
    </row>
    <row r="431" spans="1:7" ht="12.75">
      <c r="A431" s="86">
        <v>423</v>
      </c>
      <c r="B431" s="208" t="s">
        <v>2229</v>
      </c>
      <c r="C431" s="208" t="s">
        <v>2230</v>
      </c>
      <c r="D431" s="208" t="s">
        <v>499</v>
      </c>
      <c r="E431" s="209">
        <v>2</v>
      </c>
      <c r="F431" s="209">
        <v>3525.1133</v>
      </c>
      <c r="G431" s="210">
        <v>7050.2266</v>
      </c>
    </row>
    <row r="432" spans="1:7" ht="12.75">
      <c r="A432" s="86">
        <v>424</v>
      </c>
      <c r="B432" s="208" t="s">
        <v>1104</v>
      </c>
      <c r="C432" s="208" t="s">
        <v>1105</v>
      </c>
      <c r="D432" s="208" t="s">
        <v>499</v>
      </c>
      <c r="E432" s="209">
        <v>7</v>
      </c>
      <c r="F432" s="209">
        <v>670.7517999999997</v>
      </c>
      <c r="G432" s="210">
        <v>4695.262599999998</v>
      </c>
    </row>
    <row r="433" spans="1:7" ht="12.75">
      <c r="A433" s="86">
        <v>425</v>
      </c>
      <c r="B433" s="208" t="s">
        <v>1993</v>
      </c>
      <c r="C433" s="208" t="s">
        <v>1994</v>
      </c>
      <c r="D433" s="208" t="s">
        <v>499</v>
      </c>
      <c r="E433" s="209">
        <v>1</v>
      </c>
      <c r="F433" s="209">
        <v>23703.00824999999</v>
      </c>
      <c r="G433" s="210">
        <v>23703.00824999999</v>
      </c>
    </row>
    <row r="434" spans="1:7" ht="12.75">
      <c r="A434" s="86">
        <v>426</v>
      </c>
      <c r="B434" s="208" t="s">
        <v>1579</v>
      </c>
      <c r="C434" s="208" t="s">
        <v>1580</v>
      </c>
      <c r="D434" s="208" t="s">
        <v>499</v>
      </c>
      <c r="E434" s="209">
        <v>1</v>
      </c>
      <c r="F434" s="209">
        <v>8815.1171</v>
      </c>
      <c r="G434" s="210">
        <v>8815.1171</v>
      </c>
    </row>
    <row r="435" spans="1:7" ht="12.75">
      <c r="A435" s="86">
        <v>427</v>
      </c>
      <c r="B435" s="208" t="s">
        <v>2032</v>
      </c>
      <c r="C435" s="208" t="s">
        <v>2033</v>
      </c>
      <c r="D435" s="208" t="s">
        <v>499</v>
      </c>
      <c r="E435" s="209">
        <v>1</v>
      </c>
      <c r="F435" s="209">
        <v>21660.888800000004</v>
      </c>
      <c r="G435" s="210">
        <v>21660.888800000004</v>
      </c>
    </row>
    <row r="436" spans="1:7" ht="12.75">
      <c r="A436" s="86">
        <v>428</v>
      </c>
      <c r="B436" s="208" t="s">
        <v>2137</v>
      </c>
      <c r="C436" s="208" t="s">
        <v>2138</v>
      </c>
      <c r="D436" s="208" t="s">
        <v>499</v>
      </c>
      <c r="E436" s="209">
        <v>1</v>
      </c>
      <c r="F436" s="209">
        <v>5502.476699999999</v>
      </c>
      <c r="G436" s="210">
        <v>5502.476699999999</v>
      </c>
    </row>
    <row r="437" spans="1:7" ht="12.75">
      <c r="A437" s="86">
        <v>429</v>
      </c>
      <c r="B437" s="208" t="s">
        <v>1858</v>
      </c>
      <c r="C437" s="208" t="s">
        <v>1859</v>
      </c>
      <c r="D437" s="208" t="s">
        <v>499</v>
      </c>
      <c r="E437" s="209">
        <v>2</v>
      </c>
      <c r="F437" s="209">
        <v>4354.54215</v>
      </c>
      <c r="G437" s="210">
        <v>8709.0843</v>
      </c>
    </row>
    <row r="438" spans="1:7" ht="12.75">
      <c r="A438" s="86">
        <v>430</v>
      </c>
      <c r="B438" s="208" t="s">
        <v>2036</v>
      </c>
      <c r="C438" s="208" t="s">
        <v>2037</v>
      </c>
      <c r="D438" s="208" t="s">
        <v>499</v>
      </c>
      <c r="E438" s="209">
        <v>2</v>
      </c>
      <c r="F438" s="209">
        <v>35149.263120000025</v>
      </c>
      <c r="G438" s="210">
        <v>70298.52624000004</v>
      </c>
    </row>
    <row r="439" spans="1:7" ht="12.75">
      <c r="A439" s="86">
        <v>431</v>
      </c>
      <c r="B439" s="208" t="s">
        <v>2048</v>
      </c>
      <c r="C439" s="208" t="s">
        <v>2049</v>
      </c>
      <c r="D439" s="208" t="s">
        <v>499</v>
      </c>
      <c r="E439" s="209">
        <v>1</v>
      </c>
      <c r="F439" s="209">
        <v>7576.56</v>
      </c>
      <c r="G439" s="210">
        <v>7576.56</v>
      </c>
    </row>
    <row r="440" spans="1:7" ht="12.75">
      <c r="A440" s="86">
        <v>432</v>
      </c>
      <c r="B440" s="208" t="s">
        <v>2074</v>
      </c>
      <c r="C440" s="208" t="s">
        <v>2075</v>
      </c>
      <c r="D440" s="208" t="s">
        <v>499</v>
      </c>
      <c r="E440" s="209">
        <v>2</v>
      </c>
      <c r="F440" s="209">
        <v>3998.74</v>
      </c>
      <c r="G440" s="210">
        <v>7997.48</v>
      </c>
    </row>
    <row r="441" spans="1:7" ht="12.75">
      <c r="A441" s="86">
        <v>433</v>
      </c>
      <c r="B441" s="208" t="s">
        <v>2076</v>
      </c>
      <c r="C441" s="208" t="s">
        <v>2077</v>
      </c>
      <c r="D441" s="208" t="s">
        <v>499</v>
      </c>
      <c r="E441" s="209">
        <v>2</v>
      </c>
      <c r="F441" s="209">
        <v>3998.74</v>
      </c>
      <c r="G441" s="210">
        <v>7997.48</v>
      </c>
    </row>
    <row r="442" spans="1:7" ht="12.75">
      <c r="A442" s="86">
        <v>434</v>
      </c>
      <c r="B442" s="208" t="s">
        <v>2078</v>
      </c>
      <c r="C442" s="208" t="s">
        <v>2079</v>
      </c>
      <c r="D442" s="208" t="s">
        <v>499</v>
      </c>
      <c r="E442" s="209">
        <v>1</v>
      </c>
      <c r="F442" s="209">
        <v>3998.74</v>
      </c>
      <c r="G442" s="210">
        <v>3998.74</v>
      </c>
    </row>
    <row r="443" spans="1:7" ht="12.75">
      <c r="A443" s="86">
        <v>435</v>
      </c>
      <c r="B443" s="208" t="s">
        <v>1784</v>
      </c>
      <c r="C443" s="208" t="s">
        <v>1785</v>
      </c>
      <c r="D443" s="208" t="s">
        <v>499</v>
      </c>
      <c r="E443" s="209">
        <v>1</v>
      </c>
      <c r="F443" s="209">
        <v>2066.848</v>
      </c>
      <c r="G443" s="210">
        <v>2066.848</v>
      </c>
    </row>
    <row r="444" spans="1:7" ht="12.75">
      <c r="A444" s="86">
        <v>436</v>
      </c>
      <c r="B444" s="208" t="s">
        <v>1958</v>
      </c>
      <c r="C444" s="208" t="s">
        <v>1959</v>
      </c>
      <c r="D444" s="208" t="s">
        <v>499</v>
      </c>
      <c r="E444" s="209">
        <v>1</v>
      </c>
      <c r="F444" s="209">
        <v>2422.8762</v>
      </c>
      <c r="G444" s="210">
        <v>2422.8762</v>
      </c>
    </row>
    <row r="445" spans="1:7" ht="12.75">
      <c r="A445" s="86">
        <v>437</v>
      </c>
      <c r="B445" s="208" t="s">
        <v>2245</v>
      </c>
      <c r="C445" s="208" t="s">
        <v>2246</v>
      </c>
      <c r="D445" s="208" t="s">
        <v>499</v>
      </c>
      <c r="E445" s="209">
        <v>1</v>
      </c>
      <c r="F445" s="209">
        <v>6688.988000000001</v>
      </c>
      <c r="G445" s="210">
        <v>6688.988000000001</v>
      </c>
    </row>
    <row r="446" spans="1:7" ht="12.75">
      <c r="A446" s="86">
        <v>438</v>
      </c>
      <c r="B446" s="208" t="s">
        <v>1823</v>
      </c>
      <c r="C446" s="208" t="s">
        <v>1824</v>
      </c>
      <c r="D446" s="208" t="s">
        <v>499</v>
      </c>
      <c r="E446" s="209">
        <v>3</v>
      </c>
      <c r="F446" s="209">
        <v>6426.010266666667</v>
      </c>
      <c r="G446" s="210">
        <v>19278.0308</v>
      </c>
    </row>
    <row r="447" spans="1:7" ht="12.75">
      <c r="A447" s="86">
        <v>439</v>
      </c>
      <c r="B447" s="208" t="s">
        <v>1981</v>
      </c>
      <c r="C447" s="208" t="s">
        <v>1982</v>
      </c>
      <c r="D447" s="208" t="s">
        <v>499</v>
      </c>
      <c r="E447" s="209">
        <v>1</v>
      </c>
      <c r="F447" s="209">
        <v>2247.586</v>
      </c>
      <c r="G447" s="210">
        <v>2247.586</v>
      </c>
    </row>
    <row r="448" spans="1:7" ht="12.75">
      <c r="A448" s="86">
        <v>440</v>
      </c>
      <c r="B448" s="208" t="s">
        <v>2211</v>
      </c>
      <c r="C448" s="208" t="s">
        <v>2212</v>
      </c>
      <c r="D448" s="208" t="s">
        <v>499</v>
      </c>
      <c r="E448" s="209">
        <v>2</v>
      </c>
      <c r="F448" s="209">
        <v>1209.825</v>
      </c>
      <c r="G448" s="210">
        <v>2419.65</v>
      </c>
    </row>
    <row r="449" spans="1:7" ht="12.75">
      <c r="A449" s="86">
        <v>441</v>
      </c>
      <c r="B449" s="208" t="s">
        <v>925</v>
      </c>
      <c r="C449" s="208" t="s">
        <v>926</v>
      </c>
      <c r="D449" s="208" t="s">
        <v>499</v>
      </c>
      <c r="E449" s="209">
        <v>6</v>
      </c>
      <c r="F449" s="209">
        <v>419.09</v>
      </c>
      <c r="G449" s="210">
        <v>2514.54</v>
      </c>
    </row>
    <row r="450" spans="1:7" ht="12.75">
      <c r="A450" s="86">
        <v>442</v>
      </c>
      <c r="B450" s="208" t="s">
        <v>539</v>
      </c>
      <c r="C450" s="208" t="s">
        <v>540</v>
      </c>
      <c r="D450" s="208" t="s">
        <v>499</v>
      </c>
      <c r="E450" s="209">
        <v>50</v>
      </c>
      <c r="F450" s="209">
        <v>266.3088</v>
      </c>
      <c r="G450" s="210">
        <v>13315.44</v>
      </c>
    </row>
    <row r="451" spans="1:7" ht="12.75">
      <c r="A451" s="86">
        <v>443</v>
      </c>
      <c r="B451" s="208" t="s">
        <v>1265</v>
      </c>
      <c r="C451" s="208" t="s">
        <v>1266</v>
      </c>
      <c r="D451" s="208" t="s">
        <v>499</v>
      </c>
      <c r="E451" s="209">
        <v>1</v>
      </c>
      <c r="F451" s="209">
        <v>8711.561100000003</v>
      </c>
      <c r="G451" s="210">
        <v>8711.561100000003</v>
      </c>
    </row>
    <row r="452" spans="1:7" ht="12.75">
      <c r="A452" s="86">
        <v>444</v>
      </c>
      <c r="B452" s="208" t="s">
        <v>1780</v>
      </c>
      <c r="C452" s="208" t="s">
        <v>1781</v>
      </c>
      <c r="D452" s="208" t="s">
        <v>499</v>
      </c>
      <c r="E452" s="209">
        <v>4</v>
      </c>
      <c r="F452" s="209">
        <v>1978.7359999999999</v>
      </c>
      <c r="G452" s="210">
        <v>7914.9439999999995</v>
      </c>
    </row>
    <row r="453" spans="1:7" ht="12.75">
      <c r="A453" s="86">
        <v>445</v>
      </c>
      <c r="B453" s="208" t="s">
        <v>1591</v>
      </c>
      <c r="C453" s="208" t="s">
        <v>1592</v>
      </c>
      <c r="D453" s="208" t="s">
        <v>499</v>
      </c>
      <c r="E453" s="209">
        <v>5</v>
      </c>
      <c r="F453" s="209">
        <v>2454.0092320000003</v>
      </c>
      <c r="G453" s="210">
        <v>12270.04616</v>
      </c>
    </row>
    <row r="454" spans="1:7" ht="12.75">
      <c r="A454" s="86">
        <v>446</v>
      </c>
      <c r="B454" s="208" t="s">
        <v>1742</v>
      </c>
      <c r="C454" s="208" t="s">
        <v>1743</v>
      </c>
      <c r="D454" s="208" t="s">
        <v>499</v>
      </c>
      <c r="E454" s="209">
        <v>2</v>
      </c>
      <c r="F454" s="209">
        <v>1468.408999999999</v>
      </c>
      <c r="G454" s="210">
        <v>2936.817999999998</v>
      </c>
    </row>
    <row r="455" spans="1:7" ht="12.75">
      <c r="A455" s="86">
        <v>447</v>
      </c>
      <c r="B455" s="208" t="s">
        <v>1803</v>
      </c>
      <c r="C455" s="208" t="s">
        <v>1804</v>
      </c>
      <c r="D455" s="208" t="s">
        <v>499</v>
      </c>
      <c r="E455" s="209">
        <v>1</v>
      </c>
      <c r="F455" s="209">
        <v>1422.1062</v>
      </c>
      <c r="G455" s="210">
        <v>1422.1062</v>
      </c>
    </row>
    <row r="456" spans="1:7" ht="12.75">
      <c r="A456" s="86">
        <v>448</v>
      </c>
      <c r="B456" s="208" t="s">
        <v>2205</v>
      </c>
      <c r="C456" s="208" t="s">
        <v>2206</v>
      </c>
      <c r="D456" s="208" t="s">
        <v>499</v>
      </c>
      <c r="E456" s="209">
        <v>1</v>
      </c>
      <c r="F456" s="209">
        <v>1666.67</v>
      </c>
      <c r="G456" s="210">
        <v>1666.67</v>
      </c>
    </row>
    <row r="457" spans="1:7" ht="12.75">
      <c r="A457" s="86">
        <v>449</v>
      </c>
      <c r="B457" s="208" t="s">
        <v>1046</v>
      </c>
      <c r="C457" s="208" t="s">
        <v>1047</v>
      </c>
      <c r="D457" s="208" t="s">
        <v>499</v>
      </c>
      <c r="E457" s="209">
        <v>1</v>
      </c>
      <c r="F457" s="209">
        <v>650.7539999999999</v>
      </c>
      <c r="G457" s="210">
        <v>650.7539999999999</v>
      </c>
    </row>
    <row r="458" spans="1:7" ht="12.75">
      <c r="A458" s="86">
        <v>450</v>
      </c>
      <c r="B458" s="208" t="s">
        <v>2258</v>
      </c>
      <c r="C458" s="208" t="s">
        <v>2259</v>
      </c>
      <c r="D458" s="208" t="s">
        <v>499</v>
      </c>
      <c r="E458" s="209">
        <v>5</v>
      </c>
      <c r="F458" s="209">
        <v>3819.312</v>
      </c>
      <c r="G458" s="210">
        <v>19096.56</v>
      </c>
    </row>
    <row r="459" spans="1:7" ht="12.75">
      <c r="A459" s="86">
        <v>451</v>
      </c>
      <c r="B459" s="208" t="s">
        <v>623</v>
      </c>
      <c r="C459" s="208" t="s">
        <v>624</v>
      </c>
      <c r="D459" s="208" t="s">
        <v>499</v>
      </c>
      <c r="E459" s="209">
        <v>20</v>
      </c>
      <c r="F459" s="209">
        <v>1537.03</v>
      </c>
      <c r="G459" s="210">
        <v>30740.6</v>
      </c>
    </row>
    <row r="460" spans="1:7" ht="12.75">
      <c r="A460" s="86">
        <v>452</v>
      </c>
      <c r="B460" s="208" t="s">
        <v>1040</v>
      </c>
      <c r="C460" s="208" t="s">
        <v>1041</v>
      </c>
      <c r="D460" s="208" t="s">
        <v>499</v>
      </c>
      <c r="E460" s="209">
        <v>4</v>
      </c>
      <c r="F460" s="209">
        <v>416.6675</v>
      </c>
      <c r="G460" s="210">
        <v>1666.67</v>
      </c>
    </row>
    <row r="461" spans="1:7" ht="12.75">
      <c r="A461" s="86">
        <v>453</v>
      </c>
      <c r="B461" s="208" t="s">
        <v>1441</v>
      </c>
      <c r="C461" s="208" t="s">
        <v>674</v>
      </c>
      <c r="D461" s="208" t="s">
        <v>499</v>
      </c>
      <c r="E461" s="209">
        <v>8</v>
      </c>
      <c r="F461" s="209">
        <v>2151.923642857142</v>
      </c>
      <c r="G461" s="210">
        <v>17215.389142857133</v>
      </c>
    </row>
    <row r="462" spans="1:7" ht="12.75">
      <c r="A462" s="86">
        <v>454</v>
      </c>
      <c r="B462" s="208" t="s">
        <v>1039</v>
      </c>
      <c r="C462" s="208" t="s">
        <v>830</v>
      </c>
      <c r="D462" s="208" t="s">
        <v>499</v>
      </c>
      <c r="E462" s="209">
        <v>19</v>
      </c>
      <c r="F462" s="209">
        <v>283.69983636363634</v>
      </c>
      <c r="G462" s="210">
        <v>5390.2968909090905</v>
      </c>
    </row>
    <row r="463" spans="1:7" ht="12.75">
      <c r="A463" s="86">
        <v>455</v>
      </c>
      <c r="B463" s="208" t="s">
        <v>871</v>
      </c>
      <c r="C463" s="208" t="s">
        <v>872</v>
      </c>
      <c r="D463" s="208" t="s">
        <v>499</v>
      </c>
      <c r="E463" s="209">
        <v>2</v>
      </c>
      <c r="F463" s="209">
        <v>280.16</v>
      </c>
      <c r="G463" s="210">
        <v>560.32</v>
      </c>
    </row>
    <row r="464" spans="1:7" ht="12.75">
      <c r="A464" s="86">
        <v>456</v>
      </c>
      <c r="B464" s="208" t="s">
        <v>802</v>
      </c>
      <c r="C464" s="208" t="s">
        <v>803</v>
      </c>
      <c r="D464" s="208" t="s">
        <v>499</v>
      </c>
      <c r="E464" s="209">
        <v>4</v>
      </c>
      <c r="F464" s="209">
        <v>140.08</v>
      </c>
      <c r="G464" s="210">
        <v>560.32</v>
      </c>
    </row>
    <row r="465" spans="1:7" ht="12.75">
      <c r="A465" s="86">
        <v>457</v>
      </c>
      <c r="B465" s="208" t="s">
        <v>1605</v>
      </c>
      <c r="C465" s="208" t="s">
        <v>1606</v>
      </c>
      <c r="D465" s="208" t="s">
        <v>499</v>
      </c>
      <c r="E465" s="209">
        <v>1</v>
      </c>
      <c r="F465" s="209">
        <v>27056.81333333</v>
      </c>
      <c r="G465" s="210">
        <v>27056.81333333</v>
      </c>
    </row>
    <row r="466" spans="1:7" ht="12.75">
      <c r="A466" s="86">
        <v>458</v>
      </c>
      <c r="B466" s="208" t="s">
        <v>1180</v>
      </c>
      <c r="C466" s="208" t="s">
        <v>1181</v>
      </c>
      <c r="D466" s="208" t="s">
        <v>499</v>
      </c>
      <c r="E466" s="209">
        <v>6</v>
      </c>
      <c r="F466" s="209">
        <v>15930.36</v>
      </c>
      <c r="G466" s="210">
        <v>95582.16</v>
      </c>
    </row>
    <row r="467" spans="1:7" ht="12.75">
      <c r="A467" s="86">
        <v>459</v>
      </c>
      <c r="B467" s="208" t="s">
        <v>1964</v>
      </c>
      <c r="C467" s="208" t="s">
        <v>1965</v>
      </c>
      <c r="D467" s="208" t="s">
        <v>499</v>
      </c>
      <c r="E467" s="209">
        <v>7</v>
      </c>
      <c r="F467" s="209">
        <v>141857.65714285715</v>
      </c>
      <c r="G467" s="210">
        <v>993003.6</v>
      </c>
    </row>
    <row r="468" spans="1:7" ht="12.75">
      <c r="A468" s="86">
        <v>460</v>
      </c>
      <c r="B468" s="208" t="s">
        <v>2278</v>
      </c>
      <c r="C468" s="208" t="s">
        <v>2279</v>
      </c>
      <c r="D468" s="208" t="s">
        <v>499</v>
      </c>
      <c r="E468" s="209">
        <v>1</v>
      </c>
      <c r="F468" s="209">
        <v>19400.984</v>
      </c>
      <c r="G468" s="210">
        <v>19400.984</v>
      </c>
    </row>
    <row r="469" spans="1:7" ht="12.75">
      <c r="A469" s="86">
        <v>461</v>
      </c>
      <c r="B469" s="208" t="s">
        <v>1381</v>
      </c>
      <c r="C469" s="208" t="s">
        <v>1382</v>
      </c>
      <c r="D469" s="208" t="s">
        <v>499</v>
      </c>
      <c r="E469" s="209">
        <v>34</v>
      </c>
      <c r="F469" s="209">
        <v>10696.620204400513</v>
      </c>
      <c r="G469" s="210">
        <v>363685.0869496174</v>
      </c>
    </row>
    <row r="470" spans="1:7" ht="12.75">
      <c r="A470" s="86">
        <v>462</v>
      </c>
      <c r="B470" s="208" t="s">
        <v>680</v>
      </c>
      <c r="C470" s="208" t="s">
        <v>681</v>
      </c>
      <c r="D470" s="208" t="s">
        <v>499</v>
      </c>
      <c r="E470" s="209">
        <v>1</v>
      </c>
      <c r="F470" s="209">
        <v>12109.944599999999</v>
      </c>
      <c r="G470" s="210">
        <v>12109.944599999999</v>
      </c>
    </row>
    <row r="471" spans="1:7" ht="12.75">
      <c r="A471" s="86">
        <v>463</v>
      </c>
      <c r="B471" s="208" t="s">
        <v>1446</v>
      </c>
      <c r="C471" s="208" t="s">
        <v>686</v>
      </c>
      <c r="D471" s="208" t="s">
        <v>499</v>
      </c>
      <c r="E471" s="209">
        <v>7</v>
      </c>
      <c r="F471" s="209">
        <v>7643.555</v>
      </c>
      <c r="G471" s="210">
        <v>53504.88500000001</v>
      </c>
    </row>
    <row r="472" spans="1:7" ht="12.75">
      <c r="A472" s="86">
        <v>464</v>
      </c>
      <c r="B472" s="208" t="s">
        <v>591</v>
      </c>
      <c r="C472" s="208" t="s">
        <v>592</v>
      </c>
      <c r="D472" s="208" t="s">
        <v>499</v>
      </c>
      <c r="E472" s="209">
        <v>1</v>
      </c>
      <c r="F472" s="209">
        <v>1918.8480000000002</v>
      </c>
      <c r="G472" s="210">
        <v>1918.8480000000002</v>
      </c>
    </row>
    <row r="473" spans="1:7" ht="12.75">
      <c r="A473" s="86">
        <v>465</v>
      </c>
      <c r="B473" s="208" t="s">
        <v>2228</v>
      </c>
      <c r="C473" s="208" t="s">
        <v>1838</v>
      </c>
      <c r="D473" s="208" t="s">
        <v>499</v>
      </c>
      <c r="E473" s="209">
        <v>1</v>
      </c>
      <c r="F473" s="209">
        <v>607.0039999999999</v>
      </c>
      <c r="G473" s="210">
        <v>607.0039999999999</v>
      </c>
    </row>
    <row r="474" spans="1:7" ht="12.75">
      <c r="A474" s="86">
        <v>466</v>
      </c>
      <c r="B474" s="208" t="s">
        <v>1175</v>
      </c>
      <c r="C474" s="208" t="s">
        <v>1176</v>
      </c>
      <c r="D474" s="208" t="s">
        <v>499</v>
      </c>
      <c r="E474" s="209">
        <v>2</v>
      </c>
      <c r="F474" s="209">
        <v>4311.081259260005</v>
      </c>
      <c r="G474" s="210">
        <v>8622.162518520008</v>
      </c>
    </row>
    <row r="475" spans="1:7" ht="12.75">
      <c r="A475" s="86">
        <v>467</v>
      </c>
      <c r="B475" s="208" t="s">
        <v>754</v>
      </c>
      <c r="C475" s="208" t="s">
        <v>755</v>
      </c>
      <c r="D475" s="208" t="s">
        <v>499</v>
      </c>
      <c r="E475" s="209">
        <v>1</v>
      </c>
      <c r="F475" s="209">
        <v>1625.34</v>
      </c>
      <c r="G475" s="210">
        <v>1625.34</v>
      </c>
    </row>
    <row r="476" spans="1:7" ht="12.75">
      <c r="A476" s="86">
        <v>468</v>
      </c>
      <c r="B476" s="208" t="s">
        <v>2011</v>
      </c>
      <c r="C476" s="208" t="s">
        <v>2012</v>
      </c>
      <c r="D476" s="208" t="s">
        <v>499</v>
      </c>
      <c r="E476" s="209">
        <v>4</v>
      </c>
      <c r="F476" s="209">
        <v>3908</v>
      </c>
      <c r="G476" s="210">
        <v>15632</v>
      </c>
    </row>
    <row r="477" spans="1:7" ht="12.75">
      <c r="A477" s="86">
        <v>469</v>
      </c>
      <c r="B477" s="208" t="s">
        <v>1178</v>
      </c>
      <c r="C477" s="208" t="s">
        <v>1179</v>
      </c>
      <c r="D477" s="208" t="s">
        <v>499</v>
      </c>
      <c r="E477" s="209">
        <v>38</v>
      </c>
      <c r="F477" s="209">
        <v>18333.495199999998</v>
      </c>
      <c r="G477" s="210">
        <v>696672.8176000001</v>
      </c>
    </row>
    <row r="478" spans="1:7" ht="12.75">
      <c r="A478" s="86">
        <v>470</v>
      </c>
      <c r="B478" s="208" t="s">
        <v>2174</v>
      </c>
      <c r="C478" s="208" t="s">
        <v>2175</v>
      </c>
      <c r="D478" s="208" t="s">
        <v>499</v>
      </c>
      <c r="E478" s="209">
        <v>4</v>
      </c>
      <c r="F478" s="209">
        <v>2926</v>
      </c>
      <c r="G478" s="210">
        <v>11704</v>
      </c>
    </row>
    <row r="479" spans="1:7" ht="12.75">
      <c r="A479" s="86">
        <v>471</v>
      </c>
      <c r="B479" s="208" t="s">
        <v>1827</v>
      </c>
      <c r="C479" s="208" t="s">
        <v>1828</v>
      </c>
      <c r="D479" s="208" t="s">
        <v>499</v>
      </c>
      <c r="E479" s="209">
        <v>1</v>
      </c>
      <c r="F479" s="209">
        <v>14567.657300000004</v>
      </c>
      <c r="G479" s="210">
        <v>14567.657300000006</v>
      </c>
    </row>
    <row r="480" spans="1:7" ht="12.75">
      <c r="A480" s="86">
        <v>472</v>
      </c>
      <c r="B480" s="208" t="s">
        <v>2251</v>
      </c>
      <c r="C480" s="208" t="s">
        <v>2252</v>
      </c>
      <c r="D480" s="208" t="s">
        <v>499</v>
      </c>
      <c r="E480" s="209">
        <v>2</v>
      </c>
      <c r="F480" s="209">
        <v>5938.24</v>
      </c>
      <c r="G480" s="210">
        <v>11876.48</v>
      </c>
    </row>
    <row r="481" spans="1:7" ht="12.75">
      <c r="A481" s="86">
        <v>473</v>
      </c>
      <c r="B481" s="208" t="s">
        <v>2249</v>
      </c>
      <c r="C481" s="208" t="s">
        <v>2250</v>
      </c>
      <c r="D481" s="208" t="s">
        <v>499</v>
      </c>
      <c r="E481" s="209">
        <v>7</v>
      </c>
      <c r="F481" s="209">
        <v>1520.405</v>
      </c>
      <c r="G481" s="210">
        <v>10642.835</v>
      </c>
    </row>
    <row r="482" spans="1:7" ht="12.75">
      <c r="A482" s="86">
        <v>474</v>
      </c>
      <c r="B482" s="208" t="s">
        <v>806</v>
      </c>
      <c r="C482" s="208" t="s">
        <v>807</v>
      </c>
      <c r="D482" s="208" t="s">
        <v>499</v>
      </c>
      <c r="E482" s="209">
        <v>2</v>
      </c>
      <c r="F482" s="209">
        <v>3580.9964999999993</v>
      </c>
      <c r="G482" s="210">
        <v>7161.992999999999</v>
      </c>
    </row>
    <row r="483" spans="1:7" ht="12.75">
      <c r="A483" s="86">
        <v>475</v>
      </c>
      <c r="B483" s="208" t="s">
        <v>849</v>
      </c>
      <c r="C483" s="208" t="s">
        <v>850</v>
      </c>
      <c r="D483" s="208" t="s">
        <v>499</v>
      </c>
      <c r="E483" s="209">
        <v>5</v>
      </c>
      <c r="F483" s="209">
        <v>398.40149999999994</v>
      </c>
      <c r="G483" s="210">
        <v>1992.0074999999995</v>
      </c>
    </row>
    <row r="484" spans="1:7" ht="12.75">
      <c r="A484" s="86">
        <v>476</v>
      </c>
      <c r="B484" s="208" t="s">
        <v>1528</v>
      </c>
      <c r="C484" s="208" t="s">
        <v>1529</v>
      </c>
      <c r="D484" s="208" t="s">
        <v>499</v>
      </c>
      <c r="E484" s="209">
        <v>4</v>
      </c>
      <c r="F484" s="209">
        <v>165375.71049999996</v>
      </c>
      <c r="G484" s="210">
        <v>661502.8419999998</v>
      </c>
    </row>
    <row r="485" spans="1:7" ht="12.75">
      <c r="A485" s="86">
        <v>477</v>
      </c>
      <c r="B485" s="208" t="s">
        <v>1456</v>
      </c>
      <c r="C485" s="208" t="s">
        <v>1457</v>
      </c>
      <c r="D485" s="208" t="s">
        <v>499</v>
      </c>
      <c r="E485" s="209">
        <v>35</v>
      </c>
      <c r="F485" s="209">
        <v>5365.949995310502</v>
      </c>
      <c r="G485" s="210">
        <v>187808.24983586758</v>
      </c>
    </row>
    <row r="486" spans="1:7" ht="12.75">
      <c r="A486" s="86">
        <v>478</v>
      </c>
      <c r="B486" s="208" t="s">
        <v>1508</v>
      </c>
      <c r="C486" s="208" t="s">
        <v>1509</v>
      </c>
      <c r="D486" s="208" t="s">
        <v>499</v>
      </c>
      <c r="E486" s="209">
        <v>3</v>
      </c>
      <c r="F486" s="209">
        <v>44178.1995464637</v>
      </c>
      <c r="G486" s="210">
        <v>132534.5986393911</v>
      </c>
    </row>
    <row r="487" spans="1:7" ht="12.75">
      <c r="A487" s="86">
        <v>479</v>
      </c>
      <c r="B487" s="208" t="s">
        <v>1160</v>
      </c>
      <c r="C487" s="208" t="s">
        <v>1161</v>
      </c>
      <c r="D487" s="208" t="s">
        <v>499</v>
      </c>
      <c r="E487" s="209">
        <v>41</v>
      </c>
      <c r="F487" s="209">
        <v>2840.6515775583284</v>
      </c>
      <c r="G487" s="210">
        <v>116466.71467989145</v>
      </c>
    </row>
    <row r="488" spans="1:7" ht="12.75">
      <c r="A488" s="86">
        <v>480</v>
      </c>
      <c r="B488" s="208" t="s">
        <v>1506</v>
      </c>
      <c r="C488" s="208" t="s">
        <v>1507</v>
      </c>
      <c r="D488" s="208" t="s">
        <v>499</v>
      </c>
      <c r="E488" s="209">
        <v>10</v>
      </c>
      <c r="F488" s="209">
        <v>33414.31866302111</v>
      </c>
      <c r="G488" s="210">
        <v>334143.18663021113</v>
      </c>
    </row>
    <row r="489" spans="1:7" ht="12.75">
      <c r="A489" s="86">
        <v>481</v>
      </c>
      <c r="B489" s="208" t="s">
        <v>1514</v>
      </c>
      <c r="C489" s="208" t="s">
        <v>1515</v>
      </c>
      <c r="D489" s="208" t="s">
        <v>499</v>
      </c>
      <c r="E489" s="209">
        <v>13</v>
      </c>
      <c r="F489" s="209">
        <v>11040.52971532106</v>
      </c>
      <c r="G489" s="210">
        <v>143526.88629917376</v>
      </c>
    </row>
    <row r="490" spans="1:7" ht="12.75">
      <c r="A490" s="86">
        <v>482</v>
      </c>
      <c r="B490" s="208" t="s">
        <v>1543</v>
      </c>
      <c r="C490" s="208" t="s">
        <v>1544</v>
      </c>
      <c r="D490" s="208" t="s">
        <v>499</v>
      </c>
      <c r="E490" s="209">
        <v>14</v>
      </c>
      <c r="F490" s="209">
        <v>3168.001911753788</v>
      </c>
      <c r="G490" s="210">
        <v>44352.02676455302</v>
      </c>
    </row>
    <row r="491" spans="1:7" ht="12.75">
      <c r="A491" s="86">
        <v>483</v>
      </c>
      <c r="B491" s="208" t="s">
        <v>1524</v>
      </c>
      <c r="C491" s="208" t="s">
        <v>1525</v>
      </c>
      <c r="D491" s="208" t="s">
        <v>499</v>
      </c>
      <c r="E491" s="209">
        <v>135</v>
      </c>
      <c r="F491" s="209">
        <v>2828.3015453737685</v>
      </c>
      <c r="G491" s="210">
        <v>381820.7086254587</v>
      </c>
    </row>
    <row r="492" spans="1:7" ht="12.75">
      <c r="A492" s="86">
        <v>484</v>
      </c>
      <c r="B492" s="208" t="s">
        <v>1142</v>
      </c>
      <c r="C492" s="208" t="s">
        <v>1143</v>
      </c>
      <c r="D492" s="208" t="s">
        <v>499</v>
      </c>
      <c r="E492" s="209">
        <v>9</v>
      </c>
      <c r="F492" s="209">
        <v>9590.49866666667</v>
      </c>
      <c r="G492" s="210">
        <v>86314.48800000003</v>
      </c>
    </row>
    <row r="493" spans="1:7" ht="12.75">
      <c r="A493" s="86">
        <v>485</v>
      </c>
      <c r="B493" s="208" t="s">
        <v>1329</v>
      </c>
      <c r="C493" s="208" t="s">
        <v>1330</v>
      </c>
      <c r="D493" s="208" t="s">
        <v>499</v>
      </c>
      <c r="E493" s="209">
        <v>3</v>
      </c>
      <c r="F493" s="209">
        <v>3714.1272750000003</v>
      </c>
      <c r="G493" s="210">
        <v>11142.381825</v>
      </c>
    </row>
    <row r="494" spans="1:7" ht="12.75">
      <c r="A494" s="86">
        <v>486</v>
      </c>
      <c r="B494" s="208" t="s">
        <v>1357</v>
      </c>
      <c r="C494" s="208" t="s">
        <v>1358</v>
      </c>
      <c r="D494" s="208" t="s">
        <v>499</v>
      </c>
      <c r="E494" s="209">
        <v>2</v>
      </c>
      <c r="F494" s="209">
        <v>4490.56</v>
      </c>
      <c r="G494" s="210">
        <v>8981.12</v>
      </c>
    </row>
    <row r="495" spans="1:7" ht="12.75">
      <c r="A495" s="86">
        <v>487</v>
      </c>
      <c r="B495" s="208" t="s">
        <v>1347</v>
      </c>
      <c r="C495" s="208" t="s">
        <v>1348</v>
      </c>
      <c r="D495" s="208" t="s">
        <v>499</v>
      </c>
      <c r="E495" s="209">
        <v>1</v>
      </c>
      <c r="F495" s="209">
        <v>4490.56</v>
      </c>
      <c r="G495" s="210">
        <v>4490.56</v>
      </c>
    </row>
    <row r="496" spans="1:7" ht="12.75">
      <c r="A496" s="86">
        <v>488</v>
      </c>
      <c r="B496" s="208" t="s">
        <v>1337</v>
      </c>
      <c r="C496" s="208" t="s">
        <v>1338</v>
      </c>
      <c r="D496" s="208" t="s">
        <v>499</v>
      </c>
      <c r="E496" s="209">
        <v>1</v>
      </c>
      <c r="F496" s="209">
        <v>4490.56</v>
      </c>
      <c r="G496" s="210">
        <v>4490.56</v>
      </c>
    </row>
    <row r="497" spans="1:7" ht="12.75">
      <c r="A497" s="86">
        <v>489</v>
      </c>
      <c r="B497" s="208" t="s">
        <v>1036</v>
      </c>
      <c r="C497" s="208" t="s">
        <v>1037</v>
      </c>
      <c r="D497" s="208" t="s">
        <v>499</v>
      </c>
      <c r="E497" s="209">
        <v>1</v>
      </c>
      <c r="F497" s="209">
        <v>59857.761500000015</v>
      </c>
      <c r="G497" s="210">
        <v>59857.761500000015</v>
      </c>
    </row>
    <row r="498" spans="1:7" ht="12.75">
      <c r="A498" s="86">
        <v>490</v>
      </c>
      <c r="B498" s="208" t="s">
        <v>597</v>
      </c>
      <c r="C498" s="208" t="s">
        <v>598</v>
      </c>
      <c r="D498" s="208" t="s">
        <v>499</v>
      </c>
      <c r="E498" s="209">
        <v>1</v>
      </c>
      <c r="F498" s="209">
        <v>418.8580000000002</v>
      </c>
      <c r="G498" s="210">
        <v>418.8580000000002</v>
      </c>
    </row>
    <row r="499" spans="1:7" ht="12.75">
      <c r="A499" s="86">
        <v>491</v>
      </c>
      <c r="B499" s="208" t="s">
        <v>1541</v>
      </c>
      <c r="C499" s="208" t="s">
        <v>1542</v>
      </c>
      <c r="D499" s="208" t="s">
        <v>499</v>
      </c>
      <c r="E499" s="209">
        <v>11</v>
      </c>
      <c r="F499" s="209">
        <v>15583.23795868268</v>
      </c>
      <c r="G499" s="210">
        <v>171415.61754550954</v>
      </c>
    </row>
    <row r="500" spans="1:7" ht="12.75">
      <c r="A500" s="86">
        <v>492</v>
      </c>
      <c r="B500" s="208" t="s">
        <v>566</v>
      </c>
      <c r="C500" s="208" t="s">
        <v>529</v>
      </c>
      <c r="D500" s="208" t="s">
        <v>499</v>
      </c>
      <c r="E500" s="209">
        <v>4</v>
      </c>
      <c r="F500" s="209">
        <v>1059.25</v>
      </c>
      <c r="G500" s="210">
        <v>4237</v>
      </c>
    </row>
    <row r="501" spans="1:7" ht="12.75">
      <c r="A501" s="86">
        <v>493</v>
      </c>
      <c r="B501" s="208" t="s">
        <v>1801</v>
      </c>
      <c r="C501" s="208" t="s">
        <v>1802</v>
      </c>
      <c r="D501" s="208" t="s">
        <v>499</v>
      </c>
      <c r="E501" s="209">
        <v>3</v>
      </c>
      <c r="F501" s="209">
        <v>33231.03351466661</v>
      </c>
      <c r="G501" s="210">
        <v>99693.10054399983</v>
      </c>
    </row>
    <row r="502" spans="1:7" ht="12.75">
      <c r="A502" s="86">
        <v>494</v>
      </c>
      <c r="B502" s="208" t="s">
        <v>1796</v>
      </c>
      <c r="C502" s="208" t="s">
        <v>1701</v>
      </c>
      <c r="D502" s="208" t="s">
        <v>499</v>
      </c>
      <c r="E502" s="209">
        <v>1</v>
      </c>
      <c r="F502" s="209">
        <v>6560.83333333</v>
      </c>
      <c r="G502" s="210">
        <v>6560.83333333</v>
      </c>
    </row>
    <row r="503" spans="1:7" ht="12.75">
      <c r="A503" s="86">
        <v>495</v>
      </c>
      <c r="B503" s="208" t="s">
        <v>1856</v>
      </c>
      <c r="C503" s="208" t="s">
        <v>1857</v>
      </c>
      <c r="D503" s="208" t="s">
        <v>499</v>
      </c>
      <c r="E503" s="209">
        <v>2</v>
      </c>
      <c r="F503" s="209">
        <v>9432.617600000001</v>
      </c>
      <c r="G503" s="210">
        <v>18865.235200000003</v>
      </c>
    </row>
    <row r="504" spans="1:7" ht="12.75">
      <c r="A504" s="86">
        <v>496</v>
      </c>
      <c r="B504" s="208" t="s">
        <v>2143</v>
      </c>
      <c r="C504" s="208" t="s">
        <v>2144</v>
      </c>
      <c r="D504" s="208" t="s">
        <v>499</v>
      </c>
      <c r="E504" s="209">
        <v>1</v>
      </c>
      <c r="F504" s="209">
        <v>86791.90959999998</v>
      </c>
      <c r="G504" s="210">
        <v>86791.90959999998</v>
      </c>
    </row>
    <row r="505" spans="1:7" ht="12.75">
      <c r="A505" s="86">
        <v>497</v>
      </c>
      <c r="B505" s="208" t="s">
        <v>859</v>
      </c>
      <c r="C505" s="208" t="s">
        <v>860</v>
      </c>
      <c r="D505" s="208" t="s">
        <v>499</v>
      </c>
      <c r="E505" s="209">
        <v>1</v>
      </c>
      <c r="F505" s="209">
        <v>11813.535</v>
      </c>
      <c r="G505" s="210">
        <v>11813.535</v>
      </c>
    </row>
    <row r="506" spans="1:7" ht="12.75">
      <c r="A506" s="86">
        <v>498</v>
      </c>
      <c r="B506" s="208" t="s">
        <v>1030</v>
      </c>
      <c r="C506" s="208" t="s">
        <v>1031</v>
      </c>
      <c r="D506" s="208" t="s">
        <v>499</v>
      </c>
      <c r="E506" s="209">
        <v>8</v>
      </c>
      <c r="F506" s="209">
        <v>678.4646900874999</v>
      </c>
      <c r="G506" s="210">
        <v>5427.717520699999</v>
      </c>
    </row>
    <row r="507" spans="1:7" ht="12.75">
      <c r="A507" s="86">
        <v>499</v>
      </c>
      <c r="B507" s="208" t="s">
        <v>684</v>
      </c>
      <c r="C507" s="208" t="s">
        <v>685</v>
      </c>
      <c r="D507" s="208" t="s">
        <v>499</v>
      </c>
      <c r="E507" s="209">
        <v>1</v>
      </c>
      <c r="F507" s="209">
        <v>262.5229999999999</v>
      </c>
      <c r="G507" s="210">
        <v>262.5229999999999</v>
      </c>
    </row>
    <row r="508" spans="1:7" ht="12.75">
      <c r="A508" s="86">
        <v>500</v>
      </c>
      <c r="B508" s="208" t="s">
        <v>788</v>
      </c>
      <c r="C508" s="208" t="s">
        <v>789</v>
      </c>
      <c r="D508" s="208" t="s">
        <v>499</v>
      </c>
      <c r="E508" s="209">
        <v>6</v>
      </c>
      <c r="F508" s="209">
        <v>1984.5678125</v>
      </c>
      <c r="G508" s="210">
        <v>11907.406875</v>
      </c>
    </row>
    <row r="509" spans="1:7" ht="12.75">
      <c r="A509" s="86">
        <v>501</v>
      </c>
      <c r="B509" s="208" t="s">
        <v>867</v>
      </c>
      <c r="C509" s="208" t="s">
        <v>868</v>
      </c>
      <c r="D509" s="208" t="s">
        <v>499</v>
      </c>
      <c r="E509" s="209">
        <v>1</v>
      </c>
      <c r="F509" s="209">
        <v>3806.5835</v>
      </c>
      <c r="G509" s="210">
        <v>3806.5835</v>
      </c>
    </row>
    <row r="510" spans="1:7" ht="12.75">
      <c r="A510" s="86">
        <v>502</v>
      </c>
      <c r="B510" s="208" t="s">
        <v>569</v>
      </c>
      <c r="C510" s="208" t="s">
        <v>570</v>
      </c>
      <c r="D510" s="208" t="s">
        <v>499</v>
      </c>
      <c r="E510" s="209">
        <v>3</v>
      </c>
      <c r="F510" s="209">
        <v>393.7844999999999</v>
      </c>
      <c r="G510" s="210">
        <v>1181.3534999999997</v>
      </c>
    </row>
    <row r="511" spans="1:7" ht="12.75">
      <c r="A511" s="86">
        <v>503</v>
      </c>
      <c r="B511" s="208" t="s">
        <v>571</v>
      </c>
      <c r="C511" s="208" t="s">
        <v>572</v>
      </c>
      <c r="D511" s="208" t="s">
        <v>499</v>
      </c>
      <c r="E511" s="209">
        <v>3</v>
      </c>
      <c r="F511" s="209">
        <v>656.3075</v>
      </c>
      <c r="G511" s="210">
        <v>1968.9225</v>
      </c>
    </row>
    <row r="512" spans="1:7" ht="12.75">
      <c r="A512" s="86">
        <v>504</v>
      </c>
      <c r="B512" s="208" t="s">
        <v>573</v>
      </c>
      <c r="C512" s="208" t="s">
        <v>570</v>
      </c>
      <c r="D512" s="208" t="s">
        <v>499</v>
      </c>
      <c r="E512" s="209">
        <v>3</v>
      </c>
      <c r="F512" s="209">
        <v>393.7844999999999</v>
      </c>
      <c r="G512" s="210">
        <v>1181.3534999999997</v>
      </c>
    </row>
    <row r="513" spans="1:7" ht="12.75">
      <c r="A513" s="86">
        <v>505</v>
      </c>
      <c r="B513" s="208" t="s">
        <v>574</v>
      </c>
      <c r="C513" s="208" t="s">
        <v>575</v>
      </c>
      <c r="D513" s="208" t="s">
        <v>499</v>
      </c>
      <c r="E513" s="209">
        <v>3</v>
      </c>
      <c r="F513" s="209">
        <v>656.3075</v>
      </c>
      <c r="G513" s="210">
        <v>1968.9225</v>
      </c>
    </row>
    <row r="514" spans="1:7" ht="12.75">
      <c r="A514" s="86">
        <v>506</v>
      </c>
      <c r="B514" s="208" t="s">
        <v>599</v>
      </c>
      <c r="C514" s="208" t="s">
        <v>600</v>
      </c>
      <c r="D514" s="208" t="s">
        <v>499</v>
      </c>
      <c r="E514" s="209">
        <v>4</v>
      </c>
      <c r="F514" s="209">
        <v>787.5690000000001</v>
      </c>
      <c r="G514" s="210">
        <v>3150.2760000000003</v>
      </c>
    </row>
    <row r="515" spans="1:7" ht="12.75">
      <c r="A515" s="86">
        <v>507</v>
      </c>
      <c r="B515" s="208" t="s">
        <v>576</v>
      </c>
      <c r="C515" s="208" t="s">
        <v>577</v>
      </c>
      <c r="D515" s="208" t="s">
        <v>499</v>
      </c>
      <c r="E515" s="209">
        <v>2</v>
      </c>
      <c r="F515" s="209">
        <v>11813.535</v>
      </c>
      <c r="G515" s="210">
        <v>23627.07</v>
      </c>
    </row>
    <row r="516" spans="1:7" ht="12.75">
      <c r="A516" s="86">
        <v>508</v>
      </c>
      <c r="B516" s="208" t="s">
        <v>578</v>
      </c>
      <c r="C516" s="208" t="s">
        <v>579</v>
      </c>
      <c r="D516" s="208" t="s">
        <v>499</v>
      </c>
      <c r="E516" s="209">
        <v>3</v>
      </c>
      <c r="F516" s="209">
        <v>13651.196000000002</v>
      </c>
      <c r="G516" s="210">
        <v>40953.588</v>
      </c>
    </row>
    <row r="517" spans="1:7" ht="12.75">
      <c r="A517" s="86">
        <v>509</v>
      </c>
      <c r="B517" s="208" t="s">
        <v>2231</v>
      </c>
      <c r="C517" s="208" t="s">
        <v>2232</v>
      </c>
      <c r="D517" s="208" t="s">
        <v>499</v>
      </c>
      <c r="E517" s="209">
        <v>3</v>
      </c>
      <c r="F517" s="209">
        <v>4925.8</v>
      </c>
      <c r="G517" s="210">
        <v>14777.4</v>
      </c>
    </row>
    <row r="518" spans="1:7" ht="12.75">
      <c r="A518" s="86">
        <v>510</v>
      </c>
      <c r="B518" s="208" t="s">
        <v>1854</v>
      </c>
      <c r="C518" s="208" t="s">
        <v>1855</v>
      </c>
      <c r="D518" s="208" t="s">
        <v>499</v>
      </c>
      <c r="E518" s="209">
        <v>1</v>
      </c>
      <c r="F518" s="209">
        <v>9430.932</v>
      </c>
      <c r="G518" s="210">
        <v>9430.932</v>
      </c>
    </row>
    <row r="519" spans="1:7" ht="12.75">
      <c r="A519" s="86">
        <v>511</v>
      </c>
      <c r="B519" s="208" t="s">
        <v>2145</v>
      </c>
      <c r="C519" s="208" t="s">
        <v>2146</v>
      </c>
      <c r="D519" s="208" t="s">
        <v>499</v>
      </c>
      <c r="E519" s="209">
        <v>1</v>
      </c>
      <c r="F519" s="209">
        <v>5851.251</v>
      </c>
      <c r="G519" s="210">
        <v>5851.251</v>
      </c>
    </row>
    <row r="520" spans="1:7" ht="12.75">
      <c r="A520" s="86">
        <v>512</v>
      </c>
      <c r="B520" s="208" t="s">
        <v>2105</v>
      </c>
      <c r="C520" s="208" t="s">
        <v>2106</v>
      </c>
      <c r="D520" s="208" t="s">
        <v>499</v>
      </c>
      <c r="E520" s="209">
        <v>1</v>
      </c>
      <c r="F520" s="209">
        <v>7953.852000000001</v>
      </c>
      <c r="G520" s="210">
        <v>7953.852000000001</v>
      </c>
    </row>
    <row r="521" spans="1:7" ht="12.75">
      <c r="A521" s="86">
        <v>513</v>
      </c>
      <c r="B521" s="208" t="s">
        <v>1875</v>
      </c>
      <c r="C521" s="208" t="s">
        <v>1876</v>
      </c>
      <c r="D521" s="208" t="s">
        <v>499</v>
      </c>
      <c r="E521" s="209">
        <v>831</v>
      </c>
      <c r="F521" s="209">
        <v>7.205174927784956</v>
      </c>
      <c r="G521" s="210">
        <v>5987.500364989299</v>
      </c>
    </row>
    <row r="522" spans="1:7" ht="12.75">
      <c r="A522" s="86">
        <v>514</v>
      </c>
      <c r="B522" s="208" t="s">
        <v>2109</v>
      </c>
      <c r="C522" s="208" t="s">
        <v>2110</v>
      </c>
      <c r="D522" s="208" t="s">
        <v>499</v>
      </c>
      <c r="E522" s="209">
        <v>883</v>
      </c>
      <c r="F522" s="209">
        <v>80.1505322763307</v>
      </c>
      <c r="G522" s="210">
        <v>70772.92</v>
      </c>
    </row>
    <row r="523" spans="1:7" ht="12.75">
      <c r="A523" s="86">
        <v>515</v>
      </c>
      <c r="B523" s="208" t="s">
        <v>1848</v>
      </c>
      <c r="C523" s="208" t="s">
        <v>1849</v>
      </c>
      <c r="D523" s="208" t="s">
        <v>499</v>
      </c>
      <c r="E523" s="209">
        <v>7</v>
      </c>
      <c r="F523" s="209">
        <v>51635.52857142857</v>
      </c>
      <c r="G523" s="210">
        <v>361448.7</v>
      </c>
    </row>
    <row r="524" spans="1:7" ht="12.75">
      <c r="A524" s="86">
        <v>516</v>
      </c>
      <c r="B524" s="208" t="s">
        <v>1539</v>
      </c>
      <c r="C524" s="208" t="s">
        <v>1540</v>
      </c>
      <c r="D524" s="208" t="s">
        <v>499</v>
      </c>
      <c r="E524" s="209">
        <v>1</v>
      </c>
      <c r="F524" s="209">
        <v>164482.80126752003</v>
      </c>
      <c r="G524" s="210">
        <v>164482.80126752003</v>
      </c>
    </row>
    <row r="525" spans="1:7" ht="12.75">
      <c r="A525" s="86">
        <v>517</v>
      </c>
      <c r="B525" s="208" t="s">
        <v>1484</v>
      </c>
      <c r="C525" s="208" t="s">
        <v>1485</v>
      </c>
      <c r="D525" s="208" t="s">
        <v>499</v>
      </c>
      <c r="E525" s="209">
        <v>1</v>
      </c>
      <c r="F525" s="209">
        <v>4063.4716200000044</v>
      </c>
      <c r="G525" s="210">
        <v>4063.4716200000044</v>
      </c>
    </row>
    <row r="526" spans="1:7" ht="12.75">
      <c r="A526" s="86">
        <v>518</v>
      </c>
      <c r="B526" s="208" t="s">
        <v>1502</v>
      </c>
      <c r="C526" s="208" t="s">
        <v>1503</v>
      </c>
      <c r="D526" s="208" t="s">
        <v>499</v>
      </c>
      <c r="E526" s="209">
        <v>4</v>
      </c>
      <c r="F526" s="209">
        <v>9648.158580000003</v>
      </c>
      <c r="G526" s="210">
        <v>38592.63432000001</v>
      </c>
    </row>
    <row r="527" spans="1:7" ht="12.75">
      <c r="A527" s="86">
        <v>519</v>
      </c>
      <c r="B527" s="208" t="s">
        <v>1496</v>
      </c>
      <c r="C527" s="208" t="s">
        <v>1497</v>
      </c>
      <c r="D527" s="208" t="s">
        <v>499</v>
      </c>
      <c r="E527" s="209">
        <v>4</v>
      </c>
      <c r="F527" s="209">
        <v>9648.15858</v>
      </c>
      <c r="G527" s="210">
        <v>38592.63431999999</v>
      </c>
    </row>
    <row r="528" spans="1:7" ht="12.75">
      <c r="A528" s="86">
        <v>520</v>
      </c>
      <c r="B528" s="208" t="s">
        <v>1490</v>
      </c>
      <c r="C528" s="208" t="s">
        <v>1491</v>
      </c>
      <c r="D528" s="208" t="s">
        <v>499</v>
      </c>
      <c r="E528" s="209">
        <v>2</v>
      </c>
      <c r="F528" s="209">
        <v>9648.158579999996</v>
      </c>
      <c r="G528" s="210">
        <v>19296.31715999999</v>
      </c>
    </row>
    <row r="529" spans="1:7" ht="12.75">
      <c r="A529" s="86">
        <v>521</v>
      </c>
      <c r="B529" s="208" t="s">
        <v>1504</v>
      </c>
      <c r="C529" s="208" t="s">
        <v>1505</v>
      </c>
      <c r="D529" s="208" t="s">
        <v>499</v>
      </c>
      <c r="E529" s="209">
        <v>19</v>
      </c>
      <c r="F529" s="209">
        <v>46883.92485113169</v>
      </c>
      <c r="G529" s="210">
        <v>890794.5721715022</v>
      </c>
    </row>
    <row r="530" spans="1:7" ht="12.75">
      <c r="A530" s="86">
        <v>522</v>
      </c>
      <c r="B530" s="208" t="s">
        <v>1480</v>
      </c>
      <c r="C530" s="208" t="s">
        <v>1481</v>
      </c>
      <c r="D530" s="208" t="s">
        <v>499</v>
      </c>
      <c r="E530" s="209">
        <v>60</v>
      </c>
      <c r="F530" s="209">
        <v>3667.6165654706006</v>
      </c>
      <c r="G530" s="210">
        <v>220056.99392823598</v>
      </c>
    </row>
    <row r="531" spans="1:7" ht="12.75">
      <c r="A531" s="86">
        <v>523</v>
      </c>
      <c r="B531" s="208" t="s">
        <v>1486</v>
      </c>
      <c r="C531" s="208" t="s">
        <v>1487</v>
      </c>
      <c r="D531" s="208" t="s">
        <v>499</v>
      </c>
      <c r="E531" s="209">
        <v>76</v>
      </c>
      <c r="F531" s="209">
        <v>8579.05345477505</v>
      </c>
      <c r="G531" s="210">
        <v>652008.0625629037</v>
      </c>
    </row>
    <row r="532" spans="1:7" ht="12.75">
      <c r="A532" s="86">
        <v>524</v>
      </c>
      <c r="B532" s="208" t="s">
        <v>1492</v>
      </c>
      <c r="C532" s="208" t="s">
        <v>1493</v>
      </c>
      <c r="D532" s="208" t="s">
        <v>499</v>
      </c>
      <c r="E532" s="209">
        <v>84</v>
      </c>
      <c r="F532" s="209">
        <v>8577.703740952122</v>
      </c>
      <c r="G532" s="210">
        <v>720527.1142399781</v>
      </c>
    </row>
    <row r="533" spans="1:7" ht="12.75">
      <c r="A533" s="86">
        <v>525</v>
      </c>
      <c r="B533" s="208" t="s">
        <v>1498</v>
      </c>
      <c r="C533" s="208" t="s">
        <v>1499</v>
      </c>
      <c r="D533" s="208" t="s">
        <v>499</v>
      </c>
      <c r="E533" s="209">
        <v>85</v>
      </c>
      <c r="F533" s="209">
        <v>8579.331731695405</v>
      </c>
      <c r="G533" s="210">
        <v>729243.1971941092</v>
      </c>
    </row>
    <row r="534" spans="1:7" ht="12.75">
      <c r="A534" s="86">
        <v>526</v>
      </c>
      <c r="B534" s="208" t="s">
        <v>714</v>
      </c>
      <c r="C534" s="208" t="s">
        <v>715</v>
      </c>
      <c r="D534" s="208" t="s">
        <v>499</v>
      </c>
      <c r="E534" s="209">
        <v>2</v>
      </c>
      <c r="F534" s="209">
        <v>36978.73420000002</v>
      </c>
      <c r="G534" s="210">
        <v>73957.46840000004</v>
      </c>
    </row>
    <row r="535" spans="1:7" ht="12.75">
      <c r="A535" s="86">
        <v>527</v>
      </c>
      <c r="B535" s="208" t="s">
        <v>953</v>
      </c>
      <c r="C535" s="208" t="s">
        <v>954</v>
      </c>
      <c r="D535" s="208" t="s">
        <v>499</v>
      </c>
      <c r="E535" s="209">
        <v>2</v>
      </c>
      <c r="F535" s="209">
        <v>1198.6245</v>
      </c>
      <c r="G535" s="210">
        <v>2397.249</v>
      </c>
    </row>
    <row r="536" spans="1:7" ht="12.75">
      <c r="A536" s="86">
        <v>528</v>
      </c>
      <c r="B536" s="208" t="s">
        <v>1196</v>
      </c>
      <c r="C536" s="208" t="s">
        <v>628</v>
      </c>
      <c r="D536" s="208" t="s">
        <v>499</v>
      </c>
      <c r="E536" s="209">
        <v>2</v>
      </c>
      <c r="F536" s="209">
        <v>937.3840000000001</v>
      </c>
      <c r="G536" s="210">
        <v>1874.7680000000003</v>
      </c>
    </row>
    <row r="537" spans="1:7" ht="12.75">
      <c r="A537" s="86">
        <v>529</v>
      </c>
      <c r="B537" s="208" t="s">
        <v>1442</v>
      </c>
      <c r="C537" s="208" t="s">
        <v>1443</v>
      </c>
      <c r="D537" s="208" t="s">
        <v>499</v>
      </c>
      <c r="E537" s="209">
        <v>6</v>
      </c>
      <c r="F537" s="209">
        <v>15273.372299999433</v>
      </c>
      <c r="G537" s="210">
        <v>91640.23379999661</v>
      </c>
    </row>
    <row r="538" spans="1:7" ht="12.75">
      <c r="A538" s="86">
        <v>530</v>
      </c>
      <c r="B538" s="208" t="s">
        <v>1914</v>
      </c>
      <c r="C538" s="208" t="s">
        <v>1915</v>
      </c>
      <c r="D538" s="208" t="s">
        <v>499</v>
      </c>
      <c r="E538" s="209">
        <v>1</v>
      </c>
      <c r="F538" s="209">
        <v>16583.33</v>
      </c>
      <c r="G538" s="210">
        <v>16583.33</v>
      </c>
    </row>
    <row r="539" spans="1:7" ht="12.75">
      <c r="A539" s="86">
        <v>531</v>
      </c>
      <c r="B539" s="208" t="s">
        <v>2107</v>
      </c>
      <c r="C539" s="208" t="s">
        <v>2108</v>
      </c>
      <c r="D539" s="208" t="s">
        <v>499</v>
      </c>
      <c r="E539" s="209">
        <v>1</v>
      </c>
      <c r="F539" s="209">
        <v>37750</v>
      </c>
      <c r="G539" s="210">
        <v>37750</v>
      </c>
    </row>
    <row r="540" spans="1:7" ht="12.75">
      <c r="A540" s="86">
        <v>532</v>
      </c>
      <c r="B540" s="208" t="s">
        <v>543</v>
      </c>
      <c r="C540" s="208" t="s">
        <v>544</v>
      </c>
      <c r="D540" s="208" t="s">
        <v>499</v>
      </c>
      <c r="E540" s="209">
        <v>1</v>
      </c>
      <c r="F540" s="209">
        <v>28970.322466668338</v>
      </c>
      <c r="G540" s="210">
        <v>28970.322466668338</v>
      </c>
    </row>
    <row r="541" spans="1:7" ht="12.75">
      <c r="A541" s="86">
        <v>533</v>
      </c>
      <c r="B541" s="208" t="s">
        <v>1136</v>
      </c>
      <c r="C541" s="208" t="s">
        <v>1137</v>
      </c>
      <c r="D541" s="208" t="s">
        <v>499</v>
      </c>
      <c r="E541" s="209">
        <v>2</v>
      </c>
      <c r="F541" s="209">
        <v>15604.9</v>
      </c>
      <c r="G541" s="210">
        <v>31209.8</v>
      </c>
    </row>
    <row r="542" spans="1:7" ht="12.75">
      <c r="A542" s="86">
        <v>534</v>
      </c>
      <c r="B542" s="208" t="s">
        <v>1837</v>
      </c>
      <c r="C542" s="208" t="s">
        <v>1838</v>
      </c>
      <c r="D542" s="208" t="s">
        <v>499</v>
      </c>
      <c r="E542" s="209">
        <v>5</v>
      </c>
      <c r="F542" s="209">
        <v>708.334</v>
      </c>
      <c r="G542" s="210">
        <v>3541.67</v>
      </c>
    </row>
    <row r="543" spans="1:7" ht="12.75">
      <c r="A543" s="86">
        <v>535</v>
      </c>
      <c r="B543" s="208" t="s">
        <v>1518</v>
      </c>
      <c r="C543" s="208" t="s">
        <v>1519</v>
      </c>
      <c r="D543" s="208" t="s">
        <v>499</v>
      </c>
      <c r="E543" s="209">
        <v>7</v>
      </c>
      <c r="F543" s="209">
        <v>5080.2048749999985</v>
      </c>
      <c r="G543" s="210">
        <v>35561.434124999985</v>
      </c>
    </row>
    <row r="544" spans="1:7" ht="12.75">
      <c r="A544" s="86">
        <v>536</v>
      </c>
      <c r="B544" s="208" t="s">
        <v>1466</v>
      </c>
      <c r="C544" s="208" t="s">
        <v>1467</v>
      </c>
      <c r="D544" s="208" t="s">
        <v>499</v>
      </c>
      <c r="E544" s="209">
        <v>13</v>
      </c>
      <c r="F544" s="209">
        <v>12097.205143543826</v>
      </c>
      <c r="G544" s="210">
        <v>157263.66686606975</v>
      </c>
    </row>
    <row r="545" spans="1:7" ht="12.75">
      <c r="A545" s="86">
        <v>537</v>
      </c>
      <c r="B545" s="208" t="s">
        <v>1468</v>
      </c>
      <c r="C545" s="208" t="s">
        <v>1469</v>
      </c>
      <c r="D545" s="208" t="s">
        <v>499</v>
      </c>
      <c r="E545" s="209">
        <v>32</v>
      </c>
      <c r="F545" s="209">
        <v>27377.812737857086</v>
      </c>
      <c r="G545" s="210">
        <v>876090.0076114268</v>
      </c>
    </row>
    <row r="546" spans="1:7" ht="12.75">
      <c r="A546" s="86">
        <v>538</v>
      </c>
      <c r="B546" s="208" t="s">
        <v>1510</v>
      </c>
      <c r="C546" s="208" t="s">
        <v>1511</v>
      </c>
      <c r="D546" s="208" t="s">
        <v>499</v>
      </c>
      <c r="E546" s="209">
        <v>6</v>
      </c>
      <c r="F546" s="209">
        <v>41079.74944915913</v>
      </c>
      <c r="G546" s="210">
        <v>246478.49669495478</v>
      </c>
    </row>
    <row r="547" spans="1:7" ht="12.75">
      <c r="A547" s="86">
        <v>539</v>
      </c>
      <c r="B547" s="208" t="s">
        <v>1526</v>
      </c>
      <c r="C547" s="208" t="s">
        <v>1527</v>
      </c>
      <c r="D547" s="208" t="s">
        <v>499</v>
      </c>
      <c r="E547" s="209">
        <v>56</v>
      </c>
      <c r="F547" s="209">
        <v>2883.358142667835</v>
      </c>
      <c r="G547" s="210">
        <v>161468.05598939877</v>
      </c>
    </row>
    <row r="548" spans="1:7" ht="12.75">
      <c r="A548" s="86">
        <v>540</v>
      </c>
      <c r="B548" s="208" t="s">
        <v>1516</v>
      </c>
      <c r="C548" s="208" t="s">
        <v>1517</v>
      </c>
      <c r="D548" s="208" t="s">
        <v>499</v>
      </c>
      <c r="E548" s="209">
        <v>6</v>
      </c>
      <c r="F548" s="209">
        <v>5076.716791444284</v>
      </c>
      <c r="G548" s="210">
        <v>30460.30074866571</v>
      </c>
    </row>
    <row r="549" spans="1:7" ht="12.75">
      <c r="A549" s="86">
        <v>541</v>
      </c>
      <c r="B549" s="208" t="s">
        <v>611</v>
      </c>
      <c r="C549" s="208" t="s">
        <v>612</v>
      </c>
      <c r="D549" s="208" t="s">
        <v>499</v>
      </c>
      <c r="E549" s="209">
        <v>3</v>
      </c>
      <c r="F549" s="209">
        <v>50402.60179999999</v>
      </c>
      <c r="G549" s="210">
        <v>151207.80539999998</v>
      </c>
    </row>
    <row r="550" spans="1:7" ht="12.75">
      <c r="A550" s="86">
        <v>542</v>
      </c>
      <c r="B550" s="208" t="s">
        <v>1782</v>
      </c>
      <c r="C550" s="208" t="s">
        <v>1783</v>
      </c>
      <c r="D550" s="208" t="s">
        <v>499</v>
      </c>
      <c r="E550" s="209">
        <v>5</v>
      </c>
      <c r="F550" s="209">
        <v>3843.6518000000005</v>
      </c>
      <c r="G550" s="210">
        <v>19218.259000000002</v>
      </c>
    </row>
    <row r="551" spans="1:8" ht="12.75">
      <c r="A551" s="86">
        <v>543</v>
      </c>
      <c r="B551" s="211" t="s">
        <v>1373</v>
      </c>
      <c r="C551" s="211" t="s">
        <v>1374</v>
      </c>
      <c r="D551" s="211" t="s">
        <v>499</v>
      </c>
      <c r="E551" s="212">
        <v>2</v>
      </c>
      <c r="F551" s="212">
        <v>31566.667832319996</v>
      </c>
      <c r="G551" s="213">
        <v>63133.33566463999</v>
      </c>
      <c r="H551" s="65">
        <v>1</v>
      </c>
    </row>
    <row r="552" spans="1:7" ht="12.75">
      <c r="A552" s="86">
        <v>544</v>
      </c>
      <c r="B552" s="208" t="s">
        <v>1437</v>
      </c>
      <c r="C552" s="208" t="s">
        <v>1438</v>
      </c>
      <c r="D552" s="208" t="s">
        <v>499</v>
      </c>
      <c r="E552" s="209">
        <v>3</v>
      </c>
      <c r="F552" s="209">
        <v>2259.2235000000005</v>
      </c>
      <c r="G552" s="210">
        <v>6777.670500000002</v>
      </c>
    </row>
    <row r="553" spans="1:7" ht="12.75">
      <c r="A553" s="86">
        <v>545</v>
      </c>
      <c r="B553" s="208" t="s">
        <v>1470</v>
      </c>
      <c r="C553" s="208" t="s">
        <v>1471</v>
      </c>
      <c r="D553" s="208" t="s">
        <v>499</v>
      </c>
      <c r="E553" s="209">
        <v>1</v>
      </c>
      <c r="F553" s="209">
        <v>5713.6895</v>
      </c>
      <c r="G553" s="210">
        <v>5713.6895</v>
      </c>
    </row>
    <row r="554" spans="1:7" ht="12.75">
      <c r="A554" s="86">
        <v>546</v>
      </c>
      <c r="B554" s="208" t="s">
        <v>718</v>
      </c>
      <c r="C554" s="208" t="s">
        <v>717</v>
      </c>
      <c r="D554" s="208" t="s">
        <v>499</v>
      </c>
      <c r="E554" s="209">
        <v>1</v>
      </c>
      <c r="F554" s="209">
        <v>797.2590000000001</v>
      </c>
      <c r="G554" s="210">
        <v>797.2590000000001</v>
      </c>
    </row>
    <row r="555" spans="1:7" ht="12.75">
      <c r="A555" s="86">
        <v>547</v>
      </c>
      <c r="B555" s="208" t="s">
        <v>822</v>
      </c>
      <c r="C555" s="208" t="s">
        <v>823</v>
      </c>
      <c r="D555" s="208" t="s">
        <v>499</v>
      </c>
      <c r="E555" s="209">
        <v>2</v>
      </c>
      <c r="F555" s="209">
        <v>226.1675</v>
      </c>
      <c r="G555" s="210">
        <v>452.3350000000001</v>
      </c>
    </row>
    <row r="556" spans="1:7" ht="12.75">
      <c r="A556" s="86">
        <v>548</v>
      </c>
      <c r="B556" s="208" t="s">
        <v>824</v>
      </c>
      <c r="C556" s="208" t="s">
        <v>823</v>
      </c>
      <c r="D556" s="208" t="s">
        <v>499</v>
      </c>
      <c r="E556" s="209">
        <v>2</v>
      </c>
      <c r="F556" s="209">
        <v>226.1675</v>
      </c>
      <c r="G556" s="210">
        <v>452.335</v>
      </c>
    </row>
    <row r="557" spans="1:7" ht="12.75">
      <c r="A557" s="86">
        <v>549</v>
      </c>
      <c r="B557" s="208" t="s">
        <v>1409</v>
      </c>
      <c r="C557" s="208" t="s">
        <v>1410</v>
      </c>
      <c r="D557" s="208" t="s">
        <v>499</v>
      </c>
      <c r="E557" s="209">
        <v>10</v>
      </c>
      <c r="F557" s="209">
        <v>2722.9365</v>
      </c>
      <c r="G557" s="210">
        <v>27229.36499999999</v>
      </c>
    </row>
    <row r="558" spans="1:7" ht="12.75">
      <c r="A558" s="86">
        <v>550</v>
      </c>
      <c r="B558" s="208" t="s">
        <v>716</v>
      </c>
      <c r="C558" s="208" t="s">
        <v>717</v>
      </c>
      <c r="D558" s="208" t="s">
        <v>499</v>
      </c>
      <c r="E558" s="209">
        <v>1</v>
      </c>
      <c r="F558" s="209">
        <v>395.04983333</v>
      </c>
      <c r="G558" s="210">
        <v>395.04983333</v>
      </c>
    </row>
    <row r="559" spans="1:7" ht="12.75">
      <c r="A559" s="86">
        <v>551</v>
      </c>
      <c r="B559" s="208" t="s">
        <v>2264</v>
      </c>
      <c r="C559" s="208" t="s">
        <v>2265</v>
      </c>
      <c r="D559" s="208" t="s">
        <v>499</v>
      </c>
      <c r="E559" s="209">
        <v>1</v>
      </c>
      <c r="F559" s="209">
        <v>38201.273</v>
      </c>
      <c r="G559" s="210">
        <v>38201.273</v>
      </c>
    </row>
    <row r="560" spans="1:7" ht="12.75">
      <c r="A560" s="86">
        <v>552</v>
      </c>
      <c r="B560" s="208" t="s">
        <v>1825</v>
      </c>
      <c r="C560" s="208" t="s">
        <v>1826</v>
      </c>
      <c r="D560" s="208" t="s">
        <v>499</v>
      </c>
      <c r="E560" s="209">
        <v>5</v>
      </c>
      <c r="F560" s="209">
        <v>2607.1768</v>
      </c>
      <c r="G560" s="210">
        <v>13035.884000000002</v>
      </c>
    </row>
    <row r="561" spans="1:7" ht="12.75">
      <c r="A561" s="86">
        <v>553</v>
      </c>
      <c r="B561" s="208" t="s">
        <v>2247</v>
      </c>
      <c r="C561" s="208" t="s">
        <v>2248</v>
      </c>
      <c r="D561" s="208" t="s">
        <v>499</v>
      </c>
      <c r="E561" s="209">
        <v>15</v>
      </c>
      <c r="F561" s="209">
        <v>13774.494499999999</v>
      </c>
      <c r="G561" s="210">
        <v>206617.4175</v>
      </c>
    </row>
    <row r="562" spans="1:7" ht="12.75">
      <c r="A562" s="86">
        <v>554</v>
      </c>
      <c r="B562" s="208" t="s">
        <v>2197</v>
      </c>
      <c r="C562" s="208" t="s">
        <v>2198</v>
      </c>
      <c r="D562" s="208" t="s">
        <v>499</v>
      </c>
      <c r="E562" s="209">
        <v>5</v>
      </c>
      <c r="F562" s="209">
        <v>1587.75</v>
      </c>
      <c r="G562" s="210">
        <v>7938.75</v>
      </c>
    </row>
    <row r="563" spans="1:7" ht="12.75">
      <c r="A563" s="86">
        <v>555</v>
      </c>
      <c r="B563" s="208" t="s">
        <v>1058</v>
      </c>
      <c r="C563" s="208" t="s">
        <v>1059</v>
      </c>
      <c r="D563" s="208" t="s">
        <v>499</v>
      </c>
      <c r="E563" s="209">
        <v>1</v>
      </c>
      <c r="F563" s="209">
        <v>2187.3753</v>
      </c>
      <c r="G563" s="210">
        <v>2187.3753</v>
      </c>
    </row>
    <row r="564" spans="1:7" ht="12.75">
      <c r="A564" s="86">
        <v>556</v>
      </c>
      <c r="B564" s="208" t="s">
        <v>1060</v>
      </c>
      <c r="C564" s="208" t="s">
        <v>1061</v>
      </c>
      <c r="D564" s="208" t="s">
        <v>499</v>
      </c>
      <c r="E564" s="209">
        <v>1</v>
      </c>
      <c r="F564" s="209">
        <v>1651.3496999999998</v>
      </c>
      <c r="G564" s="210">
        <v>1651.3496999999998</v>
      </c>
    </row>
    <row r="565" spans="1:7" ht="12.75">
      <c r="A565" s="86">
        <v>557</v>
      </c>
      <c r="B565" s="208" t="s">
        <v>1068</v>
      </c>
      <c r="C565" s="208" t="s">
        <v>1069</v>
      </c>
      <c r="D565" s="208" t="s">
        <v>499</v>
      </c>
      <c r="E565" s="209">
        <v>4</v>
      </c>
      <c r="F565" s="209">
        <v>3564.45523809513</v>
      </c>
      <c r="G565" s="210">
        <v>14257.82095238052</v>
      </c>
    </row>
    <row r="566" spans="1:7" ht="12.75">
      <c r="A566" s="86">
        <v>558</v>
      </c>
      <c r="B566" s="208" t="s">
        <v>1070</v>
      </c>
      <c r="C566" s="208" t="s">
        <v>1071</v>
      </c>
      <c r="D566" s="208" t="s">
        <v>499</v>
      </c>
      <c r="E566" s="209">
        <v>1</v>
      </c>
      <c r="F566" s="209">
        <v>1186.515</v>
      </c>
      <c r="G566" s="210">
        <v>1186.515</v>
      </c>
    </row>
    <row r="567" spans="1:7" ht="12.75">
      <c r="A567" s="86">
        <v>559</v>
      </c>
      <c r="B567" s="208" t="s">
        <v>1072</v>
      </c>
      <c r="C567" s="208" t="s">
        <v>1073</v>
      </c>
      <c r="D567" s="208" t="s">
        <v>499</v>
      </c>
      <c r="E567" s="209">
        <v>1</v>
      </c>
      <c r="F567" s="209">
        <v>1140.4503000000002</v>
      </c>
      <c r="G567" s="210">
        <v>1140.4503000000002</v>
      </c>
    </row>
    <row r="568" spans="1:7" ht="12.75">
      <c r="A568" s="86">
        <v>560</v>
      </c>
      <c r="B568" s="208" t="s">
        <v>1082</v>
      </c>
      <c r="C568" s="208" t="s">
        <v>1083</v>
      </c>
      <c r="D568" s="208" t="s">
        <v>499</v>
      </c>
      <c r="E568" s="209">
        <v>1</v>
      </c>
      <c r="F568" s="209">
        <v>2837.8646999999996</v>
      </c>
      <c r="G568" s="210">
        <v>2837.8646999999996</v>
      </c>
    </row>
    <row r="569" spans="1:7" ht="12.75">
      <c r="A569" s="86">
        <v>561</v>
      </c>
      <c r="B569" s="208" t="s">
        <v>1084</v>
      </c>
      <c r="C569" s="208" t="s">
        <v>1085</v>
      </c>
      <c r="D569" s="208" t="s">
        <v>499</v>
      </c>
      <c r="E569" s="209">
        <v>1</v>
      </c>
      <c r="F569" s="209">
        <v>2837.8646999999996</v>
      </c>
      <c r="G569" s="210">
        <v>2837.8646999999996</v>
      </c>
    </row>
    <row r="570" spans="1:7" ht="12.75">
      <c r="A570" s="86">
        <v>562</v>
      </c>
      <c r="B570" s="208" t="s">
        <v>1086</v>
      </c>
      <c r="C570" s="208" t="s">
        <v>1087</v>
      </c>
      <c r="D570" s="208" t="s">
        <v>499</v>
      </c>
      <c r="E570" s="209">
        <v>1</v>
      </c>
      <c r="F570" s="209">
        <v>2837.8646999999996</v>
      </c>
      <c r="G570" s="210">
        <v>2837.8646999999996</v>
      </c>
    </row>
    <row r="571" spans="1:7" ht="12.75">
      <c r="A571" s="86">
        <v>563</v>
      </c>
      <c r="B571" s="208" t="s">
        <v>1088</v>
      </c>
      <c r="C571" s="208" t="s">
        <v>1089</v>
      </c>
      <c r="D571" s="208" t="s">
        <v>499</v>
      </c>
      <c r="E571" s="209">
        <v>1</v>
      </c>
      <c r="F571" s="209">
        <v>2837.8646999999996</v>
      </c>
      <c r="G571" s="210">
        <v>2837.8646999999996</v>
      </c>
    </row>
    <row r="572" spans="1:7" ht="12.75">
      <c r="A572" s="86">
        <v>564</v>
      </c>
      <c r="B572" s="208" t="s">
        <v>1090</v>
      </c>
      <c r="C572" s="208" t="s">
        <v>1091</v>
      </c>
      <c r="D572" s="208" t="s">
        <v>499</v>
      </c>
      <c r="E572" s="209">
        <v>1</v>
      </c>
      <c r="F572" s="209">
        <v>2279.5046999999995</v>
      </c>
      <c r="G572" s="210">
        <v>2279.5046999999995</v>
      </c>
    </row>
    <row r="573" spans="1:7" ht="12.75">
      <c r="A573" s="86">
        <v>565</v>
      </c>
      <c r="B573" s="208" t="s">
        <v>1092</v>
      </c>
      <c r="C573" s="208" t="s">
        <v>1093</v>
      </c>
      <c r="D573" s="208" t="s">
        <v>499</v>
      </c>
      <c r="E573" s="209">
        <v>1</v>
      </c>
      <c r="F573" s="209">
        <v>3002.6405666700007</v>
      </c>
      <c r="G573" s="210">
        <v>3002.6405666700007</v>
      </c>
    </row>
    <row r="574" spans="1:7" ht="12.75">
      <c r="A574" s="86">
        <v>566</v>
      </c>
      <c r="B574" s="208" t="s">
        <v>1094</v>
      </c>
      <c r="C574" s="208" t="s">
        <v>1095</v>
      </c>
      <c r="D574" s="208" t="s">
        <v>499</v>
      </c>
      <c r="E574" s="209">
        <v>1</v>
      </c>
      <c r="F574" s="209">
        <v>3164.5053</v>
      </c>
      <c r="G574" s="210">
        <v>3164.5053</v>
      </c>
    </row>
    <row r="575" spans="1:7" ht="12.75">
      <c r="A575" s="86">
        <v>567</v>
      </c>
      <c r="B575" s="208" t="s">
        <v>989</v>
      </c>
      <c r="C575" s="208" t="s">
        <v>990</v>
      </c>
      <c r="D575" s="208" t="s">
        <v>499</v>
      </c>
      <c r="E575" s="209">
        <v>1</v>
      </c>
      <c r="F575" s="209">
        <v>37936.347123</v>
      </c>
      <c r="G575" s="210">
        <v>37936.347123</v>
      </c>
    </row>
    <row r="576" spans="1:7" ht="12.75">
      <c r="A576" s="86">
        <v>568</v>
      </c>
      <c r="B576" s="208" t="s">
        <v>603</v>
      </c>
      <c r="C576" s="208" t="s">
        <v>604</v>
      </c>
      <c r="D576" s="208" t="s">
        <v>499</v>
      </c>
      <c r="E576" s="209">
        <v>6</v>
      </c>
      <c r="F576" s="209">
        <v>265.22081000000003</v>
      </c>
      <c r="G576" s="210">
        <v>1591.32486</v>
      </c>
    </row>
    <row r="577" spans="1:7" ht="12.75">
      <c r="A577" s="86">
        <v>569</v>
      </c>
      <c r="B577" s="208" t="s">
        <v>951</v>
      </c>
      <c r="C577" s="208" t="s">
        <v>952</v>
      </c>
      <c r="D577" s="208" t="s">
        <v>499</v>
      </c>
      <c r="E577" s="209">
        <v>1</v>
      </c>
      <c r="F577" s="209">
        <v>663.052025</v>
      </c>
      <c r="G577" s="210">
        <v>663.052025</v>
      </c>
    </row>
    <row r="578" spans="1:7" ht="12.75">
      <c r="A578" s="86">
        <v>570</v>
      </c>
      <c r="B578" s="208" t="s">
        <v>808</v>
      </c>
      <c r="C578" s="208" t="s">
        <v>809</v>
      </c>
      <c r="D578" s="208" t="s">
        <v>499</v>
      </c>
      <c r="E578" s="209">
        <v>10</v>
      </c>
      <c r="F578" s="209">
        <v>397.8312150000001</v>
      </c>
      <c r="G578" s="210">
        <v>3978.3121500000007</v>
      </c>
    </row>
    <row r="579" spans="1:7" ht="12.75">
      <c r="A579" s="86">
        <v>571</v>
      </c>
      <c r="B579" s="208" t="s">
        <v>733</v>
      </c>
      <c r="C579" s="208" t="s">
        <v>734</v>
      </c>
      <c r="D579" s="208" t="s">
        <v>499</v>
      </c>
      <c r="E579" s="209">
        <v>6</v>
      </c>
      <c r="F579" s="209">
        <v>795.900362</v>
      </c>
      <c r="G579" s="210">
        <v>4775.402172</v>
      </c>
    </row>
    <row r="580" spans="1:7" ht="12.75">
      <c r="A580" s="86">
        <v>572</v>
      </c>
      <c r="B580" s="208" t="s">
        <v>899</v>
      </c>
      <c r="C580" s="208" t="s">
        <v>900</v>
      </c>
      <c r="D580" s="208" t="s">
        <v>499</v>
      </c>
      <c r="E580" s="209">
        <v>1</v>
      </c>
      <c r="F580" s="209">
        <v>32550.075862499998</v>
      </c>
      <c r="G580" s="210">
        <v>32550.075862499998</v>
      </c>
    </row>
    <row r="581" spans="1:7" ht="12.75">
      <c r="A581" s="86">
        <v>573</v>
      </c>
      <c r="B581" s="208" t="s">
        <v>927</v>
      </c>
      <c r="C581" s="208" t="s">
        <v>928</v>
      </c>
      <c r="D581" s="208" t="s">
        <v>499</v>
      </c>
      <c r="E581" s="209">
        <v>10</v>
      </c>
      <c r="F581" s="209">
        <v>399.017043</v>
      </c>
      <c r="G581" s="210">
        <v>3990.17043</v>
      </c>
    </row>
    <row r="582" spans="1:7" ht="12.75">
      <c r="A582" s="86">
        <v>574</v>
      </c>
      <c r="B582" s="208" t="s">
        <v>939</v>
      </c>
      <c r="C582" s="208" t="s">
        <v>940</v>
      </c>
      <c r="D582" s="208" t="s">
        <v>499</v>
      </c>
      <c r="E582" s="209">
        <v>1</v>
      </c>
      <c r="F582" s="209">
        <v>397.831215</v>
      </c>
      <c r="G582" s="210">
        <v>397.831215</v>
      </c>
    </row>
    <row r="583" spans="1:7" ht="12.75">
      <c r="A583" s="86">
        <v>575</v>
      </c>
      <c r="B583" s="208" t="s">
        <v>941</v>
      </c>
      <c r="C583" s="208" t="s">
        <v>942</v>
      </c>
      <c r="D583" s="208" t="s">
        <v>499</v>
      </c>
      <c r="E583" s="209">
        <v>1</v>
      </c>
      <c r="F583" s="209">
        <v>530.4416200000001</v>
      </c>
      <c r="G583" s="210">
        <v>530.4416200000001</v>
      </c>
    </row>
    <row r="584" spans="1:7" ht="12.75">
      <c r="A584" s="86">
        <v>576</v>
      </c>
      <c r="B584" s="208" t="s">
        <v>937</v>
      </c>
      <c r="C584" s="208" t="s">
        <v>938</v>
      </c>
      <c r="D584" s="208" t="s">
        <v>499</v>
      </c>
      <c r="E584" s="209">
        <v>1</v>
      </c>
      <c r="F584" s="209">
        <v>397.831215</v>
      </c>
      <c r="G584" s="210">
        <v>397.831215</v>
      </c>
    </row>
    <row r="585" spans="1:7" ht="12.75">
      <c r="A585" s="86">
        <v>577</v>
      </c>
      <c r="B585" s="208" t="s">
        <v>943</v>
      </c>
      <c r="C585" s="208" t="s">
        <v>944</v>
      </c>
      <c r="D585" s="208" t="s">
        <v>499</v>
      </c>
      <c r="E585" s="209">
        <v>7</v>
      </c>
      <c r="F585" s="209">
        <v>1326.0605345714284</v>
      </c>
      <c r="G585" s="210">
        <v>9282.423741999999</v>
      </c>
    </row>
    <row r="586" spans="1:7" ht="12.75">
      <c r="A586" s="86">
        <v>578</v>
      </c>
      <c r="B586" s="208" t="s">
        <v>923</v>
      </c>
      <c r="C586" s="208" t="s">
        <v>924</v>
      </c>
      <c r="D586" s="208" t="s">
        <v>499</v>
      </c>
      <c r="E586" s="209">
        <v>4</v>
      </c>
      <c r="F586" s="209">
        <v>132.61040500000001</v>
      </c>
      <c r="G586" s="210">
        <v>530.4416200000001</v>
      </c>
    </row>
    <row r="587" spans="1:7" ht="12.75">
      <c r="A587" s="86">
        <v>579</v>
      </c>
      <c r="B587" s="208" t="s">
        <v>935</v>
      </c>
      <c r="C587" s="208" t="s">
        <v>936</v>
      </c>
      <c r="D587" s="208" t="s">
        <v>499</v>
      </c>
      <c r="E587" s="209">
        <v>1</v>
      </c>
      <c r="F587" s="209">
        <v>397.831215</v>
      </c>
      <c r="G587" s="210">
        <v>397.831215</v>
      </c>
    </row>
    <row r="588" spans="1:7" ht="12.75">
      <c r="A588" s="86">
        <v>580</v>
      </c>
      <c r="B588" s="208" t="s">
        <v>933</v>
      </c>
      <c r="C588" s="208" t="s">
        <v>934</v>
      </c>
      <c r="D588" s="208" t="s">
        <v>499</v>
      </c>
      <c r="E588" s="209">
        <v>1</v>
      </c>
      <c r="F588" s="209">
        <v>928.2728350000001</v>
      </c>
      <c r="G588" s="210">
        <v>928.2728350000001</v>
      </c>
    </row>
    <row r="589" spans="1:7" ht="12.75">
      <c r="A589" s="86">
        <v>581</v>
      </c>
      <c r="B589" s="208" t="s">
        <v>829</v>
      </c>
      <c r="C589" s="208" t="s">
        <v>830</v>
      </c>
      <c r="D589" s="208" t="s">
        <v>499</v>
      </c>
      <c r="E589" s="209">
        <v>4</v>
      </c>
      <c r="F589" s="209">
        <v>531.3633574999999</v>
      </c>
      <c r="G589" s="210">
        <v>2125.4534299999996</v>
      </c>
    </row>
    <row r="590" spans="1:7" ht="12.75">
      <c r="A590" s="86">
        <v>582</v>
      </c>
      <c r="B590" s="208" t="s">
        <v>607</v>
      </c>
      <c r="C590" s="208" t="s">
        <v>608</v>
      </c>
      <c r="D590" s="208" t="s">
        <v>499</v>
      </c>
      <c r="E590" s="209">
        <v>1</v>
      </c>
      <c r="F590" s="209">
        <v>1063.20605333</v>
      </c>
      <c r="G590" s="210">
        <v>1063.20605333</v>
      </c>
    </row>
    <row r="591" spans="1:7" ht="12.75">
      <c r="A591" s="86">
        <v>583</v>
      </c>
      <c r="B591" s="208" t="s">
        <v>1182</v>
      </c>
      <c r="C591" s="208" t="s">
        <v>628</v>
      </c>
      <c r="D591" s="208" t="s">
        <v>499</v>
      </c>
      <c r="E591" s="209">
        <v>11</v>
      </c>
      <c r="F591" s="209">
        <v>683.2116727272726</v>
      </c>
      <c r="G591" s="210">
        <v>7515.3283999999985</v>
      </c>
    </row>
    <row r="592" spans="1:7" ht="12.75">
      <c r="A592" s="86">
        <v>584</v>
      </c>
      <c r="B592" s="208" t="s">
        <v>1440</v>
      </c>
      <c r="C592" s="208" t="s">
        <v>628</v>
      </c>
      <c r="D592" s="208" t="s">
        <v>499</v>
      </c>
      <c r="E592" s="209">
        <v>7</v>
      </c>
      <c r="F592" s="209">
        <v>796.8480000000001</v>
      </c>
      <c r="G592" s="210">
        <v>5577.936</v>
      </c>
    </row>
    <row r="593" spans="1:7" ht="12.75">
      <c r="A593" s="86">
        <v>585</v>
      </c>
      <c r="B593" s="208" t="s">
        <v>634</v>
      </c>
      <c r="C593" s="208" t="s">
        <v>529</v>
      </c>
      <c r="D593" s="208" t="s">
        <v>499</v>
      </c>
      <c r="E593" s="209">
        <v>2</v>
      </c>
      <c r="F593" s="209">
        <v>1063.6704133333335</v>
      </c>
      <c r="G593" s="210">
        <v>2127.3408266666665</v>
      </c>
    </row>
    <row r="594" spans="1:7" ht="12.75">
      <c r="A594" s="86">
        <v>586</v>
      </c>
      <c r="B594" s="208" t="s">
        <v>1549</v>
      </c>
      <c r="C594" s="208" t="s">
        <v>1550</v>
      </c>
      <c r="D594" s="208" t="s">
        <v>499</v>
      </c>
      <c r="E594" s="209">
        <v>6</v>
      </c>
      <c r="F594" s="209">
        <v>2458.759466666668</v>
      </c>
      <c r="G594" s="210">
        <v>14752.556800000006</v>
      </c>
    </row>
    <row r="595" spans="1:7" ht="12.75">
      <c r="A595" s="86">
        <v>587</v>
      </c>
      <c r="B595" s="208" t="s">
        <v>1271</v>
      </c>
      <c r="C595" s="208" t="s">
        <v>585</v>
      </c>
      <c r="D595" s="208" t="s">
        <v>499</v>
      </c>
      <c r="E595" s="209">
        <v>8</v>
      </c>
      <c r="F595" s="209">
        <v>1000.148125</v>
      </c>
      <c r="G595" s="210">
        <v>8001.185</v>
      </c>
    </row>
    <row r="596" spans="1:7" ht="12.75">
      <c r="A596" s="86">
        <v>588</v>
      </c>
      <c r="B596" s="208" t="s">
        <v>2042</v>
      </c>
      <c r="C596" s="208" t="s">
        <v>2043</v>
      </c>
      <c r="D596" s="208" t="s">
        <v>499</v>
      </c>
      <c r="E596" s="209">
        <v>1</v>
      </c>
      <c r="F596" s="209">
        <v>486234.0925</v>
      </c>
      <c r="G596" s="210">
        <v>486234.0925</v>
      </c>
    </row>
    <row r="597" spans="1:7" ht="12.75">
      <c r="A597" s="86">
        <v>589</v>
      </c>
      <c r="B597" s="208" t="s">
        <v>1062</v>
      </c>
      <c r="C597" s="208" t="s">
        <v>1063</v>
      </c>
      <c r="D597" s="208" t="s">
        <v>499</v>
      </c>
      <c r="E597" s="209">
        <v>3</v>
      </c>
      <c r="F597" s="209">
        <v>2039.1401333333333</v>
      </c>
      <c r="G597" s="210">
        <v>6117.4204</v>
      </c>
    </row>
    <row r="598" spans="1:7" ht="12.75">
      <c r="A598" s="86">
        <v>590</v>
      </c>
      <c r="B598" s="208" t="s">
        <v>1074</v>
      </c>
      <c r="C598" s="208" t="s">
        <v>1075</v>
      </c>
      <c r="D598" s="208" t="s">
        <v>499</v>
      </c>
      <c r="E598" s="209">
        <v>1</v>
      </c>
      <c r="F598" s="209">
        <v>3555.1026</v>
      </c>
      <c r="G598" s="210">
        <v>3555.1026</v>
      </c>
    </row>
    <row r="599" spans="1:7" ht="12.75">
      <c r="A599" s="86">
        <v>591</v>
      </c>
      <c r="B599" s="208" t="s">
        <v>1076</v>
      </c>
      <c r="C599" s="208" t="s">
        <v>1077</v>
      </c>
      <c r="D599" s="208" t="s">
        <v>499</v>
      </c>
      <c r="E599" s="209">
        <v>1</v>
      </c>
      <c r="F599" s="209">
        <v>3555.1026</v>
      </c>
      <c r="G599" s="210">
        <v>3555.1026</v>
      </c>
    </row>
    <row r="600" spans="1:7" ht="12.75">
      <c r="A600" s="86">
        <v>592</v>
      </c>
      <c r="B600" s="208" t="s">
        <v>1078</v>
      </c>
      <c r="C600" s="208" t="s">
        <v>1079</v>
      </c>
      <c r="D600" s="208" t="s">
        <v>499</v>
      </c>
      <c r="E600" s="209">
        <v>1</v>
      </c>
      <c r="F600" s="209">
        <v>3555.1026</v>
      </c>
      <c r="G600" s="210">
        <v>3555.1026</v>
      </c>
    </row>
    <row r="601" spans="1:7" ht="12.75">
      <c r="A601" s="86">
        <v>593</v>
      </c>
      <c r="B601" s="208" t="s">
        <v>1080</v>
      </c>
      <c r="C601" s="208" t="s">
        <v>1081</v>
      </c>
      <c r="D601" s="208" t="s">
        <v>499</v>
      </c>
      <c r="E601" s="209">
        <v>1</v>
      </c>
      <c r="F601" s="209">
        <v>3555.1026</v>
      </c>
      <c r="G601" s="210">
        <v>3555.1026</v>
      </c>
    </row>
    <row r="602" spans="1:7" ht="12.75">
      <c r="A602" s="86">
        <v>594</v>
      </c>
      <c r="B602" s="208" t="s">
        <v>1096</v>
      </c>
      <c r="C602" s="208" t="s">
        <v>1097</v>
      </c>
      <c r="D602" s="208" t="s">
        <v>499</v>
      </c>
      <c r="E602" s="209">
        <v>4</v>
      </c>
      <c r="F602" s="209">
        <v>2766.551509092499</v>
      </c>
      <c r="G602" s="210">
        <v>11066.206036369997</v>
      </c>
    </row>
    <row r="603" spans="1:7" ht="12.75">
      <c r="A603" s="86">
        <v>595</v>
      </c>
      <c r="B603" s="208" t="s">
        <v>1098</v>
      </c>
      <c r="C603" s="208" t="s">
        <v>1099</v>
      </c>
      <c r="D603" s="208" t="s">
        <v>499</v>
      </c>
      <c r="E603" s="209">
        <v>8</v>
      </c>
      <c r="F603" s="209">
        <v>3166.2</v>
      </c>
      <c r="G603" s="210">
        <v>25329.6</v>
      </c>
    </row>
    <row r="604" spans="1:7" ht="12.75">
      <c r="A604" s="86">
        <v>596</v>
      </c>
      <c r="B604" s="208" t="s">
        <v>1100</v>
      </c>
      <c r="C604" s="208" t="s">
        <v>1101</v>
      </c>
      <c r="D604" s="208" t="s">
        <v>499</v>
      </c>
      <c r="E604" s="209">
        <v>7</v>
      </c>
      <c r="F604" s="209">
        <v>3166.2</v>
      </c>
      <c r="G604" s="210">
        <v>22163.4</v>
      </c>
    </row>
    <row r="605" spans="1:7" ht="12.75">
      <c r="A605" s="86">
        <v>597</v>
      </c>
      <c r="B605" s="208" t="s">
        <v>1102</v>
      </c>
      <c r="C605" s="208" t="s">
        <v>1103</v>
      </c>
      <c r="D605" s="208" t="s">
        <v>499</v>
      </c>
      <c r="E605" s="209">
        <v>10</v>
      </c>
      <c r="F605" s="209">
        <v>3166.2</v>
      </c>
      <c r="G605" s="210">
        <v>31662</v>
      </c>
    </row>
    <row r="606" spans="1:7" ht="12.75">
      <c r="A606" s="86">
        <v>598</v>
      </c>
      <c r="B606" s="208" t="s">
        <v>790</v>
      </c>
      <c r="C606" s="208" t="s">
        <v>686</v>
      </c>
      <c r="D606" s="208" t="s">
        <v>499</v>
      </c>
      <c r="E606" s="209">
        <v>9</v>
      </c>
      <c r="F606" s="209">
        <v>11675.874380972278</v>
      </c>
      <c r="G606" s="210">
        <v>105082.8694287505</v>
      </c>
    </row>
    <row r="607" spans="1:7" ht="12.75">
      <c r="A607" s="86">
        <v>599</v>
      </c>
      <c r="B607" s="208" t="s">
        <v>793</v>
      </c>
      <c r="C607" s="208" t="s">
        <v>794</v>
      </c>
      <c r="D607" s="208" t="s">
        <v>499</v>
      </c>
      <c r="E607" s="209">
        <v>2</v>
      </c>
      <c r="F607" s="209">
        <v>38109.57084999833</v>
      </c>
      <c r="G607" s="210">
        <v>76219.14169999665</v>
      </c>
    </row>
    <row r="608" spans="1:7" ht="12.75">
      <c r="A608" s="86">
        <v>600</v>
      </c>
      <c r="B608" s="208" t="s">
        <v>1009</v>
      </c>
      <c r="C608" s="208" t="s">
        <v>1010</v>
      </c>
      <c r="D608" s="208" t="s">
        <v>499</v>
      </c>
      <c r="E608" s="209">
        <v>3</v>
      </c>
      <c r="F608" s="209">
        <v>3051.570999999999</v>
      </c>
      <c r="G608" s="210">
        <v>9154.712999999998</v>
      </c>
    </row>
    <row r="609" spans="1:7" ht="12.75">
      <c r="A609" s="86">
        <v>601</v>
      </c>
      <c r="B609" s="208" t="s">
        <v>885</v>
      </c>
      <c r="C609" s="208" t="s">
        <v>886</v>
      </c>
      <c r="D609" s="208" t="s">
        <v>499</v>
      </c>
      <c r="E609" s="209">
        <v>4</v>
      </c>
      <c r="F609" s="209">
        <v>566.00775</v>
      </c>
      <c r="G609" s="210">
        <v>2264.031</v>
      </c>
    </row>
    <row r="610" spans="1:7" ht="12.75">
      <c r="A610" s="86">
        <v>602</v>
      </c>
      <c r="B610" s="208" t="s">
        <v>835</v>
      </c>
      <c r="C610" s="208" t="s">
        <v>836</v>
      </c>
      <c r="D610" s="208" t="s">
        <v>499</v>
      </c>
      <c r="E610" s="209">
        <v>4</v>
      </c>
      <c r="F610" s="209">
        <v>132.67699999999996</v>
      </c>
      <c r="G610" s="210">
        <v>530.7079999999999</v>
      </c>
    </row>
    <row r="611" spans="1:7" ht="12.75">
      <c r="A611" s="86">
        <v>603</v>
      </c>
      <c r="B611" s="208" t="s">
        <v>851</v>
      </c>
      <c r="C611" s="208" t="s">
        <v>852</v>
      </c>
      <c r="D611" s="208" t="s">
        <v>499</v>
      </c>
      <c r="E611" s="209">
        <v>5</v>
      </c>
      <c r="F611" s="209">
        <v>160.7338</v>
      </c>
      <c r="G611" s="210">
        <v>803.6690000000001</v>
      </c>
    </row>
    <row r="612" spans="1:7" ht="12.75">
      <c r="A612" s="86">
        <v>604</v>
      </c>
      <c r="B612" s="208" t="s">
        <v>853</v>
      </c>
      <c r="C612" s="208" t="s">
        <v>854</v>
      </c>
      <c r="D612" s="208" t="s">
        <v>499</v>
      </c>
      <c r="E612" s="209">
        <v>5</v>
      </c>
      <c r="F612" s="209">
        <v>160.7338</v>
      </c>
      <c r="G612" s="210">
        <v>803.6690000000001</v>
      </c>
    </row>
    <row r="613" spans="1:7" ht="12.75">
      <c r="A613" s="86">
        <v>605</v>
      </c>
      <c r="B613" s="208" t="s">
        <v>839</v>
      </c>
      <c r="C613" s="208" t="s">
        <v>809</v>
      </c>
      <c r="D613" s="208" t="s">
        <v>499</v>
      </c>
      <c r="E613" s="209">
        <v>18</v>
      </c>
      <c r="F613" s="209">
        <v>409.7713333333335</v>
      </c>
      <c r="G613" s="210">
        <v>7375.884000000003</v>
      </c>
    </row>
    <row r="614" spans="1:7" ht="12.75">
      <c r="A614" s="86">
        <v>606</v>
      </c>
      <c r="B614" s="208" t="s">
        <v>855</v>
      </c>
      <c r="C614" s="208" t="s">
        <v>856</v>
      </c>
      <c r="D614" s="208" t="s">
        <v>499</v>
      </c>
      <c r="E614" s="209">
        <v>6</v>
      </c>
      <c r="F614" s="209">
        <v>398.031</v>
      </c>
      <c r="G614" s="210">
        <v>2388.1859999999997</v>
      </c>
    </row>
    <row r="615" spans="1:7" ht="12.75">
      <c r="A615" s="86">
        <v>607</v>
      </c>
      <c r="B615" s="208" t="s">
        <v>857</v>
      </c>
      <c r="C615" s="208" t="s">
        <v>858</v>
      </c>
      <c r="D615" s="208" t="s">
        <v>499</v>
      </c>
      <c r="E615" s="209">
        <v>6</v>
      </c>
      <c r="F615" s="209">
        <v>663.385</v>
      </c>
      <c r="G615" s="210">
        <v>3980.31</v>
      </c>
    </row>
    <row r="616" spans="1:7" ht="12.75">
      <c r="A616" s="86">
        <v>608</v>
      </c>
      <c r="B616" s="208" t="s">
        <v>842</v>
      </c>
      <c r="C616" s="208" t="s">
        <v>843</v>
      </c>
      <c r="D616" s="208" t="s">
        <v>499</v>
      </c>
      <c r="E616" s="209">
        <v>2</v>
      </c>
      <c r="F616" s="209">
        <v>796.062</v>
      </c>
      <c r="G616" s="210">
        <v>1592.124</v>
      </c>
    </row>
    <row r="617" spans="1:7" ht="12.75">
      <c r="A617" s="86">
        <v>609</v>
      </c>
      <c r="B617" s="208" t="s">
        <v>844</v>
      </c>
      <c r="C617" s="208" t="s">
        <v>843</v>
      </c>
      <c r="D617" s="208" t="s">
        <v>499</v>
      </c>
      <c r="E617" s="209">
        <v>2</v>
      </c>
      <c r="F617" s="209">
        <v>796.062</v>
      </c>
      <c r="G617" s="210">
        <v>1592.124</v>
      </c>
    </row>
    <row r="618" spans="1:7" ht="12.75">
      <c r="A618" s="86">
        <v>610</v>
      </c>
      <c r="B618" s="208" t="s">
        <v>827</v>
      </c>
      <c r="C618" s="208" t="s">
        <v>828</v>
      </c>
      <c r="D618" s="208" t="s">
        <v>499</v>
      </c>
      <c r="E618" s="209">
        <v>6</v>
      </c>
      <c r="F618" s="209">
        <v>132.677</v>
      </c>
      <c r="G618" s="210">
        <v>796.062</v>
      </c>
    </row>
    <row r="619" spans="1:7" ht="12.75">
      <c r="A619" s="86">
        <v>611</v>
      </c>
      <c r="B619" s="208" t="s">
        <v>1164</v>
      </c>
      <c r="C619" s="208" t="s">
        <v>1165</v>
      </c>
      <c r="D619" s="208" t="s">
        <v>499</v>
      </c>
      <c r="E619" s="209">
        <v>3</v>
      </c>
      <c r="F619" s="209">
        <v>6606.070887570776</v>
      </c>
      <c r="G619" s="210">
        <v>19818.212662712325</v>
      </c>
    </row>
    <row r="620" spans="1:7" ht="12.75">
      <c r="A620" s="86">
        <v>612</v>
      </c>
      <c r="B620" s="208" t="s">
        <v>1064</v>
      </c>
      <c r="C620" s="208" t="s">
        <v>1065</v>
      </c>
      <c r="D620" s="208" t="s">
        <v>499</v>
      </c>
      <c r="E620" s="209">
        <v>9</v>
      </c>
      <c r="F620" s="209">
        <v>1675.92</v>
      </c>
      <c r="G620" s="210">
        <v>15083.28</v>
      </c>
    </row>
    <row r="621" spans="1:7" ht="12.75">
      <c r="A621" s="86">
        <v>613</v>
      </c>
      <c r="B621" s="208" t="s">
        <v>2156</v>
      </c>
      <c r="C621" s="208" t="s">
        <v>2157</v>
      </c>
      <c r="D621" s="208" t="s">
        <v>499</v>
      </c>
      <c r="E621" s="209">
        <v>1</v>
      </c>
      <c r="F621" s="209">
        <v>63201.824000000015</v>
      </c>
      <c r="G621" s="210">
        <v>63201.824000000015</v>
      </c>
    </row>
    <row r="622" spans="1:7" ht="12.75">
      <c r="A622" s="86">
        <v>614</v>
      </c>
      <c r="B622" s="208" t="s">
        <v>2280</v>
      </c>
      <c r="C622" s="208" t="s">
        <v>2281</v>
      </c>
      <c r="D622" s="208" t="s">
        <v>499</v>
      </c>
      <c r="E622" s="209">
        <v>1</v>
      </c>
      <c r="F622" s="209">
        <v>9695.762999999999</v>
      </c>
      <c r="G622" s="210">
        <v>9695.762999999999</v>
      </c>
    </row>
    <row r="623" spans="1:7" ht="12.75">
      <c r="A623" s="86">
        <v>615</v>
      </c>
      <c r="B623" s="208" t="s">
        <v>1433</v>
      </c>
      <c r="C623" s="208" t="s">
        <v>534</v>
      </c>
      <c r="D623" s="208" t="s">
        <v>499</v>
      </c>
      <c r="E623" s="209">
        <v>13</v>
      </c>
      <c r="F623" s="209">
        <v>113.63263846153848</v>
      </c>
      <c r="G623" s="210">
        <v>1477.2242999999999</v>
      </c>
    </row>
    <row r="624" spans="1:7" ht="12.75">
      <c r="A624" s="86">
        <v>616</v>
      </c>
      <c r="B624" s="208" t="s">
        <v>814</v>
      </c>
      <c r="C624" s="208" t="s">
        <v>815</v>
      </c>
      <c r="D624" s="208" t="s">
        <v>499</v>
      </c>
      <c r="E624" s="209">
        <v>5</v>
      </c>
      <c r="F624" s="209">
        <v>266.44460000000004</v>
      </c>
      <c r="G624" s="210">
        <v>1332.2230000000002</v>
      </c>
    </row>
    <row r="625" spans="1:7" ht="12.75">
      <c r="A625" s="86">
        <v>617</v>
      </c>
      <c r="B625" s="208" t="s">
        <v>1217</v>
      </c>
      <c r="C625" s="208" t="s">
        <v>1218</v>
      </c>
      <c r="D625" s="208" t="s">
        <v>499</v>
      </c>
      <c r="E625" s="209">
        <v>19</v>
      </c>
      <c r="F625" s="209">
        <v>531.6596842105263</v>
      </c>
      <c r="G625" s="210">
        <v>10101.534</v>
      </c>
    </row>
    <row r="626" spans="1:7" ht="12.75">
      <c r="A626" s="86">
        <v>618</v>
      </c>
      <c r="B626" s="208" t="s">
        <v>1891</v>
      </c>
      <c r="C626" s="208" t="s">
        <v>1892</v>
      </c>
      <c r="D626" s="208" t="s">
        <v>499</v>
      </c>
      <c r="E626" s="209">
        <v>1</v>
      </c>
      <c r="F626" s="209">
        <v>72712.48888888999</v>
      </c>
      <c r="G626" s="210">
        <v>72712.48888888999</v>
      </c>
    </row>
    <row r="627" spans="1:7" ht="12.75">
      <c r="A627" s="86">
        <v>619</v>
      </c>
      <c r="B627" s="208" t="s">
        <v>1899</v>
      </c>
      <c r="C627" s="208" t="s">
        <v>1892</v>
      </c>
      <c r="D627" s="208" t="s">
        <v>499</v>
      </c>
      <c r="E627" s="209">
        <v>1</v>
      </c>
      <c r="F627" s="209">
        <v>94873.58888889</v>
      </c>
      <c r="G627" s="210">
        <v>94873.58888889</v>
      </c>
    </row>
    <row r="628" spans="1:7" ht="12.75">
      <c r="A628" s="86">
        <v>620</v>
      </c>
      <c r="B628" s="208" t="s">
        <v>1889</v>
      </c>
      <c r="C628" s="208" t="s">
        <v>1890</v>
      </c>
      <c r="D628" s="208" t="s">
        <v>499</v>
      </c>
      <c r="E628" s="209">
        <v>46</v>
      </c>
      <c r="F628" s="209">
        <v>6290.954675271667</v>
      </c>
      <c r="G628" s="210">
        <v>289383.9150624967</v>
      </c>
    </row>
    <row r="629" spans="1:7" ht="12.75">
      <c r="A629" s="86">
        <v>621</v>
      </c>
      <c r="B629" s="208" t="s">
        <v>1738</v>
      </c>
      <c r="C629" s="208" t="s">
        <v>1739</v>
      </c>
      <c r="D629" s="208" t="s">
        <v>499</v>
      </c>
      <c r="E629" s="209">
        <v>1</v>
      </c>
      <c r="F629" s="209">
        <v>3092.2185000000004</v>
      </c>
      <c r="G629" s="210">
        <v>3092.2185</v>
      </c>
    </row>
    <row r="630" spans="1:7" ht="12.75">
      <c r="A630" s="86">
        <v>622</v>
      </c>
      <c r="B630" s="208" t="s">
        <v>2282</v>
      </c>
      <c r="C630" s="208" t="s">
        <v>2283</v>
      </c>
      <c r="D630" s="208" t="s">
        <v>499</v>
      </c>
      <c r="E630" s="209">
        <v>52</v>
      </c>
      <c r="F630" s="209">
        <v>3543.545545727794</v>
      </c>
      <c r="G630" s="210">
        <v>184264.3683778453</v>
      </c>
    </row>
    <row r="631" spans="1:7" ht="12.75">
      <c r="A631" s="86">
        <v>623</v>
      </c>
      <c r="B631" s="208" t="s">
        <v>1987</v>
      </c>
      <c r="C631" s="208" t="s">
        <v>1988</v>
      </c>
      <c r="D631" s="208" t="s">
        <v>499</v>
      </c>
      <c r="E631" s="209">
        <v>76</v>
      </c>
      <c r="F631" s="209">
        <v>6835.362247188672</v>
      </c>
      <c r="G631" s="210">
        <v>519487.530786339</v>
      </c>
    </row>
    <row r="632" spans="1:7" ht="12.75">
      <c r="A632" s="86">
        <v>624</v>
      </c>
      <c r="B632" s="208" t="s">
        <v>2021</v>
      </c>
      <c r="C632" s="208" t="s">
        <v>2022</v>
      </c>
      <c r="D632" s="208" t="s">
        <v>499</v>
      </c>
      <c r="E632" s="209">
        <v>21</v>
      </c>
      <c r="F632" s="209">
        <v>8825.209295238094</v>
      </c>
      <c r="G632" s="210">
        <v>185329.39519999997</v>
      </c>
    </row>
    <row r="633" spans="1:7" ht="12.75">
      <c r="A633" s="86">
        <v>625</v>
      </c>
      <c r="B633" s="208" t="s">
        <v>719</v>
      </c>
      <c r="C633" s="208" t="s">
        <v>720</v>
      </c>
      <c r="D633" s="208" t="s">
        <v>499</v>
      </c>
      <c r="E633" s="209">
        <v>2</v>
      </c>
      <c r="F633" s="209">
        <v>266.855</v>
      </c>
      <c r="G633" s="210">
        <v>533.71</v>
      </c>
    </row>
    <row r="634" spans="1:7" ht="12.75">
      <c r="A634" s="86">
        <v>626</v>
      </c>
      <c r="B634" s="208" t="s">
        <v>1195</v>
      </c>
      <c r="C634" s="208" t="s">
        <v>628</v>
      </c>
      <c r="D634" s="208" t="s">
        <v>499</v>
      </c>
      <c r="E634" s="209">
        <v>4</v>
      </c>
      <c r="F634" s="209">
        <v>933.99125</v>
      </c>
      <c r="G634" s="210">
        <v>3735.965</v>
      </c>
    </row>
    <row r="635" spans="1:7" ht="12.75">
      <c r="A635" s="86">
        <v>627</v>
      </c>
      <c r="B635" s="208" t="s">
        <v>687</v>
      </c>
      <c r="C635" s="208" t="s">
        <v>688</v>
      </c>
      <c r="D635" s="208" t="s">
        <v>499</v>
      </c>
      <c r="E635" s="209">
        <v>3</v>
      </c>
      <c r="F635" s="209">
        <v>1334.275</v>
      </c>
      <c r="G635" s="210">
        <v>4002.825</v>
      </c>
    </row>
    <row r="636" spans="1:7" ht="12.75">
      <c r="A636" s="86">
        <v>628</v>
      </c>
      <c r="B636" s="208" t="s">
        <v>799</v>
      </c>
      <c r="C636" s="208" t="s">
        <v>711</v>
      </c>
      <c r="D636" s="208" t="s">
        <v>499</v>
      </c>
      <c r="E636" s="209">
        <v>10</v>
      </c>
      <c r="F636" s="209">
        <v>7989.231720000002</v>
      </c>
      <c r="G636" s="210">
        <v>79892.31720000002</v>
      </c>
    </row>
    <row r="637" spans="1:7" ht="12.75">
      <c r="A637" s="86">
        <v>629</v>
      </c>
      <c r="B637" s="208" t="s">
        <v>1938</v>
      </c>
      <c r="C637" s="208" t="s">
        <v>1939</v>
      </c>
      <c r="D637" s="208" t="s">
        <v>499</v>
      </c>
      <c r="E637" s="209">
        <v>11</v>
      </c>
      <c r="F637" s="209">
        <v>27298.612209090792</v>
      </c>
      <c r="G637" s="210">
        <v>300284.7342999987</v>
      </c>
    </row>
    <row r="638" spans="1:7" ht="12.75">
      <c r="A638" s="86">
        <v>630</v>
      </c>
      <c r="B638" s="208" t="s">
        <v>2160</v>
      </c>
      <c r="C638" s="208" t="s">
        <v>2161</v>
      </c>
      <c r="D638" s="208" t="s">
        <v>499</v>
      </c>
      <c r="E638" s="209">
        <v>14</v>
      </c>
      <c r="F638" s="209">
        <v>67520.00093943528</v>
      </c>
      <c r="G638" s="210">
        <v>945280.0131520939</v>
      </c>
    </row>
    <row r="639" spans="1:7" ht="12.75">
      <c r="A639" s="86">
        <v>631</v>
      </c>
      <c r="B639" s="208" t="s">
        <v>2226</v>
      </c>
      <c r="C639" s="208" t="s">
        <v>2227</v>
      </c>
      <c r="D639" s="208" t="s">
        <v>499</v>
      </c>
      <c r="E639" s="209">
        <v>2</v>
      </c>
      <c r="F639" s="209">
        <v>32455.155833333334</v>
      </c>
      <c r="G639" s="210">
        <v>64910.31166666666</v>
      </c>
    </row>
    <row r="640" spans="1:7" ht="12.75">
      <c r="A640" s="86">
        <v>632</v>
      </c>
      <c r="B640" s="208" t="s">
        <v>2241</v>
      </c>
      <c r="C640" s="208" t="s">
        <v>2242</v>
      </c>
      <c r="D640" s="208" t="s">
        <v>499</v>
      </c>
      <c r="E640" s="209">
        <v>1</v>
      </c>
      <c r="F640" s="209">
        <v>30165.43999999998</v>
      </c>
      <c r="G640" s="210">
        <v>30165.43999999998</v>
      </c>
    </row>
    <row r="641" spans="1:7" ht="12.75">
      <c r="A641" s="86">
        <v>633</v>
      </c>
      <c r="B641" s="208" t="s">
        <v>786</v>
      </c>
      <c r="C641" s="208" t="s">
        <v>787</v>
      </c>
      <c r="D641" s="208" t="s">
        <v>499</v>
      </c>
      <c r="E641" s="209">
        <v>5</v>
      </c>
      <c r="F641" s="209">
        <v>19928.902396824942</v>
      </c>
      <c r="G641" s="210">
        <v>99644.5119841247</v>
      </c>
    </row>
    <row r="642" spans="1:7" ht="12.75">
      <c r="A642" s="86">
        <v>634</v>
      </c>
      <c r="B642" s="208" t="s">
        <v>1211</v>
      </c>
      <c r="C642" s="208" t="s">
        <v>1212</v>
      </c>
      <c r="D642" s="208" t="s">
        <v>499</v>
      </c>
      <c r="E642" s="209">
        <v>1</v>
      </c>
      <c r="F642" s="209">
        <v>8344.832</v>
      </c>
      <c r="G642" s="210">
        <v>8344.832</v>
      </c>
    </row>
    <row r="643" spans="1:7" ht="12.75">
      <c r="A643" s="86">
        <v>635</v>
      </c>
      <c r="B643" s="208" t="s">
        <v>1314</v>
      </c>
      <c r="C643" s="208" t="s">
        <v>1315</v>
      </c>
      <c r="D643" s="208" t="s">
        <v>499</v>
      </c>
      <c r="E643" s="209">
        <v>2</v>
      </c>
      <c r="F643" s="209">
        <v>8694.00059999942</v>
      </c>
      <c r="G643" s="210">
        <v>17388.00119999884</v>
      </c>
    </row>
    <row r="644" spans="1:7" ht="12.75">
      <c r="A644" s="86">
        <v>636</v>
      </c>
      <c r="B644" s="208" t="s">
        <v>1318</v>
      </c>
      <c r="C644" s="208" t="s">
        <v>1319</v>
      </c>
      <c r="D644" s="208" t="s">
        <v>499</v>
      </c>
      <c r="E644" s="209">
        <v>3</v>
      </c>
      <c r="F644" s="209">
        <v>15277.14400000083</v>
      </c>
      <c r="G644" s="210">
        <v>45831.43200000249</v>
      </c>
    </row>
    <row r="645" spans="1:7" ht="12.75">
      <c r="A645" s="86">
        <v>637</v>
      </c>
      <c r="B645" s="208" t="s">
        <v>1320</v>
      </c>
      <c r="C645" s="208" t="s">
        <v>1321</v>
      </c>
      <c r="D645" s="208" t="s">
        <v>499</v>
      </c>
      <c r="E645" s="209">
        <v>3</v>
      </c>
      <c r="F645" s="209">
        <v>15277.14400000083</v>
      </c>
      <c r="G645" s="210">
        <v>45831.43200000249</v>
      </c>
    </row>
    <row r="646" spans="1:7" ht="12.75">
      <c r="A646" s="86">
        <v>638</v>
      </c>
      <c r="B646" s="208" t="s">
        <v>1322</v>
      </c>
      <c r="C646" s="208" t="s">
        <v>1315</v>
      </c>
      <c r="D646" s="208" t="s">
        <v>499</v>
      </c>
      <c r="E646" s="209">
        <v>3</v>
      </c>
      <c r="F646" s="209">
        <v>15277.14400000083</v>
      </c>
      <c r="G646" s="210">
        <v>45831.43200000249</v>
      </c>
    </row>
    <row r="647" spans="1:7" ht="12.75">
      <c r="A647" s="86">
        <v>639</v>
      </c>
      <c r="B647" s="208" t="s">
        <v>1895</v>
      </c>
      <c r="C647" s="208" t="s">
        <v>1896</v>
      </c>
      <c r="D647" s="208" t="s">
        <v>499</v>
      </c>
      <c r="E647" s="209">
        <v>1</v>
      </c>
      <c r="F647" s="209">
        <v>95254.4</v>
      </c>
      <c r="G647" s="210">
        <v>95254.4</v>
      </c>
    </row>
    <row r="648" spans="1:7" ht="12.75">
      <c r="A648" s="86">
        <v>640</v>
      </c>
      <c r="B648" s="208" t="s">
        <v>1897</v>
      </c>
      <c r="C648" s="208" t="s">
        <v>1898</v>
      </c>
      <c r="D648" s="208" t="s">
        <v>499</v>
      </c>
      <c r="E648" s="209">
        <v>2</v>
      </c>
      <c r="F648" s="209">
        <v>12295.35000000001</v>
      </c>
      <c r="G648" s="210">
        <v>24590.70000000002</v>
      </c>
    </row>
    <row r="649" spans="1:7" ht="12.75">
      <c r="A649" s="86">
        <v>641</v>
      </c>
      <c r="B649" s="208" t="s">
        <v>1532</v>
      </c>
      <c r="C649" s="208" t="s">
        <v>1533</v>
      </c>
      <c r="D649" s="208" t="s">
        <v>499</v>
      </c>
      <c r="E649" s="209">
        <v>18</v>
      </c>
      <c r="F649" s="209">
        <v>700.6032784722223</v>
      </c>
      <c r="G649" s="210">
        <v>12610.859012500001</v>
      </c>
    </row>
    <row r="650" spans="1:7" ht="12.75">
      <c r="A650" s="86">
        <v>642</v>
      </c>
      <c r="B650" s="208" t="s">
        <v>2162</v>
      </c>
      <c r="C650" s="208" t="s">
        <v>2163</v>
      </c>
      <c r="D650" s="208" t="s">
        <v>499</v>
      </c>
      <c r="E650" s="209">
        <v>4</v>
      </c>
      <c r="F650" s="209">
        <v>11060.4375</v>
      </c>
      <c r="G650" s="210">
        <v>44241.75</v>
      </c>
    </row>
    <row r="651" spans="1:7" ht="12.75">
      <c r="A651" s="86">
        <v>643</v>
      </c>
      <c r="B651" s="208" t="s">
        <v>1599</v>
      </c>
      <c r="C651" s="208" t="s">
        <v>1600</v>
      </c>
      <c r="D651" s="208" t="s">
        <v>499</v>
      </c>
      <c r="E651" s="209">
        <v>2</v>
      </c>
      <c r="F651" s="209">
        <v>12425</v>
      </c>
      <c r="G651" s="210">
        <v>24850</v>
      </c>
    </row>
    <row r="652" spans="1:7" ht="12.75">
      <c r="A652" s="86">
        <v>644</v>
      </c>
      <c r="B652" s="208" t="s">
        <v>621</v>
      </c>
      <c r="C652" s="208" t="s">
        <v>622</v>
      </c>
      <c r="D652" s="208" t="s">
        <v>499</v>
      </c>
      <c r="E652" s="209">
        <v>8</v>
      </c>
      <c r="F652" s="209">
        <v>12443.88385071894</v>
      </c>
      <c r="G652" s="210">
        <v>99551.0708057515</v>
      </c>
    </row>
    <row r="653" spans="1:7" ht="12.75">
      <c r="A653" s="86">
        <v>645</v>
      </c>
      <c r="B653" s="208" t="s">
        <v>1551</v>
      </c>
      <c r="C653" s="208" t="s">
        <v>1552</v>
      </c>
      <c r="D653" s="208" t="s">
        <v>499</v>
      </c>
      <c r="E653" s="209">
        <v>8</v>
      </c>
      <c r="F653" s="209">
        <v>134335.3851820487</v>
      </c>
      <c r="G653" s="210">
        <v>1074683.0814563895</v>
      </c>
    </row>
    <row r="654" spans="1:7" ht="12.75">
      <c r="A654" s="86">
        <v>646</v>
      </c>
      <c r="B654" s="208" t="s">
        <v>1294</v>
      </c>
      <c r="C654" s="208" t="s">
        <v>1295</v>
      </c>
      <c r="D654" s="208" t="s">
        <v>499</v>
      </c>
      <c r="E654" s="209">
        <v>2</v>
      </c>
      <c r="F654" s="209">
        <v>1777.7480000000003</v>
      </c>
      <c r="G654" s="210">
        <v>3555.4960000000005</v>
      </c>
    </row>
    <row r="655" spans="1:7" ht="12.75">
      <c r="A655" s="86">
        <v>647</v>
      </c>
      <c r="B655" s="208" t="s">
        <v>2235</v>
      </c>
      <c r="C655" s="208" t="s">
        <v>2236</v>
      </c>
      <c r="D655" s="208" t="s">
        <v>499</v>
      </c>
      <c r="E655" s="209">
        <v>2</v>
      </c>
      <c r="F655" s="209">
        <v>4504.68</v>
      </c>
      <c r="G655" s="210">
        <v>9009.36</v>
      </c>
    </row>
    <row r="656" spans="1:7" ht="12.75">
      <c r="A656" s="86">
        <v>648</v>
      </c>
      <c r="B656" s="208" t="s">
        <v>2203</v>
      </c>
      <c r="C656" s="208" t="s">
        <v>2204</v>
      </c>
      <c r="D656" s="208" t="s">
        <v>499</v>
      </c>
      <c r="E656" s="209">
        <v>50</v>
      </c>
      <c r="F656" s="209">
        <v>2232.740686363637</v>
      </c>
      <c r="G656" s="210">
        <v>111637.03431818183</v>
      </c>
    </row>
    <row r="657" spans="1:7" ht="12.75">
      <c r="A657" s="86">
        <v>649</v>
      </c>
      <c r="B657" s="208" t="s">
        <v>1730</v>
      </c>
      <c r="C657" s="208" t="s">
        <v>1731</v>
      </c>
      <c r="D657" s="208" t="s">
        <v>499</v>
      </c>
      <c r="E657" s="209">
        <v>2</v>
      </c>
      <c r="F657" s="209">
        <v>3897.04</v>
      </c>
      <c r="G657" s="210">
        <v>7794.08</v>
      </c>
    </row>
    <row r="658" spans="1:7" ht="12.75">
      <c r="A658" s="86">
        <v>650</v>
      </c>
      <c r="B658" s="208" t="s">
        <v>1786</v>
      </c>
      <c r="C658" s="208" t="s">
        <v>1787</v>
      </c>
      <c r="D658" s="208" t="s">
        <v>499</v>
      </c>
      <c r="E658" s="209">
        <v>1</v>
      </c>
      <c r="F658" s="209">
        <v>1958.1320000000005</v>
      </c>
      <c r="G658" s="210">
        <v>1958.1320000000005</v>
      </c>
    </row>
    <row r="659" spans="1:7" ht="12.75">
      <c r="A659" s="86">
        <v>651</v>
      </c>
      <c r="B659" s="208" t="s">
        <v>873</v>
      </c>
      <c r="C659" s="208" t="s">
        <v>874</v>
      </c>
      <c r="D659" s="208" t="s">
        <v>499</v>
      </c>
      <c r="E659" s="209">
        <v>4</v>
      </c>
      <c r="F659" s="209">
        <v>399.3135</v>
      </c>
      <c r="G659" s="210">
        <v>1597.254</v>
      </c>
    </row>
    <row r="660" spans="1:7" ht="12.75">
      <c r="A660" s="86">
        <v>652</v>
      </c>
      <c r="B660" s="208" t="s">
        <v>1019</v>
      </c>
      <c r="C660" s="208" t="s">
        <v>1020</v>
      </c>
      <c r="D660" s="208" t="s">
        <v>499</v>
      </c>
      <c r="E660" s="209">
        <v>2</v>
      </c>
      <c r="F660" s="209">
        <v>31075.284871405005</v>
      </c>
      <c r="G660" s="210">
        <v>62150.56974281001</v>
      </c>
    </row>
    <row r="661" spans="1:7" ht="12.75">
      <c r="A661" s="86">
        <v>653</v>
      </c>
      <c r="B661" s="208" t="s">
        <v>791</v>
      </c>
      <c r="C661" s="208" t="s">
        <v>792</v>
      </c>
      <c r="D661" s="208" t="s">
        <v>499</v>
      </c>
      <c r="E661" s="209">
        <v>7</v>
      </c>
      <c r="F661" s="209">
        <v>3060.9352857145564</v>
      </c>
      <c r="G661" s="210">
        <v>21426.547000001894</v>
      </c>
    </row>
    <row r="662" spans="1:7" ht="12.75">
      <c r="A662" s="86">
        <v>654</v>
      </c>
      <c r="B662" s="208" t="s">
        <v>704</v>
      </c>
      <c r="C662" s="208" t="s">
        <v>705</v>
      </c>
      <c r="D662" s="208" t="s">
        <v>499</v>
      </c>
      <c r="E662" s="209">
        <v>5</v>
      </c>
      <c r="F662" s="209">
        <v>798.9492800000002</v>
      </c>
      <c r="G662" s="210">
        <v>3994.746400000001</v>
      </c>
    </row>
    <row r="663" spans="1:7" ht="12.75">
      <c r="A663" s="86">
        <v>655</v>
      </c>
      <c r="B663" s="208" t="s">
        <v>1924</v>
      </c>
      <c r="C663" s="208" t="s">
        <v>1925</v>
      </c>
      <c r="D663" s="208" t="s">
        <v>499</v>
      </c>
      <c r="E663" s="209">
        <v>2</v>
      </c>
      <c r="F663" s="209">
        <v>3504.854033250257</v>
      </c>
      <c r="G663" s="210">
        <v>7009.708066500514</v>
      </c>
    </row>
    <row r="664" spans="1:7" ht="12.75">
      <c r="A664" s="86">
        <v>656</v>
      </c>
      <c r="B664" s="208" t="s">
        <v>605</v>
      </c>
      <c r="C664" s="208" t="s">
        <v>606</v>
      </c>
      <c r="D664" s="208" t="s">
        <v>499</v>
      </c>
      <c r="E664" s="209">
        <v>8</v>
      </c>
      <c r="F664" s="209">
        <v>569.8616000000001</v>
      </c>
      <c r="G664" s="210">
        <v>4558.8928000000005</v>
      </c>
    </row>
    <row r="665" spans="1:7" ht="12.75">
      <c r="A665" s="86">
        <v>657</v>
      </c>
      <c r="B665" s="208" t="s">
        <v>1436</v>
      </c>
      <c r="C665" s="208" t="s">
        <v>1174</v>
      </c>
      <c r="D665" s="208" t="s">
        <v>499</v>
      </c>
      <c r="E665" s="209">
        <v>3</v>
      </c>
      <c r="F665" s="209">
        <v>227.2698</v>
      </c>
      <c r="G665" s="210">
        <v>681.8094000000002</v>
      </c>
    </row>
    <row r="666" spans="1:7" ht="12.75">
      <c r="A666" s="86">
        <v>658</v>
      </c>
      <c r="B666" s="208" t="s">
        <v>729</v>
      </c>
      <c r="C666" s="208" t="s">
        <v>730</v>
      </c>
      <c r="D666" s="208" t="s">
        <v>499</v>
      </c>
      <c r="E666" s="209">
        <v>1</v>
      </c>
      <c r="F666" s="209">
        <v>4029.5</v>
      </c>
      <c r="G666" s="210">
        <v>4029.5</v>
      </c>
    </row>
    <row r="667" spans="1:7" ht="12.75">
      <c r="A667" s="86">
        <v>659</v>
      </c>
      <c r="B667" s="208" t="s">
        <v>2013</v>
      </c>
      <c r="C667" s="208" t="s">
        <v>2014</v>
      </c>
      <c r="D667" s="208" t="s">
        <v>499</v>
      </c>
      <c r="E667" s="209">
        <v>4</v>
      </c>
      <c r="F667" s="209">
        <v>1303.5</v>
      </c>
      <c r="G667" s="210">
        <v>5214</v>
      </c>
    </row>
    <row r="668" spans="1:7" ht="12.75">
      <c r="A668" s="86">
        <v>660</v>
      </c>
      <c r="B668" s="208" t="s">
        <v>2024</v>
      </c>
      <c r="C668" s="208" t="s">
        <v>2025</v>
      </c>
      <c r="D668" s="208" t="s">
        <v>499</v>
      </c>
      <c r="E668" s="209">
        <v>4</v>
      </c>
      <c r="F668" s="209">
        <v>14.260200000000003</v>
      </c>
      <c r="G668" s="210">
        <v>57.04080000000001</v>
      </c>
    </row>
    <row r="669" spans="1:7" ht="12.75">
      <c r="A669" s="86">
        <v>661</v>
      </c>
      <c r="B669" s="208" t="s">
        <v>1978</v>
      </c>
      <c r="C669" s="208" t="s">
        <v>588</v>
      </c>
      <c r="D669" s="208" t="s">
        <v>499</v>
      </c>
      <c r="E669" s="209">
        <v>1</v>
      </c>
      <c r="F669" s="209">
        <v>12556.453499999996</v>
      </c>
      <c r="G669" s="210">
        <v>12556.453499999996</v>
      </c>
    </row>
    <row r="670" spans="1:7" ht="12.75">
      <c r="A670" s="86">
        <v>662</v>
      </c>
      <c r="B670" s="208" t="s">
        <v>1736</v>
      </c>
      <c r="C670" s="208" t="s">
        <v>1737</v>
      </c>
      <c r="D670" s="208" t="s">
        <v>499</v>
      </c>
      <c r="E670" s="209">
        <v>6</v>
      </c>
      <c r="F670" s="209">
        <v>2384.8045225846427</v>
      </c>
      <c r="G670" s="210">
        <v>14308.827135507856</v>
      </c>
    </row>
    <row r="671" spans="1:7" ht="12.75">
      <c r="A671" s="86">
        <v>663</v>
      </c>
      <c r="B671" s="208" t="s">
        <v>1879</v>
      </c>
      <c r="C671" s="208" t="s">
        <v>1880</v>
      </c>
      <c r="D671" s="208" t="s">
        <v>499</v>
      </c>
      <c r="E671" s="209">
        <v>14</v>
      </c>
      <c r="F671" s="209">
        <v>2568.744836363489</v>
      </c>
      <c r="G671" s="210">
        <v>35962.427709088835</v>
      </c>
    </row>
    <row r="672" spans="1:7" ht="12.75">
      <c r="A672" s="86">
        <v>664</v>
      </c>
      <c r="B672" s="208" t="s">
        <v>535</v>
      </c>
      <c r="C672" s="208" t="s">
        <v>536</v>
      </c>
      <c r="D672" s="208" t="s">
        <v>499</v>
      </c>
      <c r="E672" s="209">
        <v>14</v>
      </c>
      <c r="F672" s="209">
        <v>133.13214285714287</v>
      </c>
      <c r="G672" s="210">
        <v>1863.85</v>
      </c>
    </row>
    <row r="673" spans="1:7" ht="12.75">
      <c r="A673" s="86">
        <v>665</v>
      </c>
      <c r="B673" s="208" t="s">
        <v>537</v>
      </c>
      <c r="C673" s="208" t="s">
        <v>538</v>
      </c>
      <c r="D673" s="208" t="s">
        <v>499</v>
      </c>
      <c r="E673" s="209">
        <v>11</v>
      </c>
      <c r="F673" s="209">
        <v>133.13272727272727</v>
      </c>
      <c r="G673" s="210">
        <v>1464.46</v>
      </c>
    </row>
    <row r="674" spans="1:7" ht="12.75">
      <c r="A674" s="86">
        <v>666</v>
      </c>
      <c r="B674" s="208" t="s">
        <v>1138</v>
      </c>
      <c r="C674" s="208" t="s">
        <v>628</v>
      </c>
      <c r="D674" s="208" t="s">
        <v>499</v>
      </c>
      <c r="E674" s="209">
        <v>2</v>
      </c>
      <c r="F674" s="209">
        <v>1996.995</v>
      </c>
      <c r="G674" s="210">
        <v>3993.99</v>
      </c>
    </row>
    <row r="675" spans="1:7" ht="12.75">
      <c r="A675" s="86">
        <v>667</v>
      </c>
      <c r="B675" s="208" t="s">
        <v>887</v>
      </c>
      <c r="C675" s="208" t="s">
        <v>888</v>
      </c>
      <c r="D675" s="208" t="s">
        <v>499</v>
      </c>
      <c r="E675" s="209">
        <v>2</v>
      </c>
      <c r="F675" s="209">
        <v>1863.8610000000006</v>
      </c>
      <c r="G675" s="210">
        <v>3727.722000000001</v>
      </c>
    </row>
    <row r="676" spans="1:7" ht="12.75">
      <c r="A676" s="86">
        <v>668</v>
      </c>
      <c r="B676" s="208" t="s">
        <v>2284</v>
      </c>
      <c r="C676" s="208" t="s">
        <v>2285</v>
      </c>
      <c r="D676" s="208" t="s">
        <v>499</v>
      </c>
      <c r="E676" s="209">
        <v>0</v>
      </c>
      <c r="F676" s="209">
        <v>0</v>
      </c>
      <c r="G676" s="210">
        <v>54907.99403124958</v>
      </c>
    </row>
    <row r="677" spans="1:7" ht="12.75">
      <c r="A677" s="86">
        <v>669</v>
      </c>
      <c r="B677" s="208" t="s">
        <v>1756</v>
      </c>
      <c r="C677" s="208" t="s">
        <v>1757</v>
      </c>
      <c r="D677" s="208" t="s">
        <v>499</v>
      </c>
      <c r="E677" s="209">
        <v>0</v>
      </c>
      <c r="F677" s="209">
        <v>0</v>
      </c>
      <c r="G677" s="210">
        <v>881.5100754857064</v>
      </c>
    </row>
    <row r="678" spans="1:7" ht="12.75">
      <c r="A678" s="86">
        <v>670</v>
      </c>
      <c r="B678" s="208" t="s">
        <v>613</v>
      </c>
      <c r="C678" s="208" t="s">
        <v>614</v>
      </c>
      <c r="D678" s="208" t="s">
        <v>499</v>
      </c>
      <c r="E678" s="209">
        <v>12</v>
      </c>
      <c r="F678" s="209">
        <v>54447.678000000014</v>
      </c>
      <c r="G678" s="210">
        <v>653372.1360000003</v>
      </c>
    </row>
    <row r="679" spans="1:7" ht="12.75">
      <c r="A679" s="86">
        <v>671</v>
      </c>
      <c r="B679" s="208" t="s">
        <v>1066</v>
      </c>
      <c r="C679" s="208" t="s">
        <v>1067</v>
      </c>
      <c r="D679" s="208" t="s">
        <v>499</v>
      </c>
      <c r="E679" s="209">
        <v>1</v>
      </c>
      <c r="F679" s="209">
        <v>1681.68</v>
      </c>
      <c r="G679" s="210">
        <v>1681.68</v>
      </c>
    </row>
    <row r="680" spans="1:7" ht="12.75">
      <c r="A680" s="86">
        <v>672</v>
      </c>
      <c r="B680" s="208" t="s">
        <v>721</v>
      </c>
      <c r="C680" s="208" t="s">
        <v>722</v>
      </c>
      <c r="D680" s="208" t="s">
        <v>499</v>
      </c>
      <c r="E680" s="209">
        <v>10</v>
      </c>
      <c r="F680" s="209">
        <v>1855.5223224461668</v>
      </c>
      <c r="G680" s="210">
        <v>18555.223224461664</v>
      </c>
    </row>
    <row r="681" spans="1:7" ht="12.75">
      <c r="A681" s="86">
        <v>673</v>
      </c>
      <c r="B681" s="208" t="s">
        <v>740</v>
      </c>
      <c r="C681" s="208" t="s">
        <v>529</v>
      </c>
      <c r="D681" s="208" t="s">
        <v>499</v>
      </c>
      <c r="E681" s="209">
        <v>12</v>
      </c>
      <c r="F681" s="209">
        <v>1252.0446061013336</v>
      </c>
      <c r="G681" s="210">
        <v>15024.535273216</v>
      </c>
    </row>
    <row r="682" spans="1:7" ht="12.75">
      <c r="A682" s="86">
        <v>674</v>
      </c>
      <c r="B682" s="208" t="s">
        <v>584</v>
      </c>
      <c r="C682" s="208" t="s">
        <v>585</v>
      </c>
      <c r="D682" s="208" t="s">
        <v>499</v>
      </c>
      <c r="E682" s="209">
        <v>2</v>
      </c>
      <c r="F682" s="209">
        <v>637.5502869349999</v>
      </c>
      <c r="G682" s="210">
        <v>1275.1005738699998</v>
      </c>
    </row>
    <row r="683" spans="1:7" ht="12.75">
      <c r="A683" s="86">
        <v>675</v>
      </c>
      <c r="B683" s="208" t="s">
        <v>723</v>
      </c>
      <c r="C683" s="208" t="s">
        <v>724</v>
      </c>
      <c r="D683" s="208" t="s">
        <v>499</v>
      </c>
      <c r="E683" s="209">
        <v>2</v>
      </c>
      <c r="F683" s="209">
        <v>531.6676163700001</v>
      </c>
      <c r="G683" s="210">
        <v>1063.3352327400003</v>
      </c>
    </row>
    <row r="684" spans="1:7" ht="12.75">
      <c r="A684" s="86">
        <v>676</v>
      </c>
      <c r="B684" s="208" t="s">
        <v>1162</v>
      </c>
      <c r="C684" s="208" t="s">
        <v>1163</v>
      </c>
      <c r="D684" s="208" t="s">
        <v>499</v>
      </c>
      <c r="E684" s="209">
        <v>24</v>
      </c>
      <c r="F684" s="209">
        <v>3775.518516230748</v>
      </c>
      <c r="G684" s="210">
        <v>90612.44438953795</v>
      </c>
    </row>
    <row r="685" spans="1:7" ht="12.75">
      <c r="A685" s="86">
        <v>677</v>
      </c>
      <c r="B685" s="208" t="s">
        <v>2164</v>
      </c>
      <c r="C685" s="208" t="s">
        <v>2165</v>
      </c>
      <c r="D685" s="208" t="s">
        <v>499</v>
      </c>
      <c r="E685" s="209">
        <v>3</v>
      </c>
      <c r="F685" s="209">
        <v>25870.679473619362</v>
      </c>
      <c r="G685" s="210">
        <v>77612.03842085808</v>
      </c>
    </row>
    <row r="686" spans="1:7" ht="12.75">
      <c r="A686" s="86">
        <v>678</v>
      </c>
      <c r="B686" s="208" t="s">
        <v>2286</v>
      </c>
      <c r="C686" s="208" t="s">
        <v>2287</v>
      </c>
      <c r="D686" s="208" t="s">
        <v>499</v>
      </c>
      <c r="E686" s="209">
        <v>0</v>
      </c>
      <c r="F686" s="209">
        <v>0</v>
      </c>
      <c r="G686" s="210">
        <v>588.1228999999165</v>
      </c>
    </row>
    <row r="687" spans="1:7" ht="12.75">
      <c r="A687" s="86">
        <v>679</v>
      </c>
      <c r="B687" s="208" t="s">
        <v>1746</v>
      </c>
      <c r="C687" s="208" t="s">
        <v>1747</v>
      </c>
      <c r="D687" s="208" t="s">
        <v>499</v>
      </c>
      <c r="E687" s="209">
        <v>1</v>
      </c>
      <c r="F687" s="209">
        <v>31162.5</v>
      </c>
      <c r="G687" s="210">
        <v>31162.5</v>
      </c>
    </row>
    <row r="688" spans="1:7" ht="12.75">
      <c r="A688" s="86">
        <v>680</v>
      </c>
      <c r="B688" s="208" t="s">
        <v>617</v>
      </c>
      <c r="C688" s="208" t="s">
        <v>618</v>
      </c>
      <c r="D688" s="208" t="s">
        <v>499</v>
      </c>
      <c r="E688" s="209">
        <v>40</v>
      </c>
      <c r="F688" s="209">
        <v>52852.04549999988</v>
      </c>
      <c r="G688" s="210">
        <v>2114081.819999995</v>
      </c>
    </row>
    <row r="689" spans="1:7" ht="12.75">
      <c r="A689" s="86">
        <v>681</v>
      </c>
      <c r="B689" s="208" t="s">
        <v>2288</v>
      </c>
      <c r="C689" s="208" t="s">
        <v>2289</v>
      </c>
      <c r="D689" s="208" t="s">
        <v>499</v>
      </c>
      <c r="E689" s="209">
        <v>3</v>
      </c>
      <c r="F689" s="209">
        <v>11752.11390962382</v>
      </c>
      <c r="G689" s="210">
        <v>35256.34172887146</v>
      </c>
    </row>
    <row r="690" spans="1:7" ht="12.75">
      <c r="A690" s="86">
        <v>682</v>
      </c>
      <c r="B690" s="208" t="s">
        <v>1752</v>
      </c>
      <c r="C690" s="208" t="s">
        <v>1753</v>
      </c>
      <c r="D690" s="208" t="s">
        <v>499</v>
      </c>
      <c r="E690" s="209">
        <v>11</v>
      </c>
      <c r="F690" s="209">
        <v>14997.291880644507</v>
      </c>
      <c r="G690" s="210">
        <v>164970.21068708957</v>
      </c>
    </row>
    <row r="691" spans="1:7" ht="12.75">
      <c r="A691" s="86">
        <v>683</v>
      </c>
      <c r="B691" s="208" t="s">
        <v>1589</v>
      </c>
      <c r="C691" s="208" t="s">
        <v>1590</v>
      </c>
      <c r="D691" s="208" t="s">
        <v>499</v>
      </c>
      <c r="E691" s="209">
        <v>3</v>
      </c>
      <c r="F691" s="209">
        <v>65990.98058974325</v>
      </c>
      <c r="G691" s="210">
        <v>197972.94176922977</v>
      </c>
    </row>
    <row r="692" spans="1:7" ht="12.75">
      <c r="A692" s="86">
        <v>684</v>
      </c>
      <c r="B692" s="208" t="s">
        <v>1585</v>
      </c>
      <c r="C692" s="208" t="s">
        <v>1586</v>
      </c>
      <c r="D692" s="208" t="s">
        <v>499</v>
      </c>
      <c r="E692" s="209">
        <v>1</v>
      </c>
      <c r="F692" s="209">
        <v>23250.645</v>
      </c>
      <c r="G692" s="210">
        <v>23250.645</v>
      </c>
    </row>
    <row r="693" spans="1:7" ht="12.75">
      <c r="A693" s="86">
        <v>685</v>
      </c>
      <c r="B693" s="208" t="s">
        <v>812</v>
      </c>
      <c r="C693" s="208" t="s">
        <v>813</v>
      </c>
      <c r="D693" s="208" t="s">
        <v>499</v>
      </c>
      <c r="E693" s="209">
        <v>5</v>
      </c>
      <c r="F693" s="209">
        <v>664.9164444448002</v>
      </c>
      <c r="G693" s="210">
        <v>3324.582222224001</v>
      </c>
    </row>
    <row r="694" spans="1:7" ht="12.75">
      <c r="A694" s="86">
        <v>686</v>
      </c>
      <c r="B694" s="208" t="s">
        <v>987</v>
      </c>
      <c r="C694" s="208" t="s">
        <v>988</v>
      </c>
      <c r="D694" s="208" t="s">
        <v>499</v>
      </c>
      <c r="E694" s="209">
        <v>6</v>
      </c>
      <c r="F694" s="209">
        <v>210.7682333333334</v>
      </c>
      <c r="G694" s="210">
        <v>1264.6094000000005</v>
      </c>
    </row>
    <row r="695" spans="1:7" ht="12.75">
      <c r="A695" s="86">
        <v>687</v>
      </c>
      <c r="B695" s="208" t="s">
        <v>1530</v>
      </c>
      <c r="C695" s="208" t="s">
        <v>1531</v>
      </c>
      <c r="D695" s="208" t="s">
        <v>499</v>
      </c>
      <c r="E695" s="209">
        <v>8</v>
      </c>
      <c r="F695" s="209">
        <v>432.4198750000001</v>
      </c>
      <c r="G695" s="210">
        <v>3459.359000000001</v>
      </c>
    </row>
    <row r="696" spans="1:7" ht="12.75">
      <c r="A696" s="86">
        <v>688</v>
      </c>
      <c r="B696" s="208" t="s">
        <v>1007</v>
      </c>
      <c r="C696" s="208" t="s">
        <v>1008</v>
      </c>
      <c r="D696" s="208" t="s">
        <v>499</v>
      </c>
      <c r="E696" s="209">
        <v>2</v>
      </c>
      <c r="F696" s="209">
        <v>37179.87413333334</v>
      </c>
      <c r="G696" s="210">
        <v>74359.74826666666</v>
      </c>
    </row>
    <row r="697" spans="1:7" ht="12.75">
      <c r="A697" s="86">
        <v>689</v>
      </c>
      <c r="B697" s="208" t="s">
        <v>1276</v>
      </c>
      <c r="C697" s="208" t="s">
        <v>1277</v>
      </c>
      <c r="D697" s="208" t="s">
        <v>499</v>
      </c>
      <c r="E697" s="209">
        <v>1</v>
      </c>
      <c r="F697" s="209">
        <v>22098.9</v>
      </c>
      <c r="G697" s="210">
        <v>22098.9</v>
      </c>
    </row>
    <row r="698" spans="1:7" ht="12.75">
      <c r="A698" s="86">
        <v>690</v>
      </c>
      <c r="B698" s="208" t="s">
        <v>1272</v>
      </c>
      <c r="C698" s="208" t="s">
        <v>1273</v>
      </c>
      <c r="D698" s="208" t="s">
        <v>499</v>
      </c>
      <c r="E698" s="209">
        <v>4</v>
      </c>
      <c r="F698" s="209">
        <v>3076.559850000003</v>
      </c>
      <c r="G698" s="210">
        <v>12306.23940000001</v>
      </c>
    </row>
    <row r="699" spans="1:7" ht="12.75">
      <c r="A699" s="86">
        <v>691</v>
      </c>
      <c r="B699" s="208" t="s">
        <v>1464</v>
      </c>
      <c r="C699" s="208" t="s">
        <v>1465</v>
      </c>
      <c r="D699" s="208" t="s">
        <v>499</v>
      </c>
      <c r="E699" s="209">
        <v>1</v>
      </c>
      <c r="F699" s="209">
        <v>72281.13</v>
      </c>
      <c r="G699" s="210">
        <v>72281.13</v>
      </c>
    </row>
    <row r="700" spans="1:7" ht="12.75">
      <c r="A700" s="86">
        <v>692</v>
      </c>
      <c r="B700" s="208" t="s">
        <v>1559</v>
      </c>
      <c r="C700" s="208" t="s">
        <v>1560</v>
      </c>
      <c r="D700" s="208" t="s">
        <v>499</v>
      </c>
      <c r="E700" s="209">
        <v>2</v>
      </c>
      <c r="F700" s="209">
        <v>224576</v>
      </c>
      <c r="G700" s="210">
        <v>449152</v>
      </c>
    </row>
    <row r="701" spans="1:7" ht="12.75">
      <c r="A701" s="86">
        <v>693</v>
      </c>
      <c r="B701" s="208" t="s">
        <v>1476</v>
      </c>
      <c r="C701" s="208" t="s">
        <v>1477</v>
      </c>
      <c r="D701" s="208" t="s">
        <v>499</v>
      </c>
      <c r="E701" s="209">
        <v>5</v>
      </c>
      <c r="F701" s="209">
        <v>4994.397291666858</v>
      </c>
      <c r="G701" s="210">
        <v>24971.98645833429</v>
      </c>
    </row>
    <row r="702" spans="1:7" ht="12.75">
      <c r="A702" s="86">
        <v>694</v>
      </c>
      <c r="B702" s="208" t="s">
        <v>1478</v>
      </c>
      <c r="C702" s="208" t="s">
        <v>1479</v>
      </c>
      <c r="D702" s="208" t="s">
        <v>499</v>
      </c>
      <c r="E702" s="209">
        <v>41</v>
      </c>
      <c r="F702" s="209">
        <v>3967.538482532587</v>
      </c>
      <c r="G702" s="210">
        <v>162669.07778383605</v>
      </c>
    </row>
    <row r="703" spans="1:7" ht="12.75">
      <c r="A703" s="86">
        <v>695</v>
      </c>
      <c r="B703" s="208" t="s">
        <v>1545</v>
      </c>
      <c r="C703" s="208" t="s">
        <v>1546</v>
      </c>
      <c r="D703" s="208" t="s">
        <v>499</v>
      </c>
      <c r="E703" s="209">
        <v>1</v>
      </c>
      <c r="F703" s="209">
        <v>11964.286400000006</v>
      </c>
      <c r="G703" s="210">
        <v>11964.286400000006</v>
      </c>
    </row>
    <row r="704" spans="1:7" ht="12.75">
      <c r="A704" s="86">
        <v>696</v>
      </c>
      <c r="B704" s="208" t="s">
        <v>782</v>
      </c>
      <c r="C704" s="208" t="s">
        <v>711</v>
      </c>
      <c r="D704" s="208" t="s">
        <v>499</v>
      </c>
      <c r="E704" s="209">
        <v>19</v>
      </c>
      <c r="F704" s="209">
        <v>6687.568975438739</v>
      </c>
      <c r="G704" s="210">
        <v>127063.81053333603</v>
      </c>
    </row>
    <row r="705" spans="1:7" ht="12.75">
      <c r="A705" s="86">
        <v>697</v>
      </c>
      <c r="B705" s="208" t="s">
        <v>810</v>
      </c>
      <c r="C705" s="208" t="s">
        <v>811</v>
      </c>
      <c r="D705" s="208" t="s">
        <v>499</v>
      </c>
      <c r="E705" s="209">
        <v>4</v>
      </c>
      <c r="F705" s="209">
        <v>133.076</v>
      </c>
      <c r="G705" s="210">
        <v>532.304</v>
      </c>
    </row>
    <row r="706" spans="1:7" ht="12.75">
      <c r="A706" s="86">
        <v>698</v>
      </c>
      <c r="B706" s="208" t="s">
        <v>999</v>
      </c>
      <c r="C706" s="208" t="s">
        <v>1000</v>
      </c>
      <c r="D706" s="208" t="s">
        <v>499</v>
      </c>
      <c r="E706" s="209">
        <v>2</v>
      </c>
      <c r="F706" s="209">
        <v>532.304</v>
      </c>
      <c r="G706" s="210">
        <v>1064.608</v>
      </c>
    </row>
    <row r="707" spans="1:7" ht="12.75">
      <c r="A707" s="86">
        <v>699</v>
      </c>
      <c r="B707" s="208" t="s">
        <v>1833</v>
      </c>
      <c r="C707" s="208" t="s">
        <v>1834</v>
      </c>
      <c r="D707" s="208" t="s">
        <v>499</v>
      </c>
      <c r="E707" s="209">
        <v>2</v>
      </c>
      <c r="F707" s="209">
        <v>9805.6</v>
      </c>
      <c r="G707" s="210">
        <v>19611.2</v>
      </c>
    </row>
    <row r="708" spans="1:7" ht="12.75">
      <c r="A708" s="86">
        <v>700</v>
      </c>
      <c r="B708" s="208" t="s">
        <v>1887</v>
      </c>
      <c r="C708" s="208" t="s">
        <v>1888</v>
      </c>
      <c r="D708" s="208" t="s">
        <v>499</v>
      </c>
      <c r="E708" s="209">
        <v>1</v>
      </c>
      <c r="F708" s="209">
        <v>75075.35714285522</v>
      </c>
      <c r="G708" s="210">
        <v>75075.35714285522</v>
      </c>
    </row>
    <row r="709" spans="1:7" ht="12.75">
      <c r="A709" s="86">
        <v>701</v>
      </c>
      <c r="B709" s="208" t="s">
        <v>651</v>
      </c>
      <c r="C709" s="208" t="s">
        <v>652</v>
      </c>
      <c r="D709" s="208" t="s">
        <v>499</v>
      </c>
      <c r="E709" s="209">
        <v>6</v>
      </c>
      <c r="F709" s="209">
        <v>265.73400000000004</v>
      </c>
      <c r="G709" s="210">
        <v>1594.4040000000005</v>
      </c>
    </row>
    <row r="710" spans="1:7" ht="12.75">
      <c r="A710" s="86">
        <v>702</v>
      </c>
      <c r="B710" s="208" t="s">
        <v>707</v>
      </c>
      <c r="C710" s="208" t="s">
        <v>540</v>
      </c>
      <c r="D710" s="208" t="s">
        <v>499</v>
      </c>
      <c r="E710" s="209">
        <v>61</v>
      </c>
      <c r="F710" s="209">
        <v>265.7309836065574</v>
      </c>
      <c r="G710" s="210">
        <v>16209.59</v>
      </c>
    </row>
    <row r="711" spans="1:7" ht="12.75">
      <c r="A711" s="86">
        <v>703</v>
      </c>
      <c r="B711" s="208" t="s">
        <v>1565</v>
      </c>
      <c r="C711" s="208" t="s">
        <v>1566</v>
      </c>
      <c r="D711" s="208" t="s">
        <v>499</v>
      </c>
      <c r="E711" s="209">
        <v>3</v>
      </c>
      <c r="F711" s="209">
        <v>128676.23496000002</v>
      </c>
      <c r="G711" s="210">
        <v>386028.70488000015</v>
      </c>
    </row>
    <row r="712" spans="1:7" ht="12.75">
      <c r="A712" s="86">
        <v>704</v>
      </c>
      <c r="B712" s="208" t="s">
        <v>1567</v>
      </c>
      <c r="C712" s="208" t="s">
        <v>1568</v>
      </c>
      <c r="D712" s="208" t="s">
        <v>499</v>
      </c>
      <c r="E712" s="209">
        <v>8</v>
      </c>
      <c r="F712" s="209">
        <v>7693.978319999999</v>
      </c>
      <c r="G712" s="210">
        <v>61551.82656</v>
      </c>
    </row>
    <row r="713" spans="1:7" ht="12.75">
      <c r="A713" s="86">
        <v>705</v>
      </c>
      <c r="B713" s="208" t="s">
        <v>1158</v>
      </c>
      <c r="C713" s="208" t="s">
        <v>1159</v>
      </c>
      <c r="D713" s="208" t="s">
        <v>499</v>
      </c>
      <c r="E713" s="209">
        <v>1</v>
      </c>
      <c r="F713" s="209">
        <v>6411.94</v>
      </c>
      <c r="G713" s="210">
        <v>6411.94</v>
      </c>
    </row>
    <row r="714" spans="1:7" ht="12.75">
      <c r="A714" s="86">
        <v>706</v>
      </c>
      <c r="B714" s="208" t="s">
        <v>1563</v>
      </c>
      <c r="C714" s="208" t="s">
        <v>1564</v>
      </c>
      <c r="D714" s="208" t="s">
        <v>499</v>
      </c>
      <c r="E714" s="209">
        <v>18</v>
      </c>
      <c r="F714" s="209">
        <v>13007.883743549972</v>
      </c>
      <c r="G714" s="210">
        <v>234141.9073838995</v>
      </c>
    </row>
    <row r="715" spans="1:7" ht="12.75">
      <c r="A715" s="86">
        <v>707</v>
      </c>
      <c r="B715" s="208" t="s">
        <v>2019</v>
      </c>
      <c r="C715" s="208" t="s">
        <v>2020</v>
      </c>
      <c r="D715" s="208" t="s">
        <v>499</v>
      </c>
      <c r="E715" s="209">
        <v>4</v>
      </c>
      <c r="F715" s="209">
        <v>4625.25</v>
      </c>
      <c r="G715" s="210">
        <v>18501</v>
      </c>
    </row>
    <row r="716" spans="1:7" ht="12.75">
      <c r="A716" s="86">
        <v>708</v>
      </c>
      <c r="B716" s="208" t="s">
        <v>752</v>
      </c>
      <c r="C716" s="208" t="s">
        <v>753</v>
      </c>
      <c r="D716" s="208" t="s">
        <v>499</v>
      </c>
      <c r="E716" s="209">
        <v>6</v>
      </c>
      <c r="F716" s="209">
        <v>19451.95830000001</v>
      </c>
      <c r="G716" s="210">
        <v>116711.74980000005</v>
      </c>
    </row>
    <row r="717" spans="1:7" ht="12.75">
      <c r="A717" s="86">
        <v>709</v>
      </c>
      <c r="B717" s="208" t="s">
        <v>1569</v>
      </c>
      <c r="C717" s="208" t="s">
        <v>1570</v>
      </c>
      <c r="D717" s="208" t="s">
        <v>499</v>
      </c>
      <c r="E717" s="209">
        <v>1</v>
      </c>
      <c r="F717" s="209">
        <v>50638.06780000001</v>
      </c>
      <c r="G717" s="210">
        <v>50638.06780000001</v>
      </c>
    </row>
    <row r="718" spans="1:7" ht="12.75">
      <c r="A718" s="86">
        <v>710</v>
      </c>
      <c r="B718" s="208" t="s">
        <v>1520</v>
      </c>
      <c r="C718" s="208" t="s">
        <v>1521</v>
      </c>
      <c r="D718" s="208" t="s">
        <v>499</v>
      </c>
      <c r="E718" s="209">
        <v>8</v>
      </c>
      <c r="F718" s="209">
        <v>5348.2663299999995</v>
      </c>
      <c r="G718" s="210">
        <v>42786.13064</v>
      </c>
    </row>
    <row r="719" spans="1:7" ht="12.75">
      <c r="A719" s="86">
        <v>711</v>
      </c>
      <c r="B719" s="208" t="s">
        <v>845</v>
      </c>
      <c r="C719" s="208" t="s">
        <v>846</v>
      </c>
      <c r="D719" s="208" t="s">
        <v>499</v>
      </c>
      <c r="E719" s="209">
        <v>7</v>
      </c>
      <c r="F719" s="209">
        <v>2018.8326428571434</v>
      </c>
      <c r="G719" s="210">
        <v>14131.828500000003</v>
      </c>
    </row>
    <row r="720" spans="1:7" ht="12.75">
      <c r="A720" s="86">
        <v>712</v>
      </c>
      <c r="B720" s="208" t="s">
        <v>1792</v>
      </c>
      <c r="C720" s="208" t="s">
        <v>1793</v>
      </c>
      <c r="D720" s="208" t="s">
        <v>499</v>
      </c>
      <c r="E720" s="209">
        <v>18</v>
      </c>
      <c r="F720" s="209">
        <v>5139.228166666667</v>
      </c>
      <c r="G720" s="210">
        <v>92506.10700000002</v>
      </c>
    </row>
    <row r="721" spans="1:7" ht="12.75">
      <c r="A721" s="86">
        <v>713</v>
      </c>
      <c r="B721" s="208" t="s">
        <v>1865</v>
      </c>
      <c r="C721" s="208" t="s">
        <v>1866</v>
      </c>
      <c r="D721" s="208" t="s">
        <v>499</v>
      </c>
      <c r="E721" s="209">
        <v>23</v>
      </c>
      <c r="F721" s="209">
        <v>6659.773741894797</v>
      </c>
      <c r="G721" s="210">
        <v>153174.79606358032</v>
      </c>
    </row>
    <row r="722" spans="1:7" ht="12.75">
      <c r="A722" s="86">
        <v>714</v>
      </c>
      <c r="B722" s="208" t="s">
        <v>743</v>
      </c>
      <c r="C722" s="208" t="s">
        <v>744</v>
      </c>
      <c r="D722" s="208" t="s">
        <v>499</v>
      </c>
      <c r="E722" s="209">
        <v>2</v>
      </c>
      <c r="F722" s="209">
        <v>2852.8499999999995</v>
      </c>
      <c r="G722" s="210">
        <v>5705.699999999999</v>
      </c>
    </row>
    <row r="723" spans="1:7" ht="12.75">
      <c r="A723" s="86">
        <v>715</v>
      </c>
      <c r="B723" s="208" t="s">
        <v>1956</v>
      </c>
      <c r="C723" s="208" t="s">
        <v>1957</v>
      </c>
      <c r="D723" s="208" t="s">
        <v>499</v>
      </c>
      <c r="E723" s="209">
        <v>107</v>
      </c>
      <c r="F723" s="209">
        <v>42469.84347011531</v>
      </c>
      <c r="G723" s="210">
        <v>4544273.251302337</v>
      </c>
    </row>
    <row r="724" spans="1:7" ht="12.75">
      <c r="A724" s="86">
        <v>716</v>
      </c>
      <c r="B724" s="208" t="s">
        <v>1829</v>
      </c>
      <c r="C724" s="208" t="s">
        <v>1830</v>
      </c>
      <c r="D724" s="208" t="s">
        <v>499</v>
      </c>
      <c r="E724" s="209">
        <v>1</v>
      </c>
      <c r="F724" s="209">
        <v>36755.979999999996</v>
      </c>
      <c r="G724" s="210">
        <v>36755.97999999999</v>
      </c>
    </row>
    <row r="725" spans="1:7" ht="12.75">
      <c r="A725" s="86">
        <v>717</v>
      </c>
      <c r="B725" s="208" t="s">
        <v>2113</v>
      </c>
      <c r="C725" s="208" t="s">
        <v>2114</v>
      </c>
      <c r="D725" s="208" t="s">
        <v>499</v>
      </c>
      <c r="E725" s="209">
        <v>9</v>
      </c>
      <c r="F725" s="209">
        <v>11471.916931623933</v>
      </c>
      <c r="G725" s="210">
        <v>103247.25238461539</v>
      </c>
    </row>
    <row r="726" spans="1:7" ht="12.75">
      <c r="A726" s="86">
        <v>718</v>
      </c>
      <c r="B726" s="208" t="s">
        <v>1056</v>
      </c>
      <c r="C726" s="208" t="s">
        <v>1057</v>
      </c>
      <c r="D726" s="208" t="s">
        <v>499</v>
      </c>
      <c r="E726" s="209">
        <v>1</v>
      </c>
      <c r="F726" s="209">
        <v>107160.69760000012</v>
      </c>
      <c r="G726" s="210">
        <v>107160.69760000009</v>
      </c>
    </row>
    <row r="727" spans="1:7" ht="12.75">
      <c r="A727" s="86">
        <v>719</v>
      </c>
      <c r="B727" s="208" t="s">
        <v>1577</v>
      </c>
      <c r="C727" s="208" t="s">
        <v>1578</v>
      </c>
      <c r="D727" s="208" t="s">
        <v>499</v>
      </c>
      <c r="E727" s="209">
        <v>1</v>
      </c>
      <c r="F727" s="209">
        <v>6666.665</v>
      </c>
      <c r="G727" s="210">
        <v>6666.665</v>
      </c>
    </row>
    <row r="728" spans="1:7" ht="12.75">
      <c r="A728" s="86">
        <v>720</v>
      </c>
      <c r="B728" s="208" t="s">
        <v>2068</v>
      </c>
      <c r="C728" s="208" t="s">
        <v>2069</v>
      </c>
      <c r="D728" s="208" t="s">
        <v>499</v>
      </c>
      <c r="E728" s="209">
        <v>1</v>
      </c>
      <c r="F728" s="209">
        <v>12652.5</v>
      </c>
      <c r="G728" s="210">
        <v>12652.5</v>
      </c>
    </row>
    <row r="729" spans="1:7" ht="12.75">
      <c r="A729" s="86">
        <v>721</v>
      </c>
      <c r="B729" s="208" t="s">
        <v>1885</v>
      </c>
      <c r="C729" s="208" t="s">
        <v>1886</v>
      </c>
      <c r="D729" s="208" t="s">
        <v>499</v>
      </c>
      <c r="E729" s="209">
        <v>10</v>
      </c>
      <c r="F729" s="209">
        <v>6638.822608695889</v>
      </c>
      <c r="G729" s="210">
        <v>66388.2260869589</v>
      </c>
    </row>
    <row r="730" spans="1:7" ht="12.75">
      <c r="A730" s="86">
        <v>722</v>
      </c>
      <c r="B730" s="208" t="s">
        <v>1686</v>
      </c>
      <c r="C730" s="208" t="s">
        <v>1687</v>
      </c>
      <c r="D730" s="208" t="s">
        <v>499</v>
      </c>
      <c r="E730" s="209">
        <v>16</v>
      </c>
      <c r="F730" s="209">
        <v>17746.425242937737</v>
      </c>
      <c r="G730" s="210">
        <v>283942.80388700374</v>
      </c>
    </row>
    <row r="731" spans="1:7" ht="12.75">
      <c r="A731" s="86">
        <v>723</v>
      </c>
      <c r="B731" s="208" t="s">
        <v>1916</v>
      </c>
      <c r="C731" s="208" t="s">
        <v>1917</v>
      </c>
      <c r="D731" s="208" t="s">
        <v>499</v>
      </c>
      <c r="E731" s="209">
        <v>5</v>
      </c>
      <c r="F731" s="209">
        <v>6486.893825179577</v>
      </c>
      <c r="G731" s="210">
        <v>32434.469125897886</v>
      </c>
    </row>
    <row r="732" spans="1:7" ht="12.75">
      <c r="A732" s="86">
        <v>724</v>
      </c>
      <c r="B732" s="208" t="s">
        <v>615</v>
      </c>
      <c r="C732" s="208" t="s">
        <v>616</v>
      </c>
      <c r="D732" s="208" t="s">
        <v>499</v>
      </c>
      <c r="E732" s="209">
        <v>49</v>
      </c>
      <c r="F732" s="209">
        <v>46547.18189787845</v>
      </c>
      <c r="G732" s="210">
        <v>2280811.9129960444</v>
      </c>
    </row>
    <row r="733" spans="1:7" ht="12.75">
      <c r="A733" s="86">
        <v>725</v>
      </c>
      <c r="B733" s="208" t="s">
        <v>1536</v>
      </c>
      <c r="C733" s="208" t="s">
        <v>1537</v>
      </c>
      <c r="D733" s="208" t="s">
        <v>499</v>
      </c>
      <c r="E733" s="209">
        <v>16</v>
      </c>
      <c r="F733" s="209">
        <v>734.8095789473869</v>
      </c>
      <c r="G733" s="210">
        <v>11756.953263158188</v>
      </c>
    </row>
    <row r="734" spans="1:7" ht="12.75">
      <c r="A734" s="86">
        <v>726</v>
      </c>
      <c r="B734" s="208" t="s">
        <v>1448</v>
      </c>
      <c r="C734" s="208" t="s">
        <v>1449</v>
      </c>
      <c r="D734" s="208" t="s">
        <v>499</v>
      </c>
      <c r="E734" s="209">
        <v>7</v>
      </c>
      <c r="F734" s="209">
        <v>6831.829285714285</v>
      </c>
      <c r="G734" s="210">
        <v>47822.805</v>
      </c>
    </row>
    <row r="735" spans="1:7" ht="12.75">
      <c r="A735" s="86">
        <v>727</v>
      </c>
      <c r="B735" s="208" t="s">
        <v>1534</v>
      </c>
      <c r="C735" s="208" t="s">
        <v>1535</v>
      </c>
      <c r="D735" s="208" t="s">
        <v>499</v>
      </c>
      <c r="E735" s="209">
        <v>19</v>
      </c>
      <c r="F735" s="209">
        <v>444.9716538461417</v>
      </c>
      <c r="G735" s="210">
        <v>8454.461423076693</v>
      </c>
    </row>
    <row r="736" spans="1:7" ht="12.75">
      <c r="A736" s="86">
        <v>728</v>
      </c>
      <c r="B736" s="208" t="s">
        <v>1375</v>
      </c>
      <c r="C736" s="208" t="s">
        <v>1376</v>
      </c>
      <c r="D736" s="208" t="s">
        <v>499</v>
      </c>
      <c r="E736" s="209">
        <v>3</v>
      </c>
      <c r="F736" s="209">
        <v>27982.196699999968</v>
      </c>
      <c r="G736" s="210">
        <v>83946.5900999999</v>
      </c>
    </row>
    <row r="737" spans="1:7" ht="12.75">
      <c r="A737" s="86">
        <v>729</v>
      </c>
      <c r="B737" s="208" t="s">
        <v>1462</v>
      </c>
      <c r="C737" s="208" t="s">
        <v>1463</v>
      </c>
      <c r="D737" s="208" t="s">
        <v>499</v>
      </c>
      <c r="E737" s="209">
        <v>1</v>
      </c>
      <c r="F737" s="209">
        <v>6424.458600000022</v>
      </c>
      <c r="G737" s="210">
        <v>6424.458600000022</v>
      </c>
    </row>
    <row r="738" spans="1:7" ht="12.75">
      <c r="A738" s="86">
        <v>730</v>
      </c>
      <c r="B738" s="208" t="s">
        <v>1571</v>
      </c>
      <c r="C738" s="208" t="s">
        <v>1572</v>
      </c>
      <c r="D738" s="208" t="s">
        <v>499</v>
      </c>
      <c r="E738" s="209">
        <v>9</v>
      </c>
      <c r="F738" s="209">
        <v>12053.927139682197</v>
      </c>
      <c r="G738" s="210">
        <v>108485.34425713978</v>
      </c>
    </row>
    <row r="739" spans="1:7" ht="12.75">
      <c r="A739" s="86">
        <v>731</v>
      </c>
      <c r="B739" s="208" t="s">
        <v>2094</v>
      </c>
      <c r="C739" s="208" t="s">
        <v>2095</v>
      </c>
      <c r="D739" s="208" t="s">
        <v>499</v>
      </c>
      <c r="E739" s="209">
        <v>34</v>
      </c>
      <c r="F739" s="209">
        <v>771.0185411764703</v>
      </c>
      <c r="G739" s="210">
        <v>26214.63039999999</v>
      </c>
    </row>
    <row r="740" spans="1:7" ht="12.75">
      <c r="A740" s="86">
        <v>732</v>
      </c>
      <c r="B740" s="208" t="s">
        <v>1813</v>
      </c>
      <c r="C740" s="208" t="s">
        <v>1814</v>
      </c>
      <c r="D740" s="208" t="s">
        <v>499</v>
      </c>
      <c r="E740" s="209">
        <v>38</v>
      </c>
      <c r="F740" s="209">
        <v>15119.578962500002</v>
      </c>
      <c r="G740" s="210">
        <v>574544.0005750001</v>
      </c>
    </row>
    <row r="741" spans="1:7" ht="12.75">
      <c r="A741" s="86">
        <v>733</v>
      </c>
      <c r="B741" s="208" t="s">
        <v>1807</v>
      </c>
      <c r="C741" s="208" t="s">
        <v>1808</v>
      </c>
      <c r="D741" s="208" t="s">
        <v>499</v>
      </c>
      <c r="E741" s="209">
        <v>21</v>
      </c>
      <c r="F741" s="209">
        <v>10444.187408695652</v>
      </c>
      <c r="G741" s="210">
        <v>219327.93558260865</v>
      </c>
    </row>
    <row r="742" spans="1:7" ht="12.75">
      <c r="A742" s="86">
        <v>734</v>
      </c>
      <c r="B742" s="208" t="s">
        <v>1809</v>
      </c>
      <c r="C742" s="208" t="s">
        <v>1810</v>
      </c>
      <c r="D742" s="208" t="s">
        <v>499</v>
      </c>
      <c r="E742" s="209">
        <v>22</v>
      </c>
      <c r="F742" s="209">
        <v>12794.626172727272</v>
      </c>
      <c r="G742" s="210">
        <v>281481.7758</v>
      </c>
    </row>
    <row r="743" spans="1:7" ht="12.75">
      <c r="A743" s="86">
        <v>735</v>
      </c>
      <c r="B743" s="208" t="s">
        <v>2082</v>
      </c>
      <c r="C743" s="208" t="s">
        <v>2083</v>
      </c>
      <c r="D743" s="208" t="s">
        <v>499</v>
      </c>
      <c r="E743" s="209">
        <v>28</v>
      </c>
      <c r="F743" s="209">
        <v>22467.561600000005</v>
      </c>
      <c r="G743" s="210">
        <v>629091.7248000002</v>
      </c>
    </row>
    <row r="744" spans="1:7" ht="12.75">
      <c r="A744" s="86">
        <v>736</v>
      </c>
      <c r="B744" s="208" t="s">
        <v>1106</v>
      </c>
      <c r="C744" s="208" t="s">
        <v>1107</v>
      </c>
      <c r="D744" s="208" t="s">
        <v>499</v>
      </c>
      <c r="E744" s="209">
        <v>3</v>
      </c>
      <c r="F744" s="209">
        <v>8774.01</v>
      </c>
      <c r="G744" s="210">
        <v>26322.03</v>
      </c>
    </row>
    <row r="745" spans="1:7" ht="12.75">
      <c r="A745" s="86">
        <v>737</v>
      </c>
      <c r="B745" s="208" t="s">
        <v>914</v>
      </c>
      <c r="C745" s="208" t="s">
        <v>915</v>
      </c>
      <c r="D745" s="208" t="s">
        <v>499</v>
      </c>
      <c r="E745" s="209">
        <v>3</v>
      </c>
      <c r="F745" s="209">
        <v>264.61300000000006</v>
      </c>
      <c r="G745" s="210">
        <v>793.839</v>
      </c>
    </row>
    <row r="746" spans="1:7" ht="12.75">
      <c r="A746" s="86">
        <v>738</v>
      </c>
      <c r="B746" s="208" t="s">
        <v>916</v>
      </c>
      <c r="C746" s="208" t="s">
        <v>805</v>
      </c>
      <c r="D746" s="208" t="s">
        <v>499</v>
      </c>
      <c r="E746" s="209">
        <v>4</v>
      </c>
      <c r="F746" s="209">
        <v>132.3065</v>
      </c>
      <c r="G746" s="210">
        <v>529.226</v>
      </c>
    </row>
    <row r="747" spans="1:7" ht="12.75">
      <c r="A747" s="86">
        <v>739</v>
      </c>
      <c r="B747" s="208" t="s">
        <v>804</v>
      </c>
      <c r="C747" s="208" t="s">
        <v>805</v>
      </c>
      <c r="D747" s="208" t="s">
        <v>499</v>
      </c>
      <c r="E747" s="209">
        <v>4</v>
      </c>
      <c r="F747" s="209">
        <v>265.85274999999996</v>
      </c>
      <c r="G747" s="210">
        <v>1063.4109999999998</v>
      </c>
    </row>
    <row r="748" spans="1:7" ht="12.75">
      <c r="A748" s="86">
        <v>740</v>
      </c>
      <c r="B748" s="208" t="s">
        <v>840</v>
      </c>
      <c r="C748" s="208" t="s">
        <v>841</v>
      </c>
      <c r="D748" s="208" t="s">
        <v>499</v>
      </c>
      <c r="E748" s="209">
        <v>4</v>
      </c>
      <c r="F748" s="209">
        <v>132.3065</v>
      </c>
      <c r="G748" s="210">
        <v>529.226</v>
      </c>
    </row>
    <row r="749" spans="1:7" ht="12.75">
      <c r="A749" s="86">
        <v>741</v>
      </c>
      <c r="B749" s="208" t="s">
        <v>1207</v>
      </c>
      <c r="C749" s="208" t="s">
        <v>1208</v>
      </c>
      <c r="D749" s="208" t="s">
        <v>499</v>
      </c>
      <c r="E749" s="209">
        <v>1</v>
      </c>
      <c r="F749" s="209">
        <v>661.5325</v>
      </c>
      <c r="G749" s="210">
        <v>661.5325</v>
      </c>
    </row>
    <row r="750" spans="1:7" ht="12.75">
      <c r="A750" s="86">
        <v>742</v>
      </c>
      <c r="B750" s="208" t="s">
        <v>1168</v>
      </c>
      <c r="C750" s="208" t="s">
        <v>1169</v>
      </c>
      <c r="D750" s="208" t="s">
        <v>499</v>
      </c>
      <c r="E750" s="209">
        <v>14</v>
      </c>
      <c r="F750" s="209">
        <v>10037.067349328681</v>
      </c>
      <c r="G750" s="210">
        <v>140518.94289060152</v>
      </c>
    </row>
    <row r="751" spans="1:7" ht="12.75">
      <c r="A751" s="86">
        <v>743</v>
      </c>
      <c r="B751" s="208" t="s">
        <v>1415</v>
      </c>
      <c r="C751" s="208" t="s">
        <v>1416</v>
      </c>
      <c r="D751" s="208" t="s">
        <v>499</v>
      </c>
      <c r="E751" s="209">
        <v>5</v>
      </c>
      <c r="F751" s="209">
        <v>1248.8793066665326</v>
      </c>
      <c r="G751" s="210">
        <v>6244.396533332664</v>
      </c>
    </row>
    <row r="752" spans="1:7" ht="12.75">
      <c r="A752" s="86">
        <v>744</v>
      </c>
      <c r="B752" s="208" t="s">
        <v>601</v>
      </c>
      <c r="C752" s="208" t="s">
        <v>602</v>
      </c>
      <c r="D752" s="208" t="s">
        <v>499</v>
      </c>
      <c r="E752" s="209">
        <v>8</v>
      </c>
      <c r="F752" s="209">
        <v>396.9195</v>
      </c>
      <c r="G752" s="210">
        <v>3175.356</v>
      </c>
    </row>
    <row r="753" spans="1:7" ht="12.75">
      <c r="A753" s="86">
        <v>745</v>
      </c>
      <c r="B753" s="208" t="s">
        <v>1203</v>
      </c>
      <c r="C753" s="208" t="s">
        <v>1204</v>
      </c>
      <c r="D753" s="208" t="s">
        <v>499</v>
      </c>
      <c r="E753" s="209">
        <v>2</v>
      </c>
      <c r="F753" s="209">
        <v>18192.8792</v>
      </c>
      <c r="G753" s="210">
        <v>36385.7584</v>
      </c>
    </row>
    <row r="754" spans="1:7" ht="12.75">
      <c r="A754" s="86">
        <v>746</v>
      </c>
      <c r="B754" s="208" t="s">
        <v>1209</v>
      </c>
      <c r="C754" s="208" t="s">
        <v>1210</v>
      </c>
      <c r="D754" s="208" t="s">
        <v>499</v>
      </c>
      <c r="E754" s="209">
        <v>1</v>
      </c>
      <c r="F754" s="209">
        <v>5821.486</v>
      </c>
      <c r="G754" s="210">
        <v>5821.486</v>
      </c>
    </row>
    <row r="755" spans="1:7" ht="12.75">
      <c r="A755" s="86">
        <v>747</v>
      </c>
      <c r="B755" s="208" t="s">
        <v>762</v>
      </c>
      <c r="C755" s="208" t="s">
        <v>763</v>
      </c>
      <c r="D755" s="208" t="s">
        <v>499</v>
      </c>
      <c r="E755" s="209">
        <v>6</v>
      </c>
      <c r="F755" s="209">
        <v>798.7986666666666</v>
      </c>
      <c r="G755" s="210">
        <v>4792.7919999999995</v>
      </c>
    </row>
    <row r="756" spans="1:7" ht="12.75">
      <c r="A756" s="86">
        <v>748</v>
      </c>
      <c r="B756" s="208" t="s">
        <v>1835</v>
      </c>
      <c r="C756" s="208" t="s">
        <v>1836</v>
      </c>
      <c r="D756" s="208" t="s">
        <v>499</v>
      </c>
      <c r="E756" s="209">
        <v>2</v>
      </c>
      <c r="F756" s="209">
        <v>14623.35</v>
      </c>
      <c r="G756" s="210">
        <v>29246.7</v>
      </c>
    </row>
    <row r="757" spans="1:7" ht="12.75">
      <c r="A757" s="86">
        <v>749</v>
      </c>
      <c r="B757" s="208" t="s">
        <v>1050</v>
      </c>
      <c r="C757" s="208" t="s">
        <v>1051</v>
      </c>
      <c r="D757" s="208" t="s">
        <v>499</v>
      </c>
      <c r="E757" s="209">
        <v>2</v>
      </c>
      <c r="F757" s="209">
        <v>3685.0841999999993</v>
      </c>
      <c r="G757" s="210">
        <v>7370.168399999999</v>
      </c>
    </row>
    <row r="758" spans="1:7" ht="12.75">
      <c r="A758" s="86">
        <v>750</v>
      </c>
      <c r="B758" s="208" t="s">
        <v>531</v>
      </c>
      <c r="C758" s="208" t="s">
        <v>532</v>
      </c>
      <c r="D758" s="208" t="s">
        <v>499</v>
      </c>
      <c r="E758" s="209">
        <v>2</v>
      </c>
      <c r="F758" s="209">
        <v>25764.95</v>
      </c>
      <c r="G758" s="210">
        <v>51529.9</v>
      </c>
    </row>
    <row r="759" spans="1:7" ht="12.75">
      <c r="A759" s="86">
        <v>751</v>
      </c>
      <c r="B759" s="208" t="s">
        <v>1052</v>
      </c>
      <c r="C759" s="208" t="s">
        <v>1053</v>
      </c>
      <c r="D759" s="208" t="s">
        <v>499</v>
      </c>
      <c r="E759" s="209">
        <v>12</v>
      </c>
      <c r="F759" s="209">
        <v>4061.1132000000002</v>
      </c>
      <c r="G759" s="210">
        <v>48733.3584</v>
      </c>
    </row>
    <row r="760" spans="1:7" ht="12.75">
      <c r="A760" s="86">
        <v>752</v>
      </c>
      <c r="B760" s="208" t="s">
        <v>500</v>
      </c>
      <c r="C760" s="208" t="s">
        <v>501</v>
      </c>
      <c r="D760" s="208" t="s">
        <v>499</v>
      </c>
      <c r="E760" s="209">
        <v>10</v>
      </c>
      <c r="F760" s="209">
        <v>19368.680652500003</v>
      </c>
      <c r="G760" s="210">
        <v>193686.80652500002</v>
      </c>
    </row>
    <row r="761" spans="1:7" ht="12.75">
      <c r="A761" s="86">
        <v>753</v>
      </c>
      <c r="B761" s="208" t="s">
        <v>1918</v>
      </c>
      <c r="C761" s="208" t="s">
        <v>1919</v>
      </c>
      <c r="D761" s="208" t="s">
        <v>499</v>
      </c>
      <c r="E761" s="209">
        <v>8</v>
      </c>
      <c r="F761" s="209">
        <v>7066.535410714237</v>
      </c>
      <c r="G761" s="210">
        <v>56532.283285713886</v>
      </c>
    </row>
    <row r="762" spans="1:7" ht="12.75">
      <c r="A762" s="86">
        <v>754</v>
      </c>
      <c r="B762" s="208" t="s">
        <v>1581</v>
      </c>
      <c r="C762" s="208" t="s">
        <v>1582</v>
      </c>
      <c r="D762" s="208" t="s">
        <v>499</v>
      </c>
      <c r="E762" s="209">
        <v>1</v>
      </c>
      <c r="F762" s="209">
        <v>10208.335</v>
      </c>
      <c r="G762" s="210">
        <v>10208.335</v>
      </c>
    </row>
    <row r="763" spans="1:7" ht="12.75">
      <c r="A763" s="86">
        <v>755</v>
      </c>
      <c r="B763" s="208" t="s">
        <v>2084</v>
      </c>
      <c r="C763" s="208" t="s">
        <v>2085</v>
      </c>
      <c r="D763" s="208" t="s">
        <v>499</v>
      </c>
      <c r="E763" s="209">
        <v>3</v>
      </c>
      <c r="F763" s="209">
        <v>26807.34890000003</v>
      </c>
      <c r="G763" s="210">
        <v>80422.0467000001</v>
      </c>
    </row>
    <row r="764" spans="1:7" ht="12.75">
      <c r="A764" s="86">
        <v>756</v>
      </c>
      <c r="B764" s="208" t="s">
        <v>1869</v>
      </c>
      <c r="C764" s="208" t="s">
        <v>1870</v>
      </c>
      <c r="D764" s="208" t="s">
        <v>499</v>
      </c>
      <c r="E764" s="209">
        <v>6</v>
      </c>
      <c r="F764" s="209">
        <v>14097.151199999998</v>
      </c>
      <c r="G764" s="210">
        <v>84582.90719999999</v>
      </c>
    </row>
    <row r="765" spans="1:7" ht="12.75">
      <c r="A765" s="86">
        <v>757</v>
      </c>
      <c r="B765" s="208" t="s">
        <v>1815</v>
      </c>
      <c r="C765" s="208" t="s">
        <v>1816</v>
      </c>
      <c r="D765" s="208" t="s">
        <v>499</v>
      </c>
      <c r="E765" s="209">
        <v>3</v>
      </c>
      <c r="F765" s="209">
        <v>39247.41599999999</v>
      </c>
      <c r="G765" s="210">
        <v>117742.24799999996</v>
      </c>
    </row>
    <row r="766" spans="1:7" ht="12.75">
      <c r="A766" s="86">
        <v>758</v>
      </c>
      <c r="B766" s="208" t="s">
        <v>1805</v>
      </c>
      <c r="C766" s="208" t="s">
        <v>1806</v>
      </c>
      <c r="D766" s="208" t="s">
        <v>499</v>
      </c>
      <c r="E766" s="209">
        <v>1</v>
      </c>
      <c r="F766" s="209">
        <v>14594.684500000001</v>
      </c>
      <c r="G766" s="210">
        <v>14594.684500000001</v>
      </c>
    </row>
    <row r="767" spans="1:7" ht="12.75">
      <c r="A767" s="86">
        <v>759</v>
      </c>
      <c r="B767" s="208" t="s">
        <v>1817</v>
      </c>
      <c r="C767" s="208" t="s">
        <v>1818</v>
      </c>
      <c r="D767" s="208" t="s">
        <v>499</v>
      </c>
      <c r="E767" s="209">
        <v>3</v>
      </c>
      <c r="F767" s="209">
        <v>41196.48219999999</v>
      </c>
      <c r="G767" s="210">
        <v>123589.44659999998</v>
      </c>
    </row>
    <row r="768" spans="1:7" ht="12.75">
      <c r="A768" s="86">
        <v>760</v>
      </c>
      <c r="B768" s="208" t="s">
        <v>2052</v>
      </c>
      <c r="C768" s="208" t="s">
        <v>2053</v>
      </c>
      <c r="D768" s="208" t="s">
        <v>499</v>
      </c>
      <c r="E768" s="209">
        <v>6</v>
      </c>
      <c r="F768" s="209">
        <v>93345.96653230787</v>
      </c>
      <c r="G768" s="210">
        <v>560075.7991938472</v>
      </c>
    </row>
    <row r="769" spans="1:7" ht="12.75">
      <c r="A769" s="86">
        <v>761</v>
      </c>
      <c r="B769" s="208" t="s">
        <v>2193</v>
      </c>
      <c r="C769" s="208" t="s">
        <v>2194</v>
      </c>
      <c r="D769" s="208" t="s">
        <v>499</v>
      </c>
      <c r="E769" s="209">
        <v>61</v>
      </c>
      <c r="F769" s="209">
        <v>5303.481688164844</v>
      </c>
      <c r="G769" s="210">
        <v>323512.38297805545</v>
      </c>
    </row>
    <row r="770" spans="1:7" ht="12.75">
      <c r="A770" s="86">
        <v>762</v>
      </c>
      <c r="B770" s="208" t="s">
        <v>776</v>
      </c>
      <c r="C770" s="208" t="s">
        <v>777</v>
      </c>
      <c r="D770" s="208" t="s">
        <v>499</v>
      </c>
      <c r="E770" s="209">
        <v>5</v>
      </c>
      <c r="F770" s="209">
        <v>266.26599999999996</v>
      </c>
      <c r="G770" s="210">
        <v>1331.33</v>
      </c>
    </row>
    <row r="771" spans="1:7" ht="12.75">
      <c r="A771" s="86">
        <v>763</v>
      </c>
      <c r="B771" s="208" t="s">
        <v>797</v>
      </c>
      <c r="C771" s="208" t="s">
        <v>798</v>
      </c>
      <c r="D771" s="208" t="s">
        <v>499</v>
      </c>
      <c r="E771" s="209">
        <v>1</v>
      </c>
      <c r="F771" s="209">
        <v>6922.9159999999965</v>
      </c>
      <c r="G771" s="210">
        <v>6922.9159999999965</v>
      </c>
    </row>
    <row r="772" spans="1:7" ht="12.75">
      <c r="A772" s="86">
        <v>764</v>
      </c>
      <c r="B772" s="208" t="s">
        <v>1405</v>
      </c>
      <c r="C772" s="208" t="s">
        <v>1406</v>
      </c>
      <c r="D772" s="208" t="s">
        <v>499</v>
      </c>
      <c r="E772" s="209">
        <v>9</v>
      </c>
      <c r="F772" s="209">
        <v>225.38109999999998</v>
      </c>
      <c r="G772" s="210">
        <v>2028.4298999999994</v>
      </c>
    </row>
    <row r="773" spans="1:7" ht="12.75">
      <c r="A773" s="86">
        <v>765</v>
      </c>
      <c r="B773" s="208" t="s">
        <v>1383</v>
      </c>
      <c r="C773" s="208" t="s">
        <v>1384</v>
      </c>
      <c r="D773" s="208" t="s">
        <v>499</v>
      </c>
      <c r="E773" s="209">
        <v>2</v>
      </c>
      <c r="F773" s="209">
        <v>3989.7858</v>
      </c>
      <c r="G773" s="210">
        <v>7979.5716</v>
      </c>
    </row>
    <row r="774" spans="1:7" ht="12.75">
      <c r="A774" s="86">
        <v>766</v>
      </c>
      <c r="B774" s="208" t="s">
        <v>1387</v>
      </c>
      <c r="C774" s="208" t="s">
        <v>1388</v>
      </c>
      <c r="D774" s="208" t="s">
        <v>499</v>
      </c>
      <c r="E774" s="209">
        <v>2</v>
      </c>
      <c r="F774" s="209">
        <v>8797.9892</v>
      </c>
      <c r="G774" s="210">
        <v>17595.9784</v>
      </c>
    </row>
    <row r="775" spans="1:7" ht="12.75">
      <c r="A775" s="86">
        <v>767</v>
      </c>
      <c r="B775" s="208" t="s">
        <v>1391</v>
      </c>
      <c r="C775" s="208" t="s">
        <v>1392</v>
      </c>
      <c r="D775" s="208" t="s">
        <v>499</v>
      </c>
      <c r="E775" s="209">
        <v>2</v>
      </c>
      <c r="F775" s="209">
        <v>8797.9892</v>
      </c>
      <c r="G775" s="210">
        <v>17595.9784</v>
      </c>
    </row>
    <row r="776" spans="1:7" ht="12.75">
      <c r="A776" s="86">
        <v>768</v>
      </c>
      <c r="B776" s="208" t="s">
        <v>1395</v>
      </c>
      <c r="C776" s="208" t="s">
        <v>1396</v>
      </c>
      <c r="D776" s="208" t="s">
        <v>499</v>
      </c>
      <c r="E776" s="209">
        <v>2</v>
      </c>
      <c r="F776" s="209">
        <v>8797.9892</v>
      </c>
      <c r="G776" s="210">
        <v>17595.9784</v>
      </c>
    </row>
    <row r="777" spans="1:7" ht="12.75">
      <c r="A777" s="86">
        <v>769</v>
      </c>
      <c r="B777" s="208" t="s">
        <v>1417</v>
      </c>
      <c r="C777" s="208" t="s">
        <v>1418</v>
      </c>
      <c r="D777" s="208" t="s">
        <v>499</v>
      </c>
      <c r="E777" s="209">
        <v>5</v>
      </c>
      <c r="F777" s="209">
        <v>4384.119955555886</v>
      </c>
      <c r="G777" s="210">
        <v>21920.599777779436</v>
      </c>
    </row>
    <row r="778" spans="1:7" ht="12.75">
      <c r="A778" s="86">
        <v>770</v>
      </c>
      <c r="B778" s="208" t="s">
        <v>1419</v>
      </c>
      <c r="C778" s="208" t="s">
        <v>1420</v>
      </c>
      <c r="D778" s="208" t="s">
        <v>499</v>
      </c>
      <c r="E778" s="209">
        <v>8</v>
      </c>
      <c r="F778" s="209">
        <v>3511.227381818255</v>
      </c>
      <c r="G778" s="210">
        <v>28089.81905454604</v>
      </c>
    </row>
    <row r="779" spans="1:7" ht="12.75">
      <c r="A779" s="86">
        <v>771</v>
      </c>
      <c r="B779" s="208" t="s">
        <v>1421</v>
      </c>
      <c r="C779" s="208" t="s">
        <v>1422</v>
      </c>
      <c r="D779" s="208" t="s">
        <v>499</v>
      </c>
      <c r="E779" s="209">
        <v>6</v>
      </c>
      <c r="F779" s="209">
        <v>3787.7921714284666</v>
      </c>
      <c r="G779" s="210">
        <v>22726.753028570794</v>
      </c>
    </row>
    <row r="780" spans="1:7" ht="12.75">
      <c r="A780" s="86">
        <v>772</v>
      </c>
      <c r="B780" s="208" t="s">
        <v>2026</v>
      </c>
      <c r="C780" s="208" t="s">
        <v>2027</v>
      </c>
      <c r="D780" s="208" t="s">
        <v>499</v>
      </c>
      <c r="E780" s="209">
        <v>0</v>
      </c>
      <c r="F780" s="209">
        <v>0</v>
      </c>
      <c r="G780" s="210">
        <v>179123.24</v>
      </c>
    </row>
    <row r="781" spans="1:7" ht="12.75">
      <c r="A781" s="86">
        <v>773</v>
      </c>
      <c r="B781" s="208" t="s">
        <v>1974</v>
      </c>
      <c r="C781" s="208" t="s">
        <v>1975</v>
      </c>
      <c r="D781" s="208" t="s">
        <v>499</v>
      </c>
      <c r="E781" s="209">
        <v>12</v>
      </c>
      <c r="F781" s="209">
        <v>69885.2</v>
      </c>
      <c r="G781" s="210">
        <v>838622.4</v>
      </c>
    </row>
    <row r="782" spans="1:7" ht="12.75">
      <c r="A782" s="86">
        <v>774</v>
      </c>
      <c r="B782" s="208" t="s">
        <v>1991</v>
      </c>
      <c r="C782" s="208" t="s">
        <v>1992</v>
      </c>
      <c r="D782" s="208" t="s">
        <v>499</v>
      </c>
      <c r="E782" s="209">
        <v>15</v>
      </c>
      <c r="F782" s="209">
        <v>7967.52</v>
      </c>
      <c r="G782" s="210">
        <v>119512.8</v>
      </c>
    </row>
    <row r="783" spans="1:7" ht="12.75">
      <c r="A783" s="86">
        <v>775</v>
      </c>
      <c r="B783" s="208" t="s">
        <v>750</v>
      </c>
      <c r="C783" s="208" t="s">
        <v>751</v>
      </c>
      <c r="D783" s="208" t="s">
        <v>499</v>
      </c>
      <c r="E783" s="209">
        <v>3</v>
      </c>
      <c r="F783" s="209">
        <v>19676.3</v>
      </c>
      <c r="G783" s="210">
        <v>59028.9</v>
      </c>
    </row>
    <row r="784" spans="1:7" ht="12.75">
      <c r="A784" s="86">
        <v>776</v>
      </c>
      <c r="B784" s="208" t="s">
        <v>2172</v>
      </c>
      <c r="C784" s="208" t="s">
        <v>2173</v>
      </c>
      <c r="D784" s="208" t="s">
        <v>499</v>
      </c>
      <c r="E784" s="209">
        <v>4</v>
      </c>
      <c r="F784" s="209">
        <v>2584.82</v>
      </c>
      <c r="G784" s="210">
        <v>10339.28</v>
      </c>
    </row>
    <row r="785" spans="1:7" ht="12.75">
      <c r="A785" s="86">
        <v>777</v>
      </c>
      <c r="B785" s="208" t="s">
        <v>1714</v>
      </c>
      <c r="C785" s="208" t="s">
        <v>1715</v>
      </c>
      <c r="D785" s="208" t="s">
        <v>499</v>
      </c>
      <c r="E785" s="209">
        <v>7</v>
      </c>
      <c r="F785" s="209">
        <v>12224.975714285258</v>
      </c>
      <c r="G785" s="210">
        <v>85574.82999999681</v>
      </c>
    </row>
    <row r="786" spans="1:7" ht="12.75">
      <c r="A786" s="86">
        <v>778</v>
      </c>
      <c r="B786" s="208" t="s">
        <v>1716</v>
      </c>
      <c r="C786" s="208" t="s">
        <v>1717</v>
      </c>
      <c r="D786" s="208" t="s">
        <v>499</v>
      </c>
      <c r="E786" s="209">
        <v>5</v>
      </c>
      <c r="F786" s="209">
        <v>19204.827300000008</v>
      </c>
      <c r="G786" s="210">
        <v>96024.13650000002</v>
      </c>
    </row>
    <row r="787" spans="1:7" ht="12.75">
      <c r="A787" s="86">
        <v>779</v>
      </c>
      <c r="B787" s="208" t="s">
        <v>2168</v>
      </c>
      <c r="C787" s="208" t="s">
        <v>2169</v>
      </c>
      <c r="D787" s="208" t="s">
        <v>499</v>
      </c>
      <c r="E787" s="209">
        <v>1</v>
      </c>
      <c r="F787" s="209">
        <v>3745.8932</v>
      </c>
      <c r="G787" s="210">
        <v>3745.8931999999995</v>
      </c>
    </row>
    <row r="788" spans="1:7" ht="12.75">
      <c r="A788" s="86">
        <v>780</v>
      </c>
      <c r="B788" s="208" t="s">
        <v>2176</v>
      </c>
      <c r="C788" s="208" t="s">
        <v>2177</v>
      </c>
      <c r="D788" s="208" t="s">
        <v>499</v>
      </c>
      <c r="E788" s="209">
        <v>6</v>
      </c>
      <c r="F788" s="209">
        <v>4307.244500000002</v>
      </c>
      <c r="G788" s="210">
        <v>25843.467</v>
      </c>
    </row>
    <row r="789" spans="1:7" ht="12.75">
      <c r="A789" s="86">
        <v>781</v>
      </c>
      <c r="B789" s="208" t="s">
        <v>2178</v>
      </c>
      <c r="C789" s="208" t="s">
        <v>2179</v>
      </c>
      <c r="D789" s="208" t="s">
        <v>499</v>
      </c>
      <c r="E789" s="209">
        <v>13</v>
      </c>
      <c r="F789" s="209">
        <v>6954.495749999999</v>
      </c>
      <c r="G789" s="210">
        <v>90408.44475</v>
      </c>
    </row>
    <row r="790" spans="1:7" ht="12.75">
      <c r="A790" s="86">
        <v>782</v>
      </c>
      <c r="B790" s="208" t="s">
        <v>2141</v>
      </c>
      <c r="C790" s="208" t="s">
        <v>2142</v>
      </c>
      <c r="D790" s="208" t="s">
        <v>499</v>
      </c>
      <c r="E790" s="209">
        <v>4</v>
      </c>
      <c r="F790" s="209">
        <v>11583.232583333329</v>
      </c>
      <c r="G790" s="210">
        <v>46332.930333333316</v>
      </c>
    </row>
    <row r="791" spans="1:7" ht="12.75">
      <c r="A791" s="86">
        <v>783</v>
      </c>
      <c r="B791" s="208" t="s">
        <v>979</v>
      </c>
      <c r="C791" s="208" t="s">
        <v>980</v>
      </c>
      <c r="D791" s="208" t="s">
        <v>499</v>
      </c>
      <c r="E791" s="209">
        <v>1</v>
      </c>
      <c r="F791" s="209">
        <v>1414.6446666666677</v>
      </c>
      <c r="G791" s="210">
        <v>1414.6446666666673</v>
      </c>
    </row>
    <row r="792" spans="1:7" ht="12.75">
      <c r="A792" s="86">
        <v>784</v>
      </c>
      <c r="B792" s="208" t="s">
        <v>1044</v>
      </c>
      <c r="C792" s="208" t="s">
        <v>1045</v>
      </c>
      <c r="D792" s="208" t="s">
        <v>499</v>
      </c>
      <c r="E792" s="209">
        <v>1</v>
      </c>
      <c r="F792" s="209">
        <v>266.684</v>
      </c>
      <c r="G792" s="210">
        <v>266.684</v>
      </c>
    </row>
    <row r="793" spans="1:7" ht="12.75">
      <c r="A793" s="86">
        <v>785</v>
      </c>
      <c r="B793" s="208" t="s">
        <v>1205</v>
      </c>
      <c r="C793" s="208" t="s">
        <v>1206</v>
      </c>
      <c r="D793" s="208" t="s">
        <v>499</v>
      </c>
      <c r="E793" s="209">
        <v>1</v>
      </c>
      <c r="F793" s="209">
        <v>798.6484000000002</v>
      </c>
      <c r="G793" s="210">
        <v>798.6484000000002</v>
      </c>
    </row>
    <row r="794" spans="1:7" ht="12.75">
      <c r="A794" s="86">
        <v>786</v>
      </c>
      <c r="B794" s="208" t="s">
        <v>1645</v>
      </c>
      <c r="C794" s="208" t="s">
        <v>1646</v>
      </c>
      <c r="D794" s="208" t="s">
        <v>499</v>
      </c>
      <c r="E794" s="209">
        <v>38</v>
      </c>
      <c r="F794" s="209">
        <v>8747.89</v>
      </c>
      <c r="G794" s="210">
        <v>332419.82</v>
      </c>
    </row>
    <row r="795" spans="1:7" ht="12.75">
      <c r="A795" s="86">
        <v>787</v>
      </c>
      <c r="B795" s="208" t="s">
        <v>1811</v>
      </c>
      <c r="C795" s="208" t="s">
        <v>1812</v>
      </c>
      <c r="D795" s="208" t="s">
        <v>499</v>
      </c>
      <c r="E795" s="209">
        <v>38</v>
      </c>
      <c r="F795" s="209">
        <v>13038.688631578949</v>
      </c>
      <c r="G795" s="210">
        <v>495470.16799999995</v>
      </c>
    </row>
    <row r="796" spans="1:7" ht="12.75">
      <c r="A796" s="86">
        <v>788</v>
      </c>
      <c r="B796" s="208" t="s">
        <v>1434</v>
      </c>
      <c r="C796" s="208" t="s">
        <v>529</v>
      </c>
      <c r="D796" s="208" t="s">
        <v>499</v>
      </c>
      <c r="E796" s="209">
        <v>10</v>
      </c>
      <c r="F796" s="209">
        <v>684.9568000000003</v>
      </c>
      <c r="G796" s="210">
        <v>6849.568000000002</v>
      </c>
    </row>
    <row r="797" spans="1:7" ht="12.75">
      <c r="A797" s="86">
        <v>789</v>
      </c>
      <c r="B797" s="208" t="s">
        <v>795</v>
      </c>
      <c r="C797" s="208" t="s">
        <v>796</v>
      </c>
      <c r="D797" s="208" t="s">
        <v>499</v>
      </c>
      <c r="E797" s="209">
        <v>8</v>
      </c>
      <c r="F797" s="209">
        <v>2487.6143844444446</v>
      </c>
      <c r="G797" s="210">
        <v>19900.915075555557</v>
      </c>
    </row>
    <row r="798" spans="1:7" ht="12.75">
      <c r="A798" s="86">
        <v>790</v>
      </c>
      <c r="B798" s="208" t="s">
        <v>1557</v>
      </c>
      <c r="C798" s="208" t="s">
        <v>1558</v>
      </c>
      <c r="D798" s="208" t="s">
        <v>499</v>
      </c>
      <c r="E798" s="209">
        <v>1</v>
      </c>
      <c r="F798" s="209">
        <v>30328.988800000006</v>
      </c>
      <c r="G798" s="210">
        <v>30328.988800000006</v>
      </c>
    </row>
    <row r="799" spans="1:7" ht="12.75">
      <c r="A799" s="86">
        <v>791</v>
      </c>
      <c r="B799" s="208" t="s">
        <v>1538</v>
      </c>
      <c r="C799" s="208" t="s">
        <v>672</v>
      </c>
      <c r="D799" s="208" t="s">
        <v>499</v>
      </c>
      <c r="E799" s="209">
        <v>1</v>
      </c>
      <c r="F799" s="209">
        <v>32173.319199999998</v>
      </c>
      <c r="G799" s="210">
        <v>32173.319199999998</v>
      </c>
    </row>
    <row r="800" spans="1:7" ht="12.75">
      <c r="A800" s="86">
        <v>792</v>
      </c>
      <c r="B800" s="208" t="s">
        <v>2182</v>
      </c>
      <c r="C800" s="208" t="s">
        <v>2181</v>
      </c>
      <c r="D800" s="208" t="s">
        <v>499</v>
      </c>
      <c r="E800" s="209">
        <v>1</v>
      </c>
      <c r="F800" s="209">
        <v>3772.71</v>
      </c>
      <c r="G800" s="210">
        <v>3772.71</v>
      </c>
    </row>
    <row r="801" spans="1:7" ht="12.75">
      <c r="A801" s="86">
        <v>793</v>
      </c>
      <c r="B801" s="208" t="s">
        <v>2180</v>
      </c>
      <c r="C801" s="208" t="s">
        <v>2181</v>
      </c>
      <c r="D801" s="208" t="s">
        <v>499</v>
      </c>
      <c r="E801" s="209">
        <v>4</v>
      </c>
      <c r="F801" s="209">
        <v>3772.71</v>
      </c>
      <c r="G801" s="210">
        <v>15090.84</v>
      </c>
    </row>
    <row r="802" spans="1:7" ht="12.75">
      <c r="A802" s="86">
        <v>794</v>
      </c>
      <c r="B802" s="208" t="s">
        <v>2183</v>
      </c>
      <c r="C802" s="208" t="s">
        <v>2181</v>
      </c>
      <c r="D802" s="208" t="s">
        <v>499</v>
      </c>
      <c r="E802" s="209">
        <v>4</v>
      </c>
      <c r="F802" s="209">
        <v>3772.71</v>
      </c>
      <c r="G802" s="210">
        <v>15090.84</v>
      </c>
    </row>
    <row r="803" spans="1:7" ht="12.75">
      <c r="A803" s="86">
        <v>795</v>
      </c>
      <c r="B803" s="208" t="s">
        <v>2184</v>
      </c>
      <c r="C803" s="208" t="s">
        <v>2181</v>
      </c>
      <c r="D803" s="208" t="s">
        <v>499</v>
      </c>
      <c r="E803" s="209">
        <v>4</v>
      </c>
      <c r="F803" s="209">
        <v>3772.71</v>
      </c>
      <c r="G803" s="210">
        <v>15090.84</v>
      </c>
    </row>
    <row r="804" spans="1:7" ht="12.75">
      <c r="A804" s="86">
        <v>796</v>
      </c>
      <c r="B804" s="208" t="s">
        <v>1904</v>
      </c>
      <c r="C804" s="208" t="s">
        <v>1905</v>
      </c>
      <c r="D804" s="208" t="s">
        <v>499</v>
      </c>
      <c r="E804" s="209">
        <v>3</v>
      </c>
      <c r="F804" s="209">
        <v>1936.664962963002</v>
      </c>
      <c r="G804" s="210">
        <v>5809.994888889005</v>
      </c>
    </row>
    <row r="805" spans="1:7" ht="12.75">
      <c r="A805" s="86">
        <v>797</v>
      </c>
      <c r="B805" s="208" t="s">
        <v>1906</v>
      </c>
      <c r="C805" s="208" t="s">
        <v>1907</v>
      </c>
      <c r="D805" s="208" t="s">
        <v>499</v>
      </c>
      <c r="E805" s="209">
        <v>2</v>
      </c>
      <c r="F805" s="209">
        <v>1208.0133333333335</v>
      </c>
      <c r="G805" s="210">
        <v>2416.026666666667</v>
      </c>
    </row>
    <row r="806" spans="1:7" ht="12.75">
      <c r="A806" s="86">
        <v>798</v>
      </c>
      <c r="B806" s="208" t="s">
        <v>1908</v>
      </c>
      <c r="C806" s="208" t="s">
        <v>1909</v>
      </c>
      <c r="D806" s="208" t="s">
        <v>499</v>
      </c>
      <c r="E806" s="209">
        <v>2</v>
      </c>
      <c r="F806" s="209">
        <v>1208.0133333333335</v>
      </c>
      <c r="G806" s="210">
        <v>2416.026666666667</v>
      </c>
    </row>
    <row r="807" spans="1:7" ht="12.75">
      <c r="A807" s="86">
        <v>799</v>
      </c>
      <c r="B807" s="208" t="s">
        <v>1910</v>
      </c>
      <c r="C807" s="208" t="s">
        <v>1911</v>
      </c>
      <c r="D807" s="208" t="s">
        <v>499</v>
      </c>
      <c r="E807" s="209">
        <v>2</v>
      </c>
      <c r="F807" s="209">
        <v>1208.0133333333335</v>
      </c>
      <c r="G807" s="210">
        <v>2416.026666666667</v>
      </c>
    </row>
    <row r="808" spans="1:7" ht="12.75">
      <c r="A808" s="86">
        <v>800</v>
      </c>
      <c r="B808" s="208" t="s">
        <v>1932</v>
      </c>
      <c r="C808" s="208" t="s">
        <v>1933</v>
      </c>
      <c r="D808" s="208" t="s">
        <v>499</v>
      </c>
      <c r="E808" s="209">
        <v>1</v>
      </c>
      <c r="F808" s="209">
        <v>38328.2574</v>
      </c>
      <c r="G808" s="210">
        <v>38328.2574</v>
      </c>
    </row>
    <row r="809" spans="1:7" ht="12.75">
      <c r="A809" s="86">
        <v>801</v>
      </c>
      <c r="B809" s="208" t="s">
        <v>727</v>
      </c>
      <c r="C809" s="208" t="s">
        <v>728</v>
      </c>
      <c r="D809" s="208" t="s">
        <v>499</v>
      </c>
      <c r="E809" s="209">
        <v>5</v>
      </c>
      <c r="F809" s="209">
        <v>15133.616160000001</v>
      </c>
      <c r="G809" s="210">
        <v>75668.08080000001</v>
      </c>
    </row>
    <row r="810" spans="1:7" ht="12.75">
      <c r="A810" s="86">
        <v>802</v>
      </c>
      <c r="B810" s="208" t="s">
        <v>1629</v>
      </c>
      <c r="C810" s="208" t="s">
        <v>1630</v>
      </c>
      <c r="D810" s="208" t="s">
        <v>499</v>
      </c>
      <c r="E810" s="209">
        <v>11</v>
      </c>
      <c r="F810" s="209">
        <v>322.99166666670993</v>
      </c>
      <c r="G810" s="210">
        <v>3552.9083333338094</v>
      </c>
    </row>
    <row r="811" spans="1:7" ht="12.75">
      <c r="A811" s="86">
        <v>803</v>
      </c>
      <c r="B811" s="208" t="s">
        <v>1627</v>
      </c>
      <c r="C811" s="208" t="s">
        <v>1628</v>
      </c>
      <c r="D811" s="208" t="s">
        <v>499</v>
      </c>
      <c r="E811" s="209">
        <v>12</v>
      </c>
      <c r="F811" s="209">
        <v>322.7357142857417</v>
      </c>
      <c r="G811" s="210">
        <v>3872.828571428901</v>
      </c>
    </row>
    <row r="812" spans="1:7" ht="12.75">
      <c r="A812" s="86">
        <v>804</v>
      </c>
      <c r="B812" s="208" t="s">
        <v>1631</v>
      </c>
      <c r="C812" s="208" t="s">
        <v>1632</v>
      </c>
      <c r="D812" s="208" t="s">
        <v>499</v>
      </c>
      <c r="E812" s="209">
        <v>11</v>
      </c>
      <c r="F812" s="209">
        <v>322.99166666662006</v>
      </c>
      <c r="G812" s="210">
        <v>3552.9083333328203</v>
      </c>
    </row>
    <row r="813" spans="1:7" ht="12.75">
      <c r="A813" s="86">
        <v>805</v>
      </c>
      <c r="B813" s="208" t="s">
        <v>1633</v>
      </c>
      <c r="C813" s="208" t="s">
        <v>1634</v>
      </c>
      <c r="D813" s="208" t="s">
        <v>499</v>
      </c>
      <c r="E813" s="209">
        <v>11</v>
      </c>
      <c r="F813" s="209">
        <v>322.4403846153845</v>
      </c>
      <c r="G813" s="210">
        <v>3546.8442307692308</v>
      </c>
    </row>
    <row r="814" spans="1:7" ht="12.75">
      <c r="A814" s="86">
        <v>806</v>
      </c>
      <c r="B814" s="208" t="s">
        <v>1615</v>
      </c>
      <c r="C814" s="208" t="s">
        <v>1616</v>
      </c>
      <c r="D814" s="208" t="s">
        <v>499</v>
      </c>
      <c r="E814" s="209">
        <v>2</v>
      </c>
      <c r="F814" s="209">
        <v>457.205</v>
      </c>
      <c r="G814" s="210">
        <v>914.41</v>
      </c>
    </row>
    <row r="815" spans="1:7" ht="12.75">
      <c r="A815" s="86">
        <v>807</v>
      </c>
      <c r="B815" s="208" t="s">
        <v>1613</v>
      </c>
      <c r="C815" s="208" t="s">
        <v>1614</v>
      </c>
      <c r="D815" s="208" t="s">
        <v>499</v>
      </c>
      <c r="E815" s="209">
        <v>2</v>
      </c>
      <c r="F815" s="209">
        <v>457.205</v>
      </c>
      <c r="G815" s="210">
        <v>914.41</v>
      </c>
    </row>
    <row r="816" spans="1:7" ht="12.75">
      <c r="A816" s="86">
        <v>808</v>
      </c>
      <c r="B816" s="208" t="s">
        <v>1617</v>
      </c>
      <c r="C816" s="208" t="s">
        <v>1618</v>
      </c>
      <c r="D816" s="208" t="s">
        <v>499</v>
      </c>
      <c r="E816" s="209">
        <v>2</v>
      </c>
      <c r="F816" s="209">
        <v>457.205</v>
      </c>
      <c r="G816" s="210">
        <v>914.41</v>
      </c>
    </row>
    <row r="817" spans="1:7" ht="12.75">
      <c r="A817" s="86">
        <v>809</v>
      </c>
      <c r="B817" s="208" t="s">
        <v>1619</v>
      </c>
      <c r="C817" s="208" t="s">
        <v>1620</v>
      </c>
      <c r="D817" s="208" t="s">
        <v>499</v>
      </c>
      <c r="E817" s="209">
        <v>2</v>
      </c>
      <c r="F817" s="209">
        <v>457.205</v>
      </c>
      <c r="G817" s="210">
        <v>914.41</v>
      </c>
    </row>
    <row r="818" spans="1:7" ht="12.75">
      <c r="A818" s="86">
        <v>810</v>
      </c>
      <c r="B818" s="208" t="s">
        <v>1667</v>
      </c>
      <c r="C818" s="208" t="s">
        <v>1668</v>
      </c>
      <c r="D818" s="208" t="s">
        <v>499</v>
      </c>
      <c r="E818" s="209">
        <v>1</v>
      </c>
      <c r="F818" s="209">
        <v>391.89</v>
      </c>
      <c r="G818" s="210">
        <v>391.89</v>
      </c>
    </row>
    <row r="819" spans="1:7" ht="12.75">
      <c r="A819" s="86">
        <v>811</v>
      </c>
      <c r="B819" s="208" t="s">
        <v>1623</v>
      </c>
      <c r="C819" s="208" t="s">
        <v>1624</v>
      </c>
      <c r="D819" s="208" t="s">
        <v>499</v>
      </c>
      <c r="E819" s="209">
        <v>11</v>
      </c>
      <c r="F819" s="209">
        <v>391.89</v>
      </c>
      <c r="G819" s="210">
        <v>4310.79</v>
      </c>
    </row>
    <row r="820" spans="1:7" ht="12.75">
      <c r="A820" s="86">
        <v>812</v>
      </c>
      <c r="B820" s="208" t="s">
        <v>1679</v>
      </c>
      <c r="C820" s="208" t="s">
        <v>1680</v>
      </c>
      <c r="D820" s="208" t="s">
        <v>499</v>
      </c>
      <c r="E820" s="209">
        <v>15</v>
      </c>
      <c r="F820" s="209">
        <v>391.89</v>
      </c>
      <c r="G820" s="210">
        <v>5878.35</v>
      </c>
    </row>
    <row r="821" spans="1:7" ht="12.75">
      <c r="A821" s="86">
        <v>813</v>
      </c>
      <c r="B821" s="208" t="s">
        <v>2034</v>
      </c>
      <c r="C821" s="208" t="s">
        <v>2035</v>
      </c>
      <c r="D821" s="208" t="s">
        <v>499</v>
      </c>
      <c r="E821" s="209">
        <v>8</v>
      </c>
      <c r="F821" s="209">
        <v>1742.5719999999994</v>
      </c>
      <c r="G821" s="210">
        <v>13940.576</v>
      </c>
    </row>
    <row r="822" spans="1:7" ht="12.75">
      <c r="A822" s="86">
        <v>814</v>
      </c>
      <c r="B822" s="208" t="s">
        <v>2133</v>
      </c>
      <c r="C822" s="208" t="s">
        <v>2134</v>
      </c>
      <c r="D822" s="208" t="s">
        <v>499</v>
      </c>
      <c r="E822" s="209">
        <v>338</v>
      </c>
      <c r="F822" s="209">
        <v>3208.363538152533</v>
      </c>
      <c r="G822" s="210">
        <v>1084426.8758955563</v>
      </c>
    </row>
    <row r="823" spans="1:7" ht="12.75">
      <c r="A823" s="86">
        <v>815</v>
      </c>
      <c r="B823" s="208" t="s">
        <v>2135</v>
      </c>
      <c r="C823" s="208" t="s">
        <v>2136</v>
      </c>
      <c r="D823" s="208" t="s">
        <v>499</v>
      </c>
      <c r="E823" s="209">
        <v>450</v>
      </c>
      <c r="F823" s="209">
        <v>3341.2273333333333</v>
      </c>
      <c r="G823" s="210">
        <v>1503552.3</v>
      </c>
    </row>
    <row r="824" spans="1:7" ht="12.75">
      <c r="A824" s="86">
        <v>816</v>
      </c>
      <c r="B824" s="208" t="s">
        <v>2185</v>
      </c>
      <c r="C824" s="208" t="s">
        <v>2186</v>
      </c>
      <c r="D824" s="208" t="s">
        <v>499</v>
      </c>
      <c r="E824" s="209">
        <v>7</v>
      </c>
      <c r="F824" s="209">
        <v>6018.410622660199</v>
      </c>
      <c r="G824" s="210">
        <v>42128.87435862139</v>
      </c>
    </row>
    <row r="825" spans="1:7" ht="12.75">
      <c r="A825" s="86">
        <v>817</v>
      </c>
      <c r="B825" s="208" t="s">
        <v>1734</v>
      </c>
      <c r="C825" s="208" t="s">
        <v>1735</v>
      </c>
      <c r="D825" s="208" t="s">
        <v>499</v>
      </c>
      <c r="E825" s="209">
        <v>2</v>
      </c>
      <c r="F825" s="209">
        <v>49957.423000001676</v>
      </c>
      <c r="G825" s="210">
        <v>99914.84600000334</v>
      </c>
    </row>
    <row r="826" spans="1:7" ht="12.75">
      <c r="A826" s="86">
        <v>818</v>
      </c>
      <c r="B826" s="208" t="s">
        <v>1726</v>
      </c>
      <c r="C826" s="208" t="s">
        <v>1727</v>
      </c>
      <c r="D826" s="208" t="s">
        <v>499</v>
      </c>
      <c r="E826" s="209">
        <v>2</v>
      </c>
      <c r="F826" s="209">
        <v>4229.953</v>
      </c>
      <c r="G826" s="210">
        <v>8459.906</v>
      </c>
    </row>
    <row r="827" spans="1:7" ht="12.75">
      <c r="A827" s="86">
        <v>819</v>
      </c>
      <c r="B827" s="208" t="s">
        <v>1728</v>
      </c>
      <c r="C827" s="208" t="s">
        <v>1729</v>
      </c>
      <c r="D827" s="208" t="s">
        <v>499</v>
      </c>
      <c r="E827" s="209">
        <v>3</v>
      </c>
      <c r="F827" s="209">
        <v>7470.5747999999985</v>
      </c>
      <c r="G827" s="210">
        <v>22411.724399999996</v>
      </c>
    </row>
    <row r="828" spans="1:7" ht="12.75">
      <c r="A828" s="86">
        <v>820</v>
      </c>
      <c r="B828" s="208" t="s">
        <v>2187</v>
      </c>
      <c r="C828" s="208" t="s">
        <v>2188</v>
      </c>
      <c r="D828" s="208" t="s">
        <v>499</v>
      </c>
      <c r="E828" s="209">
        <v>7</v>
      </c>
      <c r="F828" s="209">
        <v>7939.496618487282</v>
      </c>
      <c r="G828" s="210">
        <v>55576.47632941097</v>
      </c>
    </row>
    <row r="829" spans="1:7" ht="12.75">
      <c r="A829" s="86">
        <v>821</v>
      </c>
      <c r="B829" s="208" t="s">
        <v>2189</v>
      </c>
      <c r="C829" s="208" t="s">
        <v>2190</v>
      </c>
      <c r="D829" s="208" t="s">
        <v>499</v>
      </c>
      <c r="E829" s="209">
        <v>7</v>
      </c>
      <c r="F829" s="209">
        <v>7944.5762549452165</v>
      </c>
      <c r="G829" s="210">
        <v>55612.03378461651</v>
      </c>
    </row>
    <row r="830" spans="1:7" ht="12.75">
      <c r="A830" s="86">
        <v>822</v>
      </c>
      <c r="B830" s="208" t="s">
        <v>2191</v>
      </c>
      <c r="C830" s="208" t="s">
        <v>2192</v>
      </c>
      <c r="D830" s="208" t="s">
        <v>499</v>
      </c>
      <c r="E830" s="209">
        <v>6</v>
      </c>
      <c r="F830" s="209">
        <v>8153.850398717759</v>
      </c>
      <c r="G830" s="210">
        <v>48923.10239230655</v>
      </c>
    </row>
    <row r="831" spans="1:7" ht="12.75">
      <c r="A831" s="86">
        <v>823</v>
      </c>
      <c r="B831" s="208" t="s">
        <v>1732</v>
      </c>
      <c r="C831" s="208" t="s">
        <v>1733</v>
      </c>
      <c r="D831" s="208" t="s">
        <v>499</v>
      </c>
      <c r="E831" s="209">
        <v>1</v>
      </c>
      <c r="F831" s="209">
        <v>14990.335099999998</v>
      </c>
      <c r="G831" s="210">
        <v>14990.335099999998</v>
      </c>
    </row>
    <row r="832" spans="1:7" ht="12.75">
      <c r="A832" s="86">
        <v>824</v>
      </c>
      <c r="B832" s="208" t="s">
        <v>1637</v>
      </c>
      <c r="C832" s="208" t="s">
        <v>1638</v>
      </c>
      <c r="D832" s="208" t="s">
        <v>499</v>
      </c>
      <c r="E832" s="209">
        <v>1</v>
      </c>
      <c r="F832" s="209">
        <v>9300.2754</v>
      </c>
      <c r="G832" s="210">
        <v>9300.2754</v>
      </c>
    </row>
    <row r="833" spans="1:7" ht="12.75">
      <c r="A833" s="86">
        <v>825</v>
      </c>
      <c r="B833" s="208" t="s">
        <v>1712</v>
      </c>
      <c r="C833" s="208" t="s">
        <v>1713</v>
      </c>
      <c r="D833" s="208" t="s">
        <v>499</v>
      </c>
      <c r="E833" s="209">
        <v>4</v>
      </c>
      <c r="F833" s="209">
        <v>23609.04000000002</v>
      </c>
      <c r="G833" s="210">
        <v>94436.16000000008</v>
      </c>
    </row>
    <row r="834" spans="1:7" ht="12.75">
      <c r="A834" s="86">
        <v>826</v>
      </c>
      <c r="B834" s="208" t="s">
        <v>1930</v>
      </c>
      <c r="C834" s="208" t="s">
        <v>1931</v>
      </c>
      <c r="D834" s="208" t="s">
        <v>499</v>
      </c>
      <c r="E834" s="209">
        <v>1</v>
      </c>
      <c r="F834" s="209">
        <v>26700.7</v>
      </c>
      <c r="G834" s="210">
        <v>26700.7</v>
      </c>
    </row>
    <row r="835" spans="1:7" ht="12.75">
      <c r="A835" s="86">
        <v>827</v>
      </c>
      <c r="B835" s="208" t="s">
        <v>1331</v>
      </c>
      <c r="C835" s="208" t="s">
        <v>1332</v>
      </c>
      <c r="D835" s="208" t="s">
        <v>499</v>
      </c>
      <c r="E835" s="209">
        <v>5</v>
      </c>
      <c r="F835" s="209">
        <v>1224.0347999999994</v>
      </c>
      <c r="G835" s="210">
        <v>6120.173999999996</v>
      </c>
    </row>
    <row r="836" spans="1:7" ht="12.75">
      <c r="A836" s="86">
        <v>828</v>
      </c>
      <c r="B836" s="208" t="s">
        <v>1339</v>
      </c>
      <c r="C836" s="208" t="s">
        <v>1340</v>
      </c>
      <c r="D836" s="208" t="s">
        <v>499</v>
      </c>
      <c r="E836" s="209">
        <v>4</v>
      </c>
      <c r="F836" s="209">
        <v>2040.0580000000002</v>
      </c>
      <c r="G836" s="210">
        <v>8160.232</v>
      </c>
    </row>
    <row r="837" spans="1:7" ht="12.75">
      <c r="A837" s="86">
        <v>829</v>
      </c>
      <c r="B837" s="208" t="s">
        <v>1349</v>
      </c>
      <c r="C837" s="208" t="s">
        <v>1350</v>
      </c>
      <c r="D837" s="208" t="s">
        <v>499</v>
      </c>
      <c r="E837" s="209">
        <v>4</v>
      </c>
      <c r="F837" s="209">
        <v>2040.0580000000002</v>
      </c>
      <c r="G837" s="210">
        <v>8160.232</v>
      </c>
    </row>
    <row r="838" spans="1:7" ht="12.75">
      <c r="A838" s="86">
        <v>830</v>
      </c>
      <c r="B838" s="208" t="s">
        <v>1359</v>
      </c>
      <c r="C838" s="208" t="s">
        <v>1360</v>
      </c>
      <c r="D838" s="208" t="s">
        <v>499</v>
      </c>
      <c r="E838" s="209">
        <v>4</v>
      </c>
      <c r="F838" s="209">
        <v>2040.0580000000002</v>
      </c>
      <c r="G838" s="210">
        <v>8160.232</v>
      </c>
    </row>
    <row r="839" spans="1:7" ht="12.75">
      <c r="A839" s="86">
        <v>831</v>
      </c>
      <c r="B839" s="208" t="s">
        <v>1156</v>
      </c>
      <c r="C839" s="208" t="s">
        <v>1157</v>
      </c>
      <c r="D839" s="208" t="s">
        <v>499</v>
      </c>
      <c r="E839" s="209">
        <v>3</v>
      </c>
      <c r="F839" s="209">
        <v>15739.36</v>
      </c>
      <c r="G839" s="210">
        <v>47218.08</v>
      </c>
    </row>
    <row r="840" spans="1:7" ht="12.75">
      <c r="A840" s="86">
        <v>832</v>
      </c>
      <c r="B840" s="208" t="s">
        <v>1547</v>
      </c>
      <c r="C840" s="208" t="s">
        <v>1548</v>
      </c>
      <c r="D840" s="208" t="s">
        <v>499</v>
      </c>
      <c r="E840" s="209">
        <v>1</v>
      </c>
      <c r="F840" s="209">
        <v>3934.84</v>
      </c>
      <c r="G840" s="210">
        <v>3934.84</v>
      </c>
    </row>
    <row r="841" spans="1:7" ht="12.75">
      <c r="A841" s="86">
        <v>833</v>
      </c>
      <c r="B841" s="208" t="s">
        <v>1482</v>
      </c>
      <c r="C841" s="208" t="s">
        <v>1483</v>
      </c>
      <c r="D841" s="208" t="s">
        <v>499</v>
      </c>
      <c r="E841" s="209">
        <v>7</v>
      </c>
      <c r="F841" s="209">
        <v>3657.650400000001</v>
      </c>
      <c r="G841" s="210">
        <v>25603.55280000001</v>
      </c>
    </row>
    <row r="842" spans="1:7" ht="12.75">
      <c r="A842" s="86">
        <v>834</v>
      </c>
      <c r="B842" s="208" t="s">
        <v>1488</v>
      </c>
      <c r="C842" s="208" t="s">
        <v>1489</v>
      </c>
      <c r="D842" s="208" t="s">
        <v>499</v>
      </c>
      <c r="E842" s="209">
        <v>5</v>
      </c>
      <c r="F842" s="209">
        <v>9461.489850000002</v>
      </c>
      <c r="G842" s="210">
        <v>47307.449250000005</v>
      </c>
    </row>
    <row r="843" spans="1:7" ht="12.75">
      <c r="A843" s="86">
        <v>835</v>
      </c>
      <c r="B843" s="208" t="s">
        <v>1494</v>
      </c>
      <c r="C843" s="208" t="s">
        <v>1495</v>
      </c>
      <c r="D843" s="208" t="s">
        <v>499</v>
      </c>
      <c r="E843" s="209">
        <v>4</v>
      </c>
      <c r="F843" s="209">
        <v>9461.489850000002</v>
      </c>
      <c r="G843" s="210">
        <v>37845.95940000001</v>
      </c>
    </row>
    <row r="844" spans="1:7" ht="12.75">
      <c r="A844" s="86">
        <v>836</v>
      </c>
      <c r="B844" s="208" t="s">
        <v>1500</v>
      </c>
      <c r="C844" s="208" t="s">
        <v>1501</v>
      </c>
      <c r="D844" s="208" t="s">
        <v>499</v>
      </c>
      <c r="E844" s="209">
        <v>4</v>
      </c>
      <c r="F844" s="209">
        <v>9461.489850000002</v>
      </c>
      <c r="G844" s="210">
        <v>37845.95940000001</v>
      </c>
    </row>
    <row r="845" spans="1:7" ht="12.75">
      <c r="A845" s="86">
        <v>837</v>
      </c>
      <c r="B845" s="208" t="s">
        <v>1643</v>
      </c>
      <c r="C845" s="208" t="s">
        <v>1644</v>
      </c>
      <c r="D845" s="208" t="s">
        <v>499</v>
      </c>
      <c r="E845" s="209">
        <v>33</v>
      </c>
      <c r="F845" s="209">
        <v>6710.648000000002</v>
      </c>
      <c r="G845" s="210">
        <v>221451.38400000005</v>
      </c>
    </row>
    <row r="846" spans="1:7" ht="12.75">
      <c r="A846" s="86">
        <v>838</v>
      </c>
      <c r="B846" s="208" t="s">
        <v>1639</v>
      </c>
      <c r="C846" s="208" t="s">
        <v>1640</v>
      </c>
      <c r="D846" s="208" t="s">
        <v>499</v>
      </c>
      <c r="E846" s="209">
        <v>24</v>
      </c>
      <c r="F846" s="209">
        <v>12702.298</v>
      </c>
      <c r="G846" s="210">
        <v>304855.15199999994</v>
      </c>
    </row>
    <row r="847" spans="1:7" ht="12.75">
      <c r="A847" s="86">
        <v>839</v>
      </c>
      <c r="B847" s="208" t="s">
        <v>1641</v>
      </c>
      <c r="C847" s="208" t="s">
        <v>1642</v>
      </c>
      <c r="D847" s="208" t="s">
        <v>499</v>
      </c>
      <c r="E847" s="209">
        <v>10</v>
      </c>
      <c r="F847" s="209">
        <v>12822.131</v>
      </c>
      <c r="G847" s="210">
        <v>128221.30999999997</v>
      </c>
    </row>
    <row r="848" spans="1:7" ht="12.75">
      <c r="A848" s="86">
        <v>840</v>
      </c>
      <c r="B848" s="208" t="s">
        <v>2111</v>
      </c>
      <c r="C848" s="208" t="s">
        <v>2112</v>
      </c>
      <c r="D848" s="208" t="s">
        <v>499</v>
      </c>
      <c r="E848" s="209">
        <v>0</v>
      </c>
      <c r="F848" s="209">
        <v>0</v>
      </c>
      <c r="G848" s="210">
        <v>3094.422719998956</v>
      </c>
    </row>
    <row r="849" spans="1:7" ht="12.75">
      <c r="A849" s="86">
        <v>841</v>
      </c>
      <c r="B849" s="208" t="s">
        <v>1677</v>
      </c>
      <c r="C849" s="208" t="s">
        <v>1678</v>
      </c>
      <c r="D849" s="208" t="s">
        <v>499</v>
      </c>
      <c r="E849" s="209">
        <v>4</v>
      </c>
      <c r="F849" s="209">
        <v>256.9600000000001</v>
      </c>
      <c r="G849" s="210">
        <v>1027.8400000000004</v>
      </c>
    </row>
    <row r="850" spans="1:7" ht="12.75">
      <c r="A850" s="86">
        <v>842</v>
      </c>
      <c r="B850" s="208" t="s">
        <v>1669</v>
      </c>
      <c r="C850" s="208" t="s">
        <v>1670</v>
      </c>
      <c r="D850" s="208" t="s">
        <v>499</v>
      </c>
      <c r="E850" s="209">
        <v>2</v>
      </c>
      <c r="F850" s="209">
        <v>154.18</v>
      </c>
      <c r="G850" s="210">
        <v>308.36</v>
      </c>
    </row>
    <row r="851" spans="1:7" ht="12.75">
      <c r="A851" s="86">
        <v>843</v>
      </c>
      <c r="B851" s="208" t="s">
        <v>1673</v>
      </c>
      <c r="C851" s="208" t="s">
        <v>1674</v>
      </c>
      <c r="D851" s="208" t="s">
        <v>499</v>
      </c>
      <c r="E851" s="209">
        <v>2</v>
      </c>
      <c r="F851" s="209">
        <v>154.18</v>
      </c>
      <c r="G851" s="210">
        <v>308.36</v>
      </c>
    </row>
    <row r="852" spans="1:7" ht="12.75">
      <c r="A852" s="86">
        <v>844</v>
      </c>
      <c r="B852" s="208" t="s">
        <v>1675</v>
      </c>
      <c r="C852" s="208" t="s">
        <v>1676</v>
      </c>
      <c r="D852" s="208" t="s">
        <v>499</v>
      </c>
      <c r="E852" s="209">
        <v>2</v>
      </c>
      <c r="F852" s="209">
        <v>154.18</v>
      </c>
      <c r="G852" s="210">
        <v>308.36</v>
      </c>
    </row>
    <row r="853" spans="1:7" ht="12.75">
      <c r="A853" s="86">
        <v>845</v>
      </c>
      <c r="B853" s="208" t="s">
        <v>1671</v>
      </c>
      <c r="C853" s="208" t="s">
        <v>1672</v>
      </c>
      <c r="D853" s="208" t="s">
        <v>499</v>
      </c>
      <c r="E853" s="209">
        <v>2</v>
      </c>
      <c r="F853" s="209">
        <v>154.18</v>
      </c>
      <c r="G853" s="210">
        <v>308.36</v>
      </c>
    </row>
    <row r="854" spans="1:7" ht="12.75">
      <c r="A854" s="86">
        <v>846</v>
      </c>
      <c r="B854" s="208" t="s">
        <v>1621</v>
      </c>
      <c r="C854" s="208" t="s">
        <v>1622</v>
      </c>
      <c r="D854" s="208" t="s">
        <v>499</v>
      </c>
      <c r="E854" s="209">
        <v>1</v>
      </c>
      <c r="F854" s="209">
        <v>321.2</v>
      </c>
      <c r="G854" s="210">
        <v>321.2</v>
      </c>
    </row>
    <row r="855" spans="1:7" ht="12.75">
      <c r="A855" s="86">
        <v>847</v>
      </c>
      <c r="B855" s="208" t="s">
        <v>1625</v>
      </c>
      <c r="C855" s="208" t="s">
        <v>1626</v>
      </c>
      <c r="D855" s="208" t="s">
        <v>499</v>
      </c>
      <c r="E855" s="209">
        <v>4</v>
      </c>
      <c r="F855" s="209">
        <v>835.12</v>
      </c>
      <c r="G855" s="210">
        <v>3340.48</v>
      </c>
    </row>
    <row r="856" spans="1:7" ht="12.75">
      <c r="A856" s="86">
        <v>848</v>
      </c>
      <c r="B856" s="208" t="s">
        <v>1635</v>
      </c>
      <c r="C856" s="208" t="s">
        <v>1636</v>
      </c>
      <c r="D856" s="208" t="s">
        <v>499</v>
      </c>
      <c r="E856" s="209">
        <v>1</v>
      </c>
      <c r="F856" s="209">
        <v>385.44</v>
      </c>
      <c r="G856" s="210">
        <v>385.44</v>
      </c>
    </row>
    <row r="857" spans="1:7" ht="12.75">
      <c r="A857" s="86">
        <v>849</v>
      </c>
      <c r="B857" s="208" t="s">
        <v>1867</v>
      </c>
      <c r="C857" s="208" t="s">
        <v>1868</v>
      </c>
      <c r="D857" s="208" t="s">
        <v>499</v>
      </c>
      <c r="E857" s="209">
        <v>10</v>
      </c>
      <c r="F857" s="209">
        <v>9970.3056</v>
      </c>
      <c r="G857" s="210">
        <v>99703.056</v>
      </c>
    </row>
    <row r="858" spans="1:7" ht="12.75">
      <c r="A858" s="86">
        <v>850</v>
      </c>
      <c r="B858" s="208" t="s">
        <v>1948</v>
      </c>
      <c r="C858" s="208" t="s">
        <v>1949</v>
      </c>
      <c r="D858" s="208" t="s">
        <v>499</v>
      </c>
      <c r="E858" s="209">
        <v>6</v>
      </c>
      <c r="F858" s="209">
        <v>23217.996199999998</v>
      </c>
      <c r="G858" s="210">
        <v>139307.97719999996</v>
      </c>
    </row>
    <row r="859" spans="1:7" ht="12.75">
      <c r="A859" s="86">
        <v>851</v>
      </c>
      <c r="B859" s="208" t="s">
        <v>547</v>
      </c>
      <c r="C859" s="208" t="s">
        <v>548</v>
      </c>
      <c r="D859" s="208" t="s">
        <v>499</v>
      </c>
      <c r="E859" s="209">
        <v>7</v>
      </c>
      <c r="F859" s="209">
        <v>1674.8423999999995</v>
      </c>
      <c r="G859" s="210">
        <v>11723.896799999999</v>
      </c>
    </row>
    <row r="860" spans="1:7" ht="12.75">
      <c r="A860" s="86">
        <v>852</v>
      </c>
      <c r="B860" s="208" t="s">
        <v>1247</v>
      </c>
      <c r="C860" s="208" t="s">
        <v>1248</v>
      </c>
      <c r="D860" s="208" t="s">
        <v>499</v>
      </c>
      <c r="E860" s="209">
        <v>5</v>
      </c>
      <c r="F860" s="209">
        <v>5685.723399999999</v>
      </c>
      <c r="G860" s="210">
        <v>28428.61699999999</v>
      </c>
    </row>
    <row r="861" spans="1:7" ht="12.75">
      <c r="A861" s="86">
        <v>853</v>
      </c>
      <c r="B861" s="208" t="s">
        <v>1239</v>
      </c>
      <c r="C861" s="208" t="s">
        <v>1240</v>
      </c>
      <c r="D861" s="208" t="s">
        <v>499</v>
      </c>
      <c r="E861" s="209">
        <v>4</v>
      </c>
      <c r="F861" s="209">
        <v>5685.723399999999</v>
      </c>
      <c r="G861" s="210">
        <v>22742.893599999996</v>
      </c>
    </row>
    <row r="862" spans="1:7" ht="12.75">
      <c r="A862" s="86">
        <v>854</v>
      </c>
      <c r="B862" s="208" t="s">
        <v>2139</v>
      </c>
      <c r="C862" s="208" t="s">
        <v>2140</v>
      </c>
      <c r="D862" s="208" t="s">
        <v>499</v>
      </c>
      <c r="E862" s="209">
        <v>6</v>
      </c>
      <c r="F862" s="209">
        <v>6665.8925</v>
      </c>
      <c r="G862" s="210">
        <v>39995.355</v>
      </c>
    </row>
    <row r="863" spans="1:7" ht="12.75">
      <c r="A863" s="86">
        <v>855</v>
      </c>
      <c r="B863" s="208" t="s">
        <v>1308</v>
      </c>
      <c r="C863" s="208" t="s">
        <v>1309</v>
      </c>
      <c r="D863" s="208" t="s">
        <v>499</v>
      </c>
      <c r="E863" s="209">
        <v>1</v>
      </c>
      <c r="F863" s="209">
        <v>25570.6583</v>
      </c>
      <c r="G863" s="210">
        <v>25570.6583</v>
      </c>
    </row>
    <row r="864" spans="1:7" ht="12.75">
      <c r="A864" s="86">
        <v>856</v>
      </c>
      <c r="B864" s="208" t="s">
        <v>1447</v>
      </c>
      <c r="C864" s="208" t="s">
        <v>686</v>
      </c>
      <c r="D864" s="208" t="s">
        <v>499</v>
      </c>
      <c r="E864" s="209">
        <v>5</v>
      </c>
      <c r="F864" s="209">
        <v>7878.025383333339</v>
      </c>
      <c r="G864" s="210">
        <v>39390.12691666669</v>
      </c>
    </row>
    <row r="865" spans="1:7" ht="12.75">
      <c r="A865" s="86">
        <v>857</v>
      </c>
      <c r="B865" s="208" t="s">
        <v>1333</v>
      </c>
      <c r="C865" s="208" t="s">
        <v>1334</v>
      </c>
      <c r="D865" s="208" t="s">
        <v>499</v>
      </c>
      <c r="E865" s="209">
        <v>14</v>
      </c>
      <c r="F865" s="209">
        <v>2048.2339999999995</v>
      </c>
      <c r="G865" s="210">
        <v>28675.276</v>
      </c>
    </row>
    <row r="866" spans="1:7" ht="12.75">
      <c r="A866" s="86">
        <v>858</v>
      </c>
      <c r="B866" s="208" t="s">
        <v>1341</v>
      </c>
      <c r="C866" s="208" t="s">
        <v>1342</v>
      </c>
      <c r="D866" s="208" t="s">
        <v>499</v>
      </c>
      <c r="E866" s="209">
        <v>14</v>
      </c>
      <c r="F866" s="209">
        <v>4710.9382</v>
      </c>
      <c r="G866" s="210">
        <v>65953.1348</v>
      </c>
    </row>
    <row r="867" spans="1:7" ht="12.75">
      <c r="A867" s="86">
        <v>859</v>
      </c>
      <c r="B867" s="208" t="s">
        <v>1351</v>
      </c>
      <c r="C867" s="208" t="s">
        <v>1352</v>
      </c>
      <c r="D867" s="208" t="s">
        <v>499</v>
      </c>
      <c r="E867" s="209">
        <v>14</v>
      </c>
      <c r="F867" s="209">
        <v>4710.9382</v>
      </c>
      <c r="G867" s="210">
        <v>65953.1348</v>
      </c>
    </row>
    <row r="868" spans="1:7" ht="12.75">
      <c r="A868" s="86">
        <v>860</v>
      </c>
      <c r="B868" s="208" t="s">
        <v>1361</v>
      </c>
      <c r="C868" s="208" t="s">
        <v>1362</v>
      </c>
      <c r="D868" s="208" t="s">
        <v>499</v>
      </c>
      <c r="E868" s="209">
        <v>15</v>
      </c>
      <c r="F868" s="209">
        <v>4710.9382000000005</v>
      </c>
      <c r="G868" s="210">
        <v>70664.073</v>
      </c>
    </row>
    <row r="869" spans="1:7" ht="12.75">
      <c r="A869" s="86">
        <v>861</v>
      </c>
      <c r="B869" s="208" t="s">
        <v>1512</v>
      </c>
      <c r="C869" s="208" t="s">
        <v>1513</v>
      </c>
      <c r="D869" s="208" t="s">
        <v>499</v>
      </c>
      <c r="E869" s="209">
        <v>1</v>
      </c>
      <c r="F869" s="209">
        <v>6154.5223</v>
      </c>
      <c r="G869" s="210">
        <v>6154.5223</v>
      </c>
    </row>
    <row r="870" spans="1:7" ht="12.75">
      <c r="A870" s="86">
        <v>862</v>
      </c>
      <c r="B870" s="208" t="s">
        <v>1269</v>
      </c>
      <c r="C870" s="208" t="s">
        <v>1270</v>
      </c>
      <c r="D870" s="208" t="s">
        <v>499</v>
      </c>
      <c r="E870" s="209">
        <v>2</v>
      </c>
      <c r="F870" s="209">
        <v>1025.5198999999993</v>
      </c>
      <c r="G870" s="210">
        <v>2051.0397999999986</v>
      </c>
    </row>
    <row r="871" spans="1:7" ht="12.75">
      <c r="A871" s="86">
        <v>863</v>
      </c>
      <c r="B871" s="208" t="s">
        <v>522</v>
      </c>
      <c r="C871" s="208" t="s">
        <v>523</v>
      </c>
      <c r="D871" s="208" t="s">
        <v>499</v>
      </c>
      <c r="E871" s="209">
        <v>8</v>
      </c>
      <c r="F871" s="209">
        <v>2262.647058823528</v>
      </c>
      <c r="G871" s="210">
        <v>18101.176470588223</v>
      </c>
    </row>
    <row r="872" spans="1:7" ht="12.75">
      <c r="A872" s="86">
        <v>864</v>
      </c>
      <c r="B872" s="208" t="s">
        <v>2056</v>
      </c>
      <c r="C872" s="208" t="s">
        <v>2057</v>
      </c>
      <c r="D872" s="208" t="s">
        <v>499</v>
      </c>
      <c r="E872" s="209">
        <v>1</v>
      </c>
      <c r="F872" s="209">
        <v>271723.8975999999</v>
      </c>
      <c r="G872" s="210">
        <v>271723.8975999999</v>
      </c>
    </row>
    <row r="873" spans="1:7" ht="12.75">
      <c r="A873" s="86">
        <v>865</v>
      </c>
      <c r="B873" s="208" t="s">
        <v>2007</v>
      </c>
      <c r="C873" s="208" t="s">
        <v>2008</v>
      </c>
      <c r="D873" s="208" t="s">
        <v>499</v>
      </c>
      <c r="E873" s="209">
        <v>8</v>
      </c>
      <c r="F873" s="209">
        <v>20854.108500000002</v>
      </c>
      <c r="G873" s="210">
        <v>166832.86800000002</v>
      </c>
    </row>
    <row r="874" spans="1:7" ht="12.75">
      <c r="A874" s="86">
        <v>866</v>
      </c>
      <c r="B874" s="208" t="s">
        <v>2195</v>
      </c>
      <c r="C874" s="208" t="s">
        <v>2196</v>
      </c>
      <c r="D874" s="208" t="s">
        <v>499</v>
      </c>
      <c r="E874" s="209">
        <v>9</v>
      </c>
      <c r="F874" s="209">
        <v>6355.137</v>
      </c>
      <c r="G874" s="210">
        <v>57196.232999999986</v>
      </c>
    </row>
    <row r="875" spans="1:7" ht="12.75">
      <c r="A875" s="86">
        <v>867</v>
      </c>
      <c r="B875" s="208" t="s">
        <v>1611</v>
      </c>
      <c r="C875" s="208" t="s">
        <v>1612</v>
      </c>
      <c r="D875" s="208" t="s">
        <v>499</v>
      </c>
      <c r="E875" s="209">
        <v>1</v>
      </c>
      <c r="F875" s="209">
        <v>98203</v>
      </c>
      <c r="G875" s="210">
        <v>98203</v>
      </c>
    </row>
    <row r="876" spans="1:7" ht="12.75">
      <c r="A876" s="86">
        <v>868</v>
      </c>
      <c r="B876" s="208" t="s">
        <v>545</v>
      </c>
      <c r="C876" s="208" t="s">
        <v>546</v>
      </c>
      <c r="D876" s="208" t="s">
        <v>499</v>
      </c>
      <c r="E876" s="209">
        <v>3</v>
      </c>
      <c r="F876" s="209">
        <v>47388.55909999999</v>
      </c>
      <c r="G876" s="210">
        <v>142165.67729999998</v>
      </c>
    </row>
    <row r="877" spans="1:7" ht="12.75">
      <c r="A877" s="86">
        <v>869</v>
      </c>
      <c r="B877" s="208" t="s">
        <v>1150</v>
      </c>
      <c r="C877" s="208" t="s">
        <v>1151</v>
      </c>
      <c r="D877" s="208" t="s">
        <v>499</v>
      </c>
      <c r="E877" s="209">
        <v>8</v>
      </c>
      <c r="F877" s="209">
        <v>19194.117333333335</v>
      </c>
      <c r="G877" s="210">
        <v>153552.93866666668</v>
      </c>
    </row>
    <row r="878" spans="1:7" ht="12.75">
      <c r="A878" s="86">
        <v>870</v>
      </c>
      <c r="B878" s="208" t="s">
        <v>1852</v>
      </c>
      <c r="C878" s="208" t="s">
        <v>1853</v>
      </c>
      <c r="D878" s="208" t="s">
        <v>499</v>
      </c>
      <c r="E878" s="209">
        <v>1</v>
      </c>
      <c r="F878" s="209">
        <v>48976.6</v>
      </c>
      <c r="G878" s="210">
        <v>48976.6</v>
      </c>
    </row>
    <row r="879" spans="1:7" ht="12.75">
      <c r="A879" s="86">
        <v>871</v>
      </c>
      <c r="B879" s="208" t="s">
        <v>1042</v>
      </c>
      <c r="C879" s="208" t="s">
        <v>1043</v>
      </c>
      <c r="D879" s="208" t="s">
        <v>499</v>
      </c>
      <c r="E879" s="209">
        <v>1</v>
      </c>
      <c r="F879" s="209">
        <v>6010.745400000001</v>
      </c>
      <c r="G879" s="210">
        <v>6010.745400000001</v>
      </c>
    </row>
    <row r="880" spans="1:7" ht="12.75">
      <c r="A880" s="86">
        <v>872</v>
      </c>
      <c r="B880" s="208" t="s">
        <v>1423</v>
      </c>
      <c r="C880" s="208" t="s">
        <v>1424</v>
      </c>
      <c r="D880" s="208" t="s">
        <v>499</v>
      </c>
      <c r="E880" s="209">
        <v>1</v>
      </c>
      <c r="F880" s="209">
        <v>8976.255199999996</v>
      </c>
      <c r="G880" s="210">
        <v>8976.255199999996</v>
      </c>
    </row>
    <row r="881" spans="1:7" ht="12.75">
      <c r="A881" s="86">
        <v>873</v>
      </c>
      <c r="B881" s="208" t="s">
        <v>1425</v>
      </c>
      <c r="C881" s="208" t="s">
        <v>1426</v>
      </c>
      <c r="D881" s="208" t="s">
        <v>499</v>
      </c>
      <c r="E881" s="209">
        <v>1</v>
      </c>
      <c r="F881" s="209">
        <v>8976.255199999996</v>
      </c>
      <c r="G881" s="210">
        <v>8976.255199999996</v>
      </c>
    </row>
    <row r="882" spans="1:7" ht="12.75">
      <c r="A882" s="86">
        <v>874</v>
      </c>
      <c r="B882" s="208" t="s">
        <v>1427</v>
      </c>
      <c r="C882" s="208" t="s">
        <v>1428</v>
      </c>
      <c r="D882" s="208" t="s">
        <v>499</v>
      </c>
      <c r="E882" s="209">
        <v>1</v>
      </c>
      <c r="F882" s="209">
        <v>8976.255199999996</v>
      </c>
      <c r="G882" s="210">
        <v>8976.255199999996</v>
      </c>
    </row>
    <row r="883" spans="1:7" ht="12.75">
      <c r="A883" s="86">
        <v>875</v>
      </c>
      <c r="B883" s="208" t="s">
        <v>1435</v>
      </c>
      <c r="C883" s="208" t="s">
        <v>1174</v>
      </c>
      <c r="D883" s="208" t="s">
        <v>499</v>
      </c>
      <c r="E883" s="209">
        <v>10</v>
      </c>
      <c r="F883" s="209">
        <v>595.172895</v>
      </c>
      <c r="G883" s="210">
        <v>5951.7289500000015</v>
      </c>
    </row>
    <row r="884" spans="1:7" ht="12.75">
      <c r="A884" s="86">
        <v>876</v>
      </c>
      <c r="B884" s="208" t="s">
        <v>1883</v>
      </c>
      <c r="C884" s="208" t="s">
        <v>1884</v>
      </c>
      <c r="D884" s="208" t="s">
        <v>499</v>
      </c>
      <c r="E884" s="209">
        <v>24</v>
      </c>
      <c r="F884" s="209">
        <v>6323.426999999999</v>
      </c>
      <c r="G884" s="210">
        <v>151762.248</v>
      </c>
    </row>
    <row r="885" spans="1:7" ht="12.75">
      <c r="A885" s="86">
        <v>877</v>
      </c>
      <c r="B885" s="208" t="s">
        <v>1772</v>
      </c>
      <c r="C885" s="208" t="s">
        <v>1773</v>
      </c>
      <c r="D885" s="208" t="s">
        <v>499</v>
      </c>
      <c r="E885" s="209">
        <v>1</v>
      </c>
      <c r="F885" s="209">
        <v>341125.95</v>
      </c>
      <c r="G885" s="210">
        <v>341125.95</v>
      </c>
    </row>
    <row r="886" spans="1:7" ht="12.75">
      <c r="A886" s="86">
        <v>878</v>
      </c>
      <c r="B886" s="208" t="s">
        <v>1774</v>
      </c>
      <c r="C886" s="208" t="s">
        <v>1775</v>
      </c>
      <c r="D886" s="208" t="s">
        <v>499</v>
      </c>
      <c r="E886" s="209">
        <v>1</v>
      </c>
      <c r="F886" s="209">
        <v>381273.75</v>
      </c>
      <c r="G886" s="210">
        <v>381273.75</v>
      </c>
    </row>
    <row r="887" spans="1:7" ht="12.75">
      <c r="A887" s="86">
        <v>879</v>
      </c>
      <c r="B887" s="208" t="s">
        <v>1776</v>
      </c>
      <c r="C887" s="208" t="s">
        <v>1777</v>
      </c>
      <c r="D887" s="208" t="s">
        <v>499</v>
      </c>
      <c r="E887" s="209">
        <v>2</v>
      </c>
      <c r="F887" s="209">
        <v>460655.085</v>
      </c>
      <c r="G887" s="210">
        <v>921310.17</v>
      </c>
    </row>
    <row r="888" spans="1:7" ht="12.75">
      <c r="A888" s="86">
        <v>880</v>
      </c>
      <c r="B888" s="208" t="s">
        <v>1651</v>
      </c>
      <c r="C888" s="208" t="s">
        <v>1648</v>
      </c>
      <c r="D888" s="208" t="s">
        <v>499</v>
      </c>
      <c r="E888" s="209">
        <v>19</v>
      </c>
      <c r="F888" s="209">
        <v>5031.39285</v>
      </c>
      <c r="G888" s="210">
        <v>95596.46415000001</v>
      </c>
    </row>
    <row r="889" spans="1:7" ht="12.75">
      <c r="A889" s="86">
        <v>881</v>
      </c>
      <c r="B889" s="208" t="s">
        <v>1656</v>
      </c>
      <c r="C889" s="208" t="s">
        <v>1648</v>
      </c>
      <c r="D889" s="208" t="s">
        <v>499</v>
      </c>
      <c r="E889" s="209">
        <v>20</v>
      </c>
      <c r="F889" s="209">
        <v>7317.9259999999995</v>
      </c>
      <c r="G889" s="210">
        <v>146358.52</v>
      </c>
    </row>
    <row r="890" spans="1:7" ht="12.75">
      <c r="A890" s="86">
        <v>882</v>
      </c>
      <c r="B890" s="208" t="s">
        <v>1647</v>
      </c>
      <c r="C890" s="208" t="s">
        <v>1648</v>
      </c>
      <c r="D890" s="208" t="s">
        <v>499</v>
      </c>
      <c r="E890" s="209">
        <v>11</v>
      </c>
      <c r="F890" s="209">
        <v>9200.528333333332</v>
      </c>
      <c r="G890" s="210">
        <v>101205.81166666666</v>
      </c>
    </row>
    <row r="891" spans="1:7" ht="12.75">
      <c r="A891" s="86">
        <v>883</v>
      </c>
      <c r="B891" s="208" t="s">
        <v>1649</v>
      </c>
      <c r="C891" s="208" t="s">
        <v>1648</v>
      </c>
      <c r="D891" s="208" t="s">
        <v>499</v>
      </c>
      <c r="E891" s="209">
        <v>12</v>
      </c>
      <c r="F891" s="209">
        <v>13152.718333333332</v>
      </c>
      <c r="G891" s="210">
        <v>157832.62</v>
      </c>
    </row>
    <row r="892" spans="1:7" ht="12.75">
      <c r="A892" s="86">
        <v>884</v>
      </c>
      <c r="B892" s="208" t="s">
        <v>1650</v>
      </c>
      <c r="C892" s="208" t="s">
        <v>1648</v>
      </c>
      <c r="D892" s="208" t="s">
        <v>499</v>
      </c>
      <c r="E892" s="209">
        <v>12</v>
      </c>
      <c r="F892" s="209">
        <v>16435.58583333333</v>
      </c>
      <c r="G892" s="210">
        <v>197227.03</v>
      </c>
    </row>
    <row r="893" spans="1:7" ht="12.75">
      <c r="A893" s="86">
        <v>885</v>
      </c>
      <c r="B893" s="208" t="s">
        <v>2290</v>
      </c>
      <c r="C893" s="208" t="s">
        <v>2291</v>
      </c>
      <c r="D893" s="208" t="s">
        <v>499</v>
      </c>
      <c r="E893" s="209">
        <v>1</v>
      </c>
      <c r="F893" s="209">
        <v>49289.09280000001</v>
      </c>
      <c r="G893" s="210">
        <v>49289.09280000001</v>
      </c>
    </row>
    <row r="894" spans="1:7" ht="12.75">
      <c r="A894" s="86">
        <v>886</v>
      </c>
      <c r="B894" s="208" t="s">
        <v>2224</v>
      </c>
      <c r="C894" s="208" t="s">
        <v>2225</v>
      </c>
      <c r="D894" s="208" t="s">
        <v>499</v>
      </c>
      <c r="E894" s="209">
        <v>14</v>
      </c>
      <c r="F894" s="209">
        <v>43732.36</v>
      </c>
      <c r="G894" s="210">
        <v>612253.04</v>
      </c>
    </row>
    <row r="895" spans="1:7" ht="12.75">
      <c r="A895" s="86">
        <v>887</v>
      </c>
      <c r="B895" s="208" t="s">
        <v>1724</v>
      </c>
      <c r="C895" s="208" t="s">
        <v>1725</v>
      </c>
      <c r="D895" s="208" t="s">
        <v>499</v>
      </c>
      <c r="E895" s="209">
        <v>2</v>
      </c>
      <c r="F895" s="209">
        <v>3353.5199999999995</v>
      </c>
      <c r="G895" s="210">
        <v>6707.039999999999</v>
      </c>
    </row>
    <row r="896" spans="1:7" ht="12.75">
      <c r="A896" s="86">
        <v>888</v>
      </c>
      <c r="B896" s="208" t="s">
        <v>1985</v>
      </c>
      <c r="C896" s="208" t="s">
        <v>1986</v>
      </c>
      <c r="D896" s="208" t="s">
        <v>499</v>
      </c>
      <c r="E896" s="209">
        <v>29</v>
      </c>
      <c r="F896" s="209">
        <v>2570.6388999999995</v>
      </c>
      <c r="G896" s="210">
        <v>74548.5281</v>
      </c>
    </row>
    <row r="897" spans="1:7" ht="12.75">
      <c r="A897" s="86">
        <v>889</v>
      </c>
      <c r="B897" s="208" t="s">
        <v>1928</v>
      </c>
      <c r="C897" s="208" t="s">
        <v>1929</v>
      </c>
      <c r="D897" s="208" t="s">
        <v>499</v>
      </c>
      <c r="E897" s="209">
        <v>99</v>
      </c>
      <c r="F897" s="209">
        <v>18.257575757575758</v>
      </c>
      <c r="G897" s="210">
        <v>1807.5</v>
      </c>
    </row>
    <row r="898" spans="1:7" ht="12.75">
      <c r="A898" s="86">
        <v>890</v>
      </c>
      <c r="B898" s="208" t="s">
        <v>1377</v>
      </c>
      <c r="C898" s="208" t="s">
        <v>1378</v>
      </c>
      <c r="D898" s="208" t="s">
        <v>499</v>
      </c>
      <c r="E898" s="209">
        <v>19</v>
      </c>
      <c r="F898" s="209">
        <v>25155.59189999999</v>
      </c>
      <c r="G898" s="210">
        <v>477956.2460999999</v>
      </c>
    </row>
    <row r="899" spans="1:7" ht="12.75">
      <c r="A899" s="86">
        <v>891</v>
      </c>
      <c r="B899" s="208" t="s">
        <v>560</v>
      </c>
      <c r="C899" s="208" t="s">
        <v>561</v>
      </c>
      <c r="D899" s="208" t="s">
        <v>499</v>
      </c>
      <c r="E899" s="209">
        <v>3</v>
      </c>
      <c r="F899" s="209">
        <v>3400.0966666666664</v>
      </c>
      <c r="G899" s="210">
        <v>10200.289999999999</v>
      </c>
    </row>
    <row r="900" spans="1:7" ht="12.75">
      <c r="A900" s="86">
        <v>892</v>
      </c>
      <c r="B900" s="208" t="s">
        <v>1413</v>
      </c>
      <c r="C900" s="208" t="s">
        <v>1414</v>
      </c>
      <c r="D900" s="208" t="s">
        <v>499</v>
      </c>
      <c r="E900" s="209">
        <v>5</v>
      </c>
      <c r="F900" s="209">
        <v>1122.0319000000002</v>
      </c>
      <c r="G900" s="210">
        <v>5610.159500000001</v>
      </c>
    </row>
    <row r="901" spans="1:7" ht="12.75">
      <c r="A901" s="86">
        <v>893</v>
      </c>
      <c r="B901" s="208" t="s">
        <v>1768</v>
      </c>
      <c r="C901" s="208" t="s">
        <v>1769</v>
      </c>
      <c r="D901" s="208" t="s">
        <v>499</v>
      </c>
      <c r="E901" s="209">
        <v>2</v>
      </c>
      <c r="F901" s="209">
        <v>33314.20999999999</v>
      </c>
      <c r="G901" s="210">
        <v>66628.41999999998</v>
      </c>
    </row>
    <row r="902" spans="1:7" ht="12.75">
      <c r="A902" s="86">
        <v>894</v>
      </c>
      <c r="B902" s="208" t="s">
        <v>1690</v>
      </c>
      <c r="C902" s="208" t="s">
        <v>1691</v>
      </c>
      <c r="D902" s="208" t="s">
        <v>499</v>
      </c>
      <c r="E902" s="209">
        <v>1</v>
      </c>
      <c r="F902" s="209">
        <v>3314.6941999999995</v>
      </c>
      <c r="G902" s="210">
        <v>3314.6941999999995</v>
      </c>
    </row>
    <row r="903" spans="1:7" ht="12.75">
      <c r="A903" s="86">
        <v>895</v>
      </c>
      <c r="B903" s="208" t="s">
        <v>1692</v>
      </c>
      <c r="C903" s="208" t="s">
        <v>1693</v>
      </c>
      <c r="D903" s="208" t="s">
        <v>499</v>
      </c>
      <c r="E903" s="209">
        <v>1</v>
      </c>
      <c r="F903" s="209">
        <v>2509.0199999999995</v>
      </c>
      <c r="G903" s="210">
        <v>2509.0199999999995</v>
      </c>
    </row>
    <row r="904" spans="1:7" ht="12.75">
      <c r="A904" s="86">
        <v>896</v>
      </c>
      <c r="B904" s="208" t="s">
        <v>1694</v>
      </c>
      <c r="C904" s="208" t="s">
        <v>1695</v>
      </c>
      <c r="D904" s="208" t="s">
        <v>499</v>
      </c>
      <c r="E904" s="209">
        <v>1</v>
      </c>
      <c r="F904" s="209">
        <v>2509.0199999999995</v>
      </c>
      <c r="G904" s="210">
        <v>2509.0199999999995</v>
      </c>
    </row>
    <row r="905" spans="1:7" ht="12.75">
      <c r="A905" s="86">
        <v>897</v>
      </c>
      <c r="B905" s="208" t="s">
        <v>1696</v>
      </c>
      <c r="C905" s="208" t="s">
        <v>1697</v>
      </c>
      <c r="D905" s="208" t="s">
        <v>499</v>
      </c>
      <c r="E905" s="209">
        <v>1</v>
      </c>
      <c r="F905" s="209">
        <v>2509.0199999999995</v>
      </c>
      <c r="G905" s="210">
        <v>2509.0199999999995</v>
      </c>
    </row>
    <row r="906" spans="1:7" ht="12.75">
      <c r="A906" s="86">
        <v>898</v>
      </c>
      <c r="B906" s="208" t="s">
        <v>1754</v>
      </c>
      <c r="C906" s="208" t="s">
        <v>1755</v>
      </c>
      <c r="D906" s="208" t="s">
        <v>499</v>
      </c>
      <c r="E906" s="209">
        <v>38</v>
      </c>
      <c r="F906" s="209">
        <v>11708.76</v>
      </c>
      <c r="G906" s="210">
        <v>444932.88</v>
      </c>
    </row>
    <row r="907" spans="1:7" ht="12.75">
      <c r="A907" s="86">
        <v>899</v>
      </c>
      <c r="B907" s="208" t="s">
        <v>1758</v>
      </c>
      <c r="C907" s="208" t="s">
        <v>1759</v>
      </c>
      <c r="D907" s="208" t="s">
        <v>499</v>
      </c>
      <c r="E907" s="209">
        <v>66</v>
      </c>
      <c r="F907" s="209">
        <v>12365.188798124827</v>
      </c>
      <c r="G907" s="210">
        <v>816102.4606762385</v>
      </c>
    </row>
    <row r="908" spans="1:7" ht="12.75">
      <c r="A908" s="86">
        <v>900</v>
      </c>
      <c r="B908" s="208" t="s">
        <v>1587</v>
      </c>
      <c r="C908" s="208" t="s">
        <v>1588</v>
      </c>
      <c r="D908" s="208" t="s">
        <v>499</v>
      </c>
      <c r="E908" s="209">
        <v>1</v>
      </c>
      <c r="F908" s="209">
        <v>122543.32459999999</v>
      </c>
      <c r="G908" s="210">
        <v>122543.32459999999</v>
      </c>
    </row>
    <row r="909" spans="1:7" ht="12.75">
      <c r="A909" s="86">
        <v>901</v>
      </c>
      <c r="B909" s="208" t="s">
        <v>1144</v>
      </c>
      <c r="C909" s="208" t="s">
        <v>1145</v>
      </c>
      <c r="D909" s="208" t="s">
        <v>499</v>
      </c>
      <c r="E909" s="209">
        <v>1</v>
      </c>
      <c r="F909" s="209">
        <v>11569.37</v>
      </c>
      <c r="G909" s="210">
        <v>11569.37</v>
      </c>
    </row>
    <row r="910" spans="1:7" ht="12.75">
      <c r="A910" s="86">
        <v>902</v>
      </c>
      <c r="B910" s="208" t="s">
        <v>1553</v>
      </c>
      <c r="C910" s="208" t="s">
        <v>1554</v>
      </c>
      <c r="D910" s="208" t="s">
        <v>499</v>
      </c>
      <c r="E910" s="209">
        <v>5</v>
      </c>
      <c r="F910" s="209">
        <v>145693.21580000003</v>
      </c>
      <c r="G910" s="210">
        <v>728466.0790000003</v>
      </c>
    </row>
    <row r="911" spans="1:7" ht="12.75">
      <c r="A911" s="86">
        <v>903</v>
      </c>
      <c r="B911" s="208" t="s">
        <v>1444</v>
      </c>
      <c r="C911" s="208" t="s">
        <v>1445</v>
      </c>
      <c r="D911" s="208" t="s">
        <v>499</v>
      </c>
      <c r="E911" s="209">
        <v>12</v>
      </c>
      <c r="F911" s="209">
        <v>15153.918399999997</v>
      </c>
      <c r="G911" s="210">
        <v>181847.02079999994</v>
      </c>
    </row>
    <row r="912" spans="1:7" ht="12.75">
      <c r="A912" s="86">
        <v>904</v>
      </c>
      <c r="B912" s="208" t="s">
        <v>1296</v>
      </c>
      <c r="C912" s="208" t="s">
        <v>1297</v>
      </c>
      <c r="D912" s="208" t="s">
        <v>499</v>
      </c>
      <c r="E912" s="209">
        <v>2</v>
      </c>
      <c r="F912" s="209">
        <v>12598.573600000002</v>
      </c>
      <c r="G912" s="210">
        <v>25197.147200000003</v>
      </c>
    </row>
    <row r="913" spans="1:7" ht="12.75">
      <c r="A913" s="86">
        <v>905</v>
      </c>
      <c r="B913" s="208" t="s">
        <v>1522</v>
      </c>
      <c r="C913" s="208" t="s">
        <v>1523</v>
      </c>
      <c r="D913" s="208" t="s">
        <v>499</v>
      </c>
      <c r="E913" s="209">
        <v>2</v>
      </c>
      <c r="F913" s="209">
        <v>11176.154000000002</v>
      </c>
      <c r="G913" s="210">
        <v>22352.308000000005</v>
      </c>
    </row>
    <row r="914" spans="1:7" ht="12.75">
      <c r="A914" s="86">
        <v>906</v>
      </c>
      <c r="B914" s="208" t="s">
        <v>2199</v>
      </c>
      <c r="C914" s="208" t="s">
        <v>2200</v>
      </c>
      <c r="D914" s="208" t="s">
        <v>499</v>
      </c>
      <c r="E914" s="209">
        <v>4</v>
      </c>
      <c r="F914" s="209">
        <v>888.1707499999984</v>
      </c>
      <c r="G914" s="210">
        <v>3552.6829999999936</v>
      </c>
    </row>
    <row r="915" spans="1:7" ht="12.75">
      <c r="A915" s="86">
        <v>907</v>
      </c>
      <c r="B915" s="208" t="s">
        <v>1760</v>
      </c>
      <c r="C915" s="208" t="s">
        <v>1761</v>
      </c>
      <c r="D915" s="208" t="s">
        <v>499</v>
      </c>
      <c r="E915" s="209">
        <v>39</v>
      </c>
      <c r="F915" s="209">
        <v>19288.503000000135</v>
      </c>
      <c r="G915" s="210">
        <v>752251.6170000052</v>
      </c>
    </row>
    <row r="916" spans="1:7" ht="12.75">
      <c r="A916" s="86">
        <v>908</v>
      </c>
      <c r="B916" s="208" t="s">
        <v>1166</v>
      </c>
      <c r="C916" s="208" t="s">
        <v>1167</v>
      </c>
      <c r="D916" s="208" t="s">
        <v>499</v>
      </c>
      <c r="E916" s="209">
        <v>1</v>
      </c>
      <c r="F916" s="209">
        <v>13361.28</v>
      </c>
      <c r="G916" s="210">
        <v>13361.28</v>
      </c>
    </row>
    <row r="917" spans="1:7" ht="12.75">
      <c r="A917" s="86">
        <v>909</v>
      </c>
      <c r="B917" s="208" t="s">
        <v>758</v>
      </c>
      <c r="C917" s="208" t="s">
        <v>759</v>
      </c>
      <c r="D917" s="208" t="s">
        <v>499</v>
      </c>
      <c r="E917" s="209">
        <v>5</v>
      </c>
      <c r="F917" s="209">
        <v>113.01415999999998</v>
      </c>
      <c r="G917" s="210">
        <v>565.0707999999998</v>
      </c>
    </row>
    <row r="918" spans="1:7" ht="12.75">
      <c r="A918" s="86">
        <v>910</v>
      </c>
      <c r="B918" s="208" t="s">
        <v>889</v>
      </c>
      <c r="C918" s="208" t="s">
        <v>890</v>
      </c>
      <c r="D918" s="208" t="s">
        <v>499</v>
      </c>
      <c r="E918" s="209">
        <v>10</v>
      </c>
      <c r="F918" s="209">
        <v>675.9042000000002</v>
      </c>
      <c r="G918" s="210">
        <v>6759.042</v>
      </c>
    </row>
    <row r="919" spans="1:7" ht="12.75">
      <c r="A919" s="86">
        <v>911</v>
      </c>
      <c r="B919" s="208" t="s">
        <v>891</v>
      </c>
      <c r="C919" s="208" t="s">
        <v>892</v>
      </c>
      <c r="D919" s="208" t="s">
        <v>499</v>
      </c>
      <c r="E919" s="209">
        <v>4</v>
      </c>
      <c r="F919" s="209">
        <v>1239.6651</v>
      </c>
      <c r="G919" s="210">
        <v>4958.6604</v>
      </c>
    </row>
    <row r="920" spans="1:7" ht="12.75">
      <c r="A920" s="86">
        <v>912</v>
      </c>
      <c r="B920" s="208" t="s">
        <v>1005</v>
      </c>
      <c r="C920" s="208" t="s">
        <v>1006</v>
      </c>
      <c r="D920" s="208" t="s">
        <v>499</v>
      </c>
      <c r="E920" s="209">
        <v>1</v>
      </c>
      <c r="F920" s="209">
        <v>32568.12</v>
      </c>
      <c r="G920" s="210">
        <v>32568.12</v>
      </c>
    </row>
    <row r="921" spans="1:7" ht="12.75">
      <c r="A921" s="86">
        <v>913</v>
      </c>
      <c r="B921" s="208" t="s">
        <v>1762</v>
      </c>
      <c r="C921" s="208" t="s">
        <v>1763</v>
      </c>
      <c r="D921" s="208" t="s">
        <v>499</v>
      </c>
      <c r="E921" s="209">
        <v>7</v>
      </c>
      <c r="F921" s="209">
        <v>17891.806500000002</v>
      </c>
      <c r="G921" s="210">
        <v>125242.64550000001</v>
      </c>
    </row>
    <row r="922" spans="1:7" ht="12.75">
      <c r="A922" s="86">
        <v>914</v>
      </c>
      <c r="B922" s="208" t="s">
        <v>2023</v>
      </c>
      <c r="C922" s="208" t="s">
        <v>2020</v>
      </c>
      <c r="D922" s="208" t="s">
        <v>499</v>
      </c>
      <c r="E922" s="209">
        <v>18</v>
      </c>
      <c r="F922" s="209">
        <v>0.32908333333333334</v>
      </c>
      <c r="G922" s="210">
        <v>5.923499999999999</v>
      </c>
    </row>
    <row r="923" spans="1:7" ht="12.75">
      <c r="A923" s="86">
        <v>915</v>
      </c>
      <c r="B923" s="208" t="s">
        <v>1819</v>
      </c>
      <c r="C923" s="208" t="s">
        <v>1820</v>
      </c>
      <c r="D923" s="208" t="s">
        <v>499</v>
      </c>
      <c r="E923" s="209">
        <v>1</v>
      </c>
      <c r="F923" s="209">
        <v>226586.7225</v>
      </c>
      <c r="G923" s="210">
        <v>226586.7225</v>
      </c>
    </row>
    <row r="924" spans="1:7" ht="12.75">
      <c r="A924" s="86">
        <v>916</v>
      </c>
      <c r="B924" s="208" t="s">
        <v>1900</v>
      </c>
      <c r="C924" s="208" t="s">
        <v>1901</v>
      </c>
      <c r="D924" s="208" t="s">
        <v>499</v>
      </c>
      <c r="E924" s="209">
        <v>1</v>
      </c>
      <c r="F924" s="209">
        <v>234855</v>
      </c>
      <c r="G924" s="210">
        <v>234855</v>
      </c>
    </row>
    <row r="925" spans="1:7" ht="12.75">
      <c r="A925" s="86">
        <v>917</v>
      </c>
      <c r="B925" s="208" t="s">
        <v>1893</v>
      </c>
      <c r="C925" s="208" t="s">
        <v>1894</v>
      </c>
      <c r="D925" s="208" t="s">
        <v>499</v>
      </c>
      <c r="E925" s="209">
        <v>1</v>
      </c>
      <c r="F925" s="209">
        <v>13815</v>
      </c>
      <c r="G925" s="210">
        <v>13815</v>
      </c>
    </row>
    <row r="926" spans="1:7" ht="12.75">
      <c r="A926" s="86">
        <v>918</v>
      </c>
      <c r="B926" s="208" t="s">
        <v>1183</v>
      </c>
      <c r="C926" s="208" t="s">
        <v>1184</v>
      </c>
      <c r="D926" s="208" t="s">
        <v>499</v>
      </c>
      <c r="E926" s="209">
        <v>2</v>
      </c>
      <c r="F926" s="209">
        <v>337.086</v>
      </c>
      <c r="G926" s="210">
        <v>674.172</v>
      </c>
    </row>
    <row r="927" spans="1:7" ht="12.75">
      <c r="A927" s="86">
        <v>919</v>
      </c>
      <c r="B927" s="208" t="s">
        <v>1555</v>
      </c>
      <c r="C927" s="208" t="s">
        <v>1556</v>
      </c>
      <c r="D927" s="208" t="s">
        <v>499</v>
      </c>
      <c r="E927" s="209">
        <v>1</v>
      </c>
      <c r="F927" s="209">
        <v>5387.85</v>
      </c>
      <c r="G927" s="210">
        <v>5387.85</v>
      </c>
    </row>
    <row r="928" spans="1:7" ht="12.75">
      <c r="A928" s="86">
        <v>920</v>
      </c>
      <c r="B928" s="208" t="s">
        <v>1573</v>
      </c>
      <c r="C928" s="208" t="s">
        <v>1574</v>
      </c>
      <c r="D928" s="208" t="s">
        <v>499</v>
      </c>
      <c r="E928" s="209">
        <v>25</v>
      </c>
      <c r="F928" s="209">
        <v>2823.4772</v>
      </c>
      <c r="G928" s="210">
        <v>70586.93</v>
      </c>
    </row>
    <row r="929" spans="1:7" ht="12.75">
      <c r="A929" s="86">
        <v>921</v>
      </c>
      <c r="B929" s="208" t="s">
        <v>1561</v>
      </c>
      <c r="C929" s="208" t="s">
        <v>1562</v>
      </c>
      <c r="D929" s="208" t="s">
        <v>499</v>
      </c>
      <c r="E929" s="209">
        <v>10</v>
      </c>
      <c r="F929" s="209">
        <v>26251.95375</v>
      </c>
      <c r="G929" s="210">
        <v>262519.5375</v>
      </c>
    </row>
    <row r="930" spans="1:7" ht="12.75">
      <c r="A930" s="86">
        <v>922</v>
      </c>
      <c r="B930" s="208" t="s">
        <v>1401</v>
      </c>
      <c r="C930" s="208" t="s">
        <v>529</v>
      </c>
      <c r="D930" s="208" t="s">
        <v>499</v>
      </c>
      <c r="E930" s="209">
        <v>20</v>
      </c>
      <c r="F930" s="209">
        <v>560.889</v>
      </c>
      <c r="G930" s="210">
        <v>11217.78</v>
      </c>
    </row>
    <row r="931" spans="1:7" ht="12.75">
      <c r="A931" s="86">
        <v>923</v>
      </c>
      <c r="B931" s="208" t="s">
        <v>1402</v>
      </c>
      <c r="C931" s="208" t="s">
        <v>1403</v>
      </c>
      <c r="D931" s="208" t="s">
        <v>499</v>
      </c>
      <c r="E931" s="209">
        <v>20</v>
      </c>
      <c r="F931" s="209">
        <v>897.975</v>
      </c>
      <c r="G931" s="210">
        <v>17959.5</v>
      </c>
    </row>
    <row r="932" spans="1:7" ht="12.75">
      <c r="A932" s="86">
        <v>924</v>
      </c>
      <c r="B932" s="208" t="s">
        <v>1404</v>
      </c>
      <c r="C932" s="208" t="s">
        <v>529</v>
      </c>
      <c r="D932" s="208" t="s">
        <v>499</v>
      </c>
      <c r="E932" s="209">
        <v>6</v>
      </c>
      <c r="F932" s="209">
        <v>225.18450000000007</v>
      </c>
      <c r="G932" s="210">
        <v>1351.1070000000004</v>
      </c>
    </row>
    <row r="933" spans="1:7" ht="12.75">
      <c r="A933" s="86">
        <v>925</v>
      </c>
      <c r="B933" s="208" t="s">
        <v>820</v>
      </c>
      <c r="C933" s="208" t="s">
        <v>821</v>
      </c>
      <c r="D933" s="208" t="s">
        <v>499</v>
      </c>
      <c r="E933" s="209">
        <v>1</v>
      </c>
      <c r="F933" s="209">
        <v>13918.6125</v>
      </c>
      <c r="G933" s="210">
        <v>13918.6125</v>
      </c>
    </row>
    <row r="934" spans="1:7" ht="12.75">
      <c r="A934" s="86">
        <v>926</v>
      </c>
      <c r="B934" s="208" t="s">
        <v>2158</v>
      </c>
      <c r="C934" s="208" t="s">
        <v>2159</v>
      </c>
      <c r="D934" s="208" t="s">
        <v>499</v>
      </c>
      <c r="E934" s="209">
        <v>1</v>
      </c>
      <c r="F934" s="209">
        <v>162180</v>
      </c>
      <c r="G934" s="210">
        <v>162180</v>
      </c>
    </row>
    <row r="935" spans="1:7" ht="12.75">
      <c r="A935" s="91"/>
      <c r="B935" s="214"/>
      <c r="C935" s="215" t="s">
        <v>2292</v>
      </c>
      <c r="D935" s="216"/>
      <c r="E935" s="216"/>
      <c r="F935" s="216"/>
      <c r="G935" s="217">
        <f>SUM(G9:G934)</f>
        <v>92336616.98378554</v>
      </c>
    </row>
    <row r="936" ht="12.75">
      <c r="H936" s="65">
        <f>+'BK'!E22</f>
        <v>92336617</v>
      </c>
    </row>
    <row r="937" ht="12.75">
      <c r="H937" s="218">
        <f>+G935-H936</f>
        <v>-0.016214460134506226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Alda</cp:lastModifiedBy>
  <cp:lastPrinted>2016-07-15T08:37:40Z</cp:lastPrinted>
  <dcterms:created xsi:type="dcterms:W3CDTF">2008-12-17T10:29:05Z</dcterms:created>
  <dcterms:modified xsi:type="dcterms:W3CDTF">2016-07-15T08:45:53Z</dcterms:modified>
  <cp:category/>
  <cp:version/>
  <cp:contentType/>
  <cp:contentStatus/>
</cp:coreProperties>
</file>