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0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Tepricat e 467</t>
        </r>
      </text>
    </comment>
    <comment ref="H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Tepricat e 467</t>
        </r>
      </text>
    </comment>
  </commentList>
</comments>
</file>

<file path=xl/sharedStrings.xml><?xml version="1.0" encoding="utf-8"?>
<sst xmlns="http://schemas.openxmlformats.org/spreadsheetml/2006/main" count="271" uniqueCount="198">
  <si>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</si>
  <si>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</si>
  <si>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</si>
  <si>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</si>
  <si>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</si>
  <si>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</si>
  <si>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</si>
  <si>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</si>
  <si>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</si>
  <si>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</si>
  <si>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</si>
  <si>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</si>
  <si>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</si>
  <si>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</si>
  <si>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</si>
  <si>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</si>
  <si>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</si>
  <si>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</si>
  <si>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</si>
  <si>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</si>
  <si>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</si>
  <si>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</si>
  <si>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</si>
  <si>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</si>
  <si>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</si>
  <si>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</si>
  <si>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</si>
  <si>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</si>
  <si>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</si>
  <si>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</si>
  <si>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</si>
  <si>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</si>
  <si>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</si>
  <si>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</si>
  <si>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</si>
  <si>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</si>
  <si>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</si>
  <si>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</si>
  <si>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</si>
  <si>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</si>
  <si>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</si>
  <si>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</si>
  <si>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</si>
  <si>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</si>
  <si>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</si>
  <si>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</si>
  <si>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</si>
  <si>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</si>
  <si>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</si>
  <si>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</si>
  <si>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</si>
  <si>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</si>
  <si>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</si>
  <si>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</si>
  <si>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</si>
  <si>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</si>
  <si>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</si>
  <si>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</si>
  <si>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</si>
  <si>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</si>
  <si>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</si>
  <si>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</si>
  <si>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</si>
  <si>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</si>
  <si>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</si>
  <si>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</si>
  <si>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</si>
  <si>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</si>
  <si>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</si>
  <si>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</si>
  <si>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</si>
  <si>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</si>
  <si>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</si>
  <si>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</si>
  <si>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</si>
  <si>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</si>
  <si>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</si>
  <si>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</si>
  <si>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</si>
  <si>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</si>
  <si>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</si>
  <si>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</si>
  <si>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</si>
  <si>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</si>
  <si>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</si>
  <si>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</si>
  <si>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</si>
  <si>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</si>
  <si>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</si>
  <si>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</si>
  <si>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</si>
  <si>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</si>
  <si>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</si>
  <si>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</si>
  <si>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</si>
  <si>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</si>
  <si>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</si>
  <si>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</si>
  <si>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</si>
  <si>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</si>
  <si>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</si>
  <si>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</si>
  <si>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</si>
  <si>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</si>
  <si>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</si>
  <si>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</si>
  <si>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</si>
  <si>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</si>
  <si>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</si>
  <si>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</si>
  <si>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</si>
  <si>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</si>
  <si>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</si>
  <si>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</si>
  <si>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</si>
  <si>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</si>
  <si>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</si>
  <si>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</si>
  <si>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</si>
  <si>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</si>
  <si>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</si>
  <si>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</si>
  <si>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</si>
  <si>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</si>
  <si>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</si>
  <si>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</si>
  <si>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</si>
  <si>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</si>
  <si>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</si>
  <si>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</si>
  <si>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</si>
  <si>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</si>
  <si>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</si>
  <si>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</si>
  <si>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</si>
  <si>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</si>
  <si>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</si>
  <si>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</si>
  <si>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</si>
  <si>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</si>
  <si>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</si>
  <si>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</si>
  <si>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</si>
  <si>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</si>
  <si>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</si>
  <si>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</si>
  <si>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</si>
  <si>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</si>
  <si>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</si>
  <si>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</si>
  <si>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</si>
  <si>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</si>
  <si>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</si>
  <si>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</si>
  <si>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</si>
  <si>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</si>
  <si>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</si>
  <si>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</si>
  <si>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</si>
  <si>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</si>
  <si>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</si>
  <si>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</si>
  <si>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</si>
  <si>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</si>
  <si>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</si>
  <si>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</si>
  <si>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</si>
  <si>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</si>
  <si>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</si>
  <si>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</si>
  <si>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</si>
  <si>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</si>
  <si>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</si>
  <si>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</si>
  <si>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</si>
  <si>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La Boheme Shpk</t>
  </si>
  <si>
    <t>K41919004J</t>
  </si>
  <si>
    <t>Rr. Elbasanit, Qendra e biznesit 204</t>
  </si>
  <si>
    <t>Tirane</t>
  </si>
  <si>
    <t>Tregeti Audio- Video, Instrumenta Muzikore</t>
  </si>
  <si>
    <t>27.03.1996</t>
  </si>
  <si>
    <t>Shoqeria  La Boheme</t>
  </si>
  <si>
    <t>Aktive te tjera afatgjata ne proces</t>
  </si>
  <si>
    <t>Te ardhurat e shtyra</t>
  </si>
  <si>
    <t>Parapagime te arketuara</t>
  </si>
  <si>
    <t>Shoqeria  La Boheme SHPK</t>
  </si>
  <si>
    <t>Pozicioni me 31 dhjetor 2011</t>
  </si>
  <si>
    <t>Pasqyra   e   Fluksit   Monetar  -  Metoda  Indirekte   2012</t>
  </si>
  <si>
    <t>Pozicioni me 31 dhjetor 2012</t>
  </si>
  <si>
    <t xml:space="preserve">    10 Mars 2014</t>
  </si>
  <si>
    <t>01.01.2013</t>
  </si>
  <si>
    <t>31.12.2013</t>
  </si>
  <si>
    <t>Viti   2013</t>
  </si>
  <si>
    <t>Pasqyrat    Financiare    te    Vitit   2013</t>
  </si>
  <si>
    <t>Pasqyra   e   te   Ardhurave   dhe   Shpenzimeve     2013</t>
  </si>
  <si>
    <t>Shpenzime te panjohura (Dhurim instrumenti muzikorë)</t>
  </si>
  <si>
    <t>Pasqyra  e  Ndryshimeve  ne  Kapital  2013</t>
  </si>
  <si>
    <t>Pozicioni me 31 dhjetor 2013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</si>
</sst>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  <numFmt numFmtId="182" formatCode="_-* #,##0.0_L_e_k_-;\-* #,##0.0_L_e_k_-;_-* &quot;-&quot;??_L_e_k_-;_-@_-"/>
    <numFmt numFmtId="183" formatCode="_-* #,##0_L_e_k_-;\-* #,##0_L_e_k_-;_-* &quot;-&quot;??_L_e_k_-;_-@_-"/>
    <numFmt numFmtId="184" formatCode="#,##0.00_);\-#,##0.00"/>
    <numFmt numFmtId="185" formatCode="dd/mm/yyyy"/>
    <numFmt numFmtId="186" formatCode="#,##0_);\-#,##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3" fontId="9" fillId="0" borderId="17" xfId="0" applyNumberFormat="1" applyFont="1" applyBorder="1" applyAlignment="1">
      <alignment horizontal="left" vertical="center"/>
    </xf>
    <xf numFmtId="3" fontId="9" fillId="0" borderId="24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3" fontId="9" fillId="0" borderId="20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zoomScalePageLayoutView="0" workbookViewId="0" topLeftCell="A7">
      <selection activeCell="E32" sqref="E32"/>
    </sheetView>
  </sheetViews>
  <sheetFormatPr defaultColWidth="9.140625" defaultRowHeight="12.75"/>
  <cols>
    <col min="1" max="1" width="2.421875" style="13" customWidth="1"/>
    <col min="2" max="3" width="9.140625" style="13" customWidth="1"/>
    <col min="4" max="4" width="9.28125" style="13" customWidth="1"/>
    <col min="5" max="5" width="11.421875" style="13" customWidth="1"/>
    <col min="6" max="6" width="12.8515625" style="13" customWidth="1"/>
    <col min="7" max="7" width="5.421875" style="13" customWidth="1"/>
    <col min="8" max="9" width="9.140625" style="13" customWidth="1"/>
    <col min="10" max="10" width="3.140625" style="13" customWidth="1"/>
    <col min="11" max="11" width="9.140625" style="13" customWidth="1"/>
    <col min="12" max="12" width="1.8515625" style="13" customWidth="1"/>
    <col min="13" max="16384" width="9.140625" style="13" customWidth="1"/>
  </cols>
  <sheetData>
    <row r="1" s="3" customFormat="1" ht="6.75" customHeight="1"/>
    <row r="2" spans="2:11" s="3" customFormat="1" ht="12.7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s="7" customFormat="1" ht="21" customHeight="1">
      <c r="B3" s="51"/>
      <c r="C3" s="52" t="s">
        <v>171</v>
      </c>
      <c r="D3" s="52"/>
      <c r="E3" s="52"/>
      <c r="F3" s="77" t="s">
        <v>175</v>
      </c>
      <c r="G3" s="53"/>
      <c r="H3" s="54"/>
      <c r="I3" s="52"/>
      <c r="J3" s="52"/>
      <c r="K3" s="55"/>
    </row>
    <row r="4" spans="2:11" s="7" customFormat="1" ht="13.5" customHeight="1">
      <c r="B4" s="51"/>
      <c r="C4" s="52" t="s">
        <v>94</v>
      </c>
      <c r="D4" s="52"/>
      <c r="E4" s="52"/>
      <c r="F4" s="45" t="s">
        <v>176</v>
      </c>
      <c r="G4" s="56"/>
      <c r="H4" s="54"/>
      <c r="I4" s="52"/>
      <c r="J4" s="52"/>
      <c r="K4" s="55"/>
    </row>
    <row r="5" spans="2:11" s="7" customFormat="1" ht="13.5" customHeight="1">
      <c r="B5" s="51"/>
      <c r="C5" s="52" t="s">
        <v>6</v>
      </c>
      <c r="D5" s="52"/>
      <c r="E5" s="52"/>
      <c r="F5" s="57" t="s">
        <v>177</v>
      </c>
      <c r="G5" s="58"/>
      <c r="H5" s="52"/>
      <c r="I5" s="52"/>
      <c r="J5" s="52"/>
      <c r="K5" s="55"/>
    </row>
    <row r="6" spans="2:11" s="7" customFormat="1" ht="13.5" customHeight="1">
      <c r="B6" s="51"/>
      <c r="C6" s="52"/>
      <c r="D6" s="52"/>
      <c r="E6" s="52"/>
      <c r="F6" s="52"/>
      <c r="G6" s="52"/>
      <c r="H6" s="54"/>
      <c r="I6" s="46" t="s">
        <v>178</v>
      </c>
      <c r="J6" s="52"/>
      <c r="K6" s="55"/>
    </row>
    <row r="7" spans="2:11" s="7" customFormat="1" ht="13.5" customHeight="1">
      <c r="B7" s="51"/>
      <c r="C7" s="52" t="s">
        <v>0</v>
      </c>
      <c r="D7" s="52"/>
      <c r="E7" s="52"/>
      <c r="F7" s="57" t="s">
        <v>180</v>
      </c>
      <c r="G7" s="59"/>
      <c r="H7" s="52"/>
      <c r="I7" s="52"/>
      <c r="J7" s="52"/>
      <c r="K7" s="55"/>
    </row>
    <row r="8" spans="2:11" s="7" customFormat="1" ht="13.5" customHeight="1">
      <c r="B8" s="51"/>
      <c r="C8" s="52" t="s">
        <v>1</v>
      </c>
      <c r="D8" s="52"/>
      <c r="E8" s="52"/>
      <c r="F8" s="147">
        <v>14370</v>
      </c>
      <c r="G8" s="54"/>
      <c r="H8" s="52"/>
      <c r="I8" s="52"/>
      <c r="J8" s="52"/>
      <c r="K8" s="55"/>
    </row>
    <row r="9" spans="2:11" s="7" customFormat="1" ht="13.5" customHeight="1">
      <c r="B9" s="51"/>
      <c r="C9" s="52"/>
      <c r="D9" s="52"/>
      <c r="E9" s="52"/>
      <c r="F9" s="52"/>
      <c r="G9" s="52"/>
      <c r="H9" s="52"/>
      <c r="I9" s="52"/>
      <c r="J9" s="52"/>
      <c r="K9" s="55"/>
    </row>
    <row r="10" spans="2:11" s="7" customFormat="1" ht="13.5" customHeight="1">
      <c r="B10" s="51"/>
      <c r="C10" s="52" t="s">
        <v>31</v>
      </c>
      <c r="D10" s="52"/>
      <c r="E10" s="52"/>
      <c r="F10" s="57" t="s">
        <v>179</v>
      </c>
      <c r="G10" s="58"/>
      <c r="H10" s="52"/>
      <c r="I10" s="52"/>
      <c r="J10" s="52"/>
      <c r="K10" s="55"/>
    </row>
    <row r="11" spans="2:11" s="7" customFormat="1" ht="13.5" customHeight="1">
      <c r="B11" s="51"/>
      <c r="C11" s="52"/>
      <c r="D11" s="52"/>
      <c r="E11" s="52"/>
      <c r="F11" s="60"/>
      <c r="G11" s="60"/>
      <c r="H11" s="52"/>
      <c r="I11" s="52"/>
      <c r="J11" s="52"/>
      <c r="K11" s="55"/>
    </row>
    <row r="12" spans="2:11" s="7" customFormat="1" ht="13.5" customHeight="1">
      <c r="B12" s="51"/>
      <c r="C12" s="52"/>
      <c r="D12" s="52"/>
      <c r="E12" s="52"/>
      <c r="F12" s="52"/>
      <c r="G12" s="52"/>
      <c r="H12" s="52"/>
      <c r="I12" s="52"/>
      <c r="J12" s="52"/>
      <c r="K12" s="55"/>
    </row>
    <row r="13" spans="2:11" s="9" customFormat="1" ht="12.75">
      <c r="B13" s="61"/>
      <c r="C13" s="41"/>
      <c r="D13" s="41"/>
      <c r="E13" s="41"/>
      <c r="F13" s="41"/>
      <c r="G13" s="41"/>
      <c r="H13" s="41"/>
      <c r="I13" s="41"/>
      <c r="J13" s="41"/>
      <c r="K13" s="62"/>
    </row>
    <row r="14" spans="2:11" s="9" customFormat="1" ht="12.75">
      <c r="B14" s="61"/>
      <c r="C14" s="41"/>
      <c r="D14" s="41"/>
      <c r="E14" s="41"/>
      <c r="F14" s="41"/>
      <c r="G14" s="41"/>
      <c r="H14" s="41"/>
      <c r="I14" s="41"/>
      <c r="J14" s="41"/>
      <c r="K14" s="62"/>
    </row>
    <row r="15" spans="2:11" s="9" customFormat="1" ht="12.75">
      <c r="B15" s="61"/>
      <c r="C15" s="41"/>
      <c r="D15" s="41"/>
      <c r="E15" s="41"/>
      <c r="F15" s="41"/>
      <c r="G15" s="41"/>
      <c r="H15" s="41"/>
      <c r="I15" s="41"/>
      <c r="J15" s="41"/>
      <c r="K15" s="62"/>
    </row>
    <row r="16" spans="2:11" s="9" customFormat="1" ht="12.75">
      <c r="B16" s="61"/>
      <c r="C16" s="41"/>
      <c r="D16" s="41"/>
      <c r="E16" s="41"/>
      <c r="F16" s="41"/>
      <c r="G16" s="41"/>
      <c r="H16" s="41"/>
      <c r="I16" s="41"/>
      <c r="J16" s="41"/>
      <c r="K16" s="62"/>
    </row>
    <row r="17" spans="2:11" s="9" customFormat="1" ht="12.75">
      <c r="B17" s="61"/>
      <c r="C17" s="41"/>
      <c r="D17" s="41"/>
      <c r="E17" s="41"/>
      <c r="F17" s="41"/>
      <c r="G17" s="41"/>
      <c r="H17" s="41"/>
      <c r="I17" s="41"/>
      <c r="J17" s="41"/>
      <c r="K17" s="62"/>
    </row>
    <row r="18" spans="2:11" s="9" customFormat="1" ht="12.75">
      <c r="B18" s="61"/>
      <c r="C18" s="41"/>
      <c r="D18" s="41"/>
      <c r="E18" s="41"/>
      <c r="F18" s="41"/>
      <c r="G18" s="41"/>
      <c r="H18" s="41"/>
      <c r="I18" s="41"/>
      <c r="J18" s="41"/>
      <c r="K18" s="62"/>
    </row>
    <row r="19" spans="2:11" s="9" customFormat="1" ht="12.75">
      <c r="B19" s="61"/>
      <c r="C19" s="41"/>
      <c r="D19" s="41"/>
      <c r="E19" s="41"/>
      <c r="F19" s="41"/>
      <c r="G19" s="41"/>
      <c r="H19" s="41"/>
      <c r="I19" s="41"/>
      <c r="J19" s="41"/>
      <c r="K19" s="62"/>
    </row>
    <row r="20" spans="2:11" s="9" customFormat="1" ht="12.75">
      <c r="B20" s="61"/>
      <c r="C20" s="41"/>
      <c r="D20" s="41"/>
      <c r="E20" s="41"/>
      <c r="F20" s="41"/>
      <c r="G20" s="41"/>
      <c r="H20" s="41"/>
      <c r="I20" s="41"/>
      <c r="J20" s="41"/>
      <c r="K20" s="62"/>
    </row>
    <row r="21" spans="2:11" s="9" customFormat="1" ht="12.75">
      <c r="B21" s="61"/>
      <c r="C21" s="63"/>
      <c r="D21" s="41"/>
      <c r="E21" s="41"/>
      <c r="F21" s="41"/>
      <c r="G21" s="41"/>
      <c r="H21" s="41"/>
      <c r="I21" s="41"/>
      <c r="J21" s="41"/>
      <c r="K21" s="62"/>
    </row>
    <row r="22" spans="2:11" s="9" customFormat="1" ht="12.75">
      <c r="B22" s="61"/>
      <c r="C22" s="41"/>
      <c r="D22" s="41"/>
      <c r="E22" s="41"/>
      <c r="F22" s="41"/>
      <c r="G22" s="41"/>
      <c r="H22" s="41"/>
      <c r="I22" s="41"/>
      <c r="J22" s="41"/>
      <c r="K22" s="62"/>
    </row>
    <row r="23" spans="2:11" s="9" customFormat="1" ht="12.75">
      <c r="B23" s="61"/>
      <c r="C23" s="41"/>
      <c r="D23" s="41"/>
      <c r="E23" s="41"/>
      <c r="F23" s="41"/>
      <c r="G23" s="41"/>
      <c r="H23" s="41"/>
      <c r="I23" s="41"/>
      <c r="J23" s="41"/>
      <c r="K23" s="62"/>
    </row>
    <row r="24" spans="2:11" s="9" customFormat="1" ht="12.75">
      <c r="B24" s="61"/>
      <c r="C24" s="41"/>
      <c r="D24" s="41"/>
      <c r="E24" s="41"/>
      <c r="F24" s="41"/>
      <c r="G24" s="41"/>
      <c r="H24" s="41"/>
      <c r="I24" s="41"/>
      <c r="J24" s="41"/>
      <c r="K24" s="62"/>
    </row>
    <row r="25" spans="2:11" s="10" customFormat="1" ht="22.5">
      <c r="B25" s="156" t="s">
        <v>7</v>
      </c>
      <c r="C25" s="157"/>
      <c r="D25" s="157"/>
      <c r="E25" s="157"/>
      <c r="F25" s="157"/>
      <c r="G25" s="157"/>
      <c r="H25" s="157"/>
      <c r="I25" s="157"/>
      <c r="J25" s="157"/>
      <c r="K25" s="158"/>
    </row>
    <row r="26" spans="2:11" s="9" customFormat="1" ht="12.75">
      <c r="B26" s="61"/>
      <c r="C26" s="159" t="s">
        <v>76</v>
      </c>
      <c r="D26" s="159"/>
      <c r="E26" s="159"/>
      <c r="F26" s="159"/>
      <c r="G26" s="159"/>
      <c r="H26" s="159"/>
      <c r="I26" s="159"/>
      <c r="J26" s="159"/>
      <c r="K26" s="62"/>
    </row>
    <row r="27" spans="2:11" s="9" customFormat="1" ht="12.75">
      <c r="B27" s="61"/>
      <c r="C27" s="159" t="s">
        <v>77</v>
      </c>
      <c r="D27" s="159"/>
      <c r="E27" s="159"/>
      <c r="F27" s="159"/>
      <c r="G27" s="159"/>
      <c r="H27" s="159"/>
      <c r="I27" s="159"/>
      <c r="J27" s="159"/>
      <c r="K27" s="62"/>
    </row>
    <row r="28" spans="2:11" s="9" customFormat="1" ht="12.75">
      <c r="B28" s="61"/>
      <c r="C28" s="41"/>
      <c r="D28" s="41"/>
      <c r="E28" s="41"/>
      <c r="F28" s="41"/>
      <c r="G28" s="41"/>
      <c r="H28" s="41"/>
      <c r="I28" s="41"/>
      <c r="J28" s="41"/>
      <c r="K28" s="62"/>
    </row>
    <row r="29" spans="2:11" s="9" customFormat="1" ht="12.75">
      <c r="B29" s="61"/>
      <c r="C29" s="41"/>
      <c r="D29" s="41"/>
      <c r="E29" s="41"/>
      <c r="F29" s="41"/>
      <c r="G29" s="41"/>
      <c r="H29" s="41"/>
      <c r="I29" s="41"/>
      <c r="J29" s="41"/>
      <c r="K29" s="62"/>
    </row>
    <row r="30" spans="2:11" s="11" customFormat="1" ht="27.75">
      <c r="B30" s="61"/>
      <c r="C30" s="41"/>
      <c r="D30" s="41"/>
      <c r="E30" s="73"/>
      <c r="F30" s="74" t="s">
        <v>192</v>
      </c>
      <c r="G30" s="73"/>
      <c r="H30" s="41"/>
      <c r="I30" s="41"/>
      <c r="J30" s="41"/>
      <c r="K30" s="62"/>
    </row>
    <row r="31" spans="2:11" s="11" customFormat="1" ht="12.75">
      <c r="B31" s="61"/>
      <c r="C31" s="41"/>
      <c r="D31" s="41"/>
      <c r="E31" s="41"/>
      <c r="F31" s="41"/>
      <c r="G31" s="41"/>
      <c r="H31" s="41"/>
      <c r="I31" s="41"/>
      <c r="J31" s="41"/>
      <c r="K31" s="62"/>
    </row>
    <row r="32" spans="2:11" s="11" customFormat="1" ht="12.75">
      <c r="B32" s="61"/>
      <c r="C32" s="41"/>
      <c r="D32" s="41"/>
      <c r="E32" s="41"/>
      <c r="F32" s="41"/>
      <c r="G32" s="41"/>
      <c r="H32" s="41"/>
      <c r="I32" s="41"/>
      <c r="J32" s="41"/>
      <c r="K32" s="62"/>
    </row>
    <row r="33" spans="2:11" s="11" customFormat="1" ht="12.75">
      <c r="B33" s="61"/>
      <c r="C33" s="41"/>
      <c r="D33" s="41"/>
      <c r="E33" s="41"/>
      <c r="F33" s="41"/>
      <c r="G33" s="41"/>
      <c r="H33" s="41"/>
      <c r="I33" s="41"/>
      <c r="J33" s="41"/>
      <c r="K33" s="62"/>
    </row>
    <row r="34" spans="2:11" s="11" customFormat="1" ht="12.75">
      <c r="B34" s="61"/>
      <c r="C34" s="41"/>
      <c r="D34" s="41"/>
      <c r="E34" s="41"/>
      <c r="F34" s="41"/>
      <c r="G34" s="41"/>
      <c r="H34" s="41"/>
      <c r="I34" s="41"/>
      <c r="J34" s="41"/>
      <c r="K34" s="62"/>
    </row>
    <row r="35" spans="2:11" s="11" customFormat="1" ht="12.75">
      <c r="B35" s="61"/>
      <c r="C35" s="41"/>
      <c r="D35" s="41"/>
      <c r="E35" s="41"/>
      <c r="F35" s="41"/>
      <c r="G35" s="41"/>
      <c r="H35" s="41"/>
      <c r="I35" s="41"/>
      <c r="J35" s="41"/>
      <c r="K35" s="62"/>
    </row>
    <row r="36" spans="2:11" s="11" customFormat="1" ht="12.75">
      <c r="B36" s="61"/>
      <c r="C36" s="41"/>
      <c r="D36" s="41"/>
      <c r="E36" s="41"/>
      <c r="F36" s="41"/>
      <c r="G36" s="41"/>
      <c r="H36" s="41"/>
      <c r="I36" s="41"/>
      <c r="J36" s="41"/>
      <c r="K36" s="62"/>
    </row>
    <row r="37" spans="2:11" s="11" customFormat="1" ht="12.75">
      <c r="B37" s="61"/>
      <c r="C37" s="41"/>
      <c r="D37" s="41"/>
      <c r="E37" s="41"/>
      <c r="F37" s="41"/>
      <c r="G37" s="41"/>
      <c r="H37" s="41"/>
      <c r="I37" s="41"/>
      <c r="J37" s="41"/>
      <c r="K37" s="62"/>
    </row>
    <row r="38" spans="2:11" s="11" customFormat="1" ht="12.75">
      <c r="B38" s="61"/>
      <c r="C38" s="41"/>
      <c r="D38" s="41"/>
      <c r="E38" s="41"/>
      <c r="F38" s="41"/>
      <c r="G38" s="41"/>
      <c r="H38" s="41"/>
      <c r="I38" s="41"/>
      <c r="J38" s="41"/>
      <c r="K38" s="62"/>
    </row>
    <row r="39" spans="2:11" s="11" customFormat="1" ht="12.75">
      <c r="B39" s="61"/>
      <c r="C39" s="41"/>
      <c r="D39" s="41"/>
      <c r="E39" s="41"/>
      <c r="F39" s="41"/>
      <c r="G39" s="41"/>
      <c r="H39" s="41"/>
      <c r="I39" s="41"/>
      <c r="J39" s="41"/>
      <c r="K39" s="62"/>
    </row>
    <row r="40" spans="2:11" s="11" customFormat="1" ht="12.75">
      <c r="B40" s="61"/>
      <c r="C40" s="41"/>
      <c r="D40" s="41"/>
      <c r="E40" s="41"/>
      <c r="F40" s="41"/>
      <c r="G40" s="41"/>
      <c r="H40" s="41"/>
      <c r="I40" s="41"/>
      <c r="J40" s="41"/>
      <c r="K40" s="62"/>
    </row>
    <row r="41" spans="2:11" s="11" customFormat="1" ht="12.75">
      <c r="B41" s="61"/>
      <c r="C41" s="41"/>
      <c r="D41" s="41"/>
      <c r="E41" s="41"/>
      <c r="F41" s="41"/>
      <c r="G41" s="41"/>
      <c r="H41" s="41"/>
      <c r="I41" s="41"/>
      <c r="J41" s="41"/>
      <c r="K41" s="62"/>
    </row>
    <row r="42" spans="2:11" s="11" customFormat="1" ht="12.75">
      <c r="B42" s="61"/>
      <c r="C42" s="41"/>
      <c r="D42" s="41"/>
      <c r="E42" s="41"/>
      <c r="F42" s="41"/>
      <c r="G42" s="41"/>
      <c r="H42" s="41"/>
      <c r="I42" s="41"/>
      <c r="J42" s="41"/>
      <c r="K42" s="62"/>
    </row>
    <row r="43" spans="2:11" s="11" customFormat="1" ht="12.75">
      <c r="B43" s="61"/>
      <c r="C43" s="41"/>
      <c r="D43" s="41"/>
      <c r="E43" s="41"/>
      <c r="F43" s="41"/>
      <c r="G43" s="41"/>
      <c r="H43" s="41"/>
      <c r="I43" s="41"/>
      <c r="J43" s="41"/>
      <c r="K43" s="62"/>
    </row>
    <row r="44" spans="2:11" s="11" customFormat="1" ht="12.75">
      <c r="B44" s="61"/>
      <c r="C44" s="41"/>
      <c r="D44" s="41"/>
      <c r="E44" s="41"/>
      <c r="F44" s="41"/>
      <c r="G44" s="41"/>
      <c r="H44" s="41"/>
      <c r="I44" s="41"/>
      <c r="J44" s="41"/>
      <c r="K44" s="62"/>
    </row>
    <row r="45" spans="2:11" s="11" customFormat="1" ht="9" customHeight="1">
      <c r="B45" s="61"/>
      <c r="C45" s="41"/>
      <c r="D45" s="41"/>
      <c r="E45" s="41"/>
      <c r="F45" s="41"/>
      <c r="G45" s="41"/>
      <c r="H45" s="41"/>
      <c r="I45" s="41"/>
      <c r="J45" s="41"/>
      <c r="K45" s="62"/>
    </row>
    <row r="46" spans="2:11" s="11" customFormat="1" ht="12.75">
      <c r="B46" s="61"/>
      <c r="C46" s="41"/>
      <c r="D46" s="41"/>
      <c r="E46" s="41"/>
      <c r="F46" s="41"/>
      <c r="G46" s="41"/>
      <c r="H46" s="41"/>
      <c r="I46" s="41"/>
      <c r="J46" s="41"/>
      <c r="K46" s="62"/>
    </row>
    <row r="47" spans="2:11" s="11" customFormat="1" ht="12.75">
      <c r="B47" s="61"/>
      <c r="C47" s="41"/>
      <c r="D47" s="41"/>
      <c r="E47" s="41"/>
      <c r="F47" s="41"/>
      <c r="G47" s="41"/>
      <c r="H47" s="41"/>
      <c r="I47" s="41"/>
      <c r="J47" s="41"/>
      <c r="K47" s="62"/>
    </row>
    <row r="48" spans="2:11" s="7" customFormat="1" ht="12.75" customHeight="1">
      <c r="B48" s="51"/>
      <c r="C48" s="48" t="s">
        <v>100</v>
      </c>
      <c r="D48" s="48"/>
      <c r="E48" s="48"/>
      <c r="F48" s="48"/>
      <c r="G48" s="48"/>
      <c r="H48" s="160" t="s">
        <v>172</v>
      </c>
      <c r="I48" s="160"/>
      <c r="J48" s="52"/>
      <c r="K48" s="55"/>
    </row>
    <row r="49" spans="2:11" s="7" customFormat="1" ht="12.75" customHeight="1">
      <c r="B49" s="51"/>
      <c r="C49" s="48" t="s">
        <v>101</v>
      </c>
      <c r="D49" s="48"/>
      <c r="E49" s="48"/>
      <c r="F49" s="48"/>
      <c r="G49" s="48"/>
      <c r="H49" s="161" t="s">
        <v>173</v>
      </c>
      <c r="I49" s="161"/>
      <c r="J49" s="52"/>
      <c r="K49" s="55"/>
    </row>
    <row r="50" spans="2:11" s="7" customFormat="1" ht="12.75" customHeight="1">
      <c r="B50" s="51"/>
      <c r="C50" s="48" t="s">
        <v>95</v>
      </c>
      <c r="D50" s="48"/>
      <c r="E50" s="48"/>
      <c r="F50" s="48"/>
      <c r="G50" s="48"/>
      <c r="H50" s="161" t="s">
        <v>102</v>
      </c>
      <c r="I50" s="161"/>
      <c r="J50" s="52"/>
      <c r="K50" s="55"/>
    </row>
    <row r="51" spans="2:11" s="7" customFormat="1" ht="12.75" customHeight="1">
      <c r="B51" s="51"/>
      <c r="C51" s="48" t="s">
        <v>96</v>
      </c>
      <c r="D51" s="48"/>
      <c r="E51" s="48"/>
      <c r="F51" s="48"/>
      <c r="G51" s="48"/>
      <c r="H51" s="161" t="s">
        <v>102</v>
      </c>
      <c r="I51" s="161"/>
      <c r="J51" s="52"/>
      <c r="K51" s="55"/>
    </row>
    <row r="52" spans="2:11" s="9" customFormat="1" ht="15">
      <c r="B52" s="61"/>
      <c r="C52" s="48"/>
      <c r="D52" s="48"/>
      <c r="E52" s="48"/>
      <c r="F52" s="48"/>
      <c r="G52" s="48"/>
      <c r="H52" s="48"/>
      <c r="I52" s="48"/>
      <c r="J52" s="41"/>
      <c r="K52" s="62"/>
    </row>
    <row r="53" spans="2:11" s="12" customFormat="1" ht="12.75" customHeight="1">
      <c r="B53" s="64"/>
      <c r="C53" s="48" t="s">
        <v>103</v>
      </c>
      <c r="D53" s="48"/>
      <c r="E53" s="48"/>
      <c r="F53" s="48"/>
      <c r="G53" s="47" t="s">
        <v>97</v>
      </c>
      <c r="H53" s="160" t="s">
        <v>190</v>
      </c>
      <c r="I53" s="160"/>
      <c r="J53" s="45"/>
      <c r="K53" s="65"/>
    </row>
    <row r="54" spans="2:11" s="12" customFormat="1" ht="12.75" customHeight="1">
      <c r="B54" s="64"/>
      <c r="C54" s="48"/>
      <c r="D54" s="48"/>
      <c r="E54" s="48"/>
      <c r="F54" s="48"/>
      <c r="G54" s="47" t="s">
        <v>98</v>
      </c>
      <c r="H54" s="161" t="s">
        <v>191</v>
      </c>
      <c r="I54" s="161"/>
      <c r="J54" s="45"/>
      <c r="K54" s="65"/>
    </row>
    <row r="55" spans="2:11" s="12" customFormat="1" ht="7.5" customHeight="1">
      <c r="B55" s="64"/>
      <c r="C55" s="48"/>
      <c r="D55" s="48"/>
      <c r="E55" s="48"/>
      <c r="F55" s="48"/>
      <c r="G55" s="47"/>
      <c r="H55" s="47"/>
      <c r="I55" s="47"/>
      <c r="J55" s="45"/>
      <c r="K55" s="65"/>
    </row>
    <row r="56" spans="2:11" s="12" customFormat="1" ht="12.75" customHeight="1">
      <c r="B56" s="64"/>
      <c r="C56" s="48" t="s">
        <v>99</v>
      </c>
      <c r="D56" s="48"/>
      <c r="E56" s="48"/>
      <c r="F56" s="47"/>
      <c r="G56" s="48"/>
      <c r="H56" s="75" t="s">
        <v>189</v>
      </c>
      <c r="I56" s="76"/>
      <c r="J56" s="45"/>
      <c r="K56" s="65"/>
    </row>
    <row r="57" spans="2:11" ht="22.5" customHeight="1">
      <c r="B57" s="66"/>
      <c r="C57" s="71"/>
      <c r="D57" s="71"/>
      <c r="E57" s="71"/>
      <c r="F57" s="71"/>
      <c r="G57" s="71"/>
      <c r="H57" s="71"/>
      <c r="I57" s="71"/>
      <c r="J57" s="71"/>
      <c r="K57" s="72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20">
      <selection activeCell="G45" sqref="G45"/>
    </sheetView>
  </sheetViews>
  <sheetFormatPr defaultColWidth="9.140625" defaultRowHeight="12.75"/>
  <cols>
    <col min="1" max="1" width="7.8515625" style="25" customWidth="1"/>
    <col min="2" max="2" width="3.7109375" style="26" customWidth="1"/>
    <col min="3" max="3" width="2.7109375" style="26" customWidth="1"/>
    <col min="4" max="4" width="4.00390625" style="26" customWidth="1"/>
    <col min="5" max="5" width="40.57421875" style="25" customWidth="1"/>
    <col min="6" max="6" width="8.28125" style="25" customWidth="1"/>
    <col min="7" max="8" width="15.7109375" style="27" customWidth="1"/>
    <col min="9" max="9" width="1.421875" style="25" customWidth="1"/>
    <col min="10" max="16384" width="9.140625" style="25" customWidth="1"/>
  </cols>
  <sheetData>
    <row r="1" spans="2:8" s="3" customFormat="1" ht="17.25" customHeight="1">
      <c r="B1" s="14"/>
      <c r="C1" s="14"/>
      <c r="D1" s="14"/>
      <c r="G1" s="15"/>
      <c r="H1" s="15"/>
    </row>
    <row r="2" spans="2:8" s="16" customFormat="1" ht="15.75">
      <c r="B2" s="78" t="s">
        <v>181</v>
      </c>
      <c r="C2" s="80"/>
      <c r="D2" s="80"/>
      <c r="E2" s="81"/>
      <c r="F2" s="82"/>
      <c r="G2" s="82"/>
      <c r="H2" s="67" t="s">
        <v>174</v>
      </c>
    </row>
    <row r="3" spans="2:8" s="16" customFormat="1" ht="9" customHeight="1">
      <c r="B3" s="78"/>
      <c r="C3" s="80"/>
      <c r="D3" s="80"/>
      <c r="E3" s="81"/>
      <c r="F3" s="82"/>
      <c r="G3" s="67"/>
      <c r="H3" s="67"/>
    </row>
    <row r="4" spans="2:8" s="17" customFormat="1" ht="18" customHeight="1">
      <c r="B4" s="162" t="s">
        <v>193</v>
      </c>
      <c r="C4" s="162"/>
      <c r="D4" s="162"/>
      <c r="E4" s="162"/>
      <c r="F4" s="162"/>
      <c r="G4" s="162"/>
      <c r="H4" s="162"/>
    </row>
    <row r="5" spans="2:8" s="9" customFormat="1" ht="6.75" customHeight="1">
      <c r="B5" s="83"/>
      <c r="C5" s="83"/>
      <c r="D5" s="83"/>
      <c r="E5" s="84"/>
      <c r="F5" s="84"/>
      <c r="G5" s="85"/>
      <c r="H5" s="85"/>
    </row>
    <row r="6" spans="2:8" s="9" customFormat="1" ht="12" customHeight="1">
      <c r="B6" s="166" t="s">
        <v>2</v>
      </c>
      <c r="C6" s="168" t="s">
        <v>8</v>
      </c>
      <c r="D6" s="169"/>
      <c r="E6" s="170"/>
      <c r="F6" s="166" t="s">
        <v>9</v>
      </c>
      <c r="G6" s="87" t="s">
        <v>136</v>
      </c>
      <c r="H6" s="87" t="s">
        <v>136</v>
      </c>
    </row>
    <row r="7" spans="2:8" s="9" customFormat="1" ht="12" customHeight="1">
      <c r="B7" s="167"/>
      <c r="C7" s="171"/>
      <c r="D7" s="172"/>
      <c r="E7" s="173"/>
      <c r="F7" s="167"/>
      <c r="G7" s="89" t="s">
        <v>137</v>
      </c>
      <c r="H7" s="90" t="s">
        <v>141</v>
      </c>
    </row>
    <row r="8" spans="2:8" s="20" customFormat="1" ht="24.75" customHeight="1">
      <c r="B8" s="91" t="s">
        <v>3</v>
      </c>
      <c r="C8" s="163" t="s">
        <v>142</v>
      </c>
      <c r="D8" s="164"/>
      <c r="E8" s="165"/>
      <c r="F8" s="93"/>
      <c r="G8" s="94">
        <f>G9+G12+G13+G21+G29+G30+G31</f>
        <v>43974867</v>
      </c>
      <c r="H8" s="94">
        <v>42382014</v>
      </c>
    </row>
    <row r="9" spans="2:8" s="20" customFormat="1" ht="16.5" customHeight="1">
      <c r="B9" s="95"/>
      <c r="C9" s="92">
        <v>1</v>
      </c>
      <c r="D9" s="69" t="s">
        <v>10</v>
      </c>
      <c r="E9" s="96"/>
      <c r="F9" s="97"/>
      <c r="G9" s="94">
        <f>G10+G11</f>
        <v>1243848</v>
      </c>
      <c r="H9" s="94">
        <v>1189845</v>
      </c>
    </row>
    <row r="10" spans="2:8" s="21" customFormat="1" ht="16.5" customHeight="1">
      <c r="B10" s="95"/>
      <c r="C10" s="92"/>
      <c r="D10" s="98" t="s">
        <v>104</v>
      </c>
      <c r="E10" s="99" t="s">
        <v>28</v>
      </c>
      <c r="F10" s="97"/>
      <c r="G10" s="94">
        <v>1027298</v>
      </c>
      <c r="H10" s="94">
        <v>892564</v>
      </c>
    </row>
    <row r="11" spans="2:8" s="21" customFormat="1" ht="16.5" customHeight="1">
      <c r="B11" s="95"/>
      <c r="C11" s="92"/>
      <c r="D11" s="98" t="s">
        <v>104</v>
      </c>
      <c r="E11" s="99" t="s">
        <v>29</v>
      </c>
      <c r="F11" s="97"/>
      <c r="G11" s="94">
        <v>216550</v>
      </c>
      <c r="H11" s="94">
        <v>297281</v>
      </c>
    </row>
    <row r="12" spans="2:8" s="20" customFormat="1" ht="16.5" customHeight="1">
      <c r="B12" s="95"/>
      <c r="C12" s="92">
        <v>2</v>
      </c>
      <c r="D12" s="69" t="s">
        <v>143</v>
      </c>
      <c r="E12" s="96"/>
      <c r="F12" s="97"/>
      <c r="G12" s="94"/>
      <c r="H12" s="94"/>
    </row>
    <row r="13" spans="2:8" s="20" customFormat="1" ht="16.5" customHeight="1">
      <c r="B13" s="95"/>
      <c r="C13" s="92">
        <v>3</v>
      </c>
      <c r="D13" s="69" t="s">
        <v>144</v>
      </c>
      <c r="E13" s="96"/>
      <c r="F13" s="97"/>
      <c r="G13" s="94">
        <f>G14+G15+G16+G17+G18+G19+G20</f>
        <v>12194022</v>
      </c>
      <c r="H13" s="94">
        <v>13612736</v>
      </c>
    </row>
    <row r="14" spans="2:8" s="21" customFormat="1" ht="16.5" customHeight="1">
      <c r="B14" s="95"/>
      <c r="C14" s="100"/>
      <c r="D14" s="98" t="s">
        <v>104</v>
      </c>
      <c r="E14" s="99" t="s">
        <v>105</v>
      </c>
      <c r="F14" s="97"/>
      <c r="G14" s="94">
        <v>11360347</v>
      </c>
      <c r="H14" s="94">
        <v>13046466</v>
      </c>
    </row>
    <row r="15" spans="2:8" s="21" customFormat="1" ht="16.5" customHeight="1">
      <c r="B15" s="95"/>
      <c r="C15" s="100"/>
      <c r="D15" s="98" t="s">
        <v>104</v>
      </c>
      <c r="E15" s="99" t="s">
        <v>106</v>
      </c>
      <c r="F15" s="97"/>
      <c r="G15" s="94">
        <v>412000</v>
      </c>
      <c r="H15" s="94">
        <v>412000</v>
      </c>
    </row>
    <row r="16" spans="2:8" s="21" customFormat="1" ht="16.5" customHeight="1">
      <c r="B16" s="95"/>
      <c r="C16" s="100"/>
      <c r="D16" s="98" t="s">
        <v>104</v>
      </c>
      <c r="E16" s="99" t="s">
        <v>107</v>
      </c>
      <c r="F16" s="97"/>
      <c r="G16" s="94">
        <v>370588</v>
      </c>
      <c r="H16" s="94">
        <v>154270</v>
      </c>
    </row>
    <row r="17" spans="2:8" s="21" customFormat="1" ht="16.5" customHeight="1">
      <c r="B17" s="95"/>
      <c r="C17" s="100"/>
      <c r="D17" s="98" t="s">
        <v>104</v>
      </c>
      <c r="E17" s="99" t="s">
        <v>108</v>
      </c>
      <c r="F17" s="97"/>
      <c r="G17" s="94">
        <v>51087</v>
      </c>
      <c r="H17" s="94"/>
    </row>
    <row r="18" spans="2:8" s="21" customFormat="1" ht="16.5" customHeight="1">
      <c r="B18" s="95"/>
      <c r="C18" s="100"/>
      <c r="D18" s="98" t="s">
        <v>104</v>
      </c>
      <c r="E18" s="99" t="s">
        <v>111</v>
      </c>
      <c r="F18" s="97"/>
      <c r="G18" s="94"/>
      <c r="H18" s="94"/>
    </row>
    <row r="19" spans="2:8" s="21" customFormat="1" ht="16.5" customHeight="1">
      <c r="B19" s="95"/>
      <c r="C19" s="100"/>
      <c r="D19" s="98" t="s">
        <v>104</v>
      </c>
      <c r="E19" s="99"/>
      <c r="F19" s="97"/>
      <c r="G19" s="94"/>
      <c r="H19" s="94"/>
    </row>
    <row r="20" spans="2:8" s="21" customFormat="1" ht="16.5" customHeight="1">
      <c r="B20" s="95"/>
      <c r="C20" s="100"/>
      <c r="D20" s="98" t="s">
        <v>104</v>
      </c>
      <c r="E20" s="99"/>
      <c r="F20" s="97"/>
      <c r="G20" s="94"/>
      <c r="H20" s="94"/>
    </row>
    <row r="21" spans="2:8" s="20" customFormat="1" ht="16.5" customHeight="1">
      <c r="B21" s="95"/>
      <c r="C21" s="92">
        <v>4</v>
      </c>
      <c r="D21" s="69" t="s">
        <v>11</v>
      </c>
      <c r="E21" s="96"/>
      <c r="F21" s="97"/>
      <c r="G21" s="94">
        <f>G22+G23+G24+G25+G26+G27+G28</f>
        <v>30536997</v>
      </c>
      <c r="H21" s="94">
        <v>27579433</v>
      </c>
    </row>
    <row r="22" spans="2:8" s="21" customFormat="1" ht="16.5" customHeight="1">
      <c r="B22" s="95"/>
      <c r="C22" s="100"/>
      <c r="D22" s="98" t="s">
        <v>104</v>
      </c>
      <c r="E22" s="99" t="s">
        <v>12</v>
      </c>
      <c r="F22" s="97"/>
      <c r="G22" s="94"/>
      <c r="H22" s="94"/>
    </row>
    <row r="23" spans="2:8" s="21" customFormat="1" ht="16.5" customHeight="1">
      <c r="B23" s="95"/>
      <c r="C23" s="100"/>
      <c r="D23" s="98" t="s">
        <v>104</v>
      </c>
      <c r="E23" s="99" t="s">
        <v>110</v>
      </c>
      <c r="F23" s="97"/>
      <c r="G23" s="94"/>
      <c r="H23" s="94"/>
    </row>
    <row r="24" spans="2:8" s="21" customFormat="1" ht="16.5" customHeight="1">
      <c r="B24" s="95"/>
      <c r="C24" s="100"/>
      <c r="D24" s="98" t="s">
        <v>104</v>
      </c>
      <c r="E24" s="99" t="s">
        <v>13</v>
      </c>
      <c r="F24" s="97"/>
      <c r="G24" s="94"/>
      <c r="H24" s="94"/>
    </row>
    <row r="25" spans="2:8" s="21" customFormat="1" ht="16.5" customHeight="1">
      <c r="B25" s="95"/>
      <c r="C25" s="100"/>
      <c r="D25" s="98" t="s">
        <v>104</v>
      </c>
      <c r="E25" s="99" t="s">
        <v>147</v>
      </c>
      <c r="F25" s="97"/>
      <c r="G25" s="94"/>
      <c r="H25" s="94"/>
    </row>
    <row r="26" spans="2:8" s="21" customFormat="1" ht="16.5" customHeight="1">
      <c r="B26" s="95"/>
      <c r="C26" s="100"/>
      <c r="D26" s="98" t="s">
        <v>104</v>
      </c>
      <c r="E26" s="99" t="s">
        <v>14</v>
      </c>
      <c r="F26" s="97"/>
      <c r="G26" s="94">
        <v>30536997</v>
      </c>
      <c r="H26" s="94">
        <v>27579433</v>
      </c>
    </row>
    <row r="27" spans="2:8" s="21" customFormat="1" ht="16.5" customHeight="1">
      <c r="B27" s="95"/>
      <c r="C27" s="100"/>
      <c r="D27" s="98" t="s">
        <v>104</v>
      </c>
      <c r="E27" s="99" t="s">
        <v>15</v>
      </c>
      <c r="F27" s="97"/>
      <c r="G27" s="94"/>
      <c r="H27" s="94"/>
    </row>
    <row r="28" spans="2:8" s="21" customFormat="1" ht="16.5" customHeight="1">
      <c r="B28" s="95"/>
      <c r="C28" s="100"/>
      <c r="D28" s="98" t="s">
        <v>104</v>
      </c>
      <c r="E28" s="99"/>
      <c r="F28" s="97"/>
      <c r="G28" s="94"/>
      <c r="H28" s="94"/>
    </row>
    <row r="29" spans="2:8" s="20" customFormat="1" ht="16.5" customHeight="1">
      <c r="B29" s="95"/>
      <c r="C29" s="92">
        <v>5</v>
      </c>
      <c r="D29" s="69" t="s">
        <v>145</v>
      </c>
      <c r="E29" s="96"/>
      <c r="F29" s="97"/>
      <c r="G29" s="94"/>
      <c r="H29" s="94"/>
    </row>
    <row r="30" spans="2:8" s="20" customFormat="1" ht="16.5" customHeight="1">
      <c r="B30" s="95"/>
      <c r="C30" s="92">
        <v>6</v>
      </c>
      <c r="D30" s="69" t="s">
        <v>146</v>
      </c>
      <c r="E30" s="96"/>
      <c r="F30" s="97"/>
      <c r="G30" s="94"/>
      <c r="H30" s="94"/>
    </row>
    <row r="31" spans="2:8" s="20" customFormat="1" ht="16.5" customHeight="1">
      <c r="B31" s="95"/>
      <c r="C31" s="92">
        <v>7</v>
      </c>
      <c r="D31" s="69" t="s">
        <v>16</v>
      </c>
      <c r="E31" s="96"/>
      <c r="F31" s="97"/>
      <c r="G31" s="94">
        <f>G32+G33</f>
        <v>0</v>
      </c>
      <c r="H31" s="94">
        <v>0</v>
      </c>
    </row>
    <row r="32" spans="2:8" s="20" customFormat="1" ht="16.5" customHeight="1">
      <c r="B32" s="95"/>
      <c r="C32" s="92"/>
      <c r="D32" s="98" t="s">
        <v>104</v>
      </c>
      <c r="E32" s="96" t="s">
        <v>148</v>
      </c>
      <c r="F32" s="97"/>
      <c r="G32" s="94"/>
      <c r="H32" s="94"/>
    </row>
    <row r="33" spans="2:8" s="20" customFormat="1" ht="16.5" customHeight="1">
      <c r="B33" s="95"/>
      <c r="C33" s="92"/>
      <c r="D33" s="98" t="s">
        <v>104</v>
      </c>
      <c r="E33" s="96"/>
      <c r="F33" s="97"/>
      <c r="G33" s="94"/>
      <c r="H33" s="94"/>
    </row>
    <row r="34" spans="2:8" s="20" customFormat="1" ht="24.75" customHeight="1">
      <c r="B34" s="101" t="s">
        <v>4</v>
      </c>
      <c r="C34" s="163" t="s">
        <v>17</v>
      </c>
      <c r="D34" s="164"/>
      <c r="E34" s="165"/>
      <c r="F34" s="97"/>
      <c r="G34" s="94">
        <f>G35+G36+G41+G42+G43+G44</f>
        <v>1692214</v>
      </c>
      <c r="H34" s="94">
        <v>1828701</v>
      </c>
    </row>
    <row r="35" spans="2:8" s="20" customFormat="1" ht="16.5" customHeight="1">
      <c r="B35" s="95"/>
      <c r="C35" s="92">
        <v>1</v>
      </c>
      <c r="D35" s="69" t="s">
        <v>18</v>
      </c>
      <c r="E35" s="96"/>
      <c r="F35" s="97"/>
      <c r="G35" s="94"/>
      <c r="H35" s="94"/>
    </row>
    <row r="36" spans="2:8" s="20" customFormat="1" ht="16.5" customHeight="1">
      <c r="B36" s="95"/>
      <c r="C36" s="92">
        <v>2</v>
      </c>
      <c r="D36" s="69" t="s">
        <v>19</v>
      </c>
      <c r="E36" s="102"/>
      <c r="F36" s="97"/>
      <c r="G36" s="94">
        <f>G37+G38+G39+G40</f>
        <v>531305</v>
      </c>
      <c r="H36" s="94">
        <v>667792</v>
      </c>
    </row>
    <row r="37" spans="2:8" s="21" customFormat="1" ht="16.5" customHeight="1">
      <c r="B37" s="95"/>
      <c r="C37" s="100"/>
      <c r="D37" s="98" t="s">
        <v>104</v>
      </c>
      <c r="E37" s="99" t="s">
        <v>23</v>
      </c>
      <c r="F37" s="97"/>
      <c r="G37" s="94"/>
      <c r="H37" s="94"/>
    </row>
    <row r="38" spans="2:8" s="21" customFormat="1" ht="16.5" customHeight="1">
      <c r="B38" s="95"/>
      <c r="C38" s="100"/>
      <c r="D38" s="98" t="s">
        <v>104</v>
      </c>
      <c r="E38" s="99" t="s">
        <v>5</v>
      </c>
      <c r="F38" s="97"/>
      <c r="G38" s="94"/>
      <c r="H38" s="94"/>
    </row>
    <row r="39" spans="2:8" s="21" customFormat="1" ht="16.5" customHeight="1">
      <c r="B39" s="95"/>
      <c r="C39" s="100"/>
      <c r="D39" s="98" t="s">
        <v>104</v>
      </c>
      <c r="E39" s="99" t="s">
        <v>109</v>
      </c>
      <c r="F39" s="97"/>
      <c r="G39" s="94">
        <v>301275</v>
      </c>
      <c r="H39" s="94">
        <v>376594</v>
      </c>
    </row>
    <row r="40" spans="2:8" s="21" customFormat="1" ht="16.5" customHeight="1">
      <c r="B40" s="95"/>
      <c r="C40" s="100"/>
      <c r="D40" s="98" t="s">
        <v>104</v>
      </c>
      <c r="E40" s="99" t="s">
        <v>118</v>
      </c>
      <c r="F40" s="97"/>
      <c r="G40" s="94">
        <v>230030</v>
      </c>
      <c r="H40" s="94">
        <v>291198</v>
      </c>
    </row>
    <row r="41" spans="2:8" s="20" customFormat="1" ht="16.5" customHeight="1">
      <c r="B41" s="95"/>
      <c r="C41" s="92">
        <v>3</v>
      </c>
      <c r="D41" s="69" t="s">
        <v>20</v>
      </c>
      <c r="E41" s="96"/>
      <c r="F41" s="97"/>
      <c r="G41" s="94"/>
      <c r="H41" s="94"/>
    </row>
    <row r="42" spans="2:8" s="20" customFormat="1" ht="16.5" customHeight="1">
      <c r="B42" s="95"/>
      <c r="C42" s="92">
        <v>4</v>
      </c>
      <c r="D42" s="69" t="s">
        <v>21</v>
      </c>
      <c r="E42" s="96"/>
      <c r="F42" s="97"/>
      <c r="G42" s="94">
        <v>17889</v>
      </c>
      <c r="H42" s="94">
        <v>17889</v>
      </c>
    </row>
    <row r="43" spans="2:8" s="20" customFormat="1" ht="16.5" customHeight="1">
      <c r="B43" s="95"/>
      <c r="C43" s="92">
        <v>5</v>
      </c>
      <c r="D43" s="69" t="s">
        <v>22</v>
      </c>
      <c r="E43" s="96"/>
      <c r="F43" s="97"/>
      <c r="G43" s="94"/>
      <c r="H43" s="94"/>
    </row>
    <row r="44" spans="2:8" s="20" customFormat="1" ht="16.5" customHeight="1">
      <c r="B44" s="95"/>
      <c r="C44" s="92">
        <v>6</v>
      </c>
      <c r="D44" s="69" t="s">
        <v>182</v>
      </c>
      <c r="E44" s="96"/>
      <c r="F44" s="97"/>
      <c r="G44" s="94">
        <v>1143020</v>
      </c>
      <c r="H44" s="94">
        <v>1143020</v>
      </c>
    </row>
    <row r="45" spans="2:11" s="20" customFormat="1" ht="30" customHeight="1">
      <c r="B45" s="97"/>
      <c r="C45" s="163" t="s">
        <v>53</v>
      </c>
      <c r="D45" s="164"/>
      <c r="E45" s="165"/>
      <c r="F45" s="97"/>
      <c r="G45" s="94">
        <f>G8+G34</f>
        <v>45667081</v>
      </c>
      <c r="H45" s="94">
        <v>44210715</v>
      </c>
      <c r="K45" s="111"/>
    </row>
    <row r="46" spans="2:8" s="20" customFormat="1" ht="9.75" customHeight="1">
      <c r="B46" s="22"/>
      <c r="C46" s="22"/>
      <c r="D46" s="22"/>
      <c r="E46" s="22"/>
      <c r="F46" s="23"/>
      <c r="G46" s="24"/>
      <c r="H46" s="24"/>
    </row>
    <row r="47" spans="2:8" s="20" customFormat="1" ht="15.75" customHeight="1">
      <c r="B47" s="22"/>
      <c r="C47" s="22"/>
      <c r="D47" s="22"/>
      <c r="E47" s="22"/>
      <c r="F47" s="23"/>
      <c r="G47" s="24"/>
      <c r="H47" s="24"/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25">
      <selection activeCell="H44" sqref="H44"/>
    </sheetView>
  </sheetViews>
  <sheetFormatPr defaultColWidth="9.140625" defaultRowHeight="12.75"/>
  <cols>
    <col min="1" max="1" width="3.7109375" style="63" customWidth="1"/>
    <col min="2" max="2" width="3.7109375" style="153" customWidth="1"/>
    <col min="3" max="3" width="3.28125" style="153" customWidth="1"/>
    <col min="4" max="4" width="4.00390625" style="153" customWidth="1"/>
    <col min="5" max="5" width="42.7109375" style="63" customWidth="1"/>
    <col min="6" max="6" width="8.28125" style="63" customWidth="1"/>
    <col min="7" max="8" width="15.7109375" style="154" customWidth="1"/>
    <col min="9" max="9" width="1.421875" style="63" customWidth="1"/>
    <col min="10" max="16384" width="9.140625" style="63" customWidth="1"/>
  </cols>
  <sheetData>
    <row r="1" ht="12.75"/>
    <row r="2" spans="2:8" s="148" customFormat="1" ht="18.75">
      <c r="B2" s="113" t="s">
        <v>181</v>
      </c>
      <c r="C2" s="114"/>
      <c r="D2" s="114"/>
      <c r="E2" s="79"/>
      <c r="F2" s="82"/>
      <c r="G2" s="82"/>
      <c r="H2" s="67" t="s">
        <v>174</v>
      </c>
    </row>
    <row r="3" spans="2:8" s="148" customFormat="1" ht="6" customHeight="1">
      <c r="B3" s="78"/>
      <c r="C3" s="80"/>
      <c r="D3" s="80"/>
      <c r="E3" s="81"/>
      <c r="F3" s="82"/>
      <c r="G3" s="67"/>
      <c r="H3" s="67"/>
    </row>
    <row r="4" spans="2:8" s="148" customFormat="1" ht="18" customHeight="1">
      <c r="B4" s="162" t="s">
        <v>193</v>
      </c>
      <c r="C4" s="162"/>
      <c r="D4" s="162"/>
      <c r="E4" s="162"/>
      <c r="F4" s="162"/>
      <c r="G4" s="162"/>
      <c r="H4" s="162"/>
    </row>
    <row r="5" spans="2:8" ht="6.75" customHeight="1">
      <c r="B5" s="83"/>
      <c r="C5" s="83"/>
      <c r="D5" s="83"/>
      <c r="E5" s="84"/>
      <c r="F5" s="84"/>
      <c r="G5" s="85"/>
      <c r="H5" s="85"/>
    </row>
    <row r="6" spans="2:8" s="148" customFormat="1" ht="15.75" customHeight="1">
      <c r="B6" s="166" t="s">
        <v>2</v>
      </c>
      <c r="C6" s="168" t="s">
        <v>48</v>
      </c>
      <c r="D6" s="169"/>
      <c r="E6" s="170"/>
      <c r="F6" s="166" t="s">
        <v>9</v>
      </c>
      <c r="G6" s="87" t="s">
        <v>136</v>
      </c>
      <c r="H6" s="87" t="s">
        <v>136</v>
      </c>
    </row>
    <row r="7" spans="2:8" s="148" customFormat="1" ht="15.75" customHeight="1">
      <c r="B7" s="167"/>
      <c r="C7" s="171"/>
      <c r="D7" s="172"/>
      <c r="E7" s="173"/>
      <c r="F7" s="167"/>
      <c r="G7" s="89" t="s">
        <v>137</v>
      </c>
      <c r="H7" s="90" t="s">
        <v>141</v>
      </c>
    </row>
    <row r="8" spans="2:8" s="148" customFormat="1" ht="24.75" customHeight="1">
      <c r="B8" s="101" t="s">
        <v>3</v>
      </c>
      <c r="C8" s="163" t="s">
        <v>49</v>
      </c>
      <c r="D8" s="164"/>
      <c r="E8" s="165"/>
      <c r="F8" s="97"/>
      <c r="G8" s="94">
        <f>G9+G10+G13+G24+G25</f>
        <v>24260989</v>
      </c>
      <c r="H8" s="94">
        <v>20403849</v>
      </c>
    </row>
    <row r="9" spans="2:8" s="148" customFormat="1" ht="15.75" customHeight="1">
      <c r="B9" s="95"/>
      <c r="C9" s="92">
        <v>1</v>
      </c>
      <c r="D9" s="69" t="s">
        <v>24</v>
      </c>
      <c r="E9" s="96"/>
      <c r="F9" s="97"/>
      <c r="G9" s="94"/>
      <c r="H9" s="94"/>
    </row>
    <row r="10" spans="2:8" s="148" customFormat="1" ht="15.75" customHeight="1">
      <c r="B10" s="95"/>
      <c r="C10" s="92">
        <v>2</v>
      </c>
      <c r="D10" s="69" t="s">
        <v>25</v>
      </c>
      <c r="E10" s="96"/>
      <c r="F10" s="97"/>
      <c r="G10" s="94">
        <f>G11+G12</f>
        <v>0</v>
      </c>
      <c r="H10" s="94">
        <v>2082150</v>
      </c>
    </row>
    <row r="11" spans="2:8" s="148" customFormat="1" ht="15.75" customHeight="1">
      <c r="B11" s="95"/>
      <c r="C11" s="100"/>
      <c r="D11" s="98" t="s">
        <v>104</v>
      </c>
      <c r="E11" s="99" t="s">
        <v>112</v>
      </c>
      <c r="F11" s="97"/>
      <c r="G11" s="94">
        <v>0</v>
      </c>
      <c r="H11" s="94">
        <v>2082150</v>
      </c>
    </row>
    <row r="12" spans="2:8" s="148" customFormat="1" ht="15.75" customHeight="1">
      <c r="B12" s="95"/>
      <c r="C12" s="100"/>
      <c r="D12" s="98" t="s">
        <v>104</v>
      </c>
      <c r="E12" s="99" t="s">
        <v>149</v>
      </c>
      <c r="F12" s="97"/>
      <c r="G12" s="94"/>
      <c r="H12" s="94"/>
    </row>
    <row r="13" spans="2:8" s="148" customFormat="1" ht="15.75" customHeight="1">
      <c r="B13" s="95"/>
      <c r="C13" s="92">
        <v>3</v>
      </c>
      <c r="D13" s="69" t="s">
        <v>26</v>
      </c>
      <c r="E13" s="96"/>
      <c r="F13" s="97"/>
      <c r="G13" s="94">
        <f>SUM(G14:G23)</f>
        <v>24260989</v>
      </c>
      <c r="H13" s="94">
        <v>18321699</v>
      </c>
    </row>
    <row r="14" spans="2:8" s="148" customFormat="1" ht="15.75" customHeight="1">
      <c r="B14" s="95"/>
      <c r="C14" s="100"/>
      <c r="D14" s="98" t="s">
        <v>104</v>
      </c>
      <c r="E14" s="99" t="s">
        <v>32</v>
      </c>
      <c r="F14" s="97"/>
      <c r="G14" s="94">
        <v>4193724</v>
      </c>
      <c r="H14" s="94">
        <v>3125029</v>
      </c>
    </row>
    <row r="15" spans="2:8" s="148" customFormat="1" ht="15.75" customHeight="1">
      <c r="B15" s="95"/>
      <c r="C15" s="100"/>
      <c r="D15" s="98" t="s">
        <v>104</v>
      </c>
      <c r="E15" s="99" t="s">
        <v>63</v>
      </c>
      <c r="F15" s="97"/>
      <c r="G15" s="94">
        <v>1063250</v>
      </c>
      <c r="H15" s="94">
        <v>1076507</v>
      </c>
    </row>
    <row r="16" spans="2:8" s="148" customFormat="1" ht="15.75" customHeight="1">
      <c r="B16" s="95"/>
      <c r="C16" s="100"/>
      <c r="D16" s="98" t="s">
        <v>104</v>
      </c>
      <c r="E16" s="99" t="s">
        <v>113</v>
      </c>
      <c r="F16" s="97"/>
      <c r="G16" s="94">
        <v>23715</v>
      </c>
      <c r="H16" s="94">
        <v>29574</v>
      </c>
    </row>
    <row r="17" spans="2:8" s="148" customFormat="1" ht="15.75" customHeight="1">
      <c r="B17" s="95"/>
      <c r="C17" s="100"/>
      <c r="D17" s="98" t="s">
        <v>104</v>
      </c>
      <c r="E17" s="99" t="s">
        <v>114</v>
      </c>
      <c r="F17" s="97"/>
      <c r="G17" s="94">
        <v>8500</v>
      </c>
      <c r="H17" s="94">
        <v>9600</v>
      </c>
    </row>
    <row r="18" spans="2:8" s="148" customFormat="1" ht="15.75" customHeight="1">
      <c r="B18" s="95"/>
      <c r="C18" s="100"/>
      <c r="D18" s="98" t="s">
        <v>104</v>
      </c>
      <c r="E18" s="99" t="s">
        <v>115</v>
      </c>
      <c r="F18" s="97"/>
      <c r="G18" s="94"/>
      <c r="H18" s="94"/>
    </row>
    <row r="19" spans="2:8" s="148" customFormat="1" ht="15.75" customHeight="1">
      <c r="B19" s="95"/>
      <c r="C19" s="100"/>
      <c r="D19" s="98" t="s">
        <v>104</v>
      </c>
      <c r="E19" s="99" t="s">
        <v>116</v>
      </c>
      <c r="F19" s="97"/>
      <c r="G19" s="94">
        <v>0</v>
      </c>
      <c r="H19" s="94">
        <v>211448</v>
      </c>
    </row>
    <row r="20" spans="2:8" s="148" customFormat="1" ht="15.75" customHeight="1">
      <c r="B20" s="95"/>
      <c r="C20" s="100"/>
      <c r="D20" s="98" t="s">
        <v>104</v>
      </c>
      <c r="E20" s="99" t="s">
        <v>117</v>
      </c>
      <c r="F20" s="97"/>
      <c r="G20" s="94"/>
      <c r="H20" s="94"/>
    </row>
    <row r="21" spans="2:8" s="148" customFormat="1" ht="15.75" customHeight="1">
      <c r="B21" s="95"/>
      <c r="C21" s="100"/>
      <c r="D21" s="98" t="s">
        <v>104</v>
      </c>
      <c r="E21" s="99" t="s">
        <v>111</v>
      </c>
      <c r="F21" s="97"/>
      <c r="G21" s="94">
        <v>18094321</v>
      </c>
      <c r="H21" s="94">
        <v>13314461</v>
      </c>
    </row>
    <row r="22" spans="2:8" s="148" customFormat="1" ht="15.75" customHeight="1">
      <c r="B22" s="95"/>
      <c r="C22" s="100"/>
      <c r="D22" s="98" t="s">
        <v>104</v>
      </c>
      <c r="E22" s="99" t="s">
        <v>184</v>
      </c>
      <c r="F22" s="97"/>
      <c r="G22" s="94">
        <v>555080</v>
      </c>
      <c r="H22" s="94">
        <v>555080</v>
      </c>
    </row>
    <row r="23" spans="2:8" s="148" customFormat="1" ht="15.75" customHeight="1">
      <c r="B23" s="95"/>
      <c r="C23" s="100"/>
      <c r="D23" s="98" t="s">
        <v>104</v>
      </c>
      <c r="E23" s="99" t="s">
        <v>119</v>
      </c>
      <c r="F23" s="97"/>
      <c r="G23" s="94">
        <v>322399</v>
      </c>
      <c r="H23" s="94"/>
    </row>
    <row r="24" spans="2:8" s="148" customFormat="1" ht="15.75" customHeight="1">
      <c r="B24" s="95"/>
      <c r="C24" s="92">
        <v>4</v>
      </c>
      <c r="D24" s="69" t="s">
        <v>27</v>
      </c>
      <c r="E24" s="96"/>
      <c r="F24" s="97"/>
      <c r="G24" s="94"/>
      <c r="H24" s="94"/>
    </row>
    <row r="25" spans="2:8" s="148" customFormat="1" ht="15.75" customHeight="1">
      <c r="B25" s="95"/>
      <c r="C25" s="92">
        <v>5</v>
      </c>
      <c r="D25" s="69" t="s">
        <v>150</v>
      </c>
      <c r="E25" s="96"/>
      <c r="F25" s="97"/>
      <c r="G25" s="94"/>
      <c r="H25" s="94"/>
    </row>
    <row r="26" spans="2:8" s="148" customFormat="1" ht="24.75" customHeight="1">
      <c r="B26" s="101" t="s">
        <v>4</v>
      </c>
      <c r="C26" s="163" t="s">
        <v>50</v>
      </c>
      <c r="D26" s="164"/>
      <c r="E26" s="165"/>
      <c r="F26" s="97"/>
      <c r="G26" s="94">
        <f>G27+G30+G31+G32</f>
        <v>0</v>
      </c>
      <c r="H26" s="94">
        <v>3463038.49</v>
      </c>
    </row>
    <row r="27" spans="2:8" s="148" customFormat="1" ht="15.75" customHeight="1">
      <c r="B27" s="95"/>
      <c r="C27" s="92">
        <v>1</v>
      </c>
      <c r="D27" s="69" t="s">
        <v>33</v>
      </c>
      <c r="E27" s="102"/>
      <c r="F27" s="97"/>
      <c r="G27" s="94">
        <f>G28+G29</f>
        <v>0</v>
      </c>
      <c r="H27" s="94">
        <v>1725883.49</v>
      </c>
    </row>
    <row r="28" spans="2:8" s="148" customFormat="1" ht="15.75" customHeight="1">
      <c r="B28" s="95"/>
      <c r="C28" s="100"/>
      <c r="D28" s="98" t="s">
        <v>104</v>
      </c>
      <c r="E28" s="99" t="s">
        <v>34</v>
      </c>
      <c r="F28" s="97"/>
      <c r="G28" s="94">
        <v>0</v>
      </c>
      <c r="H28" s="94">
        <v>1725883.49</v>
      </c>
    </row>
    <row r="29" spans="2:8" s="148" customFormat="1" ht="15.75" customHeight="1">
      <c r="B29" s="95"/>
      <c r="C29" s="100"/>
      <c r="D29" s="98" t="s">
        <v>104</v>
      </c>
      <c r="E29" s="99" t="s">
        <v>30</v>
      </c>
      <c r="F29" s="97"/>
      <c r="G29" s="94"/>
      <c r="H29" s="94"/>
    </row>
    <row r="30" spans="2:8" s="148" customFormat="1" ht="15.75" customHeight="1">
      <c r="B30" s="95"/>
      <c r="C30" s="92">
        <v>2</v>
      </c>
      <c r="D30" s="69" t="s">
        <v>35</v>
      </c>
      <c r="E30" s="96"/>
      <c r="F30" s="97"/>
      <c r="G30" s="94">
        <v>0</v>
      </c>
      <c r="H30" s="94">
        <v>1737155</v>
      </c>
    </row>
    <row r="31" spans="2:8" s="148" customFormat="1" ht="15.75" customHeight="1">
      <c r="B31" s="95"/>
      <c r="C31" s="92">
        <v>3</v>
      </c>
      <c r="D31" s="69" t="s">
        <v>183</v>
      </c>
      <c r="E31" s="96"/>
      <c r="F31" s="97"/>
      <c r="G31" s="94"/>
      <c r="H31" s="94"/>
    </row>
    <row r="32" spans="2:8" s="148" customFormat="1" ht="15.75" customHeight="1">
      <c r="B32" s="95"/>
      <c r="C32" s="92">
        <v>4</v>
      </c>
      <c r="D32" s="69" t="s">
        <v>36</v>
      </c>
      <c r="E32" s="96"/>
      <c r="F32" s="97"/>
      <c r="G32" s="94"/>
      <c r="H32" s="94"/>
    </row>
    <row r="33" spans="2:8" s="148" customFormat="1" ht="24.75" customHeight="1">
      <c r="B33" s="95"/>
      <c r="C33" s="163" t="s">
        <v>52</v>
      </c>
      <c r="D33" s="164"/>
      <c r="E33" s="165"/>
      <c r="F33" s="97"/>
      <c r="G33" s="94">
        <f>G8+G26</f>
        <v>24260989</v>
      </c>
      <c r="H33" s="94">
        <v>23866887.490000002</v>
      </c>
    </row>
    <row r="34" spans="2:8" s="148" customFormat="1" ht="24.75" customHeight="1">
      <c r="B34" s="101" t="s">
        <v>37</v>
      </c>
      <c r="C34" s="163" t="s">
        <v>38</v>
      </c>
      <c r="D34" s="164"/>
      <c r="E34" s="165"/>
      <c r="F34" s="97"/>
      <c r="G34" s="94">
        <f>G35+G36+G37+G38+G39+G40+G41+G42+G43+G44</f>
        <v>21406092</v>
      </c>
      <c r="H34" s="94">
        <v>20343828</v>
      </c>
    </row>
    <row r="35" spans="2:8" s="148" customFormat="1" ht="15.75" customHeight="1">
      <c r="B35" s="95"/>
      <c r="C35" s="92">
        <v>1</v>
      </c>
      <c r="D35" s="69" t="s">
        <v>39</v>
      </c>
      <c r="E35" s="96"/>
      <c r="F35" s="97"/>
      <c r="G35" s="94"/>
      <c r="H35" s="94"/>
    </row>
    <row r="36" spans="2:8" s="148" customFormat="1" ht="15.75" customHeight="1">
      <c r="B36" s="95"/>
      <c r="C36" s="103">
        <v>2</v>
      </c>
      <c r="D36" s="69" t="s">
        <v>40</v>
      </c>
      <c r="E36" s="96"/>
      <c r="F36" s="97"/>
      <c r="G36" s="94"/>
      <c r="H36" s="94"/>
    </row>
    <row r="37" spans="2:8" s="148" customFormat="1" ht="15.75" customHeight="1">
      <c r="B37" s="95"/>
      <c r="C37" s="92">
        <v>3</v>
      </c>
      <c r="D37" s="69" t="s">
        <v>41</v>
      </c>
      <c r="E37" s="96"/>
      <c r="F37" s="97"/>
      <c r="G37" s="94">
        <v>100000</v>
      </c>
      <c r="H37" s="94">
        <v>100000</v>
      </c>
    </row>
    <row r="38" spans="2:8" s="148" customFormat="1" ht="15.75" customHeight="1">
      <c r="B38" s="95"/>
      <c r="C38" s="103">
        <v>4</v>
      </c>
      <c r="D38" s="69" t="s">
        <v>42</v>
      </c>
      <c r="E38" s="96"/>
      <c r="F38" s="97"/>
      <c r="G38" s="94"/>
      <c r="H38" s="94"/>
    </row>
    <row r="39" spans="2:8" s="148" customFormat="1" ht="15.75" customHeight="1">
      <c r="B39" s="95"/>
      <c r="C39" s="92">
        <v>5</v>
      </c>
      <c r="D39" s="69" t="s">
        <v>120</v>
      </c>
      <c r="E39" s="96"/>
      <c r="F39" s="97"/>
      <c r="G39" s="94"/>
      <c r="H39" s="94"/>
    </row>
    <row r="40" spans="2:8" s="148" customFormat="1" ht="15.75" customHeight="1">
      <c r="B40" s="95"/>
      <c r="C40" s="103">
        <v>6</v>
      </c>
      <c r="D40" s="69" t="s">
        <v>43</v>
      </c>
      <c r="E40" s="96"/>
      <c r="F40" s="97"/>
      <c r="G40" s="94"/>
      <c r="H40" s="94"/>
    </row>
    <row r="41" spans="2:8" s="148" customFormat="1" ht="15.75" customHeight="1">
      <c r="B41" s="95"/>
      <c r="C41" s="92">
        <v>7</v>
      </c>
      <c r="D41" s="69" t="s">
        <v>44</v>
      </c>
      <c r="E41" s="96"/>
      <c r="F41" s="97"/>
      <c r="G41" s="94"/>
      <c r="H41" s="94"/>
    </row>
    <row r="42" spans="2:8" s="148" customFormat="1" ht="15.75" customHeight="1">
      <c r="B42" s="95"/>
      <c r="C42" s="103">
        <v>8</v>
      </c>
      <c r="D42" s="69" t="s">
        <v>45</v>
      </c>
      <c r="E42" s="96"/>
      <c r="F42" s="97"/>
      <c r="G42" s="94"/>
      <c r="H42" s="94"/>
    </row>
    <row r="43" spans="2:8" s="148" customFormat="1" ht="15.75" customHeight="1">
      <c r="B43" s="95"/>
      <c r="C43" s="92">
        <v>9</v>
      </c>
      <c r="D43" s="69" t="s">
        <v>46</v>
      </c>
      <c r="E43" s="96"/>
      <c r="F43" s="97"/>
      <c r="G43" s="94">
        <v>20243829</v>
      </c>
      <c r="H43" s="94">
        <v>14557333</v>
      </c>
    </row>
    <row r="44" spans="2:8" s="148" customFormat="1" ht="15.75" customHeight="1">
      <c r="B44" s="95"/>
      <c r="C44" s="103">
        <v>10</v>
      </c>
      <c r="D44" s="69" t="s">
        <v>47</v>
      </c>
      <c r="E44" s="96"/>
      <c r="F44" s="97"/>
      <c r="G44" s="94">
        <v>1062263</v>
      </c>
      <c r="H44" s="94">
        <v>5686495</v>
      </c>
    </row>
    <row r="45" spans="2:8" s="148" customFormat="1" ht="24.75" customHeight="1">
      <c r="B45" s="95"/>
      <c r="C45" s="174" t="s">
        <v>51</v>
      </c>
      <c r="D45" s="175"/>
      <c r="E45" s="176"/>
      <c r="F45" s="97"/>
      <c r="G45" s="94">
        <f>G33+G34</f>
        <v>45667081</v>
      </c>
      <c r="H45" s="94">
        <v>44210715.49</v>
      </c>
    </row>
    <row r="46" spans="2:8" s="148" customFormat="1" ht="15.75" customHeight="1">
      <c r="B46" s="44"/>
      <c r="C46" s="44"/>
      <c r="D46" s="149"/>
      <c r="E46" s="43"/>
      <c r="F46" s="43"/>
      <c r="G46" s="150"/>
      <c r="H46" s="150"/>
    </row>
    <row r="47" spans="2:8" s="148" customFormat="1" ht="15.75" customHeight="1">
      <c r="B47" s="44"/>
      <c r="C47" s="44"/>
      <c r="D47" s="149"/>
      <c r="E47" s="43"/>
      <c r="F47" s="43"/>
      <c r="G47" s="150"/>
      <c r="H47" s="150"/>
    </row>
    <row r="48" spans="2:8" s="148" customFormat="1" ht="15.75" customHeight="1">
      <c r="B48" s="44"/>
      <c r="C48" s="44"/>
      <c r="D48" s="149"/>
      <c r="E48" s="43"/>
      <c r="F48" s="43"/>
      <c r="G48" s="150"/>
      <c r="H48" s="150"/>
    </row>
    <row r="49" spans="2:8" s="148" customFormat="1" ht="15.75" customHeight="1">
      <c r="B49" s="44"/>
      <c r="C49" s="44"/>
      <c r="D49" s="149"/>
      <c r="E49" s="43"/>
      <c r="F49" s="43"/>
      <c r="G49" s="150"/>
      <c r="H49" s="150"/>
    </row>
    <row r="50" spans="2:8" s="148" customFormat="1" ht="15.75" customHeight="1">
      <c r="B50" s="44"/>
      <c r="C50" s="44"/>
      <c r="D50" s="149"/>
      <c r="E50" s="43"/>
      <c r="F50" s="43"/>
      <c r="G50" s="150"/>
      <c r="H50" s="150"/>
    </row>
    <row r="51" spans="2:8" s="148" customFormat="1" ht="15.75" customHeight="1">
      <c r="B51" s="44"/>
      <c r="C51" s="44"/>
      <c r="D51" s="149"/>
      <c r="E51" s="43"/>
      <c r="F51" s="43"/>
      <c r="G51" s="150"/>
      <c r="H51" s="150"/>
    </row>
    <row r="52" spans="2:8" s="148" customFormat="1" ht="15.75" customHeight="1">
      <c r="B52" s="44"/>
      <c r="C52" s="44"/>
      <c r="D52" s="149"/>
      <c r="E52" s="43"/>
      <c r="F52" s="43"/>
      <c r="G52" s="150"/>
      <c r="H52" s="150"/>
    </row>
    <row r="53" spans="2:8" s="148" customFormat="1" ht="15.75" customHeight="1">
      <c r="B53" s="44"/>
      <c r="C53" s="44"/>
      <c r="D53" s="149"/>
      <c r="E53" s="43"/>
      <c r="F53" s="43"/>
      <c r="G53" s="150"/>
      <c r="H53" s="150"/>
    </row>
    <row r="54" spans="2:8" s="148" customFormat="1" ht="15.75" customHeight="1">
      <c r="B54" s="44"/>
      <c r="C54" s="44"/>
      <c r="D54" s="149"/>
      <c r="E54" s="43"/>
      <c r="F54" s="43"/>
      <c r="G54" s="150"/>
      <c r="H54" s="150"/>
    </row>
    <row r="55" spans="2:8" s="148" customFormat="1" ht="15.75" customHeight="1">
      <c r="B55" s="44"/>
      <c r="C55" s="44"/>
      <c r="D55" s="44"/>
      <c r="E55" s="44"/>
      <c r="F55" s="43"/>
      <c r="G55" s="150"/>
      <c r="H55" s="150"/>
    </row>
    <row r="56" spans="2:8" ht="12.75">
      <c r="B56" s="42"/>
      <c r="C56" s="42"/>
      <c r="D56" s="151"/>
      <c r="E56" s="41"/>
      <c r="F56" s="41"/>
      <c r="G56" s="152"/>
      <c r="H56" s="152"/>
    </row>
  </sheetData>
  <sheetProtection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2.140625" style="9" customWidth="1"/>
    <col min="2" max="2" width="3.7109375" style="18" customWidth="1"/>
    <col min="3" max="3" width="5.28125" style="18" customWidth="1"/>
    <col min="4" max="4" width="2.7109375" style="18" customWidth="1"/>
    <col min="5" max="5" width="51.7109375" style="9" customWidth="1"/>
    <col min="6" max="6" width="14.8515625" style="19" customWidth="1"/>
    <col min="7" max="7" width="14.00390625" style="19" customWidth="1"/>
    <col min="8" max="8" width="1.421875" style="9" customWidth="1"/>
    <col min="9" max="9" width="9.140625" style="9" customWidth="1"/>
    <col min="10" max="10" width="18.00390625" style="30" customWidth="1"/>
    <col min="11" max="11" width="13.57421875" style="9" customWidth="1"/>
    <col min="12" max="16384" width="9.140625" style="9" customWidth="1"/>
  </cols>
  <sheetData>
    <row r="2" spans="2:10" s="17" customFormat="1" ht="15.75">
      <c r="B2" s="78" t="s">
        <v>181</v>
      </c>
      <c r="C2" s="80"/>
      <c r="D2" s="80"/>
      <c r="E2" s="81"/>
      <c r="F2" s="82"/>
      <c r="G2" s="67" t="s">
        <v>174</v>
      </c>
      <c r="H2" s="16"/>
      <c r="I2" s="16"/>
      <c r="J2" s="28"/>
    </row>
    <row r="3" spans="2:10" s="17" customFormat="1" ht="7.5" customHeight="1">
      <c r="B3" s="78"/>
      <c r="C3" s="78"/>
      <c r="D3" s="80"/>
      <c r="E3" s="81"/>
      <c r="F3" s="67"/>
      <c r="G3" s="104"/>
      <c r="H3" s="16"/>
      <c r="I3" s="16"/>
      <c r="J3" s="28"/>
    </row>
    <row r="4" spans="2:10" s="17" customFormat="1" ht="29.25" customHeight="1">
      <c r="B4" s="162" t="s">
        <v>194</v>
      </c>
      <c r="C4" s="162"/>
      <c r="D4" s="162"/>
      <c r="E4" s="162"/>
      <c r="F4" s="162"/>
      <c r="G4" s="162"/>
      <c r="H4" s="16"/>
      <c r="I4" s="16"/>
      <c r="J4" s="28"/>
    </row>
    <row r="5" spans="2:10" s="17" customFormat="1" ht="18.75" customHeight="1">
      <c r="B5" s="177" t="s">
        <v>134</v>
      </c>
      <c r="C5" s="177"/>
      <c r="D5" s="177"/>
      <c r="E5" s="177"/>
      <c r="F5" s="177"/>
      <c r="G5" s="177"/>
      <c r="H5" s="29"/>
      <c r="I5" s="29"/>
      <c r="J5" s="28"/>
    </row>
    <row r="6" spans="2:7" ht="7.5" customHeight="1">
      <c r="B6" s="83"/>
      <c r="C6" s="83"/>
      <c r="D6" s="83"/>
      <c r="E6" s="84"/>
      <c r="F6" s="85"/>
      <c r="G6" s="85"/>
    </row>
    <row r="7" spans="2:10" s="17" customFormat="1" ht="15.75" customHeight="1">
      <c r="B7" s="192" t="s">
        <v>2</v>
      </c>
      <c r="C7" s="186" t="s">
        <v>135</v>
      </c>
      <c r="D7" s="187"/>
      <c r="E7" s="188"/>
      <c r="F7" s="105" t="s">
        <v>136</v>
      </c>
      <c r="G7" s="105" t="s">
        <v>136</v>
      </c>
      <c r="H7" s="20"/>
      <c r="I7" s="20"/>
      <c r="J7" s="28"/>
    </row>
    <row r="8" spans="2:10" s="17" customFormat="1" ht="15.75" customHeight="1">
      <c r="B8" s="193"/>
      <c r="C8" s="189"/>
      <c r="D8" s="190"/>
      <c r="E8" s="191"/>
      <c r="F8" s="106" t="s">
        <v>137</v>
      </c>
      <c r="G8" s="107" t="s">
        <v>141</v>
      </c>
      <c r="H8" s="20"/>
      <c r="I8" s="20"/>
      <c r="J8" s="28"/>
    </row>
    <row r="9" spans="2:10" s="17" customFormat="1" ht="24.75" customHeight="1">
      <c r="B9" s="95">
        <v>1</v>
      </c>
      <c r="C9" s="183" t="s">
        <v>54</v>
      </c>
      <c r="D9" s="184"/>
      <c r="E9" s="185"/>
      <c r="F9" s="109">
        <v>19158444</v>
      </c>
      <c r="G9" s="109">
        <v>29544526</v>
      </c>
      <c r="J9" s="28"/>
    </row>
    <row r="10" spans="2:10" s="17" customFormat="1" ht="24.75" customHeight="1">
      <c r="B10" s="95">
        <v>2</v>
      </c>
      <c r="C10" s="183" t="s">
        <v>55</v>
      </c>
      <c r="D10" s="184"/>
      <c r="E10" s="185"/>
      <c r="F10" s="109">
        <v>590000</v>
      </c>
      <c r="G10" s="109">
        <v>1776333</v>
      </c>
      <c r="J10" s="28"/>
    </row>
    <row r="11" spans="2:10" s="17" customFormat="1" ht="24.75" customHeight="1">
      <c r="B11" s="86">
        <v>3</v>
      </c>
      <c r="C11" s="183" t="s">
        <v>151</v>
      </c>
      <c r="D11" s="184"/>
      <c r="E11" s="185"/>
      <c r="F11" s="110"/>
      <c r="G11" s="110"/>
      <c r="J11" s="28"/>
    </row>
    <row r="12" spans="2:10" s="17" customFormat="1" ht="24.75" customHeight="1">
      <c r="B12" s="86">
        <v>4</v>
      </c>
      <c r="C12" s="183" t="s">
        <v>121</v>
      </c>
      <c r="D12" s="184"/>
      <c r="E12" s="185"/>
      <c r="F12" s="110">
        <v>14141926</v>
      </c>
      <c r="G12" s="110">
        <v>20313834</v>
      </c>
      <c r="J12" s="28"/>
    </row>
    <row r="13" spans="2:10" s="17" customFormat="1" ht="24.75" customHeight="1">
      <c r="B13" s="86">
        <v>5</v>
      </c>
      <c r="C13" s="183" t="s">
        <v>122</v>
      </c>
      <c r="D13" s="184"/>
      <c r="E13" s="185"/>
      <c r="F13" s="110">
        <f>F14+F15</f>
        <v>1398278.49999</v>
      </c>
      <c r="G13" s="110">
        <v>1347195</v>
      </c>
      <c r="J13" s="28"/>
    </row>
    <row r="14" spans="2:10" s="17" customFormat="1" ht="24.75" customHeight="1">
      <c r="B14" s="86"/>
      <c r="C14" s="70"/>
      <c r="D14" s="178" t="s">
        <v>123</v>
      </c>
      <c r="E14" s="179"/>
      <c r="F14" s="110">
        <v>1198182.49999</v>
      </c>
      <c r="G14" s="110">
        <v>1154409</v>
      </c>
      <c r="H14" s="21"/>
      <c r="I14" s="21"/>
      <c r="J14" s="28"/>
    </row>
    <row r="15" spans="2:10" s="17" customFormat="1" ht="24.75" customHeight="1">
      <c r="B15" s="86"/>
      <c r="C15" s="70"/>
      <c r="D15" s="178" t="s">
        <v>124</v>
      </c>
      <c r="E15" s="179"/>
      <c r="F15" s="110">
        <v>200096</v>
      </c>
      <c r="G15" s="110">
        <v>192786</v>
      </c>
      <c r="H15" s="21"/>
      <c r="I15" s="21"/>
      <c r="J15" s="28"/>
    </row>
    <row r="16" spans="2:10" s="17" customFormat="1" ht="24.75" customHeight="1">
      <c r="B16" s="95">
        <v>6</v>
      </c>
      <c r="C16" s="183" t="s">
        <v>125</v>
      </c>
      <c r="D16" s="184"/>
      <c r="E16" s="185"/>
      <c r="F16" s="109">
        <v>136487.499999999</v>
      </c>
      <c r="G16" s="109">
        <v>171828</v>
      </c>
      <c r="J16" s="28"/>
    </row>
    <row r="17" spans="2:11" s="17" customFormat="1" ht="24.75" customHeight="1">
      <c r="B17" s="95">
        <v>7</v>
      </c>
      <c r="C17" s="183" t="s">
        <v>126</v>
      </c>
      <c r="D17" s="184"/>
      <c r="E17" s="185"/>
      <c r="F17" s="109">
        <v>3120220.49999999</v>
      </c>
      <c r="G17" s="109">
        <v>3147670</v>
      </c>
      <c r="J17" s="28"/>
      <c r="K17" s="155"/>
    </row>
    <row r="18" spans="2:10" s="17" customFormat="1" ht="39.75" customHeight="1">
      <c r="B18" s="95">
        <v>8</v>
      </c>
      <c r="C18" s="163" t="s">
        <v>127</v>
      </c>
      <c r="D18" s="164"/>
      <c r="E18" s="165"/>
      <c r="F18" s="109">
        <f>F12+F13+F16+F17</f>
        <v>18796912.499989986</v>
      </c>
      <c r="G18" s="109">
        <v>24980527</v>
      </c>
      <c r="H18" s="20"/>
      <c r="I18" s="20"/>
      <c r="J18" s="28"/>
    </row>
    <row r="19" spans="2:10" s="17" customFormat="1" ht="39.75" customHeight="1">
      <c r="B19" s="95">
        <v>9</v>
      </c>
      <c r="C19" s="180" t="s">
        <v>128</v>
      </c>
      <c r="D19" s="181"/>
      <c r="E19" s="182"/>
      <c r="F19" s="109">
        <f>(F9+F10+F11)-F18</f>
        <v>951531.5000100136</v>
      </c>
      <c r="G19" s="109">
        <v>6340332</v>
      </c>
      <c r="H19" s="20"/>
      <c r="I19" s="20"/>
      <c r="J19" s="28"/>
    </row>
    <row r="20" spans="2:10" s="17" customFormat="1" ht="24.75" customHeight="1">
      <c r="B20" s="95">
        <v>10</v>
      </c>
      <c r="C20" s="183" t="s">
        <v>56</v>
      </c>
      <c r="D20" s="184"/>
      <c r="E20" s="185"/>
      <c r="F20" s="109"/>
      <c r="G20" s="109"/>
      <c r="J20" s="28"/>
    </row>
    <row r="21" spans="2:10" s="17" customFormat="1" ht="24.75" customHeight="1">
      <c r="B21" s="95">
        <v>11</v>
      </c>
      <c r="C21" s="183" t="s">
        <v>129</v>
      </c>
      <c r="D21" s="184"/>
      <c r="E21" s="185"/>
      <c r="F21" s="109"/>
      <c r="G21" s="109"/>
      <c r="J21" s="28"/>
    </row>
    <row r="22" spans="2:10" s="17" customFormat="1" ht="24.75" customHeight="1">
      <c r="B22" s="95">
        <v>12</v>
      </c>
      <c r="C22" s="183" t="s">
        <v>57</v>
      </c>
      <c r="D22" s="184"/>
      <c r="E22" s="185"/>
      <c r="F22" s="109">
        <f>SUM(F23:F26)</f>
        <v>284010</v>
      </c>
      <c r="G22" s="109">
        <v>-21288</v>
      </c>
      <c r="J22" s="28"/>
    </row>
    <row r="23" spans="2:10" s="17" customFormat="1" ht="24.75" customHeight="1">
      <c r="B23" s="95"/>
      <c r="C23" s="115">
        <v>121</v>
      </c>
      <c r="D23" s="178" t="s">
        <v>58</v>
      </c>
      <c r="E23" s="179"/>
      <c r="F23" s="109"/>
      <c r="G23" s="109"/>
      <c r="H23" s="21"/>
      <c r="I23" s="21"/>
      <c r="J23" s="28"/>
    </row>
    <row r="24" spans="2:10" s="17" customFormat="1" ht="24.75" customHeight="1">
      <c r="B24" s="95"/>
      <c r="C24" s="70">
        <v>122</v>
      </c>
      <c r="D24" s="178" t="s">
        <v>130</v>
      </c>
      <c r="E24" s="179"/>
      <c r="F24" s="109">
        <v>534</v>
      </c>
      <c r="G24" s="109">
        <v>1480</v>
      </c>
      <c r="H24" s="21"/>
      <c r="I24" s="21"/>
      <c r="J24" s="28"/>
    </row>
    <row r="25" spans="2:10" s="17" customFormat="1" ht="24.75" customHeight="1">
      <c r="B25" s="95"/>
      <c r="C25" s="70">
        <v>123</v>
      </c>
      <c r="D25" s="178" t="s">
        <v>59</v>
      </c>
      <c r="E25" s="179"/>
      <c r="F25" s="109">
        <v>283476</v>
      </c>
      <c r="G25" s="109">
        <v>-22768</v>
      </c>
      <c r="H25" s="21"/>
      <c r="I25" s="21"/>
      <c r="J25" s="28"/>
    </row>
    <row r="26" spans="2:11" s="17" customFormat="1" ht="24.75" customHeight="1">
      <c r="B26" s="95"/>
      <c r="C26" s="70">
        <v>124</v>
      </c>
      <c r="D26" s="178" t="s">
        <v>60</v>
      </c>
      <c r="E26" s="179"/>
      <c r="F26" s="109"/>
      <c r="G26" s="109"/>
      <c r="H26" s="21"/>
      <c r="I26" s="21"/>
      <c r="J26" s="28"/>
      <c r="K26" s="31"/>
    </row>
    <row r="27" spans="2:10" s="17" customFormat="1" ht="39.75" customHeight="1">
      <c r="B27" s="95">
        <v>13</v>
      </c>
      <c r="C27" s="180" t="s">
        <v>61</v>
      </c>
      <c r="D27" s="181"/>
      <c r="E27" s="182"/>
      <c r="F27" s="109">
        <f>F20+F21+F22</f>
        <v>284010</v>
      </c>
      <c r="G27" s="109">
        <v>-21288</v>
      </c>
      <c r="H27" s="20"/>
      <c r="I27" s="20"/>
      <c r="J27" s="28"/>
    </row>
    <row r="28" spans="2:10" s="17" customFormat="1" ht="39.75" customHeight="1">
      <c r="B28" s="95">
        <v>14</v>
      </c>
      <c r="C28" s="180" t="s">
        <v>132</v>
      </c>
      <c r="D28" s="181"/>
      <c r="E28" s="182"/>
      <c r="F28" s="109">
        <f>F19+F27</f>
        <v>1235541.5000100136</v>
      </c>
      <c r="G28" s="109">
        <v>6319044</v>
      </c>
      <c r="H28" s="20"/>
      <c r="I28" s="20"/>
      <c r="J28" s="28"/>
    </row>
    <row r="29" spans="2:10" s="17" customFormat="1" ht="24.75" customHeight="1">
      <c r="B29" s="95">
        <v>15</v>
      </c>
      <c r="C29" s="183" t="s">
        <v>62</v>
      </c>
      <c r="D29" s="184"/>
      <c r="E29" s="185"/>
      <c r="F29" s="109">
        <v>173278</v>
      </c>
      <c r="G29" s="109">
        <v>632549</v>
      </c>
      <c r="J29" s="28"/>
    </row>
    <row r="30" spans="2:10" s="17" customFormat="1" ht="39.75" customHeight="1">
      <c r="B30" s="95">
        <v>16</v>
      </c>
      <c r="C30" s="180" t="s">
        <v>133</v>
      </c>
      <c r="D30" s="181"/>
      <c r="E30" s="182"/>
      <c r="F30" s="109">
        <f>F28-F29</f>
        <v>1062263.5000100136</v>
      </c>
      <c r="G30" s="109">
        <v>5686495</v>
      </c>
      <c r="H30" s="20"/>
      <c r="I30" s="20"/>
      <c r="J30" s="28"/>
    </row>
    <row r="31" spans="2:10" s="17" customFormat="1" ht="24.75" customHeight="1">
      <c r="B31" s="95">
        <v>17</v>
      </c>
      <c r="C31" s="183" t="s">
        <v>131</v>
      </c>
      <c r="D31" s="184"/>
      <c r="E31" s="185"/>
      <c r="F31" s="109"/>
      <c r="G31" s="109"/>
      <c r="J31" s="28"/>
    </row>
    <row r="32" spans="2:10" s="17" customFormat="1" ht="15.75" customHeight="1">
      <c r="B32" s="50"/>
      <c r="C32" s="50"/>
      <c r="D32" s="50"/>
      <c r="E32" s="49"/>
      <c r="F32" s="111"/>
      <c r="G32" s="111"/>
      <c r="J32" s="39"/>
    </row>
    <row r="33" spans="2:10" s="17" customFormat="1" ht="15.75" customHeight="1">
      <c r="B33" s="50"/>
      <c r="C33" s="50"/>
      <c r="D33" s="50"/>
      <c r="E33" s="49"/>
      <c r="F33" s="111"/>
      <c r="G33" s="111"/>
      <c r="J33" s="39"/>
    </row>
    <row r="34" spans="2:10" s="17" customFormat="1" ht="15.75" customHeight="1">
      <c r="B34" s="50"/>
      <c r="C34" s="50"/>
      <c r="D34" s="50"/>
      <c r="E34" s="49"/>
      <c r="F34" s="111"/>
      <c r="G34" s="111"/>
      <c r="J34" s="28"/>
    </row>
    <row r="35" spans="2:10" s="17" customFormat="1" ht="15.75" customHeight="1">
      <c r="B35" s="50"/>
      <c r="C35" s="82"/>
      <c r="D35" s="82"/>
      <c r="E35" s="49" t="s">
        <v>132</v>
      </c>
      <c r="F35" s="111">
        <f>F28</f>
        <v>1235541.5000100136</v>
      </c>
      <c r="G35" s="49"/>
      <c r="J35" s="28"/>
    </row>
    <row r="36" spans="2:10" s="17" customFormat="1" ht="15.75" customHeight="1">
      <c r="B36" s="50"/>
      <c r="C36" s="50"/>
      <c r="D36" s="82"/>
      <c r="E36" s="112" t="s">
        <v>195</v>
      </c>
      <c r="F36" s="111">
        <v>497240.499999999</v>
      </c>
      <c r="G36" s="111"/>
      <c r="J36" s="28"/>
    </row>
    <row r="37" spans="2:10" s="17" customFormat="1" ht="15.75" customHeight="1">
      <c r="B37" s="50"/>
      <c r="C37" s="50"/>
      <c r="D37" s="50"/>
      <c r="E37" s="49" t="s">
        <v>138</v>
      </c>
      <c r="F37" s="111">
        <f>F35+F36</f>
        <v>1732782.0000100126</v>
      </c>
      <c r="G37" s="111"/>
      <c r="J37" s="28"/>
    </row>
    <row r="38" spans="2:10" s="17" customFormat="1" ht="15.75" customHeight="1">
      <c r="B38" s="50"/>
      <c r="C38" s="50"/>
      <c r="D38" s="50"/>
      <c r="E38" s="49" t="s">
        <v>139</v>
      </c>
      <c r="F38" s="111">
        <f>F37*10%</f>
        <v>173278.20000100127</v>
      </c>
      <c r="G38" s="111"/>
      <c r="J38" s="28"/>
    </row>
    <row r="39" spans="2:10" s="17" customFormat="1" ht="15.75" customHeight="1">
      <c r="B39" s="50"/>
      <c r="C39" s="50"/>
      <c r="D39" s="50"/>
      <c r="E39" s="49" t="s">
        <v>133</v>
      </c>
      <c r="F39" s="111">
        <f>F35-F38</f>
        <v>1062263.3000090122</v>
      </c>
      <c r="G39" s="111"/>
      <c r="J39" s="28"/>
    </row>
    <row r="40" spans="2:10" s="17" customFormat="1" ht="15.75" customHeight="1">
      <c r="B40" s="32"/>
      <c r="C40" s="32"/>
      <c r="D40" s="32"/>
      <c r="E40" s="33"/>
      <c r="F40" s="34"/>
      <c r="G40" s="34"/>
      <c r="J40" s="28"/>
    </row>
    <row r="41" spans="2:10" s="17" customFormat="1" ht="15.75" customHeight="1">
      <c r="B41" s="32"/>
      <c r="C41" s="32"/>
      <c r="D41" s="32"/>
      <c r="E41" s="32"/>
      <c r="F41" s="34"/>
      <c r="G41" s="34"/>
      <c r="J41" s="28"/>
    </row>
    <row r="42" spans="2:7" ht="12.75">
      <c r="B42" s="35"/>
      <c r="C42" s="35"/>
      <c r="D42" s="35"/>
      <c r="E42" s="8"/>
      <c r="F42" s="36"/>
      <c r="G42" s="36"/>
    </row>
  </sheetData>
  <sheetProtection/>
  <mergeCells count="27"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  <mergeCell ref="C21:E21"/>
    <mergeCell ref="C31:E31"/>
    <mergeCell ref="C30:E30"/>
    <mergeCell ref="C13:E13"/>
    <mergeCell ref="D14:E14"/>
    <mergeCell ref="D15:E15"/>
    <mergeCell ref="C16:E16"/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</mergeCells>
  <printOptions horizontalCentered="1" verticalCentered="1"/>
  <pageMargins left="0" right="0" top="0" bottom="0" header="0.5118110236220472" footer="0.39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3"/>
  <sheetViews>
    <sheetView zoomScalePageLayoutView="0" workbookViewId="0" topLeftCell="A25">
      <selection activeCell="F38" sqref="F38"/>
    </sheetView>
  </sheetViews>
  <sheetFormatPr defaultColWidth="9.140625" defaultRowHeight="12.75"/>
  <cols>
    <col min="1" max="1" width="2.7109375" style="3" customWidth="1"/>
    <col min="2" max="3" width="3.7109375" style="14" customWidth="1"/>
    <col min="4" max="4" width="3.57421875" style="14" customWidth="1"/>
    <col min="5" max="5" width="48.8515625" style="3" customWidth="1"/>
    <col min="6" max="7" width="15.421875" style="15" customWidth="1"/>
    <col min="8" max="8" width="2.28125" style="3" customWidth="1"/>
    <col min="9" max="16384" width="9.140625" style="3" customWidth="1"/>
  </cols>
  <sheetData>
    <row r="2" spans="2:7" s="37" customFormat="1" ht="15.75">
      <c r="B2" s="78" t="s">
        <v>181</v>
      </c>
      <c r="C2" s="80"/>
      <c r="D2" s="80"/>
      <c r="E2" s="81"/>
      <c r="F2" s="82"/>
      <c r="G2" s="67" t="s">
        <v>174</v>
      </c>
    </row>
    <row r="3" spans="2:7" s="37" customFormat="1" ht="7.5" customHeight="1">
      <c r="B3" s="78"/>
      <c r="C3" s="78"/>
      <c r="D3" s="80"/>
      <c r="E3" s="81"/>
      <c r="F3" s="119"/>
      <c r="G3" s="120"/>
    </row>
    <row r="4" spans="2:7" s="37" customFormat="1" ht="8.25" customHeight="1">
      <c r="B4" s="78"/>
      <c r="C4" s="78"/>
      <c r="D4" s="80"/>
      <c r="E4" s="81"/>
      <c r="F4" s="67"/>
      <c r="G4" s="104"/>
    </row>
    <row r="5" spans="2:7" s="37" customFormat="1" ht="18" customHeight="1">
      <c r="B5" s="162" t="s">
        <v>187</v>
      </c>
      <c r="C5" s="162"/>
      <c r="D5" s="162"/>
      <c r="E5" s="162"/>
      <c r="F5" s="162"/>
      <c r="G5" s="162"/>
    </row>
    <row r="6" spans="2:7" ht="6.75" customHeight="1">
      <c r="B6" s="83"/>
      <c r="C6" s="83"/>
      <c r="D6" s="83"/>
      <c r="E6" s="84"/>
      <c r="F6" s="85"/>
      <c r="G6" s="85"/>
    </row>
    <row r="7" spans="2:7" s="37" customFormat="1" ht="15.75" customHeight="1">
      <c r="B7" s="166" t="s">
        <v>2</v>
      </c>
      <c r="C7" s="186" t="s">
        <v>155</v>
      </c>
      <c r="D7" s="187"/>
      <c r="E7" s="188"/>
      <c r="F7" s="87" t="s">
        <v>136</v>
      </c>
      <c r="G7" s="87" t="s">
        <v>136</v>
      </c>
    </row>
    <row r="8" spans="2:7" s="37" customFormat="1" ht="15.75" customHeight="1">
      <c r="B8" s="167"/>
      <c r="C8" s="189"/>
      <c r="D8" s="190"/>
      <c r="E8" s="191"/>
      <c r="F8" s="89" t="s">
        <v>137</v>
      </c>
      <c r="G8" s="90" t="s">
        <v>141</v>
      </c>
    </row>
    <row r="9" spans="2:7" s="37" customFormat="1" ht="24.75" customHeight="1">
      <c r="B9" s="95"/>
      <c r="C9" s="121" t="s">
        <v>156</v>
      </c>
      <c r="D9" s="122"/>
      <c r="E9" s="102"/>
      <c r="F9" s="94">
        <f>F10+F12+F16+F18+F19+F23</f>
        <v>3517040.0000100136</v>
      </c>
      <c r="G9" s="94">
        <f>G10+G12+G16+G18+G19+G23</f>
        <v>357738</v>
      </c>
    </row>
    <row r="10" spans="2:7" s="37" customFormat="1" ht="19.5" customHeight="1">
      <c r="B10" s="95"/>
      <c r="C10" s="121"/>
      <c r="D10" s="96" t="s">
        <v>140</v>
      </c>
      <c r="E10" s="96"/>
      <c r="F10" s="94">
        <f>Rezultati!F28</f>
        <v>1235541.5000100136</v>
      </c>
      <c r="G10" s="94">
        <v>6319044</v>
      </c>
    </row>
    <row r="11" spans="2:7" s="37" customFormat="1" ht="19.5" customHeight="1">
      <c r="B11" s="95"/>
      <c r="C11" s="123"/>
      <c r="D11" s="124" t="s">
        <v>157</v>
      </c>
      <c r="E11" s="82"/>
      <c r="F11" s="94"/>
      <c r="G11" s="94"/>
    </row>
    <row r="12" spans="2:7" s="37" customFormat="1" ht="19.5" customHeight="1">
      <c r="B12" s="95"/>
      <c r="C12" s="121"/>
      <c r="D12" s="122"/>
      <c r="E12" s="108" t="s">
        <v>158</v>
      </c>
      <c r="F12" s="94">
        <v>136487</v>
      </c>
      <c r="G12" s="94">
        <v>171828</v>
      </c>
    </row>
    <row r="13" spans="2:7" s="37" customFormat="1" ht="19.5" customHeight="1">
      <c r="B13" s="95"/>
      <c r="C13" s="121"/>
      <c r="D13" s="122"/>
      <c r="E13" s="108" t="s">
        <v>159</v>
      </c>
      <c r="F13" s="94"/>
      <c r="G13" s="94"/>
    </row>
    <row r="14" spans="2:7" s="37" customFormat="1" ht="19.5" customHeight="1">
      <c r="B14" s="95"/>
      <c r="C14" s="121"/>
      <c r="D14" s="122"/>
      <c r="E14" s="108" t="s">
        <v>160</v>
      </c>
      <c r="F14" s="94"/>
      <c r="G14" s="94"/>
    </row>
    <row r="15" spans="2:7" s="37" customFormat="1" ht="19.5" customHeight="1">
      <c r="B15" s="95"/>
      <c r="C15" s="121"/>
      <c r="D15" s="122"/>
      <c r="E15" s="108" t="s">
        <v>161</v>
      </c>
      <c r="F15" s="94"/>
      <c r="G15" s="94"/>
    </row>
    <row r="16" spans="2:7" s="38" customFormat="1" ht="19.5" customHeight="1">
      <c r="B16" s="168"/>
      <c r="C16" s="186"/>
      <c r="D16" s="125" t="s">
        <v>162</v>
      </c>
      <c r="E16" s="49"/>
      <c r="F16" s="194">
        <f>Aktivet!H13-Aktivet!G13-0.5</f>
        <v>1418713.5</v>
      </c>
      <c r="G16" s="194">
        <v>83342</v>
      </c>
    </row>
    <row r="17" spans="2:7" s="38" customFormat="1" ht="19.5" customHeight="1">
      <c r="B17" s="171"/>
      <c r="C17" s="189"/>
      <c r="D17" s="126" t="s">
        <v>163</v>
      </c>
      <c r="E17" s="49"/>
      <c r="F17" s="195"/>
      <c r="G17" s="195"/>
    </row>
    <row r="18" spans="2:7" s="37" customFormat="1" ht="19.5" customHeight="1">
      <c r="B18" s="88"/>
      <c r="C18" s="121"/>
      <c r="D18" s="96" t="s">
        <v>164</v>
      </c>
      <c r="E18" s="96"/>
      <c r="F18" s="116">
        <f>Aktivet!H21-Aktivet!G21</f>
        <v>-2957564</v>
      </c>
      <c r="G18" s="116">
        <v>1053180</v>
      </c>
    </row>
    <row r="19" spans="2:7" s="37" customFormat="1" ht="19.5" customHeight="1">
      <c r="B19" s="166"/>
      <c r="C19" s="186"/>
      <c r="D19" s="125" t="s">
        <v>165</v>
      </c>
      <c r="E19" s="125"/>
      <c r="F19" s="194">
        <f>Pasivet!G8-Pasivet!H8</f>
        <v>3857140</v>
      </c>
      <c r="G19" s="194">
        <v>-6637107</v>
      </c>
    </row>
    <row r="20" spans="2:7" s="37" customFormat="1" ht="19.5" customHeight="1">
      <c r="B20" s="167"/>
      <c r="C20" s="189"/>
      <c r="D20" s="124" t="s">
        <v>166</v>
      </c>
      <c r="E20" s="124"/>
      <c r="F20" s="195"/>
      <c r="G20" s="195"/>
    </row>
    <row r="21" spans="2:7" s="37" customFormat="1" ht="19.5" customHeight="1">
      <c r="B21" s="95"/>
      <c r="C21" s="121"/>
      <c r="D21" s="96" t="s">
        <v>167</v>
      </c>
      <c r="E21" s="96"/>
      <c r="F21" s="117"/>
      <c r="G21" s="117"/>
    </row>
    <row r="22" spans="2:7" s="37" customFormat="1" ht="19.5" customHeight="1">
      <c r="B22" s="95"/>
      <c r="C22" s="121"/>
      <c r="D22" s="96" t="s">
        <v>78</v>
      </c>
      <c r="E22" s="96"/>
      <c r="F22" s="94"/>
      <c r="G22" s="94"/>
    </row>
    <row r="23" spans="2:7" s="37" customFormat="1" ht="19.5" customHeight="1">
      <c r="B23" s="95"/>
      <c r="C23" s="121"/>
      <c r="D23" s="96" t="s">
        <v>79</v>
      </c>
      <c r="E23" s="96"/>
      <c r="F23" s="94">
        <v>-173278</v>
      </c>
      <c r="G23" s="94">
        <v>-632549</v>
      </c>
    </row>
    <row r="24" spans="2:7" s="37" customFormat="1" ht="19.5" customHeight="1">
      <c r="B24" s="95"/>
      <c r="C24" s="121"/>
      <c r="D24" s="99" t="s">
        <v>168</v>
      </c>
      <c r="E24" s="96"/>
      <c r="F24" s="94">
        <f>F9</f>
        <v>3517040.0000100136</v>
      </c>
      <c r="G24" s="94">
        <f>G9</f>
        <v>357738</v>
      </c>
    </row>
    <row r="25" spans="2:7" s="37" customFormat="1" ht="24.75" customHeight="1">
      <c r="B25" s="95"/>
      <c r="C25" s="127" t="s">
        <v>80</v>
      </c>
      <c r="D25" s="122"/>
      <c r="E25" s="96"/>
      <c r="F25" s="94">
        <f>SUM(F26:F30)</f>
        <v>0</v>
      </c>
      <c r="G25" s="94">
        <f>SUM(G26:G30)</f>
        <v>-13908</v>
      </c>
    </row>
    <row r="26" spans="2:7" s="37" customFormat="1" ht="19.5" customHeight="1">
      <c r="B26" s="95"/>
      <c r="C26" s="121"/>
      <c r="D26" s="96" t="s">
        <v>169</v>
      </c>
      <c r="E26" s="96"/>
      <c r="F26" s="94"/>
      <c r="G26" s="94"/>
    </row>
    <row r="27" spans="2:7" s="37" customFormat="1" ht="19.5" customHeight="1">
      <c r="B27" s="95"/>
      <c r="C27" s="121"/>
      <c r="D27" s="96" t="s">
        <v>81</v>
      </c>
      <c r="E27" s="96"/>
      <c r="F27" s="94"/>
      <c r="G27" s="94">
        <f>-13908</f>
        <v>-13908</v>
      </c>
    </row>
    <row r="28" spans="2:7" s="37" customFormat="1" ht="19.5" customHeight="1">
      <c r="B28" s="95"/>
      <c r="C28" s="68"/>
      <c r="D28" s="96" t="s">
        <v>82</v>
      </c>
      <c r="E28" s="96"/>
      <c r="F28" s="94"/>
      <c r="G28" s="94"/>
    </row>
    <row r="29" spans="2:7" s="37" customFormat="1" ht="19.5" customHeight="1">
      <c r="B29" s="95"/>
      <c r="C29" s="100"/>
      <c r="D29" s="96" t="s">
        <v>83</v>
      </c>
      <c r="E29" s="96"/>
      <c r="F29" s="94"/>
      <c r="G29" s="94"/>
    </row>
    <row r="30" spans="2:7" s="37" customFormat="1" ht="19.5" customHeight="1">
      <c r="B30" s="95"/>
      <c r="C30" s="100"/>
      <c r="D30" s="96" t="s">
        <v>84</v>
      </c>
      <c r="E30" s="96"/>
      <c r="F30" s="94"/>
      <c r="G30" s="94"/>
    </row>
    <row r="31" spans="2:7" s="37" customFormat="1" ht="19.5" customHeight="1">
      <c r="B31" s="95"/>
      <c r="C31" s="100"/>
      <c r="D31" s="99" t="s">
        <v>85</v>
      </c>
      <c r="E31" s="96"/>
      <c r="F31" s="94"/>
      <c r="G31" s="94"/>
    </row>
    <row r="32" spans="2:7" s="37" customFormat="1" ht="24.75" customHeight="1">
      <c r="B32" s="95"/>
      <c r="C32" s="121" t="s">
        <v>86</v>
      </c>
      <c r="D32" s="128"/>
      <c r="E32" s="96"/>
      <c r="F32" s="94"/>
      <c r="G32" s="94"/>
    </row>
    <row r="33" spans="2:7" s="37" customFormat="1" ht="19.5" customHeight="1">
      <c r="B33" s="95"/>
      <c r="C33" s="100"/>
      <c r="D33" s="96" t="s">
        <v>93</v>
      </c>
      <c r="E33" s="96"/>
      <c r="F33" s="94"/>
      <c r="G33" s="94"/>
    </row>
    <row r="34" spans="2:7" s="37" customFormat="1" ht="19.5" customHeight="1">
      <c r="B34" s="95"/>
      <c r="C34" s="100"/>
      <c r="D34" s="96" t="s">
        <v>87</v>
      </c>
      <c r="E34" s="96"/>
      <c r="F34" s="94">
        <f>Pasivet!G26-Pasivet!H26</f>
        <v>-3463038.49</v>
      </c>
      <c r="G34" s="94">
        <v>-20571</v>
      </c>
    </row>
    <row r="35" spans="2:7" s="37" customFormat="1" ht="19.5" customHeight="1">
      <c r="B35" s="95"/>
      <c r="C35" s="100"/>
      <c r="D35" s="96" t="s">
        <v>88</v>
      </c>
      <c r="E35" s="96"/>
      <c r="F35" s="94"/>
      <c r="G35" s="94"/>
    </row>
    <row r="36" spans="2:7" s="37" customFormat="1" ht="19.5" customHeight="1">
      <c r="B36" s="95"/>
      <c r="C36" s="100"/>
      <c r="D36" s="96" t="s">
        <v>89</v>
      </c>
      <c r="E36" s="96"/>
      <c r="F36" s="94"/>
      <c r="G36" s="94"/>
    </row>
    <row r="37" spans="2:7" s="37" customFormat="1" ht="19.5" customHeight="1">
      <c r="B37" s="95"/>
      <c r="C37" s="100"/>
      <c r="D37" s="99" t="s">
        <v>170</v>
      </c>
      <c r="E37" s="96"/>
      <c r="F37" s="94"/>
      <c r="G37" s="94"/>
    </row>
    <row r="38" spans="2:7" ht="25.5" customHeight="1">
      <c r="B38" s="129"/>
      <c r="C38" s="127" t="s">
        <v>90</v>
      </c>
      <c r="D38" s="129"/>
      <c r="E38" s="130"/>
      <c r="F38" s="118">
        <f>F9+F25+F34+1</f>
        <v>54002.51001001336</v>
      </c>
      <c r="G38" s="118">
        <v>337166</v>
      </c>
    </row>
    <row r="39" spans="2:10" ht="25.5" customHeight="1">
      <c r="B39" s="129"/>
      <c r="C39" s="127" t="s">
        <v>91</v>
      </c>
      <c r="D39" s="129"/>
      <c r="E39" s="130"/>
      <c r="F39" s="118">
        <f>G40</f>
        <v>1189845</v>
      </c>
      <c r="G39" s="118">
        <v>852679</v>
      </c>
      <c r="J39" s="15"/>
    </row>
    <row r="40" spans="2:7" ht="25.5" customHeight="1">
      <c r="B40" s="129"/>
      <c r="C40" s="127" t="s">
        <v>92</v>
      </c>
      <c r="D40" s="129"/>
      <c r="E40" s="130"/>
      <c r="F40" s="118">
        <f>F38+F39</f>
        <v>1243847.5100100134</v>
      </c>
      <c r="G40" s="118">
        <f>G38+G39</f>
        <v>1189845</v>
      </c>
    </row>
    <row r="42" ht="12.75">
      <c r="G42" s="40"/>
    </row>
    <row r="43" ht="12.75">
      <c r="F43" s="15">
        <f>Aktivet!G9-Fluksi!F40</f>
        <v>0.48998998664319515</v>
      </c>
    </row>
  </sheetData>
  <sheetProtection/>
  <mergeCells count="11">
    <mergeCell ref="C16:C17"/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G21" sqref="G21"/>
    </sheetView>
  </sheetViews>
  <sheetFormatPr defaultColWidth="17.7109375" defaultRowHeight="12.75"/>
  <cols>
    <col min="1" max="1" width="2.8515625" style="0" customWidth="1"/>
    <col min="2" max="2" width="35.28125" style="0" customWidth="1"/>
    <col min="3" max="3" width="15.140625" style="0" customWidth="1"/>
    <col min="4" max="4" width="13.00390625" style="0" customWidth="1"/>
    <col min="5" max="5" width="14.00390625" style="0" bestFit="1" customWidth="1"/>
    <col min="6" max="6" width="17.710937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1:8" ht="15.75">
      <c r="A2" s="84"/>
      <c r="B2" s="78" t="s">
        <v>185</v>
      </c>
      <c r="C2" s="80"/>
      <c r="D2" s="80"/>
      <c r="E2" s="81"/>
      <c r="F2" s="84"/>
      <c r="G2" s="82"/>
      <c r="H2" s="67" t="s">
        <v>174</v>
      </c>
    </row>
    <row r="3" spans="1:8" ht="6.75" customHeight="1">
      <c r="A3" s="84"/>
      <c r="B3" s="84"/>
      <c r="C3" s="84"/>
      <c r="D3" s="84"/>
      <c r="E3" s="84"/>
      <c r="F3" s="84"/>
      <c r="G3" s="84"/>
      <c r="H3" s="84"/>
    </row>
    <row r="4" spans="1:8" ht="25.5" customHeight="1">
      <c r="A4" s="196" t="s">
        <v>196</v>
      </c>
      <c r="B4" s="196"/>
      <c r="C4" s="196"/>
      <c r="D4" s="196"/>
      <c r="E4" s="196"/>
      <c r="F4" s="196"/>
      <c r="G4" s="196"/>
      <c r="H4" s="196"/>
    </row>
    <row r="5" spans="1:8" ht="6.75" customHeight="1">
      <c r="A5" s="84"/>
      <c r="B5" s="84"/>
      <c r="C5" s="84"/>
      <c r="D5" s="84"/>
      <c r="E5" s="84"/>
      <c r="F5" s="84"/>
      <c r="G5" s="84"/>
      <c r="H5" s="84"/>
    </row>
    <row r="6" spans="1:8" ht="12.75" customHeight="1">
      <c r="A6" s="84"/>
      <c r="B6" s="135" t="s">
        <v>69</v>
      </c>
      <c r="C6" s="84"/>
      <c r="D6" s="84"/>
      <c r="E6" s="84"/>
      <c r="F6" s="84"/>
      <c r="G6" s="83"/>
      <c r="H6" s="84"/>
    </row>
    <row r="7" spans="1:8" ht="6.75" customHeight="1" thickBot="1">
      <c r="A7" s="84"/>
      <c r="B7" s="84"/>
      <c r="C7" s="84"/>
      <c r="D7" s="84"/>
      <c r="E7" s="84"/>
      <c r="F7" s="84"/>
      <c r="G7" s="84"/>
      <c r="H7" s="84"/>
    </row>
    <row r="8" spans="1:8" s="1" customFormat="1" ht="24.75" customHeight="1" thickTop="1">
      <c r="A8" s="197"/>
      <c r="B8" s="198"/>
      <c r="C8" s="136" t="s">
        <v>41</v>
      </c>
      <c r="D8" s="136" t="s">
        <v>42</v>
      </c>
      <c r="E8" s="137" t="s">
        <v>71</v>
      </c>
      <c r="F8" s="137" t="s">
        <v>70</v>
      </c>
      <c r="G8" s="136" t="s">
        <v>72</v>
      </c>
      <c r="H8" s="138" t="s">
        <v>65</v>
      </c>
    </row>
    <row r="9" spans="1:8" s="2" customFormat="1" ht="30" customHeight="1">
      <c r="A9" s="139" t="s">
        <v>3</v>
      </c>
      <c r="B9" s="121" t="s">
        <v>186</v>
      </c>
      <c r="C9" s="94">
        <v>100000</v>
      </c>
      <c r="D9" s="94"/>
      <c r="E9" s="94"/>
      <c r="F9" s="94"/>
      <c r="G9" s="94">
        <f>Pasivet!H43</f>
        <v>14557333</v>
      </c>
      <c r="H9" s="140">
        <f>SUM(C9:G9)</f>
        <v>14657333</v>
      </c>
    </row>
    <row r="10" spans="1:8" s="2" customFormat="1" ht="19.5" customHeight="1">
      <c r="A10" s="141" t="s">
        <v>152</v>
      </c>
      <c r="B10" s="142" t="s">
        <v>66</v>
      </c>
      <c r="C10" s="94"/>
      <c r="D10" s="94"/>
      <c r="E10" s="94"/>
      <c r="F10" s="94"/>
      <c r="G10" s="94"/>
      <c r="H10" s="140">
        <f aca="true" t="shared" si="0" ref="H10:H15">SUM(C10:G10)</f>
        <v>0</v>
      </c>
    </row>
    <row r="11" spans="1:8" s="2" customFormat="1" ht="19.5" customHeight="1">
      <c r="A11" s="139" t="s">
        <v>153</v>
      </c>
      <c r="B11" s="121" t="s">
        <v>64</v>
      </c>
      <c r="C11" s="94"/>
      <c r="D11" s="94"/>
      <c r="E11" s="94"/>
      <c r="F11" s="94"/>
      <c r="G11" s="94"/>
      <c r="H11" s="140">
        <f t="shared" si="0"/>
        <v>0</v>
      </c>
    </row>
    <row r="12" spans="1:8" s="2" customFormat="1" ht="19.5" customHeight="1">
      <c r="A12" s="143">
        <v>1</v>
      </c>
      <c r="B12" s="144" t="s">
        <v>68</v>
      </c>
      <c r="C12" s="131"/>
      <c r="D12" s="131"/>
      <c r="E12" s="131"/>
      <c r="F12" s="131"/>
      <c r="G12" s="131">
        <f>Pasivet!H44</f>
        <v>5686495</v>
      </c>
      <c r="H12" s="140">
        <f t="shared" si="0"/>
        <v>5686495</v>
      </c>
    </row>
    <row r="13" spans="1:8" s="2" customFormat="1" ht="19.5" customHeight="1">
      <c r="A13" s="143">
        <v>2</v>
      </c>
      <c r="B13" s="144" t="s">
        <v>67</v>
      </c>
      <c r="C13" s="131"/>
      <c r="D13" s="131"/>
      <c r="E13" s="131"/>
      <c r="F13" s="131"/>
      <c r="G13" s="131"/>
      <c r="H13" s="140">
        <f t="shared" si="0"/>
        <v>0</v>
      </c>
    </row>
    <row r="14" spans="1:8" s="2" customFormat="1" ht="19.5" customHeight="1">
      <c r="A14" s="143">
        <v>3</v>
      </c>
      <c r="B14" s="144" t="s">
        <v>73</v>
      </c>
      <c r="C14" s="131"/>
      <c r="D14" s="131"/>
      <c r="E14" s="131"/>
      <c r="F14" s="131"/>
      <c r="G14" s="131"/>
      <c r="H14" s="140">
        <f t="shared" si="0"/>
        <v>0</v>
      </c>
    </row>
    <row r="15" spans="1:8" s="2" customFormat="1" ht="19.5" customHeight="1">
      <c r="A15" s="143">
        <v>4</v>
      </c>
      <c r="B15" s="144" t="s">
        <v>74</v>
      </c>
      <c r="C15" s="131"/>
      <c r="D15" s="131"/>
      <c r="E15" s="131"/>
      <c r="F15" s="131"/>
      <c r="G15" s="131"/>
      <c r="H15" s="140">
        <f t="shared" si="0"/>
        <v>0</v>
      </c>
    </row>
    <row r="16" spans="1:8" s="2" customFormat="1" ht="30" customHeight="1">
      <c r="A16" s="139" t="s">
        <v>4</v>
      </c>
      <c r="B16" s="121" t="s">
        <v>188</v>
      </c>
      <c r="C16" s="131">
        <v>100000</v>
      </c>
      <c r="D16" s="131">
        <f>SUM(D9:D15)</f>
        <v>0</v>
      </c>
      <c r="E16" s="131">
        <f>SUM(E9:E15)</f>
        <v>0</v>
      </c>
      <c r="F16" s="131">
        <f>SUM(F9:F15)</f>
        <v>0</v>
      </c>
      <c r="G16" s="131">
        <f>SUM(G9:G15)</f>
        <v>20243828</v>
      </c>
      <c r="H16" s="132">
        <f>SUM(H9:H15)</f>
        <v>20343828</v>
      </c>
    </row>
    <row r="17" spans="1:8" s="2" customFormat="1" ht="19.5" customHeight="1">
      <c r="A17" s="141">
        <v>1</v>
      </c>
      <c r="B17" s="144" t="s">
        <v>68</v>
      </c>
      <c r="C17" s="131"/>
      <c r="D17" s="131"/>
      <c r="E17" s="131"/>
      <c r="F17" s="131"/>
      <c r="G17" s="131">
        <f>Rezultati!F30</f>
        <v>1062263.5000100136</v>
      </c>
      <c r="H17" s="132">
        <f>C17+D17+E17+F17+G17</f>
        <v>1062263.5000100136</v>
      </c>
    </row>
    <row r="18" spans="1:8" s="2" customFormat="1" ht="19.5" customHeight="1">
      <c r="A18" s="141">
        <v>2</v>
      </c>
      <c r="B18" s="144" t="s">
        <v>67</v>
      </c>
      <c r="C18" s="131"/>
      <c r="D18" s="131"/>
      <c r="E18" s="131"/>
      <c r="F18" s="131"/>
      <c r="G18" s="131"/>
      <c r="H18" s="132"/>
    </row>
    <row r="19" spans="1:8" s="2" customFormat="1" ht="19.5" customHeight="1">
      <c r="A19" s="141">
        <v>3</v>
      </c>
      <c r="B19" s="144" t="s">
        <v>75</v>
      </c>
      <c r="C19" s="131"/>
      <c r="D19" s="131"/>
      <c r="E19" s="131"/>
      <c r="F19" s="131"/>
      <c r="G19" s="131"/>
      <c r="H19" s="132"/>
    </row>
    <row r="20" spans="1:8" s="2" customFormat="1" ht="19.5" customHeight="1">
      <c r="A20" s="141">
        <v>4</v>
      </c>
      <c r="B20" s="144" t="s">
        <v>154</v>
      </c>
      <c r="C20" s="131"/>
      <c r="D20" s="131"/>
      <c r="E20" s="131"/>
      <c r="F20" s="131"/>
      <c r="G20" s="131"/>
      <c r="H20" s="132"/>
    </row>
    <row r="21" spans="1:8" s="2" customFormat="1" ht="30" customHeight="1" thickBot="1">
      <c r="A21" s="145" t="s">
        <v>37</v>
      </c>
      <c r="B21" s="146" t="s">
        <v>197</v>
      </c>
      <c r="C21" s="133">
        <f aca="true" t="shared" si="1" ref="C21:H21">SUM(C16:C20)</f>
        <v>100000</v>
      </c>
      <c r="D21" s="133">
        <f t="shared" si="1"/>
        <v>0</v>
      </c>
      <c r="E21" s="133">
        <f t="shared" si="1"/>
        <v>0</v>
      </c>
      <c r="F21" s="133">
        <f t="shared" si="1"/>
        <v>0</v>
      </c>
      <c r="G21" s="133">
        <f t="shared" si="1"/>
        <v>21306091.500010014</v>
      </c>
      <c r="H21" s="134">
        <f t="shared" si="1"/>
        <v>21406091.500010014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Atom</cp:lastModifiedBy>
  <cp:lastPrinted>2010-03-29T11:44:21Z</cp:lastPrinted>
  <dcterms:created xsi:type="dcterms:W3CDTF">2002-02-16T18:16:52Z</dcterms:created>
  <dcterms:modified xsi:type="dcterms:W3CDTF">2014-07-08T13:08:48Z</dcterms:modified>
  <cp:category/>
  <cp:version/>
  <cp:contentType/>
  <cp:contentStatus/>
</cp:coreProperties>
</file>