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5195" windowHeight="10920" tabRatio="840" activeTab="7"/>
  </bookViews>
  <sheets>
    <sheet name="Kopertina" sheetId="1" r:id="rId1"/>
    <sheet name="Pasqyrat" sheetId="2" r:id="rId2"/>
    <sheet name="Fluksi monetar " sheetId="3" r:id="rId3"/>
    <sheet name="Tab invent" sheetId="4" r:id="rId4"/>
    <sheet name="Tab Llog bank" sheetId="5" r:id="rId5"/>
    <sheet name="Tab inventar" sheetId="6" r:id="rId6"/>
    <sheet name="AAM" sheetId="7" r:id="rId7"/>
    <sheet name="Sh shpjeguese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<sst xmlns="http://schemas.openxmlformats.org/spreadsheetml/2006/main" count="354" uniqueCount="269">
  <si>
    <t>Nr</t>
  </si>
  <si>
    <t>I</t>
  </si>
  <si>
    <t>II</t>
  </si>
  <si>
    <t>III</t>
  </si>
  <si>
    <t>Nr.</t>
  </si>
  <si>
    <t>Artikulli</t>
  </si>
  <si>
    <t>Sasia</t>
  </si>
  <si>
    <t>Vlera</t>
  </si>
  <si>
    <t>Shuma</t>
  </si>
  <si>
    <t>Inventari    i   Llogarive   Bankare</t>
  </si>
  <si>
    <t>Emertimi bankes</t>
  </si>
  <si>
    <t xml:space="preserve">Numri llogarise </t>
  </si>
  <si>
    <t>Shuma ne leke</t>
  </si>
  <si>
    <t xml:space="preserve">Shuma </t>
  </si>
  <si>
    <t>Perfaqesuesi Personit Juridik / fizik</t>
  </si>
  <si>
    <t>(emer mbiemer, firme e vule)</t>
  </si>
  <si>
    <t>Lloji automjetit</t>
  </si>
  <si>
    <t>Kapaciteti</t>
  </si>
  <si>
    <t>Targa</t>
  </si>
  <si>
    <t>NIPT</t>
  </si>
  <si>
    <t>Emertimi</t>
  </si>
  <si>
    <t>Gjendje</t>
  </si>
  <si>
    <t>Shtesa</t>
  </si>
  <si>
    <t>Pakesime</t>
  </si>
  <si>
    <t>Toka</t>
  </si>
  <si>
    <t>Ndertime</t>
  </si>
  <si>
    <t>Makineri,paisje</t>
  </si>
  <si>
    <t>Mjete transporti</t>
  </si>
  <si>
    <t>Paisje kompjuterike</t>
  </si>
  <si>
    <t>Totali</t>
  </si>
  <si>
    <t>TE ARDHURAT</t>
  </si>
  <si>
    <t>Te tjera</t>
  </si>
  <si>
    <t>Emertimi i mikronjesise</t>
  </si>
  <si>
    <t>Adresa e Selise</t>
  </si>
  <si>
    <t>Data e krijimit</t>
  </si>
  <si>
    <t>Nr. i regjistrit tregetar</t>
  </si>
  <si>
    <t>Veprimtaria kryesore</t>
  </si>
  <si>
    <t>PASQYRAT              FINANCIARE</t>
  </si>
  <si>
    <t xml:space="preserve">                  ( MIKRONJESITE )</t>
  </si>
  <si>
    <t>( Ne zbatim te  Standartit Kombetar te Kontabilitetit Nr.15)</t>
  </si>
  <si>
    <t xml:space="preserve">  VITI</t>
  </si>
  <si>
    <t xml:space="preserve">Pasqyrat financiare jane te shprehura ne </t>
  </si>
  <si>
    <t>Pasqyrat financiare jane te rumbullakosura ne</t>
  </si>
  <si>
    <t>Njeshe</t>
  </si>
  <si>
    <t>Periudha kontabel e periudhave financiare</t>
  </si>
  <si>
    <t>Nga</t>
  </si>
  <si>
    <t>Deri</t>
  </si>
  <si>
    <t>Data e mbylljes se pasqyrave financiare</t>
  </si>
  <si>
    <t>AKTIVET</t>
  </si>
  <si>
    <t>Periudha</t>
  </si>
  <si>
    <t xml:space="preserve">                          AKTIVET AFATSHKURTERA</t>
  </si>
  <si>
    <t>Aktivet monetare</t>
  </si>
  <si>
    <t>Banka</t>
  </si>
  <si>
    <t>Arka</t>
  </si>
  <si>
    <t>Aktive te tjera financiare afatshkurtera</t>
  </si>
  <si>
    <t>Kerkesa te arketueshme</t>
  </si>
  <si>
    <t>Parapagesa Pronari</t>
  </si>
  <si>
    <t>Inventari</t>
  </si>
  <si>
    <t>Lende te para</t>
  </si>
  <si>
    <t>Prodhim ne proces</t>
  </si>
  <si>
    <t>Produkte te gatshme</t>
  </si>
  <si>
    <t>Mallra per rishitje</t>
  </si>
  <si>
    <t>Parapagesa per furnizime</t>
  </si>
  <si>
    <t>AKTIVET AFATGJATA</t>
  </si>
  <si>
    <t>Aktive afatgjata materiale</t>
  </si>
  <si>
    <t>Ndertesa</t>
  </si>
  <si>
    <t xml:space="preserve"> Makineri dhe Pajisje</t>
  </si>
  <si>
    <t>Aktive te tjera afatgjata materiale</t>
  </si>
  <si>
    <t>Aktive te tjera afatgjata</t>
  </si>
  <si>
    <t xml:space="preserve">                                 TOTALI I AKTIVEVE</t>
  </si>
  <si>
    <t xml:space="preserve">Tatimpaguesi </t>
  </si>
  <si>
    <t>PASIVET DHE KAPITALI</t>
  </si>
  <si>
    <t>PASIVET AFATSHKURTERA</t>
  </si>
  <si>
    <t>Huamarjet</t>
  </si>
  <si>
    <t>Overdraftet bankare</t>
  </si>
  <si>
    <t>Hua marjet afatshkurtera</t>
  </si>
  <si>
    <t>Detyrimet tregetare</t>
  </si>
  <si>
    <t>Te pagueshme ndaj furnitoreve</t>
  </si>
  <si>
    <t>Te pagueshme ndaj punonjesve</t>
  </si>
  <si>
    <t>Detyrime per sigurime shoqerore e shendetesore</t>
  </si>
  <si>
    <t>Detyrime tatimore per TAP-in</t>
  </si>
  <si>
    <t>Detyrime tatimore per tatim fitimin</t>
  </si>
  <si>
    <t>Detyrime tatimore perTvsh-ne</t>
  </si>
  <si>
    <t>Detyrime tatimore per tatimin ne burim</t>
  </si>
  <si>
    <t>Debitor e kreditor</t>
  </si>
  <si>
    <t>Parapagimet e arketuara</t>
  </si>
  <si>
    <t>Ortake</t>
  </si>
  <si>
    <t>PASIVET AFATGJATA</t>
  </si>
  <si>
    <t>Huate afatgjata</t>
  </si>
  <si>
    <t>Te tjera afatgjata</t>
  </si>
  <si>
    <t>KAPITALI</t>
  </si>
  <si>
    <t>Kapitali i pronarit</t>
  </si>
  <si>
    <t>Rezervat</t>
  </si>
  <si>
    <t>Fitimi ( Humbja) e  mbartur</t>
  </si>
  <si>
    <t>Fitimi ( Humbja) e vitit financiar</t>
  </si>
  <si>
    <t>TOTALI I PASIVEVE</t>
  </si>
  <si>
    <t>Pershkrimi i elementeve</t>
  </si>
  <si>
    <r>
      <t xml:space="preserve">           </t>
    </r>
    <r>
      <rPr>
        <sz val="12"/>
        <color indexed="8"/>
        <rFont val="Times New Roman"/>
        <family val="1"/>
      </rPr>
      <t>►</t>
    </r>
  </si>
  <si>
    <t>SHPENZIMET = 1+2+3+4+5</t>
  </si>
  <si>
    <t>Shpenzimet per materiale</t>
  </si>
  <si>
    <r>
      <t xml:space="preserve">           </t>
    </r>
    <r>
      <rPr>
        <sz val="12"/>
        <color indexed="8"/>
        <rFont val="Times New Roman"/>
        <family val="1"/>
      </rPr>
      <t>►           Inventar ne celje</t>
    </r>
  </si>
  <si>
    <r>
      <t xml:space="preserve">           </t>
    </r>
    <r>
      <rPr>
        <sz val="12"/>
        <color indexed="8"/>
        <rFont val="Times New Roman"/>
        <family val="1"/>
      </rPr>
      <t>►           Shpenzimet per mallrat e prodhuara</t>
    </r>
  </si>
  <si>
    <r>
      <t xml:space="preserve">           </t>
    </r>
    <r>
      <rPr>
        <sz val="12"/>
        <color indexed="8"/>
        <rFont val="Times New Roman"/>
        <family val="1"/>
      </rPr>
      <t>►           Inventar ne fund te vitit</t>
    </r>
  </si>
  <si>
    <t>Shpenzime personeli</t>
  </si>
  <si>
    <r>
      <t xml:space="preserve">           </t>
    </r>
    <r>
      <rPr>
        <sz val="12"/>
        <color indexed="8"/>
        <rFont val="Times New Roman"/>
        <family val="1"/>
      </rPr>
      <t>►           Pagat</t>
    </r>
  </si>
  <si>
    <r>
      <t xml:space="preserve">           </t>
    </r>
    <r>
      <rPr>
        <sz val="12"/>
        <color indexed="8"/>
        <rFont val="Times New Roman"/>
        <family val="1"/>
      </rPr>
      <t>►           Siguracion</t>
    </r>
  </si>
  <si>
    <t>Amortizimi i aktiveve afatgjata</t>
  </si>
  <si>
    <r>
      <t xml:space="preserve">           </t>
    </r>
    <r>
      <rPr>
        <sz val="12"/>
        <color indexed="8"/>
        <rFont val="Times New Roman"/>
        <family val="1"/>
      </rPr>
      <t>►      Energji,uje ,fax,telefon.internet</t>
    </r>
  </si>
  <si>
    <r>
      <t xml:space="preserve">           </t>
    </r>
    <r>
      <rPr>
        <sz val="12"/>
        <color indexed="8"/>
        <rFont val="Times New Roman"/>
        <family val="1"/>
      </rPr>
      <t>►      Shpenz te qark. te mallit e transportit</t>
    </r>
  </si>
  <si>
    <r>
      <t xml:space="preserve">           </t>
    </r>
    <r>
      <rPr>
        <sz val="12"/>
        <color indexed="8"/>
        <rFont val="Times New Roman"/>
        <family val="1"/>
      </rPr>
      <t>►      Benzine. Nafte,Gaz</t>
    </r>
  </si>
  <si>
    <r>
      <t xml:space="preserve">           </t>
    </r>
    <r>
      <rPr>
        <sz val="12"/>
        <color indexed="8"/>
        <rFont val="Times New Roman"/>
        <family val="1"/>
      </rPr>
      <t>►      Qera ambjenti</t>
    </r>
  </si>
  <si>
    <r>
      <t xml:space="preserve">           </t>
    </r>
    <r>
      <rPr>
        <sz val="12"/>
        <color indexed="8"/>
        <rFont val="Times New Roman"/>
        <family val="1"/>
      </rPr>
      <t>►      Pagesa sherbim kontabel</t>
    </r>
  </si>
  <si>
    <r>
      <t xml:space="preserve">           </t>
    </r>
    <r>
      <rPr>
        <sz val="12"/>
        <color indexed="8"/>
        <rFont val="Times New Roman"/>
        <family val="1"/>
      </rPr>
      <t>►     Taksa doganore e bashkiake</t>
    </r>
  </si>
  <si>
    <r>
      <t xml:space="preserve">           </t>
    </r>
    <r>
      <rPr>
        <sz val="12"/>
        <color indexed="8"/>
        <rFont val="Times New Roman"/>
        <family val="1"/>
      </rPr>
      <t>►      Shpenz.administrative , mirembajtje, etj.</t>
    </r>
  </si>
  <si>
    <r>
      <t xml:space="preserve">           </t>
    </r>
    <r>
      <rPr>
        <sz val="12"/>
        <color indexed="8"/>
        <rFont val="Times New Roman"/>
        <family val="1"/>
      </rPr>
      <t>►Taksa e licences avokatise</t>
    </r>
  </si>
  <si>
    <r>
      <t xml:space="preserve">           </t>
    </r>
    <r>
      <rPr>
        <sz val="12"/>
        <color indexed="8"/>
        <rFont val="Times New Roman"/>
        <family val="1"/>
      </rPr>
      <t>►Kancelari</t>
    </r>
  </si>
  <si>
    <t>Shpenzime financiare</t>
  </si>
  <si>
    <r>
      <t xml:space="preserve">           </t>
    </r>
    <r>
      <rPr>
        <sz val="12"/>
        <color indexed="8"/>
        <rFont val="Times New Roman"/>
        <family val="1"/>
      </rPr>
      <t>►     Interesa te paguara dhe komisione</t>
    </r>
  </si>
  <si>
    <t>A</t>
  </si>
  <si>
    <t>Fitimi para tatimeve</t>
  </si>
  <si>
    <t>Tatimi mbi fitimin</t>
  </si>
  <si>
    <t>B</t>
  </si>
  <si>
    <t>Fitimi mbas tatimit</t>
  </si>
  <si>
    <t xml:space="preserve">SHENIMET SHPJEGUESE </t>
  </si>
  <si>
    <t>Sqarim :</t>
  </si>
  <si>
    <t>Plotesimi I te dhenave ne kete pjese duhet te behet sipas kerkesave e struktures standarte</t>
  </si>
  <si>
    <t>a -</t>
  </si>
  <si>
    <t>Informacion i pergjitheshm dhe politikat kontabel</t>
  </si>
  <si>
    <t xml:space="preserve">b - </t>
  </si>
  <si>
    <t>Shenime qe shpjegojne zerat e ndryshem te pasq financiare</t>
  </si>
  <si>
    <t xml:space="preserve">c - </t>
  </si>
  <si>
    <t>Shenime te tjera shpjeguese .</t>
  </si>
  <si>
    <t xml:space="preserve">A 1. </t>
  </si>
  <si>
    <t>Te pergjithshme</t>
  </si>
  <si>
    <t>Ligji 9228 dt. 29/04/2004 - "Per kontabilitetin dhe pasqyrat financiare"</t>
  </si>
  <si>
    <t xml:space="preserve">A 2. </t>
  </si>
  <si>
    <t xml:space="preserve"> Politikat Kontabel</t>
  </si>
  <si>
    <t xml:space="preserve">B 1. </t>
  </si>
  <si>
    <t>Shpjegime per zera te ndryshem ne pasqyrat financiare</t>
  </si>
  <si>
    <t>PER MIKRONJESINE</t>
  </si>
  <si>
    <t>Dhenia e shenimeve shpjeguese ne kete pjese eshte pjese e detyrueshme sipas S K K 15 .</t>
  </si>
  <si>
    <t>te percaktuara ne S K K 15  , radha e dhenies te shpjegimeve duhet te jete:</t>
  </si>
  <si>
    <t>Metoda e mbajtjes se iventarit eshte mbajtur  sipas SKK 4</t>
  </si>
  <si>
    <t xml:space="preserve">PASQYRA E TE ARDHURAT DHE SHPENZIMEVE </t>
  </si>
  <si>
    <t>( Bazuar ne klasifikimin e Shpenzimeve sipas Natyres )</t>
  </si>
  <si>
    <t>BILANCI KONTABEL</t>
  </si>
  <si>
    <t>Te tjera te arketueshme</t>
  </si>
  <si>
    <t>LEKE</t>
  </si>
  <si>
    <t>Totali I blerjeve</t>
  </si>
  <si>
    <t xml:space="preserve">Ne grupin e shpenzimeve ushtrimore bejne pjese </t>
  </si>
  <si>
    <t>Totali i shpenzimeve  ushtrimore</t>
  </si>
  <si>
    <t>Inventar ekonomik</t>
  </si>
  <si>
    <t>31.12.2017</t>
  </si>
  <si>
    <t>Periudha: 01/01/2017-31/12/2017</t>
  </si>
  <si>
    <t xml:space="preserve">Standartet Kombetare te Kontabilitetit SKK 15 Per Mikronjesite I permirsuar </t>
  </si>
  <si>
    <t>Inventari automjeteve ne pronesi te subjektit   2017</t>
  </si>
  <si>
    <t>Vlera Kontabel Neto e A.A Materiale 2017</t>
  </si>
  <si>
    <t>Amortizimi A.A Materiale 2017</t>
  </si>
  <si>
    <t>Aktive Afatgjata Materiale me vlere fillestare 2017</t>
  </si>
  <si>
    <t>GJENDJA E INVENTARIT ME 31.12.2017</t>
  </si>
  <si>
    <t>Pasqyra   e   Fluksit   te Mjeteve   Monetare</t>
  </si>
  <si>
    <t>(metoda indirekte)</t>
  </si>
  <si>
    <t>PERSHKRIMI I FLUKSEVE TE MJETEVE MONETARE</t>
  </si>
  <si>
    <t>Periudha            2017</t>
  </si>
  <si>
    <t>Periudha            2016</t>
  </si>
  <si>
    <t>Fluksi i Mjeteve Monetare nga aktivitetin e shfrytëzimit</t>
  </si>
  <si>
    <t xml:space="preserve">Fitimi para tatimit </t>
  </si>
  <si>
    <t>Rregullimet për :</t>
  </si>
  <si>
    <t xml:space="preserve">          Amortizimin </t>
  </si>
  <si>
    <t xml:space="preserve">         Humbje nga kembimet valutore </t>
  </si>
  <si>
    <t xml:space="preserve">         Te ardhura nga investimi me pjesemarreje</t>
  </si>
  <si>
    <t xml:space="preserve">         Shpenzime per interesa te llogaritura</t>
  </si>
  <si>
    <t>Rritje /(rënie) në tepricen e kërkesave të arktueshme  nga aktivitetit  si dhe kërkesave te tjera të arkëtueshme</t>
  </si>
  <si>
    <t xml:space="preserve">Rritje/(rënie) në  tepricën e  inventarit                                                      </t>
  </si>
  <si>
    <t>Rritje/(rënie) në detyrimet e pagueshme</t>
  </si>
  <si>
    <t xml:space="preserve">Interesi i paguar </t>
  </si>
  <si>
    <t>Tatim fitimi i paguar</t>
  </si>
  <si>
    <t>Mjete monetare neto nga aktiviteti i shfrytëzimit</t>
  </si>
  <si>
    <t>Fluksi i Mjeteve Monetare nga aktiviteti i investimit</t>
  </si>
  <si>
    <t xml:space="preserve">Blerja e aktiveve afatgjata materiale          </t>
  </si>
  <si>
    <t>Të ardhura nga shitja e paisjeve</t>
  </si>
  <si>
    <t xml:space="preserve">Interesi i arkëtuar </t>
  </si>
  <si>
    <t xml:space="preserve">Mjete monetare neto ngaveprimtarit investuese             </t>
  </si>
  <si>
    <t>C</t>
  </si>
  <si>
    <t>Fluksi i Mjeteve Monetare nga aktivitetet  financiare</t>
  </si>
  <si>
    <t>Mjetet monetare nga huamarrja afatëgjata</t>
  </si>
  <si>
    <t xml:space="preserve">Mjete monetare neto nga veprimtaritë financiare              </t>
  </si>
  <si>
    <t xml:space="preserve">Rritje/(rënie) neto në mjete monetare </t>
  </si>
  <si>
    <t>Mjete monetare në fillim të periudhës kontable</t>
  </si>
  <si>
    <t>Mjete monetare në fund të periudhës kontable</t>
  </si>
  <si>
    <t xml:space="preserve">prova rakorduese e fluksit </t>
  </si>
  <si>
    <t>Sherbimi kontabel</t>
  </si>
  <si>
    <t>Amortizimi i AAM</t>
  </si>
  <si>
    <t xml:space="preserve">Te ardhurat nga shitja </t>
  </si>
  <si>
    <t xml:space="preserve">Totali I te ardhurave </t>
  </si>
  <si>
    <t xml:space="preserve">Fitimi ushtrimor </t>
  </si>
  <si>
    <t>HARTUESI I PF</t>
  </si>
  <si>
    <t>KEI -AL Auditing</t>
  </si>
  <si>
    <t>Taksat lokale</t>
  </si>
  <si>
    <t>Sherbim bankar</t>
  </si>
  <si>
    <t>Sigurime shoqerore e shendetsore</t>
  </si>
  <si>
    <t xml:space="preserve">Divident I paguar </t>
  </si>
  <si>
    <t>Lloji monedhes</t>
  </si>
  <si>
    <t>AAM te vetdeklaruar</t>
  </si>
  <si>
    <t>Person Fizik</t>
  </si>
  <si>
    <t xml:space="preserve">Gjendja e mallrave  dhe LP ne fillim te vitit </t>
  </si>
  <si>
    <t xml:space="preserve">Gjendja e mallrave  dhe LP ne fund te vitit </t>
  </si>
  <si>
    <r>
      <t xml:space="preserve">     </t>
    </r>
    <r>
      <rPr>
        <sz val="12"/>
        <color indexed="8"/>
        <rFont val="Times New Roman"/>
        <family val="1"/>
      </rPr>
      <t>►</t>
    </r>
  </si>
  <si>
    <t>Te ardhura nga shitja e mallrave</t>
  </si>
  <si>
    <t xml:space="preserve">Te ardhura  nga sherbimet </t>
  </si>
  <si>
    <t xml:space="preserve">Inventar ekonomik </t>
  </si>
  <si>
    <t>Blerje mallra per periudhen ushtrimore</t>
  </si>
  <si>
    <t xml:space="preserve">Shpenzime per qira objekti </t>
  </si>
  <si>
    <t>Njesi</t>
  </si>
  <si>
    <t xml:space="preserve">Sasia </t>
  </si>
  <si>
    <r>
      <t xml:space="preserve">     </t>
    </r>
    <r>
      <rPr>
        <sz val="12"/>
        <color indexed="8"/>
        <rFont val="Times New Roman"/>
        <family val="1"/>
      </rPr>
      <t>►     Te ardhurat nga shitja mallra dhe produktve</t>
    </r>
  </si>
  <si>
    <t>Instrumenta te tjera financiare dhe borxhi tf +tth f</t>
  </si>
  <si>
    <r>
      <t xml:space="preserve">     </t>
    </r>
    <r>
      <rPr>
        <sz val="12"/>
        <color indexed="8"/>
        <rFont val="Times New Roman"/>
        <family val="1"/>
      </rPr>
      <t>►     Te ardhurat nga sherbimet</t>
    </r>
  </si>
  <si>
    <t>Cmimi</t>
  </si>
  <si>
    <t>Inventar informatik</t>
  </si>
  <si>
    <t xml:space="preserve">Sherbime e kinkaleri </t>
  </si>
  <si>
    <t xml:space="preserve">Taksa tarifa </t>
  </si>
  <si>
    <t>Aktiviteti       tregeti me pakice</t>
  </si>
  <si>
    <t xml:space="preserve">Shpenzime per Pagat      </t>
  </si>
  <si>
    <t>Muaji</t>
  </si>
  <si>
    <t>Shitje</t>
  </si>
  <si>
    <t>Kof/KMSH</t>
  </si>
  <si>
    <t>Shpenzimet</t>
  </si>
  <si>
    <t>T fitimi</t>
  </si>
  <si>
    <t>Pergj. TTHF</t>
  </si>
  <si>
    <t>Pergj.  TF</t>
  </si>
  <si>
    <t xml:space="preserve">Diferenca per te paguar </t>
  </si>
  <si>
    <t xml:space="preserve">Shperndarja e shpenzimeve sipas situatave tatimore </t>
  </si>
  <si>
    <t xml:space="preserve">Fitimi fiskal </t>
  </si>
  <si>
    <t>Fitimi fiskal</t>
  </si>
  <si>
    <t xml:space="preserve">Norma tatimore </t>
  </si>
  <si>
    <t xml:space="preserve">Subjekti gjate vitit  eshte  me dy nivele te tatimit mbi te ardhurat , pergjegjesin tatimore e tatimit te thjeshtuar te fitimit dhe tatimin </t>
  </si>
  <si>
    <t>mbi fitimin . Ne tabelen e mesiperme kemi pasqyruar ndarjen e te ardhurave dhe te shpenzimeve qe i perkasin seciles pergj. tatimore.</t>
  </si>
  <si>
    <t>Subjekti nuk ka bere kalimin nepermjet sherbimit bankar pagesat per shpenzime te pages se te punesuarit dhe pagesen e qirase per</t>
  </si>
  <si>
    <t>objektin e marre me qira sipas kontrates. Shpenzimet e mesiperme konsiderohen si shpenzime te panjohura per efekte fiskale.</t>
  </si>
  <si>
    <t>PAVLI BUZO</t>
  </si>
  <si>
    <t>L76613203L</t>
  </si>
  <si>
    <t>Novosele</t>
  </si>
  <si>
    <t>Tregeti me pakice kancelari</t>
  </si>
  <si>
    <t>15.03.2018</t>
  </si>
  <si>
    <t>Subjekti        Pavli Buzo</t>
  </si>
  <si>
    <t>NIPT          L76613203L</t>
  </si>
  <si>
    <t xml:space="preserve"> Pavli Buzo</t>
  </si>
  <si>
    <t>Dosje me llastik</t>
  </si>
  <si>
    <t>cope</t>
  </si>
  <si>
    <t>Zarfa A3</t>
  </si>
  <si>
    <t>Zarfa A4</t>
  </si>
  <si>
    <t>Dosje arkivi</t>
  </si>
  <si>
    <t>Qese dokumentash</t>
  </si>
  <si>
    <t>pako</t>
  </si>
  <si>
    <t>Leter fotokopje A4</t>
  </si>
  <si>
    <t>Blloqe shenimesh</t>
  </si>
  <si>
    <t>Makine llo0garitese</t>
  </si>
  <si>
    <t>Mastrolindo</t>
  </si>
  <si>
    <t>Açe 2.5 litra</t>
  </si>
  <si>
    <t>Pulirapid</t>
  </si>
  <si>
    <t>Acid per banjo</t>
  </si>
  <si>
    <t>Shtupa</t>
  </si>
  <si>
    <t>Bishta</t>
  </si>
  <si>
    <t>leke</t>
  </si>
  <si>
    <t>Spenzime te panjohura</t>
  </si>
  <si>
    <t xml:space="preserve">Paguar </t>
  </si>
  <si>
    <t>Raiffezien banke</t>
  </si>
  <si>
    <t>13.04.2017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</si>
</sst>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dd/mm/yyyy;@"/>
    <numFmt numFmtId="171" formatCode="#,##0.000"/>
  </numFmts>
  <fonts count="8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b/>
      <sz val="14.25"/>
      <color indexed="8"/>
      <name val="Times New Roman"/>
      <family val="1"/>
    </font>
    <font>
      <b/>
      <sz val="8.9"/>
      <color indexed="8"/>
      <name val="Tahoma"/>
      <family val="2"/>
    </font>
    <font>
      <b/>
      <sz val="9"/>
      <color indexed="8"/>
      <name val="Arial"/>
      <family val="2"/>
    </font>
    <font>
      <b/>
      <i/>
      <sz val="10"/>
      <color indexed="8"/>
      <name val="MS Sans Serif"/>
      <family val="2"/>
    </font>
    <font>
      <b/>
      <sz val="14.5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u val="single"/>
      <sz val="12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0" fontId="6" fillId="0" borderId="13" xfId="0" applyFont="1" applyFill="1" applyBorder="1" applyAlignment="1">
      <alignment horizontal="right" indent="1"/>
    </xf>
    <xf numFmtId="3" fontId="6" fillId="0" borderId="13" xfId="0" applyNumberFormat="1" applyFont="1" applyFill="1" applyBorder="1" applyAlignment="1">
      <alignment/>
    </xf>
    <xf numFmtId="0" fontId="6" fillId="0" borderId="13" xfId="0" applyFont="1" applyFill="1" applyBorder="1" applyAlignment="1">
      <alignment horizontal="left" indent="1"/>
    </xf>
    <xf numFmtId="0" fontId="6" fillId="0" borderId="13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3" fontId="6" fillId="0" borderId="13" xfId="0" applyNumberFormat="1" applyFont="1" applyFill="1" applyBorder="1" applyAlignment="1">
      <alignment horizontal="right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3" xfId="0" applyFont="1" applyBorder="1" applyAlignment="1">
      <alignment/>
    </xf>
    <xf numFmtId="1" fontId="6" fillId="0" borderId="13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0" fontId="6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1" fillId="0" borderId="17" xfId="0" applyFont="1" applyBorder="1" applyAlignment="1">
      <alignment/>
    </xf>
    <xf numFmtId="0" fontId="71" fillId="0" borderId="0" xfId="0" applyFont="1" applyBorder="1" applyAlignment="1">
      <alignment/>
    </xf>
    <xf numFmtId="0" fontId="71" fillId="0" borderId="18" xfId="0" applyFont="1" applyBorder="1" applyAlignment="1">
      <alignment/>
    </xf>
    <xf numFmtId="0" fontId="10" fillId="0" borderId="17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8" xfId="0" applyFont="1" applyBorder="1" applyAlignment="1">
      <alignment/>
    </xf>
    <xf numFmtId="0" fontId="14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0" fillId="0" borderId="17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1" fillId="0" borderId="1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71" fillId="0" borderId="0" xfId="0" applyFont="1" applyFill="1" applyBorder="1" applyAlignment="1">
      <alignment/>
    </xf>
    <xf numFmtId="0" fontId="11" fillId="0" borderId="18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right"/>
    </xf>
    <xf numFmtId="0" fontId="10" fillId="0" borderId="17" xfId="0" applyFont="1" applyBorder="1" applyAlignment="1">
      <alignment/>
    </xf>
    <xf numFmtId="0" fontId="10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8" xfId="0" applyFont="1" applyBorder="1" applyAlignment="1">
      <alignment/>
    </xf>
    <xf numFmtId="0" fontId="72" fillId="0" borderId="18" xfId="0" applyFont="1" applyBorder="1" applyAlignment="1">
      <alignment horizontal="left"/>
    </xf>
    <xf numFmtId="0" fontId="13" fillId="0" borderId="0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18" xfId="0" applyFont="1" applyBorder="1" applyAlignment="1">
      <alignment/>
    </xf>
    <xf numFmtId="0" fontId="72" fillId="0" borderId="17" xfId="0" applyFont="1" applyBorder="1" applyAlignment="1">
      <alignment/>
    </xf>
    <xf numFmtId="0" fontId="72" fillId="0" borderId="0" xfId="0" applyFont="1" applyBorder="1" applyAlignment="1">
      <alignment/>
    </xf>
    <xf numFmtId="0" fontId="72" fillId="0" borderId="18" xfId="0" applyFont="1" applyBorder="1" applyAlignment="1">
      <alignment/>
    </xf>
    <xf numFmtId="0" fontId="71" fillId="0" borderId="19" xfId="0" applyFont="1" applyBorder="1" applyAlignment="1">
      <alignment/>
    </xf>
    <xf numFmtId="0" fontId="71" fillId="0" borderId="20" xfId="0" applyFont="1" applyBorder="1" applyAlignment="1">
      <alignment/>
    </xf>
    <xf numFmtId="0" fontId="71" fillId="0" borderId="21" xfId="0" applyFont="1" applyBorder="1" applyAlignment="1">
      <alignment/>
    </xf>
    <xf numFmtId="0" fontId="71" fillId="0" borderId="0" xfId="0" applyFont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72" fillId="0" borderId="0" xfId="0" applyFont="1" applyAlignment="1">
      <alignment/>
    </xf>
    <xf numFmtId="0" fontId="76" fillId="0" borderId="0" xfId="0" applyFont="1" applyAlignment="1">
      <alignment/>
    </xf>
    <xf numFmtId="0" fontId="72" fillId="0" borderId="13" xfId="0" applyFont="1" applyBorder="1" applyAlignment="1">
      <alignment horizontal="right"/>
    </xf>
    <xf numFmtId="0" fontId="72" fillId="0" borderId="13" xfId="0" applyFont="1" applyBorder="1" applyAlignment="1">
      <alignment/>
    </xf>
    <xf numFmtId="3" fontId="75" fillId="0" borderId="13" xfId="0" applyNumberFormat="1" applyFont="1" applyBorder="1" applyAlignment="1">
      <alignment/>
    </xf>
    <xf numFmtId="3" fontId="72" fillId="0" borderId="13" xfId="0" applyNumberFormat="1" applyFont="1" applyBorder="1" applyAlignment="1">
      <alignment/>
    </xf>
    <xf numFmtId="0" fontId="75" fillId="0" borderId="13" xfId="0" applyFont="1" applyBorder="1" applyAlignment="1">
      <alignment horizontal="center"/>
    </xf>
    <xf numFmtId="0" fontId="75" fillId="0" borderId="13" xfId="0" applyFont="1" applyBorder="1" applyAlignment="1">
      <alignment/>
    </xf>
    <xf numFmtId="0" fontId="75" fillId="0" borderId="0" xfId="0" applyFont="1" applyBorder="1" applyAlignment="1">
      <alignment/>
    </xf>
    <xf numFmtId="0" fontId="76" fillId="0" borderId="0" xfId="0" applyFont="1" applyBorder="1" applyAlignment="1">
      <alignment/>
    </xf>
    <xf numFmtId="0" fontId="74" fillId="0" borderId="0" xfId="0" applyFont="1" applyAlignment="1">
      <alignment horizontal="right"/>
    </xf>
    <xf numFmtId="0" fontId="77" fillId="0" borderId="0" xfId="0" applyFont="1" applyBorder="1" applyAlignment="1">
      <alignment/>
    </xf>
    <xf numFmtId="0" fontId="75" fillId="0" borderId="0" xfId="0" applyFont="1" applyBorder="1" applyAlignment="1">
      <alignment horizontal="center"/>
    </xf>
    <xf numFmtId="0" fontId="73" fillId="0" borderId="0" xfId="0" applyFont="1" applyBorder="1" applyAlignment="1">
      <alignment horizontal="center"/>
    </xf>
    <xf numFmtId="0" fontId="69" fillId="0" borderId="0" xfId="0" applyFont="1" applyAlignment="1">
      <alignment/>
    </xf>
    <xf numFmtId="0" fontId="72" fillId="0" borderId="13" xfId="0" applyFont="1" applyBorder="1" applyAlignment="1">
      <alignment horizontal="center"/>
    </xf>
    <xf numFmtId="0" fontId="72" fillId="0" borderId="13" xfId="0" applyFont="1" applyBorder="1" applyAlignment="1">
      <alignment/>
    </xf>
    <xf numFmtId="0" fontId="78" fillId="0" borderId="0" xfId="0" applyFont="1" applyBorder="1" applyAlignment="1">
      <alignment/>
    </xf>
    <xf numFmtId="0" fontId="72" fillId="0" borderId="0" xfId="0" applyFont="1" applyBorder="1" applyAlignment="1">
      <alignment horizontal="left"/>
    </xf>
    <xf numFmtId="0" fontId="0" fillId="0" borderId="0" xfId="0" applyNumberFormat="1" applyFill="1" applyBorder="1" applyAlignment="1" applyProtection="1">
      <alignment/>
      <protection/>
    </xf>
    <xf numFmtId="0" fontId="23" fillId="0" borderId="0" xfId="0" applyFont="1" applyAlignment="1">
      <alignment horizontal="right" vertical="center"/>
    </xf>
    <xf numFmtId="170" fontId="6" fillId="0" borderId="16" xfId="0" applyNumberFormat="1" applyFont="1" applyBorder="1" applyAlignment="1">
      <alignment horizontal="center"/>
    </xf>
    <xf numFmtId="0" fontId="72" fillId="0" borderId="0" xfId="0" applyFont="1" applyAlignment="1">
      <alignment/>
    </xf>
    <xf numFmtId="3" fontId="0" fillId="0" borderId="0" xfId="0" applyNumberFormat="1" applyAlignment="1">
      <alignment/>
    </xf>
    <xf numFmtId="3" fontId="75" fillId="0" borderId="0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0" fontId="8" fillId="0" borderId="13" xfId="0" applyFont="1" applyBorder="1" applyAlignment="1">
      <alignment/>
    </xf>
    <xf numFmtId="3" fontId="7" fillId="0" borderId="13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0" fillId="0" borderId="13" xfId="0" applyFont="1" applyBorder="1" applyAlignment="1">
      <alignment horizontal="center"/>
    </xf>
    <xf numFmtId="4" fontId="7" fillId="0" borderId="13" xfId="0" applyNumberFormat="1" applyFont="1" applyBorder="1" applyAlignment="1">
      <alignment horizontal="right"/>
    </xf>
    <xf numFmtId="3" fontId="27" fillId="0" borderId="13" xfId="0" applyNumberFormat="1" applyFont="1" applyBorder="1" applyAlignment="1">
      <alignment/>
    </xf>
    <xf numFmtId="0" fontId="27" fillId="0" borderId="13" xfId="0" applyFont="1" applyBorder="1" applyAlignment="1">
      <alignment vertical="center"/>
    </xf>
    <xf numFmtId="0" fontId="20" fillId="0" borderId="13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3" fontId="20" fillId="0" borderId="13" xfId="0" applyNumberFormat="1" applyFont="1" applyBorder="1" applyAlignment="1">
      <alignment vertical="center"/>
    </xf>
    <xf numFmtId="3" fontId="20" fillId="0" borderId="13" xfId="0" applyNumberFormat="1" applyFont="1" applyBorder="1" applyAlignment="1">
      <alignment horizontal="right" vertical="center"/>
    </xf>
    <xf numFmtId="3" fontId="27" fillId="0" borderId="13" xfId="0" applyNumberFormat="1" applyFont="1" applyBorder="1" applyAlignment="1">
      <alignment vertical="center"/>
    </xf>
    <xf numFmtId="0" fontId="7" fillId="0" borderId="0" xfId="0" applyFont="1" applyAlignment="1">
      <alignment horizontal="center"/>
    </xf>
    <xf numFmtId="0" fontId="28" fillId="0" borderId="0" xfId="0" applyFont="1" applyAlignment="1">
      <alignment/>
    </xf>
    <xf numFmtId="0" fontId="26" fillId="0" borderId="13" xfId="0" applyFont="1" applyBorder="1" applyAlignment="1">
      <alignment/>
    </xf>
    <xf numFmtId="0" fontId="26" fillId="0" borderId="13" xfId="0" applyFont="1" applyBorder="1" applyAlignment="1">
      <alignment horizontal="center" wrapText="1"/>
    </xf>
    <xf numFmtId="0" fontId="28" fillId="0" borderId="13" xfId="0" applyFont="1" applyBorder="1" applyAlignment="1">
      <alignment/>
    </xf>
    <xf numFmtId="3" fontId="28" fillId="0" borderId="13" xfId="0" applyNumberFormat="1" applyFont="1" applyBorder="1" applyAlignment="1">
      <alignment/>
    </xf>
    <xf numFmtId="0" fontId="29" fillId="0" borderId="13" xfId="0" applyFont="1" applyBorder="1" applyAlignment="1">
      <alignment/>
    </xf>
    <xf numFmtId="3" fontId="29" fillId="0" borderId="13" xfId="0" applyNumberFormat="1" applyFont="1" applyBorder="1" applyAlignment="1">
      <alignment/>
    </xf>
    <xf numFmtId="3" fontId="26" fillId="0" borderId="13" xfId="0" applyNumberFormat="1" applyFont="1" applyBorder="1" applyAlignment="1">
      <alignment/>
    </xf>
    <xf numFmtId="3" fontId="76" fillId="0" borderId="0" xfId="0" applyNumberFormat="1" applyFont="1" applyBorder="1" applyAlignment="1">
      <alignment/>
    </xf>
    <xf numFmtId="0" fontId="28" fillId="0" borderId="13" xfId="0" applyFont="1" applyBorder="1" applyAlignment="1">
      <alignment wrapText="1"/>
    </xf>
    <xf numFmtId="3" fontId="27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27" fillId="0" borderId="0" xfId="0" applyFont="1" applyBorder="1" applyAlignment="1">
      <alignment/>
    </xf>
    <xf numFmtId="3" fontId="27" fillId="0" borderId="0" xfId="0" applyNumberFormat="1" applyFont="1" applyBorder="1" applyAlignment="1">
      <alignment/>
    </xf>
    <xf numFmtId="0" fontId="7" fillId="0" borderId="17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3" fontId="72" fillId="0" borderId="13" xfId="0" applyNumberFormat="1" applyFont="1" applyFill="1" applyBorder="1" applyAlignment="1">
      <alignment/>
    </xf>
    <xf numFmtId="0" fontId="28" fillId="0" borderId="14" xfId="0" applyFont="1" applyFill="1" applyBorder="1" applyAlignment="1">
      <alignment/>
    </xf>
    <xf numFmtId="1" fontId="28" fillId="0" borderId="13" xfId="0" applyNumberFormat="1" applyFont="1" applyFill="1" applyBorder="1" applyAlignment="1">
      <alignment horizontal="right" indent="1"/>
    </xf>
    <xf numFmtId="0" fontId="28" fillId="0" borderId="13" xfId="0" applyFont="1" applyFill="1" applyBorder="1" applyAlignment="1">
      <alignment horizontal="right" inden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3" fontId="20" fillId="0" borderId="13" xfId="0" applyNumberFormat="1" applyFont="1" applyFill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7" fillId="0" borderId="16" xfId="0" applyFont="1" applyBorder="1" applyAlignment="1">
      <alignment/>
    </xf>
    <xf numFmtId="4" fontId="7" fillId="0" borderId="16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4" fontId="7" fillId="0" borderId="13" xfId="0" applyNumberFormat="1" applyFont="1" applyBorder="1" applyAlignment="1">
      <alignment/>
    </xf>
    <xf numFmtId="0" fontId="27" fillId="0" borderId="13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27" fillId="0" borderId="17" xfId="0" applyFont="1" applyBorder="1" applyAlignment="1">
      <alignment horizontal="right"/>
    </xf>
    <xf numFmtId="4" fontId="7" fillId="0" borderId="18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7" fillId="0" borderId="13" xfId="0" applyFont="1" applyBorder="1" applyAlignment="1">
      <alignment/>
    </xf>
    <xf numFmtId="3" fontId="27" fillId="0" borderId="13" xfId="0" applyNumberFormat="1" applyFont="1" applyBorder="1" applyAlignment="1">
      <alignment horizontal="right"/>
    </xf>
    <xf numFmtId="171" fontId="27" fillId="0" borderId="13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72" fillId="0" borderId="0" xfId="0" applyFont="1" applyBorder="1" applyAlignment="1">
      <alignment horizontal="left"/>
    </xf>
    <xf numFmtId="0" fontId="75" fillId="0" borderId="15" xfId="0" applyFont="1" applyBorder="1" applyAlignment="1">
      <alignment horizontal="center" vertical="center"/>
    </xf>
    <xf numFmtId="0" fontId="75" fillId="0" borderId="16" xfId="0" applyFont="1" applyBorder="1" applyAlignment="1">
      <alignment horizontal="center" vertical="center"/>
    </xf>
    <xf numFmtId="0" fontId="76" fillId="0" borderId="15" xfId="0" applyFont="1" applyBorder="1" applyAlignment="1">
      <alignment horizontal="center" vertical="center"/>
    </xf>
    <xf numFmtId="0" fontId="76" fillId="0" borderId="16" xfId="0" applyFont="1" applyBorder="1" applyAlignment="1">
      <alignment horizontal="center" vertical="center"/>
    </xf>
    <xf numFmtId="0" fontId="79" fillId="0" borderId="15" xfId="0" applyFont="1" applyBorder="1" applyAlignment="1">
      <alignment horizontal="center" vertical="center"/>
    </xf>
    <xf numFmtId="0" fontId="79" fillId="0" borderId="16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2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2" fillId="0" borderId="0" xfId="0" applyFont="1" applyAlignment="1">
      <alignment horizontal="left"/>
    </xf>
    <xf numFmtId="0" fontId="27" fillId="0" borderId="15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75" fillId="0" borderId="20" xfId="0" applyFont="1" applyBorder="1" applyAlignment="1">
      <alignment horizontal="center"/>
    </xf>
    <xf numFmtId="0" fontId="27" fillId="0" borderId="15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75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32" fillId="0" borderId="15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wrapText="1"/>
    </xf>
    <xf numFmtId="0" fontId="32" fillId="0" borderId="16" xfId="0" applyFont="1" applyBorder="1" applyAlignment="1">
      <alignment horizontal="center" wrapText="1"/>
    </xf>
    <xf numFmtId="0" fontId="7" fillId="0" borderId="13" xfId="0" applyFont="1" applyBorder="1" applyAlignment="1">
      <alignment horizontal="left"/>
    </xf>
    <xf numFmtId="0" fontId="27" fillId="0" borderId="13" xfId="0" applyFont="1" applyBorder="1" applyAlignment="1">
      <alignment horizontal="left"/>
    </xf>
    <xf numFmtId="0" fontId="27" fillId="0" borderId="13" xfId="0" applyFont="1" applyBorder="1" applyAlignment="1">
      <alignment horizontal="center"/>
    </xf>
    <xf numFmtId="0" fontId="32" fillId="0" borderId="13" xfId="0" applyFont="1" applyBorder="1" applyAlignment="1">
      <alignment horizontal="center" wrapText="1"/>
    </xf>
    <xf numFmtId="3" fontId="32" fillId="0" borderId="15" xfId="0" applyNumberFormat="1" applyFont="1" applyBorder="1" applyAlignment="1">
      <alignment horizontal="center" vertical="center" wrapText="1"/>
    </xf>
    <xf numFmtId="3" fontId="32" fillId="0" borderId="16" xfId="0" applyNumberFormat="1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2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3"/>
  <sheetViews>
    <sheetView zoomScalePageLayoutView="0" workbookViewId="0" topLeftCell="A1">
      <selection activeCell="G23" sqref="G23"/>
    </sheetView>
  </sheetViews>
  <sheetFormatPr defaultColWidth="9.140625" defaultRowHeight="12.75"/>
  <cols>
    <col min="7" max="7" width="26.7109375" style="0" customWidth="1"/>
  </cols>
  <sheetData>
    <row r="2" spans="1:8" ht="12.75">
      <c r="A2" s="2"/>
      <c r="B2" s="3"/>
      <c r="C2" s="3"/>
      <c r="D2" s="3"/>
      <c r="E2" s="3"/>
      <c r="F2" s="3"/>
      <c r="G2" s="3"/>
      <c r="H2" s="4"/>
    </row>
    <row r="3" spans="1:8" ht="15">
      <c r="A3" s="34"/>
      <c r="B3" s="35"/>
      <c r="C3" s="35"/>
      <c r="D3" s="35"/>
      <c r="E3" s="35"/>
      <c r="F3" s="35"/>
      <c r="G3" s="35"/>
      <c r="H3" s="36"/>
    </row>
    <row r="4" spans="1:8" ht="15.75">
      <c r="A4" s="37"/>
      <c r="B4" s="63" t="s">
        <v>32</v>
      </c>
      <c r="C4" s="63"/>
      <c r="D4" s="38"/>
      <c r="E4" s="39"/>
      <c r="F4" s="170" t="s">
        <v>240</v>
      </c>
      <c r="G4" s="170"/>
      <c r="H4" s="36"/>
    </row>
    <row r="5" spans="1:8" ht="15.75">
      <c r="A5" s="37"/>
      <c r="B5" s="167" t="s">
        <v>19</v>
      </c>
      <c r="C5" s="167"/>
      <c r="D5" s="38"/>
      <c r="E5" s="39"/>
      <c r="F5" s="170" t="s">
        <v>241</v>
      </c>
      <c r="G5" s="170"/>
      <c r="H5" s="36"/>
    </row>
    <row r="6" spans="1:8" ht="15.75">
      <c r="A6" s="37"/>
      <c r="B6" s="167" t="s">
        <v>33</v>
      </c>
      <c r="C6" s="167"/>
      <c r="D6" s="38"/>
      <c r="E6" s="39"/>
      <c r="F6" s="170" t="s">
        <v>242</v>
      </c>
      <c r="G6" s="170"/>
      <c r="H6" s="40"/>
    </row>
    <row r="7" spans="1:8" ht="15.75">
      <c r="A7" s="37"/>
      <c r="B7" s="167" t="s">
        <v>34</v>
      </c>
      <c r="C7" s="167"/>
      <c r="D7" s="38"/>
      <c r="E7" s="41"/>
      <c r="F7" s="171">
        <v>2017</v>
      </c>
      <c r="G7" s="171"/>
      <c r="H7" s="36"/>
    </row>
    <row r="8" spans="1:8" ht="15.75">
      <c r="A8" s="37"/>
      <c r="B8" s="63" t="s">
        <v>35</v>
      </c>
      <c r="C8" s="63"/>
      <c r="D8" s="38"/>
      <c r="E8" s="42"/>
      <c r="F8" s="172" t="s">
        <v>204</v>
      </c>
      <c r="G8" s="172"/>
      <c r="H8" s="36"/>
    </row>
    <row r="9" spans="1:8" ht="15.75">
      <c r="A9" s="43"/>
      <c r="B9" s="167"/>
      <c r="C9" s="167"/>
      <c r="D9" s="38"/>
      <c r="E9" s="35"/>
      <c r="F9" s="173"/>
      <c r="G9" s="173"/>
      <c r="H9" s="36"/>
    </row>
    <row r="10" spans="1:8" ht="15.75">
      <c r="A10" s="37"/>
      <c r="B10" s="63" t="s">
        <v>36</v>
      </c>
      <c r="C10" s="63"/>
      <c r="D10" s="38"/>
      <c r="E10" s="44"/>
      <c r="F10" s="170" t="s">
        <v>243</v>
      </c>
      <c r="G10" s="170"/>
      <c r="H10" s="40"/>
    </row>
    <row r="11" spans="1:8" ht="15">
      <c r="A11" s="45"/>
      <c r="B11" s="46"/>
      <c r="C11" s="46"/>
      <c r="D11" s="38"/>
      <c r="E11" s="47"/>
      <c r="F11" s="47"/>
      <c r="G11" s="47"/>
      <c r="H11" s="40"/>
    </row>
    <row r="12" spans="1:8" ht="15">
      <c r="A12" s="45"/>
      <c r="B12" s="46"/>
      <c r="C12" s="46"/>
      <c r="D12" s="38"/>
      <c r="E12" s="47"/>
      <c r="F12" s="47"/>
      <c r="G12" s="47"/>
      <c r="H12" s="40"/>
    </row>
    <row r="13" spans="1:8" ht="15">
      <c r="A13" s="45"/>
      <c r="B13" s="46"/>
      <c r="C13" s="46"/>
      <c r="D13" s="38"/>
      <c r="E13" s="47"/>
      <c r="F13" s="47"/>
      <c r="G13" s="47"/>
      <c r="H13" s="40"/>
    </row>
    <row r="14" spans="1:8" ht="15">
      <c r="A14" s="45"/>
      <c r="B14" s="46"/>
      <c r="C14" s="46"/>
      <c r="D14" s="38"/>
      <c r="E14" s="47"/>
      <c r="F14" s="47"/>
      <c r="G14" s="47"/>
      <c r="H14" s="40"/>
    </row>
    <row r="15" spans="1:8" ht="15">
      <c r="A15" s="48"/>
      <c r="B15" s="38"/>
      <c r="C15" s="38"/>
      <c r="D15" s="38"/>
      <c r="E15" s="49"/>
      <c r="F15" s="35"/>
      <c r="G15" s="35"/>
      <c r="H15" s="36"/>
    </row>
    <row r="16" spans="1:8" ht="15">
      <c r="A16" s="34"/>
      <c r="B16" s="35"/>
      <c r="C16" s="35"/>
      <c r="D16" s="35"/>
      <c r="E16" s="35"/>
      <c r="F16" s="35"/>
      <c r="G16" s="35"/>
      <c r="H16" s="36"/>
    </row>
    <row r="17" spans="1:8" ht="25.5">
      <c r="A17" s="34"/>
      <c r="B17" s="168" t="s">
        <v>37</v>
      </c>
      <c r="C17" s="168"/>
      <c r="D17" s="168"/>
      <c r="E17" s="168"/>
      <c r="F17" s="168"/>
      <c r="G17" s="168"/>
      <c r="H17" s="36"/>
    </row>
    <row r="18" spans="1:8" ht="15">
      <c r="A18" s="34"/>
      <c r="B18" s="169" t="s">
        <v>38</v>
      </c>
      <c r="C18" s="169"/>
      <c r="D18" s="169"/>
      <c r="E18" s="169"/>
      <c r="F18" s="169"/>
      <c r="G18" s="169"/>
      <c r="H18" s="50"/>
    </row>
    <row r="19" spans="1:8" ht="15">
      <c r="A19" s="34"/>
      <c r="B19" s="166" t="s">
        <v>39</v>
      </c>
      <c r="C19" s="166"/>
      <c r="D19" s="166"/>
      <c r="E19" s="166"/>
      <c r="F19" s="166"/>
      <c r="G19" s="166"/>
      <c r="H19" s="50"/>
    </row>
    <row r="20" spans="1:8" ht="15">
      <c r="A20" s="34"/>
      <c r="B20" s="35"/>
      <c r="C20" s="35"/>
      <c r="D20" s="35"/>
      <c r="E20" s="35"/>
      <c r="F20" s="35"/>
      <c r="G20" s="35"/>
      <c r="H20" s="36"/>
    </row>
    <row r="21" spans="1:8" ht="20.25">
      <c r="A21" s="34"/>
      <c r="B21" s="35"/>
      <c r="C21" s="51"/>
      <c r="D21" s="51"/>
      <c r="E21" s="52" t="s">
        <v>40</v>
      </c>
      <c r="F21" s="53"/>
      <c r="G21" s="54"/>
      <c r="H21" s="36"/>
    </row>
    <row r="22" spans="1:8" ht="20.25">
      <c r="A22" s="34"/>
      <c r="B22" s="35"/>
      <c r="C22" s="35"/>
      <c r="D22" s="35"/>
      <c r="E22" s="52">
        <v>2017</v>
      </c>
      <c r="F22" s="53"/>
      <c r="G22" s="35"/>
      <c r="H22" s="36"/>
    </row>
    <row r="23" spans="1:8" ht="20.25">
      <c r="A23" s="34"/>
      <c r="B23" s="35"/>
      <c r="C23" s="35"/>
      <c r="D23" s="35"/>
      <c r="E23" s="55"/>
      <c r="F23" s="53"/>
      <c r="G23" s="35"/>
      <c r="H23" s="36"/>
    </row>
    <row r="24" spans="1:8" ht="20.25">
      <c r="A24" s="34"/>
      <c r="B24" s="35"/>
      <c r="C24" s="35"/>
      <c r="D24" s="35"/>
      <c r="E24" s="55"/>
      <c r="F24" s="53"/>
      <c r="G24" s="35"/>
      <c r="H24" s="36"/>
    </row>
    <row r="25" spans="1:8" ht="20.25">
      <c r="A25" s="34"/>
      <c r="B25" s="35"/>
      <c r="C25" s="35"/>
      <c r="D25" s="35"/>
      <c r="E25" s="55"/>
      <c r="F25" s="53"/>
      <c r="G25" s="35"/>
      <c r="H25" s="36"/>
    </row>
    <row r="26" spans="1:8" ht="20.25">
      <c r="A26" s="34"/>
      <c r="B26" s="35"/>
      <c r="C26" s="35"/>
      <c r="D26" s="35"/>
      <c r="E26" s="55"/>
      <c r="F26" s="53"/>
      <c r="G26" s="35"/>
      <c r="H26" s="36"/>
    </row>
    <row r="27" spans="1:8" ht="20.25">
      <c r="A27" s="34"/>
      <c r="B27" s="35"/>
      <c r="C27" s="35"/>
      <c r="D27" s="35"/>
      <c r="E27" s="55"/>
      <c r="F27" s="53"/>
      <c r="G27" s="35"/>
      <c r="H27" s="36"/>
    </row>
    <row r="28" spans="1:8" ht="15">
      <c r="A28" s="34"/>
      <c r="B28" s="35"/>
      <c r="C28" s="35"/>
      <c r="D28" s="35"/>
      <c r="E28" s="35"/>
      <c r="F28" s="35"/>
      <c r="G28" s="35"/>
      <c r="H28" s="36"/>
    </row>
    <row r="29" spans="1:8" ht="15">
      <c r="A29" s="34"/>
      <c r="B29" s="35"/>
      <c r="C29" s="35"/>
      <c r="D29" s="35"/>
      <c r="E29" s="35"/>
      <c r="F29" s="35"/>
      <c r="G29" s="35"/>
      <c r="H29" s="36"/>
    </row>
    <row r="30" spans="1:8" ht="15">
      <c r="A30" s="34"/>
      <c r="B30" s="35"/>
      <c r="C30" s="35"/>
      <c r="D30" s="35"/>
      <c r="E30" s="35"/>
      <c r="F30" s="35"/>
      <c r="G30" s="35"/>
      <c r="H30" s="36"/>
    </row>
    <row r="31" spans="1:8" ht="15">
      <c r="A31" s="34"/>
      <c r="B31" s="35"/>
      <c r="C31" s="35"/>
      <c r="D31" s="35"/>
      <c r="E31" s="35"/>
      <c r="F31" s="35"/>
      <c r="G31" s="35"/>
      <c r="H31" s="36"/>
    </row>
    <row r="32" spans="1:8" ht="15">
      <c r="A32" s="34"/>
      <c r="B32" s="35"/>
      <c r="C32" s="35"/>
      <c r="D32" s="35"/>
      <c r="E32" s="35"/>
      <c r="F32" s="35"/>
      <c r="G32" s="35"/>
      <c r="H32" s="36"/>
    </row>
    <row r="33" spans="1:8" ht="15.75">
      <c r="A33" s="56"/>
      <c r="B33" s="57" t="s">
        <v>41</v>
      </c>
      <c r="C33" s="57"/>
      <c r="D33" s="57"/>
      <c r="E33" s="57"/>
      <c r="F33" s="57"/>
      <c r="G33" s="58" t="s">
        <v>147</v>
      </c>
      <c r="H33" s="59"/>
    </row>
    <row r="34" spans="1:8" ht="15.75">
      <c r="A34" s="56"/>
      <c r="B34" s="57" t="s">
        <v>42</v>
      </c>
      <c r="C34" s="57"/>
      <c r="D34" s="57"/>
      <c r="E34" s="57"/>
      <c r="F34" s="57"/>
      <c r="G34" s="58" t="s">
        <v>43</v>
      </c>
      <c r="H34" s="59"/>
    </row>
    <row r="35" spans="1:8" ht="15.75">
      <c r="A35" s="56"/>
      <c r="B35" s="57"/>
      <c r="C35" s="57"/>
      <c r="D35" s="57"/>
      <c r="E35" s="57"/>
      <c r="F35" s="57"/>
      <c r="G35" s="93"/>
      <c r="H35" s="60"/>
    </row>
    <row r="36" spans="1:8" ht="15.75">
      <c r="A36" s="56"/>
      <c r="B36" s="57"/>
      <c r="C36" s="57"/>
      <c r="D36" s="57"/>
      <c r="E36" s="57"/>
      <c r="F36" s="57"/>
      <c r="G36" s="93"/>
      <c r="H36" s="60"/>
    </row>
    <row r="37" spans="1:8" ht="15.75">
      <c r="A37" s="56"/>
      <c r="B37" s="57" t="s">
        <v>44</v>
      </c>
      <c r="C37" s="57"/>
      <c r="D37" s="57"/>
      <c r="E37" s="57"/>
      <c r="F37" s="57" t="s">
        <v>45</v>
      </c>
      <c r="G37" s="58" t="s">
        <v>268</v>
      </c>
      <c r="H37" s="59"/>
    </row>
    <row r="38" spans="1:8" ht="15.75">
      <c r="A38" s="56"/>
      <c r="B38" s="57"/>
      <c r="C38" s="57"/>
      <c r="D38" s="57"/>
      <c r="E38" s="57"/>
      <c r="F38" s="57" t="s">
        <v>46</v>
      </c>
      <c r="G38" s="61" t="s">
        <v>152</v>
      </c>
      <c r="H38" s="62"/>
    </row>
    <row r="39" spans="1:8" ht="15.75">
      <c r="A39" s="56"/>
      <c r="B39" s="57"/>
      <c r="C39" s="57"/>
      <c r="D39" s="57"/>
      <c r="E39" s="57"/>
      <c r="F39" s="57"/>
      <c r="G39" s="93"/>
      <c r="H39" s="60"/>
    </row>
    <row r="40" spans="1:8" ht="15.75">
      <c r="A40" s="56"/>
      <c r="B40" s="57"/>
      <c r="C40" s="57"/>
      <c r="D40" s="57"/>
      <c r="E40" s="57"/>
      <c r="F40" s="57"/>
      <c r="G40" s="93"/>
      <c r="H40" s="60"/>
    </row>
    <row r="41" spans="1:8" ht="15.75">
      <c r="A41" s="56"/>
      <c r="B41" s="57" t="s">
        <v>47</v>
      </c>
      <c r="C41" s="57"/>
      <c r="D41" s="57"/>
      <c r="E41" s="57"/>
      <c r="F41" s="57"/>
      <c r="G41" s="63" t="s">
        <v>244</v>
      </c>
      <c r="H41" s="64"/>
    </row>
    <row r="42" spans="1:8" ht="15.75">
      <c r="A42" s="65"/>
      <c r="B42" s="66"/>
      <c r="C42" s="66"/>
      <c r="D42" s="66"/>
      <c r="E42" s="66"/>
      <c r="F42" s="66"/>
      <c r="G42" s="66"/>
      <c r="H42" s="67"/>
    </row>
    <row r="43" spans="1:8" ht="15">
      <c r="A43" s="68"/>
      <c r="B43" s="69"/>
      <c r="C43" s="69"/>
      <c r="D43" s="69"/>
      <c r="E43" s="69"/>
      <c r="F43" s="69"/>
      <c r="G43" s="69"/>
      <c r="H43" s="70"/>
    </row>
  </sheetData>
  <sheetProtection/>
  <mergeCells count="14">
    <mergeCell ref="F4:G4"/>
    <mergeCell ref="F5:G5"/>
    <mergeCell ref="F6:G6"/>
    <mergeCell ref="F7:G7"/>
    <mergeCell ref="F8:G8"/>
    <mergeCell ref="F9:G9"/>
    <mergeCell ref="B19:G19"/>
    <mergeCell ref="B7:C7"/>
    <mergeCell ref="B9:C9"/>
    <mergeCell ref="B5:C5"/>
    <mergeCell ref="B6:C6"/>
    <mergeCell ref="B17:G17"/>
    <mergeCell ref="B18:G18"/>
    <mergeCell ref="F10:G10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32"/>
  <sheetViews>
    <sheetView zoomScalePageLayoutView="0" workbookViewId="0" topLeftCell="A132">
      <selection activeCell="F158" sqref="F158"/>
    </sheetView>
  </sheetViews>
  <sheetFormatPr defaultColWidth="9.140625" defaultRowHeight="12.75"/>
  <cols>
    <col min="1" max="1" width="4.28125" style="0" customWidth="1"/>
    <col min="2" max="2" width="58.7109375" style="0" customWidth="1"/>
    <col min="3" max="3" width="14.8515625" style="0" customWidth="1"/>
    <col min="4" max="4" width="13.57421875" style="0" customWidth="1"/>
    <col min="6" max="6" width="10.7109375" style="0" bestFit="1" customWidth="1"/>
  </cols>
  <sheetData>
    <row r="2" spans="1:4" ht="12.75" customHeight="1">
      <c r="A2" s="180" t="s">
        <v>145</v>
      </c>
      <c r="B2" s="180"/>
      <c r="C2" s="180"/>
      <c r="D2" s="180"/>
    </row>
    <row r="3" spans="1:4" ht="18.75" customHeight="1">
      <c r="A3" s="181" t="s">
        <v>153</v>
      </c>
      <c r="B3" s="181"/>
      <c r="C3" s="181"/>
      <c r="D3" s="181"/>
    </row>
    <row r="4" spans="2:4" ht="14.25" customHeight="1">
      <c r="B4" s="72"/>
      <c r="C4" s="73"/>
      <c r="D4" s="71"/>
    </row>
    <row r="5" spans="1:4" ht="15.75">
      <c r="A5" s="74"/>
      <c r="B5" s="75" t="s">
        <v>245</v>
      </c>
      <c r="C5" s="71"/>
      <c r="D5" s="71"/>
    </row>
    <row r="6" spans="1:4" ht="15.75">
      <c r="A6" s="74"/>
      <c r="B6" s="75" t="s">
        <v>246</v>
      </c>
      <c r="C6" s="71"/>
      <c r="D6" s="71"/>
    </row>
    <row r="7" spans="1:4" ht="15.75">
      <c r="A7" s="75"/>
      <c r="B7" s="75" t="s">
        <v>222</v>
      </c>
      <c r="C7" s="71"/>
      <c r="D7" s="71"/>
    </row>
    <row r="8" spans="1:4" ht="15.75">
      <c r="A8" s="75"/>
      <c r="B8" s="75"/>
      <c r="C8" s="71"/>
      <c r="D8" s="71"/>
    </row>
    <row r="9" spans="2:4" ht="15">
      <c r="B9" s="76"/>
      <c r="C9" s="71"/>
      <c r="D9" s="71"/>
    </row>
    <row r="10" spans="1:4" ht="20.25" customHeight="1">
      <c r="A10" s="176" t="s">
        <v>0</v>
      </c>
      <c r="B10" s="178" t="s">
        <v>48</v>
      </c>
      <c r="C10" s="81" t="s">
        <v>49</v>
      </c>
      <c r="D10" s="81" t="s">
        <v>49</v>
      </c>
    </row>
    <row r="11" spans="1:4" ht="20.25" customHeight="1">
      <c r="A11" s="177"/>
      <c r="B11" s="179"/>
      <c r="C11" s="81">
        <v>2017</v>
      </c>
      <c r="D11" s="81">
        <v>2016</v>
      </c>
    </row>
    <row r="12" spans="1:4" ht="15.75">
      <c r="A12" s="81" t="s">
        <v>1</v>
      </c>
      <c r="B12" s="82" t="s">
        <v>50</v>
      </c>
      <c r="C12" s="79">
        <f>C13+C16+C20+C21</f>
        <v>835580</v>
      </c>
      <c r="D12" s="79">
        <v>0</v>
      </c>
    </row>
    <row r="13" spans="1:4" ht="15.75">
      <c r="A13" s="77">
        <v>1</v>
      </c>
      <c r="B13" s="78" t="s">
        <v>51</v>
      </c>
      <c r="C13" s="79">
        <f>C14+C15</f>
        <v>504952</v>
      </c>
      <c r="D13" s="79">
        <v>0</v>
      </c>
    </row>
    <row r="14" spans="1:4" ht="15.75">
      <c r="A14" s="77"/>
      <c r="B14" s="78" t="s">
        <v>52</v>
      </c>
      <c r="C14" s="140">
        <v>504952</v>
      </c>
      <c r="D14" s="80"/>
    </row>
    <row r="15" spans="1:4" ht="15.75">
      <c r="A15" s="77"/>
      <c r="B15" s="78" t="s">
        <v>53</v>
      </c>
      <c r="C15" s="80">
        <v>0</v>
      </c>
      <c r="D15" s="80">
        <v>0</v>
      </c>
    </row>
    <row r="16" spans="1:4" ht="15.75">
      <c r="A16" s="77">
        <v>2</v>
      </c>
      <c r="B16" s="78" t="s">
        <v>54</v>
      </c>
      <c r="C16" s="79">
        <f>C17+C18+C19</f>
        <v>0</v>
      </c>
      <c r="D16" s="79">
        <v>0</v>
      </c>
    </row>
    <row r="17" spans="1:4" ht="15.75">
      <c r="A17" s="77"/>
      <c r="B17" s="78" t="s">
        <v>55</v>
      </c>
      <c r="C17" s="80">
        <v>0</v>
      </c>
      <c r="D17" s="80">
        <v>0</v>
      </c>
    </row>
    <row r="18" spans="1:4" ht="15.75">
      <c r="A18" s="77"/>
      <c r="B18" s="78" t="s">
        <v>146</v>
      </c>
      <c r="C18" s="80">
        <v>0</v>
      </c>
      <c r="D18" s="80">
        <v>0</v>
      </c>
    </row>
    <row r="19" spans="1:4" ht="15.75">
      <c r="A19" s="77"/>
      <c r="B19" s="78" t="s">
        <v>216</v>
      </c>
      <c r="C19" s="80">
        <v>0</v>
      </c>
      <c r="D19" s="80">
        <v>0</v>
      </c>
    </row>
    <row r="20" spans="1:6" ht="15.75">
      <c r="A20" s="77">
        <v>3</v>
      </c>
      <c r="B20" s="78" t="s">
        <v>56</v>
      </c>
      <c r="C20" s="79">
        <v>0</v>
      </c>
      <c r="D20" s="79">
        <v>0</v>
      </c>
      <c r="F20" s="98"/>
    </row>
    <row r="21" spans="1:6" ht="15.75">
      <c r="A21" s="77">
        <v>4</v>
      </c>
      <c r="B21" s="78" t="s">
        <v>57</v>
      </c>
      <c r="C21" s="79">
        <f>C22+C23+C24+C25+C26</f>
        <v>330628</v>
      </c>
      <c r="D21" s="79">
        <v>0</v>
      </c>
      <c r="F21" s="98"/>
    </row>
    <row r="22" spans="1:4" ht="15.75">
      <c r="A22" s="77"/>
      <c r="B22" s="78" t="s">
        <v>58</v>
      </c>
      <c r="C22" s="80">
        <v>0</v>
      </c>
      <c r="D22" s="80"/>
    </row>
    <row r="23" spans="1:4" ht="15.75">
      <c r="A23" s="77"/>
      <c r="B23" s="78" t="s">
        <v>59</v>
      </c>
      <c r="C23" s="80">
        <v>0</v>
      </c>
      <c r="D23" s="80"/>
    </row>
    <row r="24" spans="1:4" ht="15.75">
      <c r="A24" s="77"/>
      <c r="B24" s="78" t="s">
        <v>60</v>
      </c>
      <c r="C24" s="80">
        <v>0</v>
      </c>
      <c r="D24" s="80"/>
    </row>
    <row r="25" spans="1:4" ht="15.75">
      <c r="A25" s="77"/>
      <c r="B25" s="78" t="s">
        <v>61</v>
      </c>
      <c r="C25" s="80">
        <v>330628</v>
      </c>
      <c r="D25" s="80">
        <v>0</v>
      </c>
    </row>
    <row r="26" spans="1:4" ht="15.75">
      <c r="A26" s="77"/>
      <c r="B26" s="78" t="s">
        <v>62</v>
      </c>
      <c r="C26" s="80">
        <v>0</v>
      </c>
      <c r="D26" s="80"/>
    </row>
    <row r="27" spans="1:4" ht="15.75">
      <c r="A27" s="77"/>
      <c r="B27" s="78"/>
      <c r="C27" s="79"/>
      <c r="D27" s="79"/>
    </row>
    <row r="28" spans="1:4" ht="15.75">
      <c r="A28" s="77"/>
      <c r="B28" s="78"/>
      <c r="C28" s="79"/>
      <c r="D28" s="79"/>
    </row>
    <row r="29" spans="1:4" ht="15.75">
      <c r="A29" s="81" t="s">
        <v>2</v>
      </c>
      <c r="B29" s="82" t="s">
        <v>63</v>
      </c>
      <c r="C29" s="79">
        <f>C30+C34+C35</f>
        <v>0</v>
      </c>
      <c r="D29" s="79">
        <v>0</v>
      </c>
    </row>
    <row r="30" spans="1:4" ht="15.75">
      <c r="A30" s="77">
        <v>1</v>
      </c>
      <c r="B30" s="78" t="s">
        <v>64</v>
      </c>
      <c r="C30" s="80">
        <f>C31+C32+C33</f>
        <v>0</v>
      </c>
      <c r="D30" s="80">
        <v>0</v>
      </c>
    </row>
    <row r="31" spans="1:4" ht="15.75">
      <c r="A31" s="77"/>
      <c r="B31" s="78" t="s">
        <v>24</v>
      </c>
      <c r="C31" s="31">
        <v>0</v>
      </c>
      <c r="D31" s="31"/>
    </row>
    <row r="32" spans="1:4" ht="15.75">
      <c r="A32" s="77"/>
      <c r="B32" s="78" t="s">
        <v>65</v>
      </c>
      <c r="C32" s="31">
        <v>0</v>
      </c>
      <c r="D32" s="31">
        <v>0</v>
      </c>
    </row>
    <row r="33" spans="1:4" ht="15.75">
      <c r="A33" s="77"/>
      <c r="B33" s="78" t="s">
        <v>66</v>
      </c>
      <c r="C33" s="31">
        <v>0</v>
      </c>
      <c r="D33" s="31">
        <v>0</v>
      </c>
    </row>
    <row r="34" spans="1:4" ht="15.75">
      <c r="A34" s="77">
        <v>2</v>
      </c>
      <c r="B34" s="78" t="s">
        <v>67</v>
      </c>
      <c r="C34" s="31">
        <v>0</v>
      </c>
      <c r="D34" s="31">
        <v>0</v>
      </c>
    </row>
    <row r="35" spans="1:4" ht="15.75">
      <c r="A35" s="77">
        <v>3</v>
      </c>
      <c r="B35" s="78" t="s">
        <v>68</v>
      </c>
      <c r="C35" s="31">
        <v>0</v>
      </c>
      <c r="D35" s="31">
        <v>0</v>
      </c>
    </row>
    <row r="36" spans="1:4" ht="15.75">
      <c r="A36" s="78"/>
      <c r="B36" s="82" t="s">
        <v>69</v>
      </c>
      <c r="C36" s="79">
        <f>C29+C12</f>
        <v>835580</v>
      </c>
      <c r="D36" s="79">
        <v>0</v>
      </c>
    </row>
    <row r="37" spans="1:4" ht="15.75">
      <c r="A37" s="66"/>
      <c r="B37" s="83"/>
      <c r="C37" s="83"/>
      <c r="D37" s="83"/>
    </row>
    <row r="38" spans="1:4" ht="15.75">
      <c r="A38" s="66"/>
      <c r="B38" s="83"/>
      <c r="C38" s="66" t="s">
        <v>70</v>
      </c>
      <c r="D38" s="83"/>
    </row>
    <row r="39" spans="1:4" ht="15.75">
      <c r="A39" s="66"/>
      <c r="B39" s="83"/>
      <c r="C39" s="66" t="s">
        <v>247</v>
      </c>
      <c r="D39" s="83"/>
    </row>
    <row r="40" spans="1:4" ht="15.75">
      <c r="A40" s="66"/>
      <c r="B40" s="83"/>
      <c r="C40" s="83"/>
      <c r="D40" s="83"/>
    </row>
    <row r="41" spans="1:4" ht="15.75">
      <c r="A41" s="66"/>
      <c r="B41" s="83"/>
      <c r="C41" s="83"/>
      <c r="D41" s="83"/>
    </row>
    <row r="42" spans="1:4" ht="15.75">
      <c r="A42" s="35"/>
      <c r="B42" s="83"/>
      <c r="C42" s="84"/>
      <c r="D42" s="124"/>
    </row>
    <row r="43" spans="1:4" ht="15.75">
      <c r="A43" s="35"/>
      <c r="B43" s="83"/>
      <c r="C43" s="84"/>
      <c r="D43" s="84"/>
    </row>
    <row r="44" spans="1:4" ht="15.75">
      <c r="A44" s="35"/>
      <c r="B44" s="83"/>
      <c r="C44" s="84"/>
      <c r="D44" s="84"/>
    </row>
    <row r="45" spans="1:4" ht="15.75">
      <c r="A45" s="35"/>
      <c r="B45" s="83"/>
      <c r="C45" s="84"/>
      <c r="D45" s="84"/>
    </row>
    <row r="46" spans="1:4" ht="14.25" customHeight="1">
      <c r="A46" s="180" t="s">
        <v>145</v>
      </c>
      <c r="B46" s="180"/>
      <c r="C46" s="180"/>
      <c r="D46" s="180"/>
    </row>
    <row r="47" spans="1:4" ht="15" customHeight="1">
      <c r="A47" s="181" t="s">
        <v>153</v>
      </c>
      <c r="B47" s="181"/>
      <c r="C47" s="181"/>
      <c r="D47" s="181"/>
    </row>
    <row r="48" spans="1:4" ht="15">
      <c r="A48" s="71"/>
      <c r="B48" s="95"/>
      <c r="C48" s="184"/>
      <c r="D48" s="184"/>
    </row>
    <row r="49" spans="1:4" ht="15" customHeight="1">
      <c r="A49" s="71"/>
      <c r="B49" s="85"/>
      <c r="C49" s="73"/>
      <c r="D49" s="71"/>
    </row>
    <row r="50" spans="1:4" ht="15.75">
      <c r="A50" s="71"/>
      <c r="B50" s="75" t="str">
        <f>B5</f>
        <v>Subjekti        Pavli Buzo</v>
      </c>
      <c r="C50" s="71"/>
      <c r="D50" s="71"/>
    </row>
    <row r="51" spans="1:4" ht="15.75">
      <c r="A51" s="71"/>
      <c r="B51" s="75" t="str">
        <f>B6</f>
        <v>NIPT          L76613203L</v>
      </c>
      <c r="C51" s="71"/>
      <c r="D51" s="71"/>
    </row>
    <row r="52" spans="1:4" ht="15.75">
      <c r="A52" s="71"/>
      <c r="B52" s="75" t="str">
        <f>B7</f>
        <v>Aktiviteti       tregeti me pakice</v>
      </c>
      <c r="C52" s="71"/>
      <c r="D52" s="71"/>
    </row>
    <row r="53" spans="1:4" ht="6.75" customHeight="1">
      <c r="A53" s="71"/>
      <c r="B53" s="75"/>
      <c r="C53" s="71"/>
      <c r="D53" s="71"/>
    </row>
    <row r="54" spans="1:4" ht="15">
      <c r="A54" s="71"/>
      <c r="B54" s="71"/>
      <c r="C54" s="71"/>
      <c r="D54" s="71"/>
    </row>
    <row r="55" spans="1:4" ht="20.25" customHeight="1">
      <c r="A55" s="176" t="s">
        <v>0</v>
      </c>
      <c r="B55" s="178" t="s">
        <v>71</v>
      </c>
      <c r="C55" s="81" t="s">
        <v>49</v>
      </c>
      <c r="D55" s="81" t="s">
        <v>49</v>
      </c>
    </row>
    <row r="56" spans="1:4" ht="20.25" customHeight="1">
      <c r="A56" s="177"/>
      <c r="B56" s="179"/>
      <c r="C56" s="81">
        <v>2017</v>
      </c>
      <c r="D56" s="81">
        <v>2016</v>
      </c>
    </row>
    <row r="57" spans="1:4" ht="15.75">
      <c r="A57" s="81" t="s">
        <v>1</v>
      </c>
      <c r="B57" s="81" t="s">
        <v>72</v>
      </c>
      <c r="C57" s="79">
        <f>C58+C61</f>
        <v>184450.83851777166</v>
      </c>
      <c r="D57" s="79">
        <v>0</v>
      </c>
    </row>
    <row r="58" spans="1:4" ht="15.75">
      <c r="A58" s="77">
        <v>1</v>
      </c>
      <c r="B58" s="78" t="s">
        <v>73</v>
      </c>
      <c r="C58" s="80">
        <v>0</v>
      </c>
      <c r="D58" s="80">
        <v>0</v>
      </c>
    </row>
    <row r="59" spans="1:4" ht="15.75">
      <c r="A59" s="77"/>
      <c r="B59" s="78" t="s">
        <v>74</v>
      </c>
      <c r="C59" s="80">
        <v>0</v>
      </c>
      <c r="D59" s="80"/>
    </row>
    <row r="60" spans="1:4" ht="15.75">
      <c r="A60" s="77"/>
      <c r="B60" s="78" t="s">
        <v>75</v>
      </c>
      <c r="C60" s="80">
        <v>0</v>
      </c>
      <c r="D60" s="80"/>
    </row>
    <row r="61" spans="1:6" ht="15.75">
      <c r="A61" s="77">
        <v>2</v>
      </c>
      <c r="B61" s="78" t="s">
        <v>76</v>
      </c>
      <c r="C61" s="79">
        <f>C62+C63+C64+C65+C66+C67+C68+C69+C70+C71</f>
        <v>184450.83851777166</v>
      </c>
      <c r="D61" s="79">
        <v>0</v>
      </c>
      <c r="F61" s="98"/>
    </row>
    <row r="62" spans="1:6" ht="15.75">
      <c r="A62" s="77"/>
      <c r="B62" s="78" t="s">
        <v>77</v>
      </c>
      <c r="C62" s="80">
        <v>0</v>
      </c>
      <c r="D62" s="80">
        <v>0</v>
      </c>
      <c r="F62" s="98"/>
    </row>
    <row r="63" spans="1:4" ht="15.75">
      <c r="A63" s="77"/>
      <c r="B63" s="78" t="s">
        <v>78</v>
      </c>
      <c r="C63" s="31">
        <v>0</v>
      </c>
      <c r="D63" s="31"/>
    </row>
    <row r="64" spans="1:4" ht="15.75">
      <c r="A64" s="77"/>
      <c r="B64" s="78" t="s">
        <v>79</v>
      </c>
      <c r="C64" s="80">
        <v>7152</v>
      </c>
      <c r="D64" s="31">
        <v>0</v>
      </c>
    </row>
    <row r="65" spans="1:4" ht="15.75">
      <c r="A65" s="77"/>
      <c r="B65" s="78" t="s">
        <v>80</v>
      </c>
      <c r="C65" s="80">
        <v>0</v>
      </c>
      <c r="D65" s="80"/>
    </row>
    <row r="66" spans="1:4" ht="15.75">
      <c r="A66" s="77"/>
      <c r="B66" s="78" t="s">
        <v>81</v>
      </c>
      <c r="C66" s="80">
        <v>10005.838517771663</v>
      </c>
      <c r="D66" s="80">
        <v>0</v>
      </c>
    </row>
    <row r="67" spans="1:4" ht="15.75">
      <c r="A67" s="77"/>
      <c r="B67" s="78" t="s">
        <v>82</v>
      </c>
      <c r="C67" s="80">
        <v>24704</v>
      </c>
      <c r="D67" s="80"/>
    </row>
    <row r="68" spans="1:4" ht="15.75">
      <c r="A68" s="77"/>
      <c r="B68" s="78" t="s">
        <v>83</v>
      </c>
      <c r="C68" s="80">
        <v>0</v>
      </c>
      <c r="D68" s="80">
        <v>0</v>
      </c>
    </row>
    <row r="69" spans="1:4" ht="15.75">
      <c r="A69" s="77"/>
      <c r="B69" s="78" t="s">
        <v>84</v>
      </c>
      <c r="C69" s="80">
        <v>0</v>
      </c>
      <c r="D69" s="80"/>
    </row>
    <row r="70" spans="1:4" ht="15.75">
      <c r="A70" s="77"/>
      <c r="B70" s="78" t="s">
        <v>85</v>
      </c>
      <c r="C70" s="80">
        <v>0</v>
      </c>
      <c r="D70" s="80"/>
    </row>
    <row r="71" spans="1:4" ht="15.75">
      <c r="A71" s="77"/>
      <c r="B71" s="78" t="s">
        <v>86</v>
      </c>
      <c r="C71" s="80">
        <v>142589</v>
      </c>
      <c r="D71" s="80">
        <v>0</v>
      </c>
    </row>
    <row r="72" spans="1:4" ht="15.75">
      <c r="A72" s="81" t="s">
        <v>2</v>
      </c>
      <c r="B72" s="81" t="s">
        <v>87</v>
      </c>
      <c r="C72" s="79">
        <v>0</v>
      </c>
      <c r="D72" s="79">
        <v>0</v>
      </c>
    </row>
    <row r="73" spans="1:4" ht="15.75">
      <c r="A73" s="77">
        <v>1</v>
      </c>
      <c r="B73" s="78" t="s">
        <v>88</v>
      </c>
      <c r="C73" s="80">
        <v>0</v>
      </c>
      <c r="D73" s="80">
        <v>0</v>
      </c>
    </row>
    <row r="74" spans="1:4" ht="15.75">
      <c r="A74" s="77"/>
      <c r="B74" s="78"/>
      <c r="C74" s="80">
        <v>0</v>
      </c>
      <c r="D74" s="80"/>
    </row>
    <row r="75" spans="1:4" ht="15.75">
      <c r="A75" s="77">
        <v>2</v>
      </c>
      <c r="B75" s="78" t="s">
        <v>89</v>
      </c>
      <c r="C75" s="80">
        <v>0</v>
      </c>
      <c r="D75" s="80">
        <v>0</v>
      </c>
    </row>
    <row r="76" spans="1:4" ht="15.75">
      <c r="A76" s="77"/>
      <c r="B76" s="78"/>
      <c r="C76" s="80"/>
      <c r="D76" s="80"/>
    </row>
    <row r="77" spans="1:4" ht="15.75">
      <c r="A77" s="81" t="s">
        <v>3</v>
      </c>
      <c r="B77" s="81" t="s">
        <v>90</v>
      </c>
      <c r="C77" s="79">
        <f>C78+C79+C80+C81</f>
        <v>651129</v>
      </c>
      <c r="D77" s="79">
        <v>0</v>
      </c>
    </row>
    <row r="78" spans="1:4" ht="15.75">
      <c r="A78" s="78">
        <v>1</v>
      </c>
      <c r="B78" s="78" t="s">
        <v>91</v>
      </c>
      <c r="C78" s="80">
        <v>0</v>
      </c>
      <c r="D78" s="80">
        <v>0</v>
      </c>
    </row>
    <row r="79" spans="1:4" ht="15.75">
      <c r="A79" s="78">
        <v>2</v>
      </c>
      <c r="B79" s="78" t="s">
        <v>92</v>
      </c>
      <c r="C79" s="80">
        <v>0</v>
      </c>
      <c r="D79" s="80"/>
    </row>
    <row r="80" spans="1:4" ht="15.75">
      <c r="A80" s="78">
        <v>3</v>
      </c>
      <c r="B80" s="78" t="s">
        <v>93</v>
      </c>
      <c r="C80" s="80">
        <f>D80+D81</f>
        <v>0</v>
      </c>
      <c r="D80" s="80">
        <v>0</v>
      </c>
    </row>
    <row r="81" spans="1:4" ht="15.75">
      <c r="A81" s="78">
        <v>4</v>
      </c>
      <c r="B81" s="78" t="s">
        <v>94</v>
      </c>
      <c r="C81" s="80">
        <v>651129</v>
      </c>
      <c r="D81" s="80">
        <v>0</v>
      </c>
    </row>
    <row r="82" spans="1:4" ht="15.75">
      <c r="A82" s="78"/>
      <c r="B82" s="81" t="s">
        <v>95</v>
      </c>
      <c r="C82" s="79">
        <f>C77+C72+C57</f>
        <v>835579.8385177717</v>
      </c>
      <c r="D82" s="79">
        <v>0</v>
      </c>
    </row>
    <row r="83" spans="1:4" ht="15.75">
      <c r="A83" s="86"/>
      <c r="B83" s="87"/>
      <c r="C83" s="83"/>
      <c r="D83" s="83"/>
    </row>
    <row r="84" spans="1:4" ht="15.75">
      <c r="A84" s="86"/>
      <c r="B84" s="87"/>
      <c r="C84" s="66" t="s">
        <v>70</v>
      </c>
      <c r="D84" s="83"/>
    </row>
    <row r="85" spans="1:4" ht="15.75">
      <c r="A85" s="86"/>
      <c r="B85" s="87"/>
      <c r="C85" s="66" t="str">
        <f>C39</f>
        <v> Pavli Buzo</v>
      </c>
      <c r="D85" s="99"/>
    </row>
    <row r="86" spans="1:4" ht="18.75">
      <c r="A86" s="1"/>
      <c r="B86" s="88"/>
      <c r="C86" s="84"/>
      <c r="D86" s="84"/>
    </row>
    <row r="87" spans="1:4" ht="18.75">
      <c r="A87" s="1"/>
      <c r="B87" s="88"/>
      <c r="C87" s="84"/>
      <c r="D87" s="124">
        <f>C82-C36</f>
        <v>-0.16148222831543535</v>
      </c>
    </row>
    <row r="88" spans="1:4" ht="14.25" customHeight="1">
      <c r="A88" s="1"/>
      <c r="B88" s="88"/>
      <c r="C88" s="84"/>
      <c r="D88" s="84"/>
    </row>
    <row r="89" spans="1:4" ht="12.75" customHeight="1">
      <c r="A89" s="182" t="s">
        <v>143</v>
      </c>
      <c r="B89" s="182"/>
      <c r="C89" s="182"/>
      <c r="D89" s="182"/>
    </row>
    <row r="90" spans="1:4" ht="12.75">
      <c r="A90" s="181" t="s">
        <v>153</v>
      </c>
      <c r="B90" s="181"/>
      <c r="C90" s="181"/>
      <c r="D90" s="181"/>
    </row>
    <row r="91" spans="2:4" ht="12.75">
      <c r="B91" s="183" t="s">
        <v>144</v>
      </c>
      <c r="C91" s="183"/>
      <c r="D91" s="94"/>
    </row>
    <row r="92" spans="2:4" ht="15">
      <c r="B92" s="71"/>
      <c r="C92" s="71"/>
      <c r="D92" s="71"/>
    </row>
    <row r="93" spans="1:4" ht="15.75">
      <c r="A93" s="89"/>
      <c r="B93" s="75" t="str">
        <f>B5</f>
        <v>Subjekti        Pavli Buzo</v>
      </c>
      <c r="C93" s="71"/>
      <c r="D93" s="71"/>
    </row>
    <row r="94" spans="1:4" ht="15.75">
      <c r="A94" s="89"/>
      <c r="B94" s="75" t="str">
        <f>B6</f>
        <v>NIPT          L76613203L</v>
      </c>
      <c r="C94" s="71"/>
      <c r="D94" s="71"/>
    </row>
    <row r="95" spans="2:4" ht="15.75">
      <c r="B95" s="75" t="str">
        <f>B7</f>
        <v>Aktiviteti       tregeti me pakice</v>
      </c>
      <c r="C95" s="71"/>
      <c r="D95" s="71"/>
    </row>
    <row r="96" spans="1:4" ht="15.75">
      <c r="A96" s="174" t="s">
        <v>0</v>
      </c>
      <c r="B96" s="174" t="s">
        <v>96</v>
      </c>
      <c r="C96" s="81" t="s">
        <v>49</v>
      </c>
      <c r="D96" s="81" t="s">
        <v>49</v>
      </c>
    </row>
    <row r="97" spans="1:4" ht="15.75">
      <c r="A97" s="175"/>
      <c r="B97" s="175"/>
      <c r="C97" s="81">
        <v>2017</v>
      </c>
      <c r="D97" s="81">
        <v>2016</v>
      </c>
    </row>
    <row r="98" spans="1:4" ht="15.75">
      <c r="A98" s="90" t="s">
        <v>1</v>
      </c>
      <c r="B98" s="82" t="s">
        <v>30</v>
      </c>
      <c r="C98" s="79">
        <f>C99+C100</f>
        <v>9755393</v>
      </c>
      <c r="D98" s="79">
        <v>0</v>
      </c>
    </row>
    <row r="99" spans="1:4" ht="15.75">
      <c r="A99" s="91"/>
      <c r="B99" s="78" t="s">
        <v>215</v>
      </c>
      <c r="C99" s="80">
        <v>9755393</v>
      </c>
      <c r="D99" s="80">
        <v>0</v>
      </c>
    </row>
    <row r="100" spans="1:4" ht="15.75">
      <c r="A100" s="91"/>
      <c r="B100" s="78" t="s">
        <v>217</v>
      </c>
      <c r="C100" s="80">
        <v>0</v>
      </c>
      <c r="D100" s="80">
        <v>0</v>
      </c>
    </row>
    <row r="101" spans="1:4" ht="15.75">
      <c r="A101" s="91"/>
      <c r="B101" s="78" t="s">
        <v>207</v>
      </c>
      <c r="C101" s="80"/>
      <c r="D101" s="80"/>
    </row>
    <row r="102" spans="1:4" ht="15.75">
      <c r="A102" s="91"/>
      <c r="B102" s="78"/>
      <c r="C102" s="80"/>
      <c r="D102" s="80"/>
    </row>
    <row r="103" spans="1:4" ht="15.75">
      <c r="A103" s="91"/>
      <c r="B103" s="78"/>
      <c r="C103" s="80"/>
      <c r="D103" s="80"/>
    </row>
    <row r="104" spans="1:4" ht="15.75">
      <c r="A104" s="90" t="s">
        <v>2</v>
      </c>
      <c r="B104" s="82" t="s">
        <v>98</v>
      </c>
      <c r="C104" s="79">
        <f>C105+C109+C112+C113+C123</f>
        <v>9056761</v>
      </c>
      <c r="D104" s="79">
        <v>0</v>
      </c>
    </row>
    <row r="105" spans="1:4" ht="15.75">
      <c r="A105" s="77">
        <v>1</v>
      </c>
      <c r="B105" s="78" t="s">
        <v>99</v>
      </c>
      <c r="C105" s="79">
        <f>C106+C107-C108</f>
        <v>8981989</v>
      </c>
      <c r="D105" s="79">
        <v>0</v>
      </c>
    </row>
    <row r="106" spans="1:4" ht="15.75">
      <c r="A106" s="77"/>
      <c r="B106" s="78" t="s">
        <v>100</v>
      </c>
      <c r="C106" s="80">
        <v>0</v>
      </c>
      <c r="D106" s="80">
        <v>0</v>
      </c>
    </row>
    <row r="107" spans="1:4" ht="15.75">
      <c r="A107" s="77"/>
      <c r="B107" s="78" t="s">
        <v>101</v>
      </c>
      <c r="C107" s="80">
        <v>9312617</v>
      </c>
      <c r="D107" s="80">
        <v>0</v>
      </c>
    </row>
    <row r="108" spans="1:4" ht="15.75">
      <c r="A108" s="77"/>
      <c r="B108" s="78" t="s">
        <v>102</v>
      </c>
      <c r="C108" s="80">
        <v>330628</v>
      </c>
      <c r="D108" s="80">
        <v>0</v>
      </c>
    </row>
    <row r="109" spans="1:4" ht="15.75">
      <c r="A109" s="77">
        <v>2</v>
      </c>
      <c r="B109" s="78" t="s">
        <v>103</v>
      </c>
      <c r="C109" s="79">
        <f>C110+C111</f>
        <v>63772</v>
      </c>
      <c r="D109" s="79">
        <v>0</v>
      </c>
    </row>
    <row r="110" spans="1:4" ht="15.75">
      <c r="A110" s="77"/>
      <c r="B110" s="78" t="s">
        <v>104</v>
      </c>
      <c r="C110" s="80">
        <v>0</v>
      </c>
      <c r="D110" s="80">
        <v>0</v>
      </c>
    </row>
    <row r="111" spans="1:4" ht="15.75">
      <c r="A111" s="77"/>
      <c r="B111" s="78" t="s">
        <v>105</v>
      </c>
      <c r="C111" s="80">
        <v>63772</v>
      </c>
      <c r="D111" s="80">
        <v>0</v>
      </c>
    </row>
    <row r="112" spans="1:4" ht="15.75">
      <c r="A112" s="77">
        <v>3</v>
      </c>
      <c r="B112" s="78" t="s">
        <v>106</v>
      </c>
      <c r="C112" s="79">
        <v>0</v>
      </c>
      <c r="D112" s="79">
        <v>0</v>
      </c>
    </row>
    <row r="113" spans="1:4" ht="15.75">
      <c r="A113" s="77">
        <v>4</v>
      </c>
      <c r="B113" s="78" t="s">
        <v>31</v>
      </c>
      <c r="C113" s="79">
        <f>C114+C115+C116+C117+C118+C119+C120+C121+C122</f>
        <v>11000</v>
      </c>
      <c r="D113" s="79">
        <v>0</v>
      </c>
    </row>
    <row r="114" spans="1:4" ht="15.75">
      <c r="A114" s="77"/>
      <c r="B114" s="78" t="s">
        <v>107</v>
      </c>
      <c r="C114" s="80">
        <v>0</v>
      </c>
      <c r="D114" s="80">
        <v>0</v>
      </c>
    </row>
    <row r="115" spans="1:4" ht="15.75">
      <c r="A115" s="77"/>
      <c r="B115" s="78" t="s">
        <v>108</v>
      </c>
      <c r="C115" s="80">
        <v>0</v>
      </c>
      <c r="D115" s="80"/>
    </row>
    <row r="116" spans="1:4" ht="15.75">
      <c r="A116" s="77"/>
      <c r="B116" s="78" t="s">
        <v>109</v>
      </c>
      <c r="C116" s="80">
        <v>0</v>
      </c>
      <c r="D116" s="80"/>
    </row>
    <row r="117" spans="1:4" ht="15.75">
      <c r="A117" s="77"/>
      <c r="B117" s="78" t="s">
        <v>110</v>
      </c>
      <c r="C117" s="80">
        <v>0</v>
      </c>
      <c r="D117" s="80"/>
    </row>
    <row r="118" spans="1:4" ht="15.75">
      <c r="A118" s="77"/>
      <c r="B118" s="78" t="s">
        <v>111</v>
      </c>
      <c r="C118" s="80">
        <v>0</v>
      </c>
      <c r="D118" s="80">
        <v>0</v>
      </c>
    </row>
    <row r="119" spans="1:4" ht="15.75">
      <c r="A119" s="77"/>
      <c r="B119" s="78" t="s">
        <v>112</v>
      </c>
      <c r="C119" s="80">
        <v>11000</v>
      </c>
      <c r="D119" s="80">
        <v>0</v>
      </c>
    </row>
    <row r="120" spans="1:4" ht="15.75">
      <c r="A120" s="77"/>
      <c r="B120" s="78" t="s">
        <v>113</v>
      </c>
      <c r="C120" s="80">
        <v>0</v>
      </c>
      <c r="D120" s="80"/>
    </row>
    <row r="121" spans="1:4" ht="15.75">
      <c r="A121" s="77"/>
      <c r="B121" s="78" t="s">
        <v>114</v>
      </c>
      <c r="C121" s="80">
        <v>0</v>
      </c>
      <c r="D121" s="80">
        <v>0</v>
      </c>
    </row>
    <row r="122" spans="1:4" ht="15.75">
      <c r="A122" s="77"/>
      <c r="B122" s="78" t="s">
        <v>115</v>
      </c>
      <c r="C122" s="80">
        <v>0</v>
      </c>
      <c r="D122" s="80">
        <v>0</v>
      </c>
    </row>
    <row r="123" spans="1:4" ht="15.75">
      <c r="A123" s="77">
        <v>5</v>
      </c>
      <c r="B123" s="78" t="s">
        <v>116</v>
      </c>
      <c r="C123" s="79">
        <f>C124</f>
        <v>0</v>
      </c>
      <c r="D123" s="79">
        <v>0</v>
      </c>
    </row>
    <row r="124" spans="1:4" ht="15.75">
      <c r="A124" s="77"/>
      <c r="B124" s="78" t="s">
        <v>117</v>
      </c>
      <c r="C124" s="80">
        <v>0</v>
      </c>
      <c r="D124" s="80">
        <v>0</v>
      </c>
    </row>
    <row r="125" spans="1:4" ht="15.75">
      <c r="A125" s="77"/>
      <c r="B125" s="78" t="s">
        <v>97</v>
      </c>
      <c r="C125" s="80"/>
      <c r="D125" s="80"/>
    </row>
    <row r="126" spans="1:4" ht="15.75">
      <c r="A126" s="77"/>
      <c r="B126" s="78" t="s">
        <v>97</v>
      </c>
      <c r="C126" s="80"/>
      <c r="D126" s="80"/>
    </row>
    <row r="127" spans="1:4" ht="15.75">
      <c r="A127" s="81" t="s">
        <v>118</v>
      </c>
      <c r="B127" s="82" t="s">
        <v>119</v>
      </c>
      <c r="C127" s="79">
        <f>C98-C104</f>
        <v>698632</v>
      </c>
      <c r="D127" s="79">
        <v>0</v>
      </c>
    </row>
    <row r="128" spans="1:4" ht="15.75">
      <c r="A128" s="90"/>
      <c r="B128" s="78"/>
      <c r="C128" s="80"/>
      <c r="D128" s="80"/>
    </row>
    <row r="129" spans="1:4" ht="15.75">
      <c r="A129" s="90"/>
      <c r="B129" s="78" t="s">
        <v>120</v>
      </c>
      <c r="C129" s="80">
        <v>47503</v>
      </c>
      <c r="D129" s="80">
        <v>0</v>
      </c>
    </row>
    <row r="130" spans="1:4" ht="15.75">
      <c r="A130" s="81" t="s">
        <v>121</v>
      </c>
      <c r="B130" s="78" t="s">
        <v>122</v>
      </c>
      <c r="C130" s="80">
        <f>C127-C129</f>
        <v>651129</v>
      </c>
      <c r="D130" s="80">
        <v>0</v>
      </c>
    </row>
    <row r="131" spans="1:4" ht="15.75">
      <c r="A131" s="92"/>
      <c r="B131" s="83"/>
      <c r="C131" s="66" t="s">
        <v>70</v>
      </c>
      <c r="D131" s="83"/>
    </row>
    <row r="132" spans="1:4" ht="15.75">
      <c r="A132" s="92"/>
      <c r="B132" s="83"/>
      <c r="C132" s="66" t="str">
        <f>C39</f>
        <v> Pavli Buzo</v>
      </c>
      <c r="D132" s="83"/>
    </row>
  </sheetData>
  <sheetProtection/>
  <mergeCells count="14">
    <mergeCell ref="A2:D2"/>
    <mergeCell ref="A3:D3"/>
    <mergeCell ref="A89:D89"/>
    <mergeCell ref="A90:D90"/>
    <mergeCell ref="B91:C91"/>
    <mergeCell ref="C48:D48"/>
    <mergeCell ref="A46:D46"/>
    <mergeCell ref="A47:D47"/>
    <mergeCell ref="A96:A97"/>
    <mergeCell ref="A10:A11"/>
    <mergeCell ref="B10:B11"/>
    <mergeCell ref="B55:B56"/>
    <mergeCell ref="A55:A56"/>
    <mergeCell ref="B96:B97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0">
      <selection activeCell="A1" sqref="A1:D43"/>
    </sheetView>
  </sheetViews>
  <sheetFormatPr defaultColWidth="9.140625" defaultRowHeight="15" customHeight="1"/>
  <cols>
    <col min="1" max="1" width="3.7109375" style="0" customWidth="1"/>
    <col min="2" max="2" width="55.28125" style="0" customWidth="1"/>
    <col min="3" max="3" width="15.7109375" style="0" customWidth="1"/>
    <col min="4" max="4" width="15.140625" style="0" customWidth="1"/>
  </cols>
  <sheetData>
    <row r="1" spans="1:4" ht="15" customHeight="1">
      <c r="A1" s="116"/>
      <c r="B1" s="75" t="str">
        <f>Pasqyrat!B5</f>
        <v>Subjekti        Pavli Buzo</v>
      </c>
      <c r="C1" s="116"/>
      <c r="D1" s="116"/>
    </row>
    <row r="2" spans="1:4" ht="15" customHeight="1">
      <c r="A2" s="116"/>
      <c r="B2" s="75" t="str">
        <f>Pasqyrat!B6</f>
        <v>NIPT          L76613203L</v>
      </c>
      <c r="C2" s="116"/>
      <c r="D2" s="116"/>
    </row>
    <row r="3" spans="1:4" ht="15" customHeight="1">
      <c r="A3" s="116"/>
      <c r="B3" s="116"/>
      <c r="C3" s="116"/>
      <c r="D3" s="116"/>
    </row>
    <row r="4" spans="1:4" ht="15" customHeight="1">
      <c r="A4" s="185" t="s">
        <v>160</v>
      </c>
      <c r="B4" s="185"/>
      <c r="C4" s="185"/>
      <c r="D4" s="185"/>
    </row>
    <row r="5" spans="1:4" ht="15" customHeight="1">
      <c r="A5" s="185" t="s">
        <v>161</v>
      </c>
      <c r="B5" s="185"/>
      <c r="C5" s="185"/>
      <c r="D5" s="185"/>
    </row>
    <row r="6" spans="1:4" ht="35.25" customHeight="1">
      <c r="A6" s="117"/>
      <c r="B6" s="111" t="s">
        <v>162</v>
      </c>
      <c r="C6" s="118" t="s">
        <v>163</v>
      </c>
      <c r="D6" s="118" t="s">
        <v>164</v>
      </c>
    </row>
    <row r="7" spans="1:4" ht="18.75" customHeight="1">
      <c r="A7" s="117" t="s">
        <v>118</v>
      </c>
      <c r="B7" s="117" t="s">
        <v>165</v>
      </c>
      <c r="C7" s="123">
        <f>C8+C9+C10+C11+C12+C13+C14+C15+C16+C17+C18+C19</f>
        <v>504951.8385177717</v>
      </c>
      <c r="D7" s="123">
        <v>0</v>
      </c>
    </row>
    <row r="8" spans="1:4" ht="15" customHeight="1">
      <c r="A8" s="119"/>
      <c r="B8" s="119" t="s">
        <v>166</v>
      </c>
      <c r="C8" s="120">
        <v>698632</v>
      </c>
      <c r="D8" s="120">
        <v>0</v>
      </c>
    </row>
    <row r="9" spans="1:4" ht="15" customHeight="1">
      <c r="A9" s="119"/>
      <c r="B9" s="119" t="s">
        <v>167</v>
      </c>
      <c r="C9" s="120">
        <v>0</v>
      </c>
      <c r="D9" s="120">
        <v>0</v>
      </c>
    </row>
    <row r="10" spans="1:4" ht="15" customHeight="1">
      <c r="A10" s="119"/>
      <c r="B10" s="119" t="s">
        <v>168</v>
      </c>
      <c r="C10" s="120">
        <v>0</v>
      </c>
      <c r="D10" s="120">
        <v>0</v>
      </c>
    </row>
    <row r="11" spans="1:4" ht="15" customHeight="1">
      <c r="A11" s="119"/>
      <c r="B11" s="119" t="s">
        <v>169</v>
      </c>
      <c r="C11" s="120">
        <v>0</v>
      </c>
      <c r="D11" s="120">
        <v>0</v>
      </c>
    </row>
    <row r="12" spans="1:4" ht="15" customHeight="1">
      <c r="A12" s="119"/>
      <c r="B12" s="119" t="s">
        <v>170</v>
      </c>
      <c r="C12" s="120">
        <v>0</v>
      </c>
      <c r="D12" s="120">
        <v>0</v>
      </c>
    </row>
    <row r="13" spans="1:4" ht="15" customHeight="1">
      <c r="A13" s="119"/>
      <c r="B13" s="119" t="s">
        <v>171</v>
      </c>
      <c r="C13" s="120">
        <v>0</v>
      </c>
      <c r="D13" s="120">
        <v>0</v>
      </c>
    </row>
    <row r="14" spans="1:4" ht="31.5" customHeight="1">
      <c r="A14" s="119"/>
      <c r="B14" s="125" t="s">
        <v>172</v>
      </c>
      <c r="C14" s="120">
        <v>0</v>
      </c>
      <c r="D14" s="120">
        <v>0</v>
      </c>
    </row>
    <row r="15" spans="1:4" ht="15" customHeight="1">
      <c r="A15" s="119"/>
      <c r="B15" s="119" t="s">
        <v>173</v>
      </c>
      <c r="C15" s="120">
        <v>-330628</v>
      </c>
      <c r="D15" s="120">
        <v>0</v>
      </c>
    </row>
    <row r="16" spans="1:4" ht="15" customHeight="1">
      <c r="A16" s="119"/>
      <c r="B16" s="119" t="s">
        <v>174</v>
      </c>
      <c r="C16" s="120">
        <v>184450.83851777166</v>
      </c>
      <c r="D16" s="120">
        <v>0</v>
      </c>
    </row>
    <row r="17" spans="1:4" ht="15" customHeight="1">
      <c r="A17" s="119"/>
      <c r="B17" s="119" t="s">
        <v>175</v>
      </c>
      <c r="C17" s="120">
        <v>0</v>
      </c>
      <c r="D17" s="120">
        <v>0</v>
      </c>
    </row>
    <row r="18" spans="1:4" ht="15" customHeight="1">
      <c r="A18" s="119"/>
      <c r="B18" s="119" t="s">
        <v>176</v>
      </c>
      <c r="C18" s="120">
        <v>-47503</v>
      </c>
      <c r="D18" s="120">
        <v>0</v>
      </c>
    </row>
    <row r="19" spans="1:4" ht="15" customHeight="1">
      <c r="A19" s="119"/>
      <c r="B19" s="119" t="s">
        <v>201</v>
      </c>
      <c r="C19" s="120">
        <v>0</v>
      </c>
      <c r="D19" s="120">
        <v>0</v>
      </c>
    </row>
    <row r="20" spans="1:4" ht="15" customHeight="1">
      <c r="A20" s="119"/>
      <c r="B20" s="119" t="s">
        <v>177</v>
      </c>
      <c r="C20" s="120"/>
      <c r="D20" s="120"/>
    </row>
    <row r="21" spans="1:4" ht="15" customHeight="1">
      <c r="A21" s="119"/>
      <c r="B21" s="119"/>
      <c r="C21" s="120"/>
      <c r="D21" s="120"/>
    </row>
    <row r="22" spans="1:4" ht="19.5" customHeight="1">
      <c r="A22" s="117" t="s">
        <v>121</v>
      </c>
      <c r="B22" s="117" t="s">
        <v>178</v>
      </c>
      <c r="C22" s="123">
        <f>C23+C24+C25+C26+C27+C28</f>
        <v>0</v>
      </c>
      <c r="D22" s="123">
        <v>0</v>
      </c>
    </row>
    <row r="23" spans="1:4" ht="15" customHeight="1">
      <c r="A23" s="119"/>
      <c r="B23" s="119" t="s">
        <v>179</v>
      </c>
      <c r="C23" s="120">
        <v>0</v>
      </c>
      <c r="D23" s="120">
        <v>0</v>
      </c>
    </row>
    <row r="24" spans="1:4" ht="15" customHeight="1">
      <c r="A24" s="119"/>
      <c r="B24" s="119" t="s">
        <v>180</v>
      </c>
      <c r="C24" s="120">
        <v>0</v>
      </c>
      <c r="D24" s="120">
        <v>0</v>
      </c>
    </row>
    <row r="25" spans="1:4" ht="15" customHeight="1">
      <c r="A25" s="119"/>
      <c r="B25" s="119" t="s">
        <v>181</v>
      </c>
      <c r="C25" s="120">
        <v>0</v>
      </c>
      <c r="D25" s="120">
        <v>0</v>
      </c>
    </row>
    <row r="26" spans="1:4" ht="15" customHeight="1">
      <c r="A26" s="119"/>
      <c r="B26" s="119" t="s">
        <v>179</v>
      </c>
      <c r="C26" s="120">
        <v>0</v>
      </c>
      <c r="D26" s="120">
        <v>0</v>
      </c>
    </row>
    <row r="27" spans="1:4" ht="15" customHeight="1">
      <c r="A27" s="119"/>
      <c r="B27" s="119"/>
      <c r="C27" s="120">
        <v>0</v>
      </c>
      <c r="D27" s="120">
        <v>0</v>
      </c>
    </row>
    <row r="28" spans="1:4" ht="15" customHeight="1">
      <c r="A28" s="119"/>
      <c r="B28" s="119" t="s">
        <v>182</v>
      </c>
      <c r="C28" s="120"/>
      <c r="D28" s="120"/>
    </row>
    <row r="29" spans="1:4" ht="15" customHeight="1">
      <c r="A29" s="119"/>
      <c r="B29" s="119"/>
      <c r="C29" s="120"/>
      <c r="D29" s="120"/>
    </row>
    <row r="30" spans="1:4" ht="18.75" customHeight="1">
      <c r="A30" s="117" t="s">
        <v>183</v>
      </c>
      <c r="B30" s="117" t="s">
        <v>184</v>
      </c>
      <c r="C30" s="123">
        <f>C31+C32</f>
        <v>0</v>
      </c>
      <c r="D30" s="123">
        <v>0</v>
      </c>
    </row>
    <row r="31" spans="1:4" ht="15" customHeight="1">
      <c r="A31" s="119"/>
      <c r="B31" s="119" t="s">
        <v>185</v>
      </c>
      <c r="C31" s="120">
        <v>0</v>
      </c>
      <c r="D31" s="120">
        <v>0</v>
      </c>
    </row>
    <row r="32" spans="1:4" ht="15" customHeight="1">
      <c r="A32" s="119"/>
      <c r="B32" s="119"/>
      <c r="C32" s="120">
        <v>0</v>
      </c>
      <c r="D32" s="120">
        <v>0</v>
      </c>
    </row>
    <row r="33" spans="1:4" ht="15" customHeight="1">
      <c r="A33" s="119"/>
      <c r="B33" s="119" t="s">
        <v>186</v>
      </c>
      <c r="C33" s="120"/>
      <c r="D33" s="120"/>
    </row>
    <row r="34" spans="1:4" ht="15" customHeight="1">
      <c r="A34" s="119"/>
      <c r="B34" s="119"/>
      <c r="C34" s="120"/>
      <c r="D34" s="120"/>
    </row>
    <row r="35" spans="1:4" ht="15" customHeight="1">
      <c r="A35" s="119"/>
      <c r="B35" s="117" t="s">
        <v>187</v>
      </c>
      <c r="C35" s="123">
        <f>C37-C36</f>
        <v>504952</v>
      </c>
      <c r="D35" s="123">
        <v>0</v>
      </c>
    </row>
    <row r="36" spans="1:4" ht="15" customHeight="1">
      <c r="A36" s="119"/>
      <c r="B36" s="117" t="s">
        <v>188</v>
      </c>
      <c r="C36" s="123">
        <v>0</v>
      </c>
      <c r="D36" s="123">
        <v>0</v>
      </c>
    </row>
    <row r="37" spans="1:4" ht="15" customHeight="1">
      <c r="A37" s="119"/>
      <c r="B37" s="117" t="s">
        <v>189</v>
      </c>
      <c r="C37" s="123">
        <v>504952</v>
      </c>
      <c r="D37" s="123">
        <v>0</v>
      </c>
    </row>
    <row r="38" spans="1:4" ht="15" customHeight="1">
      <c r="A38" s="119"/>
      <c r="B38" s="121" t="s">
        <v>190</v>
      </c>
      <c r="C38" s="122">
        <f>C30+C22+C7</f>
        <v>504951.8385177717</v>
      </c>
      <c r="D38" s="120">
        <v>0</v>
      </c>
    </row>
    <row r="40" spans="3:4" ht="15" customHeight="1">
      <c r="C40" s="20" t="s">
        <v>14</v>
      </c>
      <c r="D40" s="20"/>
    </row>
    <row r="41" spans="3:4" ht="15" customHeight="1">
      <c r="C41" s="186" t="str">
        <f>Pasqyrat!C39</f>
        <v> Pavli Buzo</v>
      </c>
      <c r="D41" s="186"/>
    </row>
    <row r="42" spans="3:4" ht="15" customHeight="1">
      <c r="C42" s="20" t="s">
        <v>15</v>
      </c>
      <c r="D42" s="20"/>
    </row>
    <row r="46" ht="15" customHeight="1">
      <c r="C46" s="98"/>
    </row>
  </sheetData>
  <sheetProtection/>
  <mergeCells count="3">
    <mergeCell ref="A4:D4"/>
    <mergeCell ref="A5:D5"/>
    <mergeCell ref="C41:D4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A1" sqref="A1:F35"/>
    </sheetView>
  </sheetViews>
  <sheetFormatPr defaultColWidth="9.140625" defaultRowHeight="12.75"/>
  <cols>
    <col min="1" max="1" width="5.7109375" style="0" customWidth="1"/>
    <col min="2" max="2" width="28.140625" style="0" customWidth="1"/>
    <col min="3" max="3" width="7.8515625" style="0" customWidth="1"/>
    <col min="4" max="4" width="13.28125" style="0" customWidth="1"/>
    <col min="5" max="5" width="12.28125" style="0" customWidth="1"/>
    <col min="6" max="6" width="13.57421875" style="0" customWidth="1"/>
  </cols>
  <sheetData>
    <row r="1" spans="1:3" ht="18">
      <c r="A1" s="187" t="str">
        <f>Pasqyrat!B5</f>
        <v>Subjekti        Pavli Buzo</v>
      </c>
      <c r="B1" s="187"/>
      <c r="C1" s="5"/>
    </row>
    <row r="2" spans="1:2" ht="15.75">
      <c r="A2" s="187" t="str">
        <f>Pasqyrat!B6</f>
        <v>NIPT          L76613203L</v>
      </c>
      <c r="B2" s="187"/>
    </row>
    <row r="4" spans="1:5" ht="15.75">
      <c r="A4" s="74"/>
      <c r="B4" s="190" t="s">
        <v>159</v>
      </c>
      <c r="C4" s="190"/>
      <c r="D4" s="190"/>
      <c r="E4" s="190"/>
    </row>
    <row r="5" spans="1:6" ht="12.75">
      <c r="A5" s="191" t="s">
        <v>4</v>
      </c>
      <c r="B5" s="188" t="s">
        <v>5</v>
      </c>
      <c r="C5" s="188" t="s">
        <v>213</v>
      </c>
      <c r="D5" s="191" t="s">
        <v>214</v>
      </c>
      <c r="E5" s="191" t="s">
        <v>218</v>
      </c>
      <c r="F5" s="188" t="s">
        <v>7</v>
      </c>
    </row>
    <row r="6" spans="1:6" ht="20.25" customHeight="1" thickBot="1">
      <c r="A6" s="192"/>
      <c r="B6" s="189"/>
      <c r="C6" s="189"/>
      <c r="D6" s="192"/>
      <c r="E6" s="193"/>
      <c r="F6" s="189"/>
    </row>
    <row r="7" spans="1:6" ht="13.5" thickBot="1">
      <c r="A7" s="148">
        <v>1</v>
      </c>
      <c r="B7" s="149">
        <v>2</v>
      </c>
      <c r="C7" s="149">
        <v>3</v>
      </c>
      <c r="D7" s="149">
        <v>4</v>
      </c>
      <c r="E7" s="149">
        <v>5</v>
      </c>
      <c r="F7" s="150">
        <v>6</v>
      </c>
    </row>
    <row r="8" spans="1:6" ht="12.75">
      <c r="A8" s="151">
        <v>1</v>
      </c>
      <c r="B8" s="152" t="s">
        <v>248</v>
      </c>
      <c r="C8" s="33" t="s">
        <v>249</v>
      </c>
      <c r="D8" s="153">
        <v>250</v>
      </c>
      <c r="E8" s="153">
        <v>41.667</v>
      </c>
      <c r="F8" s="154">
        <f aca="true" t="shared" si="0" ref="F8:F31">E8*D8</f>
        <v>10416.75</v>
      </c>
    </row>
    <row r="9" spans="1:6" ht="12.75">
      <c r="A9" s="151">
        <f>A8+1</f>
        <v>2</v>
      </c>
      <c r="B9" s="22" t="s">
        <v>250</v>
      </c>
      <c r="C9" s="33" t="s">
        <v>249</v>
      </c>
      <c r="D9" s="153">
        <v>750</v>
      </c>
      <c r="E9" s="155">
        <v>12.5</v>
      </c>
      <c r="F9" s="154">
        <f t="shared" si="0"/>
        <v>9375</v>
      </c>
    </row>
    <row r="10" spans="1:6" ht="12.75">
      <c r="A10" s="151">
        <f aca="true" t="shared" si="1" ref="A10:A31">A9+1</f>
        <v>3</v>
      </c>
      <c r="B10" s="22" t="s">
        <v>251</v>
      </c>
      <c r="C10" s="33" t="s">
        <v>249</v>
      </c>
      <c r="D10" s="153">
        <v>1500</v>
      </c>
      <c r="E10" s="155">
        <v>7</v>
      </c>
      <c r="F10" s="154">
        <f t="shared" si="0"/>
        <v>10500</v>
      </c>
    </row>
    <row r="11" spans="1:6" ht="12.75">
      <c r="A11" s="151">
        <f t="shared" si="1"/>
        <v>4</v>
      </c>
      <c r="B11" s="22" t="s">
        <v>252</v>
      </c>
      <c r="C11" s="33" t="s">
        <v>249</v>
      </c>
      <c r="D11" s="153">
        <v>380</v>
      </c>
      <c r="E11" s="155">
        <v>166.67</v>
      </c>
      <c r="F11" s="154">
        <f t="shared" si="0"/>
        <v>63334.6</v>
      </c>
    </row>
    <row r="12" spans="1:6" ht="12.75">
      <c r="A12" s="151">
        <f t="shared" si="1"/>
        <v>5</v>
      </c>
      <c r="B12" s="22" t="s">
        <v>253</v>
      </c>
      <c r="C12" s="33" t="s">
        <v>254</v>
      </c>
      <c r="D12" s="153">
        <v>120</v>
      </c>
      <c r="E12" s="155">
        <v>166.67</v>
      </c>
      <c r="F12" s="154">
        <f t="shared" si="0"/>
        <v>20000.399999999998</v>
      </c>
    </row>
    <row r="13" spans="1:6" ht="12.75">
      <c r="A13" s="151">
        <f t="shared" si="1"/>
        <v>6</v>
      </c>
      <c r="B13" s="22" t="s">
        <v>255</v>
      </c>
      <c r="C13" s="33" t="s">
        <v>254</v>
      </c>
      <c r="D13" s="153">
        <v>280</v>
      </c>
      <c r="E13" s="155">
        <v>250</v>
      </c>
      <c r="F13" s="154">
        <f t="shared" si="0"/>
        <v>70000</v>
      </c>
    </row>
    <row r="14" spans="1:6" ht="12.75">
      <c r="A14" s="151">
        <f t="shared" si="1"/>
        <v>7</v>
      </c>
      <c r="B14" s="22" t="s">
        <v>256</v>
      </c>
      <c r="C14" s="33" t="s">
        <v>249</v>
      </c>
      <c r="D14" s="153">
        <v>80</v>
      </c>
      <c r="E14" s="155">
        <v>166.67</v>
      </c>
      <c r="F14" s="154">
        <f t="shared" si="0"/>
        <v>13333.599999999999</v>
      </c>
    </row>
    <row r="15" spans="1:6" ht="12.75">
      <c r="A15" s="151">
        <f t="shared" si="1"/>
        <v>8</v>
      </c>
      <c r="B15" s="22" t="s">
        <v>257</v>
      </c>
      <c r="C15" s="33" t="s">
        <v>249</v>
      </c>
      <c r="D15" s="153">
        <v>30</v>
      </c>
      <c r="E15" s="155">
        <v>583.33</v>
      </c>
      <c r="F15" s="154">
        <f t="shared" si="0"/>
        <v>17499.9</v>
      </c>
    </row>
    <row r="16" spans="1:6" ht="12.75">
      <c r="A16" s="151">
        <f t="shared" si="1"/>
        <v>9</v>
      </c>
      <c r="B16" s="22" t="s">
        <v>258</v>
      </c>
      <c r="C16" s="33" t="s">
        <v>249</v>
      </c>
      <c r="D16" s="153">
        <v>150</v>
      </c>
      <c r="E16" s="155">
        <v>141.67</v>
      </c>
      <c r="F16" s="154">
        <f t="shared" si="0"/>
        <v>21250.499999999996</v>
      </c>
    </row>
    <row r="17" spans="1:6" ht="12.75">
      <c r="A17" s="151">
        <f t="shared" si="1"/>
        <v>10</v>
      </c>
      <c r="B17" s="22" t="s">
        <v>259</v>
      </c>
      <c r="C17" s="33" t="s">
        <v>249</v>
      </c>
      <c r="D17" s="153">
        <v>310</v>
      </c>
      <c r="E17" s="155">
        <v>200</v>
      </c>
      <c r="F17" s="154">
        <f t="shared" si="0"/>
        <v>62000</v>
      </c>
    </row>
    <row r="18" spans="1:6" ht="12.75">
      <c r="A18" s="151">
        <f t="shared" si="1"/>
        <v>11</v>
      </c>
      <c r="B18" s="22" t="s">
        <v>260</v>
      </c>
      <c r="C18" s="33" t="s">
        <v>249</v>
      </c>
      <c r="D18" s="153">
        <v>100</v>
      </c>
      <c r="E18" s="155">
        <v>166.67</v>
      </c>
      <c r="F18" s="154">
        <f t="shared" si="0"/>
        <v>16667</v>
      </c>
    </row>
    <row r="19" spans="1:6" ht="12.75">
      <c r="A19" s="151">
        <f t="shared" si="1"/>
        <v>12</v>
      </c>
      <c r="B19" s="22" t="s">
        <v>261</v>
      </c>
      <c r="C19" s="33" t="s">
        <v>249</v>
      </c>
      <c r="D19" s="153">
        <v>150</v>
      </c>
      <c r="E19" s="155">
        <v>41.67</v>
      </c>
      <c r="F19" s="154">
        <f t="shared" si="0"/>
        <v>6250.5</v>
      </c>
    </row>
    <row r="20" spans="1:6" ht="12.75">
      <c r="A20" s="151">
        <f t="shared" si="1"/>
        <v>13</v>
      </c>
      <c r="B20" s="22" t="s">
        <v>262</v>
      </c>
      <c r="C20" s="33" t="s">
        <v>249</v>
      </c>
      <c r="D20" s="153">
        <v>100</v>
      </c>
      <c r="E20" s="155">
        <v>66.67</v>
      </c>
      <c r="F20" s="154">
        <f t="shared" si="0"/>
        <v>6667</v>
      </c>
    </row>
    <row r="21" spans="1:6" ht="12.75">
      <c r="A21" s="151">
        <f t="shared" si="1"/>
        <v>14</v>
      </c>
      <c r="B21" s="22" t="s">
        <v>263</v>
      </c>
      <c r="C21" s="33" t="s">
        <v>249</v>
      </c>
      <c r="D21" s="153">
        <v>100</v>
      </c>
      <c r="E21" s="155">
        <v>33.33</v>
      </c>
      <c r="F21" s="154">
        <f t="shared" si="0"/>
        <v>3333</v>
      </c>
    </row>
    <row r="22" spans="1:6" ht="12.75">
      <c r="A22" s="151">
        <f t="shared" si="1"/>
        <v>15</v>
      </c>
      <c r="B22" s="22"/>
      <c r="C22" s="33"/>
      <c r="D22" s="153"/>
      <c r="E22" s="107"/>
      <c r="F22" s="154">
        <f t="shared" si="0"/>
        <v>0</v>
      </c>
    </row>
    <row r="23" spans="1:6" ht="12.75">
      <c r="A23" s="151">
        <f t="shared" si="1"/>
        <v>16</v>
      </c>
      <c r="B23" s="22"/>
      <c r="C23" s="33"/>
      <c r="D23" s="153"/>
      <c r="E23" s="107"/>
      <c r="F23" s="154">
        <f t="shared" si="0"/>
        <v>0</v>
      </c>
    </row>
    <row r="24" spans="1:6" ht="12.75">
      <c r="A24" s="151">
        <f t="shared" si="1"/>
        <v>17</v>
      </c>
      <c r="B24" s="22"/>
      <c r="C24" s="33"/>
      <c r="D24" s="153"/>
      <c r="E24" s="107"/>
      <c r="F24" s="154">
        <f t="shared" si="0"/>
        <v>0</v>
      </c>
    </row>
    <row r="25" spans="1:6" ht="12.75">
      <c r="A25" s="151">
        <f t="shared" si="1"/>
        <v>18</v>
      </c>
      <c r="B25" s="22"/>
      <c r="C25" s="33"/>
      <c r="D25" s="153"/>
      <c r="E25" s="107"/>
      <c r="F25" s="154">
        <f t="shared" si="0"/>
        <v>0</v>
      </c>
    </row>
    <row r="26" spans="1:6" ht="12.75">
      <c r="A26" s="151">
        <f t="shared" si="1"/>
        <v>19</v>
      </c>
      <c r="B26" s="22"/>
      <c r="C26" s="33"/>
      <c r="D26" s="153"/>
      <c r="E26" s="107"/>
      <c r="F26" s="154">
        <f t="shared" si="0"/>
        <v>0</v>
      </c>
    </row>
    <row r="27" spans="1:6" ht="12.75">
      <c r="A27" s="151">
        <f t="shared" si="1"/>
        <v>20</v>
      </c>
      <c r="B27" s="22"/>
      <c r="C27" s="33"/>
      <c r="D27" s="153"/>
      <c r="E27" s="107"/>
      <c r="F27" s="154">
        <f t="shared" si="0"/>
        <v>0</v>
      </c>
    </row>
    <row r="28" spans="1:6" ht="12.75">
      <c r="A28" s="151">
        <f t="shared" si="1"/>
        <v>21</v>
      </c>
      <c r="B28" s="22"/>
      <c r="C28" s="33"/>
      <c r="D28" s="153"/>
      <c r="E28" s="107"/>
      <c r="F28" s="154">
        <f t="shared" si="0"/>
        <v>0</v>
      </c>
    </row>
    <row r="29" spans="1:6" ht="12.75">
      <c r="A29" s="151">
        <f t="shared" si="1"/>
        <v>22</v>
      </c>
      <c r="B29" s="22"/>
      <c r="C29" s="33"/>
      <c r="D29" s="153"/>
      <c r="E29" s="107"/>
      <c r="F29" s="154">
        <f t="shared" si="0"/>
        <v>0</v>
      </c>
    </row>
    <row r="30" spans="1:6" ht="12.75">
      <c r="A30" s="151">
        <f t="shared" si="1"/>
        <v>23</v>
      </c>
      <c r="B30" s="22"/>
      <c r="C30" s="33"/>
      <c r="D30" s="153"/>
      <c r="E30" s="107"/>
      <c r="F30" s="154">
        <f t="shared" si="0"/>
        <v>0</v>
      </c>
    </row>
    <row r="31" spans="1:6" ht="12.75">
      <c r="A31" s="151">
        <f t="shared" si="1"/>
        <v>24</v>
      </c>
      <c r="B31" s="22"/>
      <c r="C31" s="33"/>
      <c r="D31" s="153"/>
      <c r="E31" s="107"/>
      <c r="F31" s="154">
        <f t="shared" si="0"/>
        <v>0</v>
      </c>
    </row>
    <row r="32" spans="1:6" ht="15.75">
      <c r="A32" s="109"/>
      <c r="B32" s="110" t="s">
        <v>8</v>
      </c>
      <c r="C32" s="111"/>
      <c r="D32" s="112"/>
      <c r="E32" s="113"/>
      <c r="F32" s="114">
        <f>SUM(F8:F31)</f>
        <v>330628.25</v>
      </c>
    </row>
    <row r="33" spans="3:5" ht="12.75">
      <c r="C33" s="186" t="s">
        <v>14</v>
      </c>
      <c r="D33" s="186"/>
      <c r="E33" s="186"/>
    </row>
    <row r="34" spans="3:5" ht="12.75">
      <c r="C34" s="23"/>
      <c r="D34" s="115" t="str">
        <f>Pasqyrat!C39</f>
        <v> Pavli Buzo</v>
      </c>
      <c r="E34" s="115"/>
    </row>
    <row r="35" spans="3:5" ht="12.75">
      <c r="C35" s="186" t="s">
        <v>15</v>
      </c>
      <c r="D35" s="186"/>
      <c r="E35" s="186"/>
    </row>
  </sheetData>
  <sheetProtection/>
  <mergeCells count="11">
    <mergeCell ref="E5:E6"/>
    <mergeCell ref="C33:E33"/>
    <mergeCell ref="C35:E35"/>
    <mergeCell ref="A1:B1"/>
    <mergeCell ref="A2:B2"/>
    <mergeCell ref="F5:F6"/>
    <mergeCell ref="B4:E4"/>
    <mergeCell ref="A5:A6"/>
    <mergeCell ref="B5:B6"/>
    <mergeCell ref="C5:C6"/>
    <mergeCell ref="D5:D6"/>
  </mergeCells>
  <printOptions/>
  <pageMargins left="0.75" right="0.75" top="0.25" bottom="0.25" header="0.5" footer="0.5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2" sqref="A2:F30"/>
    </sheetView>
  </sheetViews>
  <sheetFormatPr defaultColWidth="9.140625" defaultRowHeight="12.75"/>
  <cols>
    <col min="1" max="1" width="6.421875" style="0" customWidth="1"/>
    <col min="2" max="2" width="18.140625" style="0" customWidth="1"/>
    <col min="3" max="3" width="15.57421875" style="0" customWidth="1"/>
    <col min="4" max="4" width="14.00390625" style="0" customWidth="1"/>
    <col min="5" max="5" width="11.00390625" style="0" customWidth="1"/>
    <col min="6" max="6" width="15.00390625" style="0" customWidth="1"/>
  </cols>
  <sheetData>
    <row r="1" spans="1:6" ht="15.75">
      <c r="A1" s="6"/>
      <c r="B1" s="6"/>
      <c r="C1" s="6"/>
      <c r="D1" s="6"/>
      <c r="E1" s="6"/>
      <c r="F1" s="7"/>
    </row>
    <row r="2" spans="1:6" ht="15.75">
      <c r="A2" s="187" t="str">
        <f>Pasqyrat!B5</f>
        <v>Subjekti        Pavli Buzo</v>
      </c>
      <c r="B2" s="187"/>
      <c r="C2" s="187"/>
      <c r="D2" s="8"/>
      <c r="E2" s="9"/>
      <c r="F2" s="10"/>
    </row>
    <row r="3" spans="1:6" ht="15.75">
      <c r="A3" s="187" t="str">
        <f>Pasqyrat!B6</f>
        <v>NIPT          L76613203L</v>
      </c>
      <c r="B3" s="187"/>
      <c r="C3" s="187"/>
      <c r="D3" s="8"/>
      <c r="E3" s="9"/>
      <c r="F3" s="10"/>
    </row>
    <row r="4" spans="1:6" ht="15.75">
      <c r="A4" s="6"/>
      <c r="B4" s="187"/>
      <c r="C4" s="187"/>
      <c r="D4" s="8"/>
      <c r="E4" s="9"/>
      <c r="F4" s="10"/>
    </row>
    <row r="5" spans="1:6" ht="15.75">
      <c r="A5" s="11"/>
      <c r="B5" s="8"/>
      <c r="C5" s="9"/>
      <c r="D5" s="9"/>
      <c r="E5" s="9"/>
      <c r="F5" s="10"/>
    </row>
    <row r="6" spans="1:6" ht="15.75">
      <c r="A6" s="194" t="s">
        <v>9</v>
      </c>
      <c r="B6" s="194"/>
      <c r="C6" s="194"/>
      <c r="D6" s="194"/>
      <c r="E6" s="194"/>
      <c r="F6" s="194"/>
    </row>
    <row r="7" spans="1:6" ht="12.75">
      <c r="A7" s="127"/>
      <c r="B7" s="127"/>
      <c r="C7" s="127"/>
      <c r="D7" s="127"/>
      <c r="E7" s="115"/>
      <c r="F7" s="126" t="s">
        <v>152</v>
      </c>
    </row>
    <row r="8" spans="1:6" ht="12.75">
      <c r="A8" s="115"/>
      <c r="B8" s="115"/>
      <c r="C8" s="115"/>
      <c r="D8" s="115"/>
      <c r="E8" s="115"/>
      <c r="F8" s="128"/>
    </row>
    <row r="9" spans="1:6" ht="15.75">
      <c r="A9" s="144" t="s">
        <v>4</v>
      </c>
      <c r="B9" s="145" t="s">
        <v>10</v>
      </c>
      <c r="C9" s="146" t="s">
        <v>11</v>
      </c>
      <c r="D9" s="146" t="s">
        <v>202</v>
      </c>
      <c r="E9" s="146" t="s">
        <v>7</v>
      </c>
      <c r="F9" s="147" t="s">
        <v>12</v>
      </c>
    </row>
    <row r="10" spans="1:6" ht="15.75">
      <c r="A10" s="12">
        <v>1</v>
      </c>
      <c r="B10" s="141" t="s">
        <v>267</v>
      </c>
      <c r="C10" s="142"/>
      <c r="D10" s="143" t="s">
        <v>264</v>
      </c>
      <c r="E10" s="14"/>
      <c r="F10" s="15">
        <v>504952</v>
      </c>
    </row>
    <row r="11" spans="1:6" ht="15.75">
      <c r="A11" s="12">
        <v>2</v>
      </c>
      <c r="B11" s="141"/>
      <c r="C11" s="142"/>
      <c r="D11" s="143"/>
      <c r="E11" s="14"/>
      <c r="F11" s="15">
        <f>E11*133.85</f>
        <v>0</v>
      </c>
    </row>
    <row r="12" spans="1:6" ht="15.75">
      <c r="A12" s="12">
        <v>3</v>
      </c>
      <c r="B12" s="13"/>
      <c r="C12" s="14"/>
      <c r="D12" s="14"/>
      <c r="E12" s="14"/>
      <c r="F12" s="15">
        <v>0</v>
      </c>
    </row>
    <row r="13" spans="1:6" ht="15.75">
      <c r="A13" s="12">
        <v>4</v>
      </c>
      <c r="B13" s="13"/>
      <c r="C13" s="14"/>
      <c r="D13" s="14"/>
      <c r="E13" s="14"/>
      <c r="F13" s="15">
        <v>0</v>
      </c>
    </row>
    <row r="14" spans="1:6" ht="15.75">
      <c r="A14" s="12">
        <v>5</v>
      </c>
      <c r="B14" s="13"/>
      <c r="C14" s="14"/>
      <c r="D14" s="14"/>
      <c r="E14" s="14"/>
      <c r="F14" s="15">
        <v>0</v>
      </c>
    </row>
    <row r="15" spans="1:6" ht="15.75">
      <c r="A15" s="12">
        <v>5</v>
      </c>
      <c r="B15" s="13"/>
      <c r="C15" s="14"/>
      <c r="D15" s="14"/>
      <c r="E15" s="14"/>
      <c r="F15" s="15">
        <v>0</v>
      </c>
    </row>
    <row r="16" spans="1:6" ht="15.75">
      <c r="A16" s="12">
        <v>6</v>
      </c>
      <c r="B16" s="13"/>
      <c r="C16" s="14"/>
      <c r="D16" s="14"/>
      <c r="E16" s="14"/>
      <c r="F16" s="15">
        <v>0</v>
      </c>
    </row>
    <row r="17" spans="1:6" ht="15.75">
      <c r="A17" s="12">
        <v>7</v>
      </c>
      <c r="B17" s="13"/>
      <c r="C17" s="14"/>
      <c r="D17" s="14"/>
      <c r="E17" s="14"/>
      <c r="F17" s="15">
        <v>0</v>
      </c>
    </row>
    <row r="18" spans="1:6" ht="15.75">
      <c r="A18" s="12"/>
      <c r="B18" s="13"/>
      <c r="C18" s="16"/>
      <c r="D18" s="16"/>
      <c r="E18" s="16"/>
      <c r="F18" s="15">
        <v>0</v>
      </c>
    </row>
    <row r="19" spans="1:6" ht="15.75">
      <c r="A19" s="12"/>
      <c r="B19" s="13"/>
      <c r="C19" s="16"/>
      <c r="D19" s="16"/>
      <c r="E19" s="16"/>
      <c r="F19" s="15">
        <v>0</v>
      </c>
    </row>
    <row r="20" spans="1:6" ht="15.75">
      <c r="A20" s="12"/>
      <c r="B20" s="13"/>
      <c r="C20" s="17"/>
      <c r="D20" s="17"/>
      <c r="E20" s="17"/>
      <c r="F20" s="15">
        <v>0</v>
      </c>
    </row>
    <row r="21" spans="1:6" ht="15.75">
      <c r="A21" s="12"/>
      <c r="B21" s="13"/>
      <c r="C21" s="17"/>
      <c r="D21" s="17"/>
      <c r="E21" s="17"/>
      <c r="F21" s="15">
        <v>0</v>
      </c>
    </row>
    <row r="22" spans="1:6" ht="15.75">
      <c r="A22" s="18"/>
      <c r="B22" s="13"/>
      <c r="C22" s="18"/>
      <c r="D22" s="18"/>
      <c r="E22" s="18"/>
      <c r="F22" s="15">
        <v>0</v>
      </c>
    </row>
    <row r="23" spans="1:6" ht="15.75">
      <c r="A23" s="18"/>
      <c r="B23" s="13"/>
      <c r="C23" s="18"/>
      <c r="D23" s="18"/>
      <c r="E23" s="18"/>
      <c r="F23" s="15">
        <v>0</v>
      </c>
    </row>
    <row r="24" spans="1:6" ht="15.75">
      <c r="A24" s="195" t="s">
        <v>13</v>
      </c>
      <c r="B24" s="195"/>
      <c r="C24" s="195"/>
      <c r="D24" s="195"/>
      <c r="E24" s="195"/>
      <c r="F24" s="19">
        <f>SUM(F10:F23)</f>
        <v>504952</v>
      </c>
    </row>
    <row r="25" spans="1:6" ht="15.75">
      <c r="A25" s="6"/>
      <c r="B25" s="6"/>
      <c r="C25" s="6"/>
      <c r="D25" s="6"/>
      <c r="E25" s="6"/>
      <c r="F25" s="7"/>
    </row>
    <row r="26" spans="1:6" ht="15.75">
      <c r="A26" s="6"/>
      <c r="B26" s="6"/>
      <c r="C26" s="6"/>
      <c r="D26" s="6"/>
      <c r="E26" s="6"/>
      <c r="F26" s="7"/>
    </row>
    <row r="27" spans="1:6" ht="15.75">
      <c r="A27" s="6"/>
      <c r="B27" s="6"/>
      <c r="C27" s="186" t="s">
        <v>14</v>
      </c>
      <c r="D27" s="186"/>
      <c r="E27" s="186"/>
      <c r="F27" s="186"/>
    </row>
    <row r="28" spans="1:6" ht="15.75">
      <c r="A28" s="6"/>
      <c r="B28" s="6"/>
      <c r="C28" s="23"/>
      <c r="D28" s="186" t="str">
        <f>Pasqyrat!C39</f>
        <v> Pavli Buzo</v>
      </c>
      <c r="E28" s="186"/>
      <c r="F28" s="115"/>
    </row>
    <row r="29" spans="1:6" ht="12.75">
      <c r="A29" s="20"/>
      <c r="B29" s="21"/>
      <c r="C29" s="186" t="s">
        <v>15</v>
      </c>
      <c r="D29" s="186"/>
      <c r="E29" s="186"/>
      <c r="F29" s="186"/>
    </row>
    <row r="30" spans="1:6" ht="15.75">
      <c r="A30" s="6"/>
      <c r="B30" s="6"/>
      <c r="C30" s="6"/>
      <c r="D30" s="6"/>
      <c r="E30" s="6"/>
      <c r="F30" s="7"/>
    </row>
    <row r="31" spans="1:6" ht="15.75">
      <c r="A31" s="6"/>
      <c r="B31" s="6"/>
      <c r="C31" s="6"/>
      <c r="D31" s="6"/>
      <c r="E31" s="6"/>
      <c r="F31" s="7"/>
    </row>
  </sheetData>
  <sheetProtection/>
  <mergeCells count="8">
    <mergeCell ref="A2:C2"/>
    <mergeCell ref="A3:C3"/>
    <mergeCell ref="C29:F29"/>
    <mergeCell ref="B4:C4"/>
    <mergeCell ref="A6:F6"/>
    <mergeCell ref="A24:E24"/>
    <mergeCell ref="C27:F27"/>
    <mergeCell ref="D28:E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1" sqref="A1:F34"/>
    </sheetView>
  </sheetViews>
  <sheetFormatPr defaultColWidth="9.140625" defaultRowHeight="12.75"/>
  <cols>
    <col min="2" max="2" width="20.28125" style="0" customWidth="1"/>
    <col min="3" max="3" width="18.140625" style="0" customWidth="1"/>
    <col min="4" max="4" width="12.140625" style="0" customWidth="1"/>
    <col min="5" max="5" width="13.140625" style="0" customWidth="1"/>
  </cols>
  <sheetData>
    <row r="1" spans="1:3" ht="15.75">
      <c r="A1" s="187" t="str">
        <f>Pasqyrat!B5</f>
        <v>Subjekti        Pavli Buzo</v>
      </c>
      <c r="B1" s="187"/>
      <c r="C1" s="97"/>
    </row>
    <row r="2" spans="1:2" ht="15.75">
      <c r="A2" s="187" t="str">
        <f>Pasqyrat!B6</f>
        <v>NIPT          L76613203L</v>
      </c>
      <c r="B2" s="187"/>
    </row>
    <row r="3" spans="1:5" ht="15.75">
      <c r="A3" s="197"/>
      <c r="B3" s="197"/>
      <c r="C3" s="103"/>
      <c r="D3" s="103"/>
      <c r="E3" s="103"/>
    </row>
    <row r="4" spans="1:5" ht="15.75">
      <c r="A4" s="198" t="s">
        <v>155</v>
      </c>
      <c r="B4" s="198"/>
      <c r="C4" s="198"/>
      <c r="D4" s="198"/>
      <c r="E4" s="198"/>
    </row>
    <row r="5" spans="1:5" ht="14.25">
      <c r="A5" s="104"/>
      <c r="B5" s="105"/>
      <c r="C5" s="105"/>
      <c r="D5" s="105"/>
      <c r="E5" s="105"/>
    </row>
    <row r="6" spans="1:5" ht="15.75">
      <c r="A6" s="106" t="s">
        <v>4</v>
      </c>
      <c r="B6" s="106" t="s">
        <v>16</v>
      </c>
      <c r="C6" s="106" t="s">
        <v>17</v>
      </c>
      <c r="D6" s="106" t="s">
        <v>18</v>
      </c>
      <c r="E6" s="106" t="s">
        <v>7</v>
      </c>
    </row>
    <row r="7" spans="1:5" ht="12.75">
      <c r="A7" s="33">
        <v>1</v>
      </c>
      <c r="B7" s="22"/>
      <c r="C7" s="33"/>
      <c r="D7" s="33"/>
      <c r="E7" s="100">
        <v>0</v>
      </c>
    </row>
    <row r="8" spans="1:5" ht="12.75">
      <c r="A8" s="33">
        <v>2</v>
      </c>
      <c r="B8" s="22"/>
      <c r="C8" s="33"/>
      <c r="D8" s="33"/>
      <c r="E8" s="100">
        <v>0</v>
      </c>
    </row>
    <row r="9" spans="1:5" ht="12.75">
      <c r="A9" s="33">
        <v>3</v>
      </c>
      <c r="B9" s="22"/>
      <c r="C9" s="33"/>
      <c r="D9" s="33"/>
      <c r="E9" s="100">
        <v>0</v>
      </c>
    </row>
    <row r="10" spans="1:5" ht="12.75">
      <c r="A10" s="33">
        <v>4</v>
      </c>
      <c r="B10" s="22"/>
      <c r="C10" s="33"/>
      <c r="D10" s="33"/>
      <c r="E10" s="100">
        <v>0</v>
      </c>
    </row>
    <row r="11" spans="1:5" ht="12.75">
      <c r="A11" s="33">
        <v>5</v>
      </c>
      <c r="B11" s="22"/>
      <c r="C11" s="33"/>
      <c r="D11" s="33"/>
      <c r="E11" s="100">
        <v>0</v>
      </c>
    </row>
    <row r="12" spans="1:5" ht="12.75">
      <c r="A12" s="33">
        <v>6</v>
      </c>
      <c r="B12" s="22"/>
      <c r="C12" s="33"/>
      <c r="D12" s="33"/>
      <c r="E12" s="100">
        <v>0</v>
      </c>
    </row>
    <row r="13" spans="1:5" ht="12.75">
      <c r="A13" s="33">
        <v>7</v>
      </c>
      <c r="B13" s="22"/>
      <c r="C13" s="33"/>
      <c r="D13" s="33"/>
      <c r="E13" s="100">
        <v>0</v>
      </c>
    </row>
    <row r="14" spans="1:5" ht="12.75">
      <c r="A14" s="33">
        <v>8</v>
      </c>
      <c r="B14" s="101"/>
      <c r="C14" s="33"/>
      <c r="D14" s="22"/>
      <c r="E14" s="100">
        <v>0</v>
      </c>
    </row>
    <row r="15" spans="1:5" ht="12.75">
      <c r="A15" s="33">
        <v>9</v>
      </c>
      <c r="B15" s="101"/>
      <c r="C15" s="33"/>
      <c r="D15" s="22"/>
      <c r="E15" s="100">
        <v>0</v>
      </c>
    </row>
    <row r="16" spans="1:5" ht="12.75">
      <c r="A16" s="33">
        <v>10</v>
      </c>
      <c r="B16" s="22"/>
      <c r="C16" s="33"/>
      <c r="D16" s="22"/>
      <c r="E16" s="100">
        <v>0</v>
      </c>
    </row>
    <row r="17" spans="1:5" ht="12.75">
      <c r="A17" s="33">
        <v>11</v>
      </c>
      <c r="B17" s="22"/>
      <c r="C17" s="33"/>
      <c r="D17" s="22"/>
      <c r="E17" s="100">
        <v>0</v>
      </c>
    </row>
    <row r="18" spans="1:5" ht="12.75">
      <c r="A18" s="33">
        <v>12</v>
      </c>
      <c r="B18" s="22"/>
      <c r="C18" s="33"/>
      <c r="D18" s="22"/>
      <c r="E18" s="100">
        <v>0</v>
      </c>
    </row>
    <row r="19" spans="1:5" ht="12.75">
      <c r="A19" s="33">
        <v>13</v>
      </c>
      <c r="B19" s="22"/>
      <c r="C19" s="33"/>
      <c r="D19" s="22"/>
      <c r="E19" s="100">
        <v>0</v>
      </c>
    </row>
    <row r="20" spans="1:5" ht="12.75">
      <c r="A20" s="33">
        <v>14</v>
      </c>
      <c r="B20" s="22"/>
      <c r="C20" s="33"/>
      <c r="D20" s="22"/>
      <c r="E20" s="100">
        <v>0</v>
      </c>
    </row>
    <row r="21" spans="1:5" ht="12.75">
      <c r="A21" s="33">
        <v>15</v>
      </c>
      <c r="B21" s="22"/>
      <c r="C21" s="22"/>
      <c r="D21" s="22"/>
      <c r="E21" s="100">
        <v>0</v>
      </c>
    </row>
    <row r="22" spans="1:5" ht="12.75">
      <c r="A22" s="33">
        <v>16</v>
      </c>
      <c r="B22" s="22"/>
      <c r="C22" s="22"/>
      <c r="D22" s="22"/>
      <c r="E22" s="100">
        <v>0</v>
      </c>
    </row>
    <row r="23" spans="1:5" ht="12.75">
      <c r="A23" s="33">
        <v>17</v>
      </c>
      <c r="B23" s="22"/>
      <c r="C23" s="22"/>
      <c r="D23" s="22"/>
      <c r="E23" s="100">
        <v>0</v>
      </c>
    </row>
    <row r="24" spans="1:5" ht="12.75">
      <c r="A24" s="33">
        <v>18</v>
      </c>
      <c r="B24" s="22"/>
      <c r="C24" s="22"/>
      <c r="D24" s="22"/>
      <c r="E24" s="100">
        <v>0</v>
      </c>
    </row>
    <row r="25" spans="1:5" ht="12.75">
      <c r="A25" s="33">
        <v>19</v>
      </c>
      <c r="B25" s="22"/>
      <c r="C25" s="22"/>
      <c r="D25" s="22"/>
      <c r="E25" s="100">
        <v>0</v>
      </c>
    </row>
    <row r="26" spans="1:5" ht="12.75">
      <c r="A26" s="33">
        <v>20</v>
      </c>
      <c r="B26" s="22"/>
      <c r="C26" s="22"/>
      <c r="D26" s="22"/>
      <c r="E26" s="100">
        <v>0</v>
      </c>
    </row>
    <row r="27" spans="1:5" ht="15.75">
      <c r="A27" s="196" t="s">
        <v>8</v>
      </c>
      <c r="B27" s="196"/>
      <c r="C27" s="22"/>
      <c r="D27" s="22"/>
      <c r="E27" s="102">
        <f>SUM(E7:E26)</f>
        <v>0</v>
      </c>
    </row>
    <row r="30" spans="3:6" ht="12.75">
      <c r="C30" s="186" t="s">
        <v>14</v>
      </c>
      <c r="D30" s="186"/>
      <c r="E30" s="186"/>
      <c r="F30" s="186"/>
    </row>
    <row r="31" spans="3:6" ht="12.75">
      <c r="C31" s="23"/>
      <c r="D31" s="186" t="str">
        <f>Pasqyrat!C39</f>
        <v> Pavli Buzo</v>
      </c>
      <c r="E31" s="186"/>
      <c r="F31" s="115"/>
    </row>
    <row r="32" spans="3:6" ht="12.75">
      <c r="C32" s="186" t="s">
        <v>15</v>
      </c>
      <c r="D32" s="186"/>
      <c r="E32" s="186"/>
      <c r="F32" s="186"/>
    </row>
  </sheetData>
  <sheetProtection/>
  <mergeCells count="8">
    <mergeCell ref="A1:B1"/>
    <mergeCell ref="A2:B2"/>
    <mergeCell ref="C32:F32"/>
    <mergeCell ref="A27:B27"/>
    <mergeCell ref="A3:B3"/>
    <mergeCell ref="A4:E4"/>
    <mergeCell ref="C30:F30"/>
    <mergeCell ref="D31:E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I21" sqref="I21"/>
    </sheetView>
  </sheetViews>
  <sheetFormatPr defaultColWidth="9.140625" defaultRowHeight="12.75"/>
  <cols>
    <col min="1" max="1" width="6.00390625" style="0" customWidth="1"/>
    <col min="2" max="2" width="21.57421875" style="0" customWidth="1"/>
    <col min="3" max="3" width="9.00390625" style="0" customWidth="1"/>
    <col min="4" max="4" width="13.8515625" style="0" customWidth="1"/>
    <col min="5" max="5" width="12.421875" style="0" customWidth="1"/>
    <col min="6" max="6" width="12.140625" style="0" customWidth="1"/>
    <col min="7" max="7" width="15.00390625" style="0" customWidth="1"/>
  </cols>
  <sheetData>
    <row r="1" spans="1:7" ht="15.75">
      <c r="A1" s="187" t="str">
        <f>Pasqyrat!B5</f>
        <v>Subjekti        Pavli Buzo</v>
      </c>
      <c r="B1" s="187"/>
      <c r="C1" s="75"/>
      <c r="D1" s="25"/>
      <c r="E1" s="6"/>
      <c r="F1" s="6"/>
      <c r="G1" s="6"/>
    </row>
    <row r="2" spans="1:7" ht="15.75">
      <c r="A2" s="187" t="str">
        <f>Pasqyrat!B6</f>
        <v>NIPT          L76613203L</v>
      </c>
      <c r="B2" s="187"/>
      <c r="C2" s="75"/>
      <c r="D2" s="6"/>
      <c r="E2" s="6"/>
      <c r="F2" s="6"/>
      <c r="G2" s="6"/>
    </row>
    <row r="3" spans="1:7" ht="15.75">
      <c r="A3" s="6"/>
      <c r="B3" s="198" t="s">
        <v>158</v>
      </c>
      <c r="C3" s="198"/>
      <c r="D3" s="198"/>
      <c r="E3" s="198"/>
      <c r="F3" s="198"/>
      <c r="G3" s="6"/>
    </row>
    <row r="4" spans="1:7" ht="15.75">
      <c r="A4" s="6"/>
      <c r="B4" s="24"/>
      <c r="C4" s="6"/>
      <c r="D4" s="6"/>
      <c r="E4" s="6"/>
      <c r="F4" s="6"/>
      <c r="G4" s="6"/>
    </row>
    <row r="5" spans="1:7" ht="15.75">
      <c r="A5" s="27" t="s">
        <v>0</v>
      </c>
      <c r="B5" s="27" t="s">
        <v>20</v>
      </c>
      <c r="C5" s="27" t="s">
        <v>6</v>
      </c>
      <c r="D5" s="27" t="s">
        <v>21</v>
      </c>
      <c r="E5" s="27" t="s">
        <v>22</v>
      </c>
      <c r="F5" s="27" t="s">
        <v>23</v>
      </c>
      <c r="G5" s="27" t="s">
        <v>21</v>
      </c>
    </row>
    <row r="6" spans="1:7" ht="15.75">
      <c r="A6" s="28"/>
      <c r="B6" s="28"/>
      <c r="C6" s="28"/>
      <c r="D6" s="96">
        <v>42736</v>
      </c>
      <c r="E6" s="28"/>
      <c r="F6" s="28"/>
      <c r="G6" s="96">
        <v>43100</v>
      </c>
    </row>
    <row r="7" spans="1:7" ht="15.75">
      <c r="A7" s="29">
        <v>1</v>
      </c>
      <c r="B7" s="29" t="s">
        <v>24</v>
      </c>
      <c r="C7" s="30"/>
      <c r="D7" s="31">
        <v>0</v>
      </c>
      <c r="E7" s="31"/>
      <c r="F7" s="31"/>
      <c r="G7" s="31">
        <f aca="true" t="shared" si="0" ref="G7:G13">D7+E7-F7</f>
        <v>0</v>
      </c>
    </row>
    <row r="8" spans="1:7" ht="15.75">
      <c r="A8" s="29">
        <v>2</v>
      </c>
      <c r="B8" s="29" t="s">
        <v>25</v>
      </c>
      <c r="C8" s="30"/>
      <c r="D8" s="31">
        <v>0</v>
      </c>
      <c r="E8" s="31"/>
      <c r="F8" s="31"/>
      <c r="G8" s="31">
        <f t="shared" si="0"/>
        <v>0</v>
      </c>
    </row>
    <row r="9" spans="1:7" ht="15.75">
      <c r="A9" s="29">
        <v>3</v>
      </c>
      <c r="B9" s="29" t="s">
        <v>26</v>
      </c>
      <c r="C9" s="30"/>
      <c r="D9" s="31">
        <v>0</v>
      </c>
      <c r="E9" s="31"/>
      <c r="F9" s="31"/>
      <c r="G9" s="31">
        <f t="shared" si="0"/>
        <v>0</v>
      </c>
    </row>
    <row r="10" spans="1:7" ht="15.75">
      <c r="A10" s="29">
        <v>4</v>
      </c>
      <c r="B10" s="29" t="s">
        <v>27</v>
      </c>
      <c r="C10" s="30"/>
      <c r="D10" s="31">
        <v>0</v>
      </c>
      <c r="E10" s="31"/>
      <c r="F10" s="31"/>
      <c r="G10" s="31">
        <f t="shared" si="0"/>
        <v>0</v>
      </c>
    </row>
    <row r="11" spans="1:7" ht="15.75">
      <c r="A11" s="29">
        <v>5</v>
      </c>
      <c r="B11" s="29" t="s">
        <v>28</v>
      </c>
      <c r="C11" s="30"/>
      <c r="D11" s="31">
        <v>0</v>
      </c>
      <c r="E11" s="31"/>
      <c r="F11" s="31"/>
      <c r="G11" s="31">
        <f t="shared" si="0"/>
        <v>0</v>
      </c>
    </row>
    <row r="12" spans="1:7" ht="15.75">
      <c r="A12" s="29">
        <v>6</v>
      </c>
      <c r="B12" s="29" t="s">
        <v>151</v>
      </c>
      <c r="C12" s="30"/>
      <c r="D12" s="31">
        <v>0</v>
      </c>
      <c r="E12" s="31"/>
      <c r="F12" s="31"/>
      <c r="G12" s="31">
        <f t="shared" si="0"/>
        <v>0</v>
      </c>
    </row>
    <row r="13" spans="1:7" ht="15.75">
      <c r="A13" s="29">
        <v>7</v>
      </c>
      <c r="B13" s="29" t="s">
        <v>203</v>
      </c>
      <c r="C13" s="30"/>
      <c r="D13" s="31">
        <v>0</v>
      </c>
      <c r="E13" s="31"/>
      <c r="F13" s="31"/>
      <c r="G13" s="31">
        <f t="shared" si="0"/>
        <v>0</v>
      </c>
    </row>
    <row r="14" spans="1:7" ht="15.75">
      <c r="A14" s="29"/>
      <c r="B14" s="32" t="s">
        <v>29</v>
      </c>
      <c r="C14" s="30"/>
      <c r="D14" s="31">
        <f>SUM(D7:D13)</f>
        <v>0</v>
      </c>
      <c r="E14" s="31">
        <f>SUM(E7:E13)</f>
        <v>0</v>
      </c>
      <c r="F14" s="31">
        <f>SUM(F7:F13)</f>
        <v>0</v>
      </c>
      <c r="G14" s="31">
        <f>SUM(G7:G13)</f>
        <v>0</v>
      </c>
    </row>
    <row r="15" spans="1:7" ht="15.75">
      <c r="A15" s="6"/>
      <c r="B15" s="6"/>
      <c r="C15" s="6"/>
      <c r="D15" s="6"/>
      <c r="E15" s="6"/>
      <c r="F15" s="6"/>
      <c r="G15" s="6"/>
    </row>
    <row r="16" spans="1:7" ht="15.75">
      <c r="A16" s="6"/>
      <c r="B16" s="198" t="s">
        <v>157</v>
      </c>
      <c r="C16" s="198"/>
      <c r="D16" s="198"/>
      <c r="E16" s="198"/>
      <c r="F16" s="198"/>
      <c r="G16" s="6"/>
    </row>
    <row r="17" spans="1:7" ht="15.75">
      <c r="A17" s="6"/>
      <c r="B17" s="26"/>
      <c r="C17" s="26"/>
      <c r="D17" s="26"/>
      <c r="E17" s="26"/>
      <c r="F17" s="26"/>
      <c r="G17" s="6"/>
    </row>
    <row r="18" spans="1:7" ht="15.75">
      <c r="A18" s="27" t="s">
        <v>0</v>
      </c>
      <c r="B18" s="27" t="s">
        <v>20</v>
      </c>
      <c r="C18" s="27" t="s">
        <v>6</v>
      </c>
      <c r="D18" s="27" t="s">
        <v>21</v>
      </c>
      <c r="E18" s="27" t="s">
        <v>22</v>
      </c>
      <c r="F18" s="27" t="s">
        <v>23</v>
      </c>
      <c r="G18" s="27" t="s">
        <v>21</v>
      </c>
    </row>
    <row r="19" spans="1:7" ht="15.75">
      <c r="A19" s="28"/>
      <c r="B19" s="28"/>
      <c r="C19" s="28"/>
      <c r="D19" s="96">
        <f>D6</f>
        <v>42736</v>
      </c>
      <c r="E19" s="28"/>
      <c r="F19" s="28"/>
      <c r="G19" s="96">
        <f>G6</f>
        <v>43100</v>
      </c>
    </row>
    <row r="20" spans="1:7" ht="15.75">
      <c r="A20" s="29">
        <v>1</v>
      </c>
      <c r="B20" s="29" t="s">
        <v>24</v>
      </c>
      <c r="C20" s="29"/>
      <c r="D20" s="31">
        <v>0</v>
      </c>
      <c r="E20" s="31"/>
      <c r="F20" s="31"/>
      <c r="G20" s="31">
        <f aca="true" t="shared" si="1" ref="G20:G25">D20+E20-F20</f>
        <v>0</v>
      </c>
    </row>
    <row r="21" spans="1:7" ht="15.75">
      <c r="A21" s="29">
        <v>2</v>
      </c>
      <c r="B21" s="29" t="s">
        <v>25</v>
      </c>
      <c r="C21" s="29"/>
      <c r="D21" s="31">
        <v>0</v>
      </c>
      <c r="E21" s="31"/>
      <c r="F21" s="31"/>
      <c r="G21" s="31">
        <f t="shared" si="1"/>
        <v>0</v>
      </c>
    </row>
    <row r="22" spans="1:7" ht="15.75">
      <c r="A22" s="29">
        <v>3</v>
      </c>
      <c r="B22" s="29" t="s">
        <v>26</v>
      </c>
      <c r="C22" s="29"/>
      <c r="D22" s="31">
        <v>0</v>
      </c>
      <c r="E22" s="31"/>
      <c r="F22" s="31"/>
      <c r="G22" s="31">
        <f t="shared" si="1"/>
        <v>0</v>
      </c>
    </row>
    <row r="23" spans="1:7" ht="15.75">
      <c r="A23" s="29">
        <v>4</v>
      </c>
      <c r="B23" s="29" t="s">
        <v>27</v>
      </c>
      <c r="C23" s="29"/>
      <c r="D23" s="31">
        <v>0</v>
      </c>
      <c r="E23" s="31"/>
      <c r="F23" s="31"/>
      <c r="G23" s="31">
        <f t="shared" si="1"/>
        <v>0</v>
      </c>
    </row>
    <row r="24" spans="1:7" ht="15.75">
      <c r="A24" s="29">
        <v>5</v>
      </c>
      <c r="B24" s="29" t="s">
        <v>28</v>
      </c>
      <c r="C24" s="29"/>
      <c r="D24" s="31">
        <v>0</v>
      </c>
      <c r="E24" s="31"/>
      <c r="F24" s="31"/>
      <c r="G24" s="31">
        <f t="shared" si="1"/>
        <v>0</v>
      </c>
    </row>
    <row r="25" spans="1:7" ht="15.75">
      <c r="A25" s="29">
        <v>6</v>
      </c>
      <c r="B25" s="29" t="s">
        <v>151</v>
      </c>
      <c r="C25" s="29"/>
      <c r="D25" s="31">
        <v>0</v>
      </c>
      <c r="E25" s="31"/>
      <c r="F25" s="31"/>
      <c r="G25" s="31">
        <f t="shared" si="1"/>
        <v>0</v>
      </c>
    </row>
    <row r="26" spans="1:7" ht="15.75">
      <c r="A26" s="29">
        <v>7</v>
      </c>
      <c r="B26" s="29" t="s">
        <v>203</v>
      </c>
      <c r="C26" s="29"/>
      <c r="D26" s="31">
        <v>0</v>
      </c>
      <c r="E26" s="31"/>
      <c r="F26" s="31"/>
      <c r="G26" s="31"/>
    </row>
    <row r="27" spans="1:7" ht="15.75">
      <c r="A27" s="29"/>
      <c r="B27" s="32" t="s">
        <v>29</v>
      </c>
      <c r="C27" s="29"/>
      <c r="D27" s="31">
        <f>SUM(D20:D26)</f>
        <v>0</v>
      </c>
      <c r="E27" s="31">
        <f>SUM(E20:E26)</f>
        <v>0</v>
      </c>
      <c r="F27" s="31">
        <f>SUM(F20:F26)</f>
        <v>0</v>
      </c>
      <c r="G27" s="31">
        <f>SUM(G20:G26)</f>
        <v>0</v>
      </c>
    </row>
    <row r="28" spans="1:7" ht="15.75">
      <c r="A28" s="6"/>
      <c r="B28" s="6"/>
      <c r="C28" s="6"/>
      <c r="D28" s="6"/>
      <c r="E28" s="6"/>
      <c r="F28" s="6"/>
      <c r="G28" s="6"/>
    </row>
    <row r="29" spans="1:7" ht="15.75">
      <c r="A29" s="6"/>
      <c r="B29" s="198" t="s">
        <v>156</v>
      </c>
      <c r="C29" s="198"/>
      <c r="D29" s="198"/>
      <c r="E29" s="198"/>
      <c r="F29" s="198"/>
      <c r="G29" s="6"/>
    </row>
    <row r="30" spans="1:7" ht="15.75">
      <c r="A30" s="6"/>
      <c r="B30" s="26"/>
      <c r="C30" s="26"/>
      <c r="D30" s="26"/>
      <c r="E30" s="26"/>
      <c r="F30" s="26"/>
      <c r="G30" s="6"/>
    </row>
    <row r="31" spans="1:7" ht="15.75">
      <c r="A31" s="27" t="s">
        <v>0</v>
      </c>
      <c r="B31" s="27" t="s">
        <v>20</v>
      </c>
      <c r="C31" s="27" t="s">
        <v>6</v>
      </c>
      <c r="D31" s="27" t="s">
        <v>21</v>
      </c>
      <c r="E31" s="27" t="s">
        <v>22</v>
      </c>
      <c r="F31" s="27" t="s">
        <v>23</v>
      </c>
      <c r="G31" s="27" t="s">
        <v>21</v>
      </c>
    </row>
    <row r="32" spans="1:7" ht="15.75">
      <c r="A32" s="28"/>
      <c r="B32" s="28"/>
      <c r="C32" s="28"/>
      <c r="D32" s="96">
        <f>D6</f>
        <v>42736</v>
      </c>
      <c r="E32" s="28"/>
      <c r="F32" s="28"/>
      <c r="G32" s="96">
        <f>G6</f>
        <v>43100</v>
      </c>
    </row>
    <row r="33" spans="1:7" ht="15.75">
      <c r="A33" s="29">
        <v>1</v>
      </c>
      <c r="B33" s="29" t="s">
        <v>24</v>
      </c>
      <c r="C33" s="29"/>
      <c r="D33" s="31">
        <f>D7-D20</f>
        <v>0</v>
      </c>
      <c r="E33" s="31"/>
      <c r="F33" s="31"/>
      <c r="G33" s="31">
        <f aca="true" t="shared" si="2" ref="G33:G39">D33+E33-F33</f>
        <v>0</v>
      </c>
    </row>
    <row r="34" spans="1:7" ht="15.75">
      <c r="A34" s="29">
        <v>2</v>
      </c>
      <c r="B34" s="29" t="s">
        <v>25</v>
      </c>
      <c r="C34" s="29"/>
      <c r="D34" s="31">
        <f aca="true" t="shared" si="3" ref="D34:D39">D8-D21</f>
        <v>0</v>
      </c>
      <c r="E34" s="31"/>
      <c r="F34" s="31"/>
      <c r="G34" s="31">
        <f t="shared" si="2"/>
        <v>0</v>
      </c>
    </row>
    <row r="35" spans="1:7" ht="15.75">
      <c r="A35" s="29">
        <v>3</v>
      </c>
      <c r="B35" s="29" t="s">
        <v>26</v>
      </c>
      <c r="C35" s="29"/>
      <c r="D35" s="31">
        <f t="shared" si="3"/>
        <v>0</v>
      </c>
      <c r="E35" s="31"/>
      <c r="F35" s="31"/>
      <c r="G35" s="31">
        <f t="shared" si="2"/>
        <v>0</v>
      </c>
    </row>
    <row r="36" spans="1:7" ht="15.75">
      <c r="A36" s="29">
        <v>4</v>
      </c>
      <c r="B36" s="29" t="s">
        <v>27</v>
      </c>
      <c r="C36" s="29"/>
      <c r="D36" s="31">
        <f t="shared" si="3"/>
        <v>0</v>
      </c>
      <c r="E36" s="31"/>
      <c r="F36" s="31"/>
      <c r="G36" s="31">
        <f t="shared" si="2"/>
        <v>0</v>
      </c>
    </row>
    <row r="37" spans="1:7" ht="15.75">
      <c r="A37" s="29">
        <v>5</v>
      </c>
      <c r="B37" s="29" t="s">
        <v>28</v>
      </c>
      <c r="C37" s="29"/>
      <c r="D37" s="31">
        <f t="shared" si="3"/>
        <v>0</v>
      </c>
      <c r="E37" s="31"/>
      <c r="F37" s="31"/>
      <c r="G37" s="31">
        <f t="shared" si="2"/>
        <v>0</v>
      </c>
    </row>
    <row r="38" spans="1:7" ht="15.75">
      <c r="A38" s="29">
        <v>6</v>
      </c>
      <c r="B38" s="29" t="s">
        <v>151</v>
      </c>
      <c r="C38" s="29"/>
      <c r="D38" s="31">
        <f t="shared" si="3"/>
        <v>0</v>
      </c>
      <c r="E38" s="31"/>
      <c r="F38" s="31"/>
      <c r="G38" s="31">
        <f t="shared" si="2"/>
        <v>0</v>
      </c>
    </row>
    <row r="39" spans="1:7" ht="15.75">
      <c r="A39" s="29">
        <v>7</v>
      </c>
      <c r="B39" s="29" t="s">
        <v>203</v>
      </c>
      <c r="C39" s="29"/>
      <c r="D39" s="31">
        <f t="shared" si="3"/>
        <v>0</v>
      </c>
      <c r="E39" s="31"/>
      <c r="F39" s="31"/>
      <c r="G39" s="31">
        <f t="shared" si="2"/>
        <v>0</v>
      </c>
    </row>
    <row r="40" spans="1:7" ht="15.75">
      <c r="A40" s="29"/>
      <c r="B40" s="32" t="s">
        <v>29</v>
      </c>
      <c r="C40" s="29"/>
      <c r="D40" s="31">
        <f>SUM(D33:D39)</f>
        <v>0</v>
      </c>
      <c r="E40" s="31">
        <f>SUM(E33:E39)</f>
        <v>0</v>
      </c>
      <c r="F40" s="31">
        <f>SUM(F33:F39)</f>
        <v>0</v>
      </c>
      <c r="G40" s="31">
        <f>SUM(G33:G39)</f>
        <v>0</v>
      </c>
    </row>
    <row r="41" spans="1:7" ht="15.75">
      <c r="A41" s="6"/>
      <c r="B41" s="6"/>
      <c r="C41" s="6"/>
      <c r="D41" s="6"/>
      <c r="E41" s="6"/>
      <c r="F41" s="6"/>
      <c r="G41" s="6"/>
    </row>
    <row r="42" spans="4:7" ht="12.75">
      <c r="D42" s="186" t="s">
        <v>14</v>
      </c>
      <c r="E42" s="186"/>
      <c r="F42" s="186"/>
      <c r="G42" s="186"/>
    </row>
    <row r="43" spans="4:7" ht="12.75">
      <c r="D43" s="23"/>
      <c r="E43" s="186" t="str">
        <f>Pasqyrat!C39</f>
        <v> Pavli Buzo</v>
      </c>
      <c r="F43" s="186"/>
      <c r="G43" s="115"/>
    </row>
    <row r="44" spans="4:7" ht="12.75">
      <c r="D44" s="186" t="s">
        <v>15</v>
      </c>
      <c r="E44" s="186"/>
      <c r="F44" s="186"/>
      <c r="G44" s="186"/>
    </row>
  </sheetData>
  <sheetProtection/>
  <mergeCells count="8">
    <mergeCell ref="A1:B1"/>
    <mergeCell ref="A2:B2"/>
    <mergeCell ref="D44:G44"/>
    <mergeCell ref="B3:F3"/>
    <mergeCell ref="B16:F16"/>
    <mergeCell ref="B29:F29"/>
    <mergeCell ref="D42:G42"/>
    <mergeCell ref="E43:F43"/>
  </mergeCells>
  <printOptions/>
  <pageMargins left="0.5" right="0.25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L76"/>
  <sheetViews>
    <sheetView tabSelected="1" zoomScalePageLayoutView="0" workbookViewId="0" topLeftCell="A24">
      <selection activeCell="B3" sqref="B3:J63"/>
    </sheetView>
  </sheetViews>
  <sheetFormatPr defaultColWidth="9.140625" defaultRowHeight="12.75"/>
  <cols>
    <col min="1" max="1" width="2.140625" style="0" customWidth="1"/>
    <col min="2" max="2" width="12.421875" style="0" customWidth="1"/>
    <col min="3" max="3" width="11.7109375" style="0" customWidth="1"/>
    <col min="4" max="4" width="7.28125" style="0" customWidth="1"/>
    <col min="5" max="5" width="12.7109375" style="0" customWidth="1"/>
    <col min="6" max="6" width="11.421875" style="0" customWidth="1"/>
    <col min="7" max="7" width="10.57421875" style="0" customWidth="1"/>
    <col min="8" max="8" width="10.421875" style="0" customWidth="1"/>
    <col min="9" max="9" width="14.140625" style="0" customWidth="1"/>
    <col min="10" max="10" width="11.140625" style="0" customWidth="1"/>
    <col min="12" max="12" width="10.140625" style="0" bestFit="1" customWidth="1"/>
  </cols>
  <sheetData>
    <row r="3" spans="2:10" ht="12.75">
      <c r="B3" s="130"/>
      <c r="C3" s="131"/>
      <c r="D3" s="218" t="s">
        <v>123</v>
      </c>
      <c r="E3" s="218"/>
      <c r="F3" s="218"/>
      <c r="G3" s="218"/>
      <c r="H3" s="218"/>
      <c r="I3" s="131"/>
      <c r="J3" s="132"/>
    </row>
    <row r="4" spans="2:10" ht="12.75">
      <c r="B4" s="157"/>
      <c r="C4" s="130" t="s">
        <v>124</v>
      </c>
      <c r="D4" s="131"/>
      <c r="E4" s="131"/>
      <c r="F4" s="131"/>
      <c r="G4" s="131"/>
      <c r="H4" s="131"/>
      <c r="I4" s="132"/>
      <c r="J4" s="133"/>
    </row>
    <row r="5" spans="2:10" ht="12.75">
      <c r="B5" s="157"/>
      <c r="C5" s="219" t="s">
        <v>140</v>
      </c>
      <c r="D5" s="215"/>
      <c r="E5" s="215"/>
      <c r="F5" s="215"/>
      <c r="G5" s="215"/>
      <c r="H5" s="215"/>
      <c r="I5" s="220"/>
      <c r="J5" s="133"/>
    </row>
    <row r="6" spans="2:10" ht="12.75">
      <c r="B6" s="157"/>
      <c r="C6" s="219" t="s">
        <v>125</v>
      </c>
      <c r="D6" s="215"/>
      <c r="E6" s="215"/>
      <c r="F6" s="215"/>
      <c r="G6" s="215"/>
      <c r="H6" s="215"/>
      <c r="I6" s="220"/>
      <c r="J6" s="133"/>
    </row>
    <row r="7" spans="2:10" ht="12.75">
      <c r="B7" s="157"/>
      <c r="C7" s="219" t="s">
        <v>141</v>
      </c>
      <c r="D7" s="215"/>
      <c r="E7" s="215"/>
      <c r="F7" s="215"/>
      <c r="G7" s="215"/>
      <c r="H7" s="215"/>
      <c r="I7" s="220"/>
      <c r="J7" s="133"/>
    </row>
    <row r="8" spans="2:10" ht="12.75">
      <c r="B8" s="157"/>
      <c r="C8" s="138" t="s">
        <v>126</v>
      </c>
      <c r="D8" s="129" t="s">
        <v>127</v>
      </c>
      <c r="E8" s="129"/>
      <c r="F8" s="129"/>
      <c r="G8" s="129"/>
      <c r="H8" s="129"/>
      <c r="I8" s="133"/>
      <c r="J8" s="133"/>
    </row>
    <row r="9" spans="2:10" ht="12.75">
      <c r="B9" s="157"/>
      <c r="C9" s="138" t="s">
        <v>128</v>
      </c>
      <c r="D9" s="129" t="s">
        <v>129</v>
      </c>
      <c r="E9" s="129"/>
      <c r="F9" s="129"/>
      <c r="G9" s="129"/>
      <c r="H9" s="129"/>
      <c r="I9" s="133"/>
      <c r="J9" s="133"/>
    </row>
    <row r="10" spans="2:10" ht="12.75">
      <c r="B10" s="157"/>
      <c r="C10" s="139" t="s">
        <v>130</v>
      </c>
      <c r="D10" s="134" t="s">
        <v>131</v>
      </c>
      <c r="E10" s="134"/>
      <c r="F10" s="134"/>
      <c r="G10" s="134"/>
      <c r="H10" s="134"/>
      <c r="I10" s="135"/>
      <c r="J10" s="133"/>
    </row>
    <row r="11" spans="2:10" ht="12.75">
      <c r="B11" s="158" t="s">
        <v>132</v>
      </c>
      <c r="C11" s="216" t="s">
        <v>133</v>
      </c>
      <c r="D11" s="216"/>
      <c r="E11" s="216"/>
      <c r="F11" s="216"/>
      <c r="G11" s="216"/>
      <c r="H11" s="216"/>
      <c r="I11" s="216"/>
      <c r="J11" s="133"/>
    </row>
    <row r="12" spans="2:10" ht="12.75">
      <c r="B12" s="157"/>
      <c r="C12" s="215" t="s">
        <v>134</v>
      </c>
      <c r="D12" s="215"/>
      <c r="E12" s="215"/>
      <c r="F12" s="215"/>
      <c r="G12" s="215"/>
      <c r="H12" s="215"/>
      <c r="I12" s="215"/>
      <c r="J12" s="133"/>
    </row>
    <row r="13" spans="2:10" ht="12.75">
      <c r="B13" s="157"/>
      <c r="C13" s="215" t="s">
        <v>154</v>
      </c>
      <c r="D13" s="215"/>
      <c r="E13" s="215"/>
      <c r="F13" s="215"/>
      <c r="G13" s="215"/>
      <c r="H13" s="215"/>
      <c r="I13" s="215"/>
      <c r="J13" s="133"/>
    </row>
    <row r="14" spans="2:10" ht="12.75">
      <c r="B14" s="158" t="s">
        <v>135</v>
      </c>
      <c r="C14" s="216" t="s">
        <v>136</v>
      </c>
      <c r="D14" s="216"/>
      <c r="E14" s="216"/>
      <c r="F14" s="216"/>
      <c r="G14" s="216"/>
      <c r="H14" s="216"/>
      <c r="I14" s="216"/>
      <c r="J14" s="133"/>
    </row>
    <row r="15" spans="2:10" ht="12.75">
      <c r="B15" s="157"/>
      <c r="C15" s="215" t="s">
        <v>142</v>
      </c>
      <c r="D15" s="215"/>
      <c r="E15" s="215"/>
      <c r="F15" s="215"/>
      <c r="G15" s="215"/>
      <c r="H15" s="215"/>
      <c r="I15" s="215"/>
      <c r="J15" s="133"/>
    </row>
    <row r="16" spans="2:10" ht="12.75">
      <c r="B16" s="158" t="s">
        <v>137</v>
      </c>
      <c r="C16" s="216" t="s">
        <v>138</v>
      </c>
      <c r="D16" s="216"/>
      <c r="E16" s="216"/>
      <c r="F16" s="216"/>
      <c r="G16" s="216"/>
      <c r="H16" s="216"/>
      <c r="I16" s="216"/>
      <c r="J16" s="133"/>
    </row>
    <row r="17" spans="2:10" ht="15" customHeight="1">
      <c r="B17" s="157"/>
      <c r="C17" s="129"/>
      <c r="D17" s="129"/>
      <c r="E17" s="203" t="s">
        <v>210</v>
      </c>
      <c r="F17" s="203"/>
      <c r="G17" s="203"/>
      <c r="H17" s="203"/>
      <c r="I17" s="100">
        <v>0</v>
      </c>
      <c r="J17" s="133"/>
    </row>
    <row r="18" spans="2:10" ht="12.75">
      <c r="B18" s="157"/>
      <c r="C18" s="129"/>
      <c r="D18" s="129"/>
      <c r="E18" s="203" t="s">
        <v>219</v>
      </c>
      <c r="F18" s="203"/>
      <c r="G18" s="203"/>
      <c r="H18" s="203"/>
      <c r="I18" s="100">
        <v>0</v>
      </c>
      <c r="J18" s="133"/>
    </row>
    <row r="19" spans="2:10" ht="12.75">
      <c r="B19" s="157"/>
      <c r="C19" s="129"/>
      <c r="D19" s="129"/>
      <c r="E19" s="203" t="s">
        <v>211</v>
      </c>
      <c r="F19" s="203"/>
      <c r="G19" s="203"/>
      <c r="H19" s="203"/>
      <c r="I19" s="100">
        <v>9312617</v>
      </c>
      <c r="J19" s="133"/>
    </row>
    <row r="20" spans="2:10" ht="12.75">
      <c r="B20" s="157"/>
      <c r="C20" s="129"/>
      <c r="D20" s="129"/>
      <c r="E20" s="203" t="s">
        <v>220</v>
      </c>
      <c r="F20" s="203"/>
      <c r="G20" s="203"/>
      <c r="H20" s="203"/>
      <c r="I20" s="100">
        <v>0</v>
      </c>
      <c r="J20" s="133"/>
    </row>
    <row r="21" spans="2:10" ht="12.75">
      <c r="B21" s="157"/>
      <c r="C21" s="129"/>
      <c r="D21" s="129"/>
      <c r="E21" s="203" t="s">
        <v>221</v>
      </c>
      <c r="F21" s="203"/>
      <c r="G21" s="203"/>
      <c r="H21" s="203"/>
      <c r="I21" s="100">
        <v>0</v>
      </c>
      <c r="J21" s="133"/>
    </row>
    <row r="22" spans="2:10" ht="12.75">
      <c r="B22" s="157"/>
      <c r="C22" s="129"/>
      <c r="D22" s="129"/>
      <c r="E22" s="203" t="s">
        <v>191</v>
      </c>
      <c r="F22" s="203"/>
      <c r="G22" s="203"/>
      <c r="H22" s="203"/>
      <c r="I22" s="100">
        <v>0</v>
      </c>
      <c r="J22" s="133"/>
    </row>
    <row r="23" spans="2:12" ht="12.75">
      <c r="B23" s="157"/>
      <c r="C23" s="129"/>
      <c r="D23" s="129"/>
      <c r="E23" s="204" t="s">
        <v>148</v>
      </c>
      <c r="F23" s="204"/>
      <c r="G23" s="204"/>
      <c r="H23" s="204"/>
      <c r="I23" s="108">
        <f>SUM(I17:I22)</f>
        <v>9312617</v>
      </c>
      <c r="J23" s="133"/>
      <c r="L23" s="98"/>
    </row>
    <row r="24" spans="2:10" ht="12.75">
      <c r="B24" s="157"/>
      <c r="C24" s="129"/>
      <c r="D24" s="129"/>
      <c r="E24" s="129"/>
      <c r="F24" s="136"/>
      <c r="G24" s="136"/>
      <c r="H24" s="136"/>
      <c r="I24" s="137"/>
      <c r="J24" s="133"/>
    </row>
    <row r="25" spans="2:10" ht="12.75">
      <c r="B25" s="157"/>
      <c r="C25" s="129"/>
      <c r="D25" s="129" t="s">
        <v>149</v>
      </c>
      <c r="E25" s="129"/>
      <c r="F25" s="129"/>
      <c r="G25" s="129"/>
      <c r="H25" s="129"/>
      <c r="I25" s="129"/>
      <c r="J25" s="133"/>
    </row>
    <row r="26" spans="2:10" ht="12.75">
      <c r="B26" s="157"/>
      <c r="C26" s="129"/>
      <c r="D26" s="129"/>
      <c r="E26" s="203" t="s">
        <v>211</v>
      </c>
      <c r="F26" s="203"/>
      <c r="G26" s="203"/>
      <c r="H26" s="203"/>
      <c r="I26" s="100">
        <v>9312617</v>
      </c>
      <c r="J26" s="133"/>
    </row>
    <row r="27" spans="2:10" ht="12.75">
      <c r="B27" s="157"/>
      <c r="C27" s="129"/>
      <c r="D27" s="129"/>
      <c r="E27" s="211" t="s">
        <v>205</v>
      </c>
      <c r="F27" s="212"/>
      <c r="G27" s="212"/>
      <c r="H27" s="213"/>
      <c r="I27" s="100">
        <v>0</v>
      </c>
      <c r="J27" s="133"/>
    </row>
    <row r="28" spans="2:10" ht="12.75">
      <c r="B28" s="157"/>
      <c r="C28" s="129"/>
      <c r="D28" s="129"/>
      <c r="E28" s="211" t="s">
        <v>206</v>
      </c>
      <c r="F28" s="212"/>
      <c r="G28" s="212"/>
      <c r="H28" s="213"/>
      <c r="I28" s="100">
        <v>-330628</v>
      </c>
      <c r="J28" s="133"/>
    </row>
    <row r="29" spans="2:10" ht="12.75">
      <c r="B29" s="157"/>
      <c r="C29" s="129"/>
      <c r="D29" s="129"/>
      <c r="E29" s="203" t="s">
        <v>220</v>
      </c>
      <c r="F29" s="203"/>
      <c r="G29" s="203"/>
      <c r="H29" s="203"/>
      <c r="I29" s="100">
        <v>0</v>
      </c>
      <c r="J29" s="133"/>
    </row>
    <row r="30" spans="2:11" ht="12.75">
      <c r="B30" s="157"/>
      <c r="C30" s="129"/>
      <c r="D30" s="129"/>
      <c r="E30" s="203" t="s">
        <v>221</v>
      </c>
      <c r="F30" s="203"/>
      <c r="G30" s="203"/>
      <c r="H30" s="203"/>
      <c r="I30" s="100">
        <v>0</v>
      </c>
      <c r="J30" s="133"/>
      <c r="K30" s="98"/>
    </row>
    <row r="31" spans="2:11" ht="12.75">
      <c r="B31" s="157"/>
      <c r="C31" s="129"/>
      <c r="D31" s="129"/>
      <c r="E31" s="203" t="s">
        <v>191</v>
      </c>
      <c r="F31" s="203"/>
      <c r="G31" s="203"/>
      <c r="H31" s="203"/>
      <c r="I31" s="100">
        <v>0</v>
      </c>
      <c r="J31" s="133"/>
      <c r="K31" s="98"/>
    </row>
    <row r="32" spans="2:10" ht="12.75">
      <c r="B32" s="157"/>
      <c r="C32" s="129"/>
      <c r="D32" s="129"/>
      <c r="E32" s="203" t="s">
        <v>212</v>
      </c>
      <c r="F32" s="203"/>
      <c r="G32" s="203"/>
      <c r="H32" s="203"/>
      <c r="I32" s="100">
        <v>0</v>
      </c>
      <c r="J32" s="133"/>
    </row>
    <row r="33" spans="2:10" ht="12.75">
      <c r="B33" s="157"/>
      <c r="C33" s="129"/>
      <c r="D33" s="129"/>
      <c r="E33" s="203" t="s">
        <v>223</v>
      </c>
      <c r="F33" s="203"/>
      <c r="G33" s="203"/>
      <c r="H33" s="203"/>
      <c r="I33" s="100">
        <v>0</v>
      </c>
      <c r="J33" s="133"/>
    </row>
    <row r="34" spans="2:10" ht="12.75">
      <c r="B34" s="157"/>
      <c r="C34" s="129"/>
      <c r="D34" s="129"/>
      <c r="E34" s="203" t="s">
        <v>200</v>
      </c>
      <c r="F34" s="203"/>
      <c r="G34" s="203"/>
      <c r="H34" s="203"/>
      <c r="I34" s="100">
        <v>63772</v>
      </c>
      <c r="J34" s="133"/>
    </row>
    <row r="35" spans="2:10" ht="12.75">
      <c r="B35" s="157"/>
      <c r="C35" s="129"/>
      <c r="D35" s="129"/>
      <c r="E35" s="203" t="s">
        <v>192</v>
      </c>
      <c r="F35" s="203"/>
      <c r="G35" s="203"/>
      <c r="H35" s="203"/>
      <c r="I35" s="100">
        <v>0</v>
      </c>
      <c r="J35" s="133"/>
    </row>
    <row r="36" spans="2:11" ht="12.75">
      <c r="B36" s="157"/>
      <c r="C36" s="129"/>
      <c r="D36" s="129"/>
      <c r="E36" s="203" t="s">
        <v>198</v>
      </c>
      <c r="F36" s="203"/>
      <c r="G36" s="203"/>
      <c r="H36" s="203"/>
      <c r="I36" s="100">
        <v>11000</v>
      </c>
      <c r="J36" s="133"/>
      <c r="K36" s="98"/>
    </row>
    <row r="37" spans="2:12" ht="12.75">
      <c r="B37" s="157"/>
      <c r="C37" s="129"/>
      <c r="D37" s="129"/>
      <c r="E37" s="203" t="s">
        <v>199</v>
      </c>
      <c r="F37" s="203"/>
      <c r="G37" s="203"/>
      <c r="H37" s="203"/>
      <c r="I37" s="100">
        <v>0</v>
      </c>
      <c r="J37" s="133"/>
      <c r="L37" s="98"/>
    </row>
    <row r="38" spans="2:10" ht="12.75">
      <c r="B38" s="157"/>
      <c r="C38" s="129"/>
      <c r="D38" s="129"/>
      <c r="E38" s="204" t="s">
        <v>150</v>
      </c>
      <c r="F38" s="204"/>
      <c r="G38" s="204"/>
      <c r="H38" s="204"/>
      <c r="I38" s="108">
        <f>SUM(I26:I37)</f>
        <v>9056761</v>
      </c>
      <c r="J38" s="133"/>
    </row>
    <row r="39" spans="2:12" ht="12.75">
      <c r="B39" s="157"/>
      <c r="C39" s="129"/>
      <c r="D39" s="129"/>
      <c r="E39" s="203" t="s">
        <v>265</v>
      </c>
      <c r="F39" s="203"/>
      <c r="G39" s="203"/>
      <c r="H39" s="203"/>
      <c r="I39" s="100">
        <v>0</v>
      </c>
      <c r="J39" s="133"/>
      <c r="L39" s="98"/>
    </row>
    <row r="40" spans="2:10" ht="12.75">
      <c r="B40" s="157"/>
      <c r="C40" s="129"/>
      <c r="D40" s="129"/>
      <c r="E40" s="204" t="s">
        <v>150</v>
      </c>
      <c r="F40" s="204"/>
      <c r="G40" s="204"/>
      <c r="H40" s="204"/>
      <c r="I40" s="108">
        <f>SUM(I38:I39)</f>
        <v>9056761</v>
      </c>
      <c r="J40" s="133"/>
    </row>
    <row r="41" spans="2:10" ht="12.75">
      <c r="B41" s="157"/>
      <c r="C41" s="129"/>
      <c r="D41" s="129"/>
      <c r="E41" s="129"/>
      <c r="F41" s="129"/>
      <c r="G41" s="129"/>
      <c r="H41" s="129"/>
      <c r="I41" s="129"/>
      <c r="J41" s="133"/>
    </row>
    <row r="42" spans="2:10" ht="12.75">
      <c r="B42" s="157"/>
      <c r="C42" s="129"/>
      <c r="D42" s="129" t="s">
        <v>193</v>
      </c>
      <c r="E42" s="129"/>
      <c r="F42" s="129"/>
      <c r="G42" s="129"/>
      <c r="H42" s="129"/>
      <c r="I42" s="129"/>
      <c r="J42" s="133"/>
    </row>
    <row r="43" spans="2:10" ht="15" customHeight="1">
      <c r="B43" s="157"/>
      <c r="C43" s="129"/>
      <c r="D43" s="129"/>
      <c r="E43" s="203" t="s">
        <v>208</v>
      </c>
      <c r="F43" s="203"/>
      <c r="G43" s="203"/>
      <c r="H43" s="203"/>
      <c r="I43" s="100">
        <v>9755393</v>
      </c>
      <c r="J43" s="133"/>
    </row>
    <row r="44" spans="2:10" ht="15" customHeight="1">
      <c r="B44" s="157"/>
      <c r="C44" s="129"/>
      <c r="D44" s="129"/>
      <c r="E44" s="203" t="s">
        <v>209</v>
      </c>
      <c r="F44" s="203"/>
      <c r="G44" s="203"/>
      <c r="H44" s="203"/>
      <c r="I44" s="100">
        <v>0</v>
      </c>
      <c r="J44" s="133"/>
    </row>
    <row r="45" spans="2:12" ht="14.25" customHeight="1">
      <c r="B45" s="157"/>
      <c r="C45" s="129"/>
      <c r="D45" s="129"/>
      <c r="E45" s="205" t="s">
        <v>194</v>
      </c>
      <c r="F45" s="205"/>
      <c r="G45" s="205"/>
      <c r="H45" s="205"/>
      <c r="I45" s="108">
        <f>SUM(I43:I44)</f>
        <v>9755393</v>
      </c>
      <c r="J45" s="133"/>
      <c r="L45" s="98"/>
    </row>
    <row r="46" spans="2:12" ht="12.75">
      <c r="B46" s="157"/>
      <c r="C46" s="129"/>
      <c r="D46" s="205" t="s">
        <v>195</v>
      </c>
      <c r="E46" s="205"/>
      <c r="F46" s="205"/>
      <c r="G46" s="205"/>
      <c r="H46" s="205"/>
      <c r="I46" s="108">
        <f>I45-I38</f>
        <v>698632</v>
      </c>
      <c r="J46" s="133"/>
      <c r="L46" s="98"/>
    </row>
    <row r="47" spans="2:10" ht="12.75">
      <c r="B47" s="157"/>
      <c r="C47" s="129"/>
      <c r="D47" s="205" t="s">
        <v>233</v>
      </c>
      <c r="E47" s="205"/>
      <c r="F47" s="205"/>
      <c r="G47" s="205"/>
      <c r="H47" s="205"/>
      <c r="I47" s="108">
        <f>I45-I40</f>
        <v>698632</v>
      </c>
      <c r="J47" s="159">
        <f>I46/I45</f>
        <v>0.07161495185278542</v>
      </c>
    </row>
    <row r="48" spans="2:12" ht="12.75">
      <c r="B48" s="157" t="s">
        <v>232</v>
      </c>
      <c r="C48" s="129"/>
      <c r="D48" s="129"/>
      <c r="E48" s="129"/>
      <c r="F48" s="136"/>
      <c r="G48" s="136"/>
      <c r="H48" s="136"/>
      <c r="I48" s="137"/>
      <c r="J48" s="159"/>
      <c r="L48" s="98"/>
    </row>
    <row r="49" spans="2:10" ht="12.75" customHeight="1">
      <c r="B49" s="199" t="s">
        <v>224</v>
      </c>
      <c r="C49" s="199" t="s">
        <v>225</v>
      </c>
      <c r="D49" s="206" t="s">
        <v>226</v>
      </c>
      <c r="E49" s="199" t="s">
        <v>227</v>
      </c>
      <c r="F49" s="207" t="s">
        <v>234</v>
      </c>
      <c r="G49" s="209" t="s">
        <v>235</v>
      </c>
      <c r="H49" s="199" t="s">
        <v>228</v>
      </c>
      <c r="I49" s="199" t="s">
        <v>266</v>
      </c>
      <c r="J49" s="201" t="s">
        <v>231</v>
      </c>
    </row>
    <row r="50" spans="2:10" ht="12.75">
      <c r="B50" s="200"/>
      <c r="C50" s="200"/>
      <c r="D50" s="206"/>
      <c r="E50" s="200"/>
      <c r="F50" s="208"/>
      <c r="G50" s="210"/>
      <c r="H50" s="200"/>
      <c r="I50" s="200"/>
      <c r="J50" s="202"/>
    </row>
    <row r="51" spans="2:10" ht="12.75">
      <c r="B51" s="163" t="s">
        <v>229</v>
      </c>
      <c r="C51" s="102">
        <v>8000000</v>
      </c>
      <c r="D51" s="107">
        <f>C51/C53</f>
        <v>0.8200592226269101</v>
      </c>
      <c r="E51" s="102">
        <f>D51*I38</f>
        <v>7427080.385177717</v>
      </c>
      <c r="F51" s="102">
        <f>C51-E51</f>
        <v>572919.6148222834</v>
      </c>
      <c r="G51" s="107">
        <v>0.05</v>
      </c>
      <c r="H51" s="102">
        <f>F51*G51</f>
        <v>28645.98074111417</v>
      </c>
      <c r="I51" s="102">
        <v>7497</v>
      </c>
      <c r="J51" s="102">
        <f>H51-I51</f>
        <v>21148.98074111417</v>
      </c>
    </row>
    <row r="52" spans="2:10" ht="12.75">
      <c r="B52" s="163" t="s">
        <v>230</v>
      </c>
      <c r="C52" s="102">
        <v>1755393</v>
      </c>
      <c r="D52" s="107">
        <f>C52/C53</f>
        <v>0.17994077737308994</v>
      </c>
      <c r="E52" s="102">
        <f>D52*I38</f>
        <v>1629680.6148222834</v>
      </c>
      <c r="F52" s="102">
        <f>C52-E52</f>
        <v>125712.38517771661</v>
      </c>
      <c r="G52" s="107">
        <v>0.15</v>
      </c>
      <c r="H52" s="102">
        <f>F52*G52</f>
        <v>18856.857776657493</v>
      </c>
      <c r="I52" s="102">
        <v>30000</v>
      </c>
      <c r="J52" s="102">
        <f>H52-I52</f>
        <v>-11143.142223342507</v>
      </c>
    </row>
    <row r="53" spans="2:10" ht="12.75">
      <c r="B53" s="156" t="s">
        <v>29</v>
      </c>
      <c r="C53" s="164">
        <f aca="true" t="shared" si="0" ref="C53:J53">SUM(C51:C52)</f>
        <v>9755393</v>
      </c>
      <c r="D53" s="165">
        <f t="shared" si="0"/>
        <v>1</v>
      </c>
      <c r="E53" s="164">
        <f t="shared" si="0"/>
        <v>9056761</v>
      </c>
      <c r="F53" s="164">
        <f t="shared" si="0"/>
        <v>698632</v>
      </c>
      <c r="G53" s="164">
        <f t="shared" si="0"/>
        <v>0.2</v>
      </c>
      <c r="H53" s="164">
        <f t="shared" si="0"/>
        <v>47502.83851777166</v>
      </c>
      <c r="I53" s="164">
        <f t="shared" si="0"/>
        <v>37497</v>
      </c>
      <c r="J53" s="164">
        <f t="shared" si="0"/>
        <v>10005.838517771663</v>
      </c>
    </row>
    <row r="54" spans="2:10" ht="12.75">
      <c r="B54" s="157"/>
      <c r="C54" s="129"/>
      <c r="D54" s="129"/>
      <c r="E54" s="129"/>
      <c r="F54" s="136"/>
      <c r="G54" s="136"/>
      <c r="H54" s="136"/>
      <c r="I54" s="137"/>
      <c r="J54" s="159"/>
    </row>
    <row r="55" spans="2:10" ht="12.75">
      <c r="B55" s="157" t="s">
        <v>236</v>
      </c>
      <c r="C55" s="129"/>
      <c r="D55" s="129"/>
      <c r="E55" s="129"/>
      <c r="F55" s="136"/>
      <c r="G55" s="136"/>
      <c r="H55" s="136"/>
      <c r="I55" s="137"/>
      <c r="J55" s="159"/>
    </row>
    <row r="56" spans="2:10" ht="12.75">
      <c r="B56" s="157" t="s">
        <v>237</v>
      </c>
      <c r="C56" s="129"/>
      <c r="D56" s="129"/>
      <c r="E56" s="129"/>
      <c r="F56" s="136"/>
      <c r="G56" s="136"/>
      <c r="H56" s="136"/>
      <c r="I56" s="137"/>
      <c r="J56" s="159"/>
    </row>
    <row r="57" spans="2:10" ht="12.75">
      <c r="B57" s="157" t="s">
        <v>238</v>
      </c>
      <c r="C57" s="129"/>
      <c r="D57" s="129"/>
      <c r="E57" s="129"/>
      <c r="F57" s="136"/>
      <c r="G57" s="136"/>
      <c r="H57" s="136"/>
      <c r="I57" s="137"/>
      <c r="J57" s="159"/>
    </row>
    <row r="58" spans="2:10" ht="12.75">
      <c r="B58" s="157" t="s">
        <v>239</v>
      </c>
      <c r="C58" s="129"/>
      <c r="D58" s="129"/>
      <c r="E58" s="129"/>
      <c r="F58" s="136"/>
      <c r="G58" s="136"/>
      <c r="H58" s="136"/>
      <c r="I58" s="137"/>
      <c r="J58" s="159"/>
    </row>
    <row r="59" spans="2:10" ht="12.75">
      <c r="B59" s="157"/>
      <c r="C59" s="129"/>
      <c r="D59" s="129"/>
      <c r="E59" s="129"/>
      <c r="F59" s="129"/>
      <c r="G59" s="129"/>
      <c r="H59" s="129"/>
      <c r="I59" s="129"/>
      <c r="J59" s="133"/>
    </row>
    <row r="60" spans="2:10" ht="12.75">
      <c r="B60" s="157"/>
      <c r="C60" s="217" t="s">
        <v>196</v>
      </c>
      <c r="D60" s="217"/>
      <c r="E60" s="136"/>
      <c r="F60" s="136"/>
      <c r="G60" s="136"/>
      <c r="H60" s="217" t="s">
        <v>139</v>
      </c>
      <c r="I60" s="217"/>
      <c r="J60" s="133"/>
    </row>
    <row r="61" spans="2:10" ht="12.75">
      <c r="B61" s="157"/>
      <c r="C61" s="129"/>
      <c r="D61" s="129"/>
      <c r="E61" s="129"/>
      <c r="F61" s="129"/>
      <c r="G61" s="129"/>
      <c r="H61" s="129"/>
      <c r="I61" s="129"/>
      <c r="J61" s="133"/>
    </row>
    <row r="62" spans="2:10" ht="12.75">
      <c r="B62" s="157"/>
      <c r="C62" s="214" t="s">
        <v>197</v>
      </c>
      <c r="D62" s="214"/>
      <c r="E62" s="129"/>
      <c r="F62" s="129"/>
      <c r="G62" s="129"/>
      <c r="H62" s="214" t="str">
        <f>Pasqyrat!C39</f>
        <v> Pavli Buzo</v>
      </c>
      <c r="I62" s="214"/>
      <c r="J62" s="133"/>
    </row>
    <row r="63" spans="2:10" ht="12.75">
      <c r="B63" s="160"/>
      <c r="C63" s="161"/>
      <c r="D63" s="161"/>
      <c r="E63" s="161"/>
      <c r="F63" s="161"/>
      <c r="G63" s="161"/>
      <c r="H63" s="161"/>
      <c r="I63" s="161"/>
      <c r="J63" s="162"/>
    </row>
    <row r="67" ht="12.75">
      <c r="I67" s="98"/>
    </row>
    <row r="68" ht="12.75">
      <c r="I68" s="98"/>
    </row>
    <row r="69" ht="12.75">
      <c r="I69" s="98"/>
    </row>
    <row r="70" ht="12.75">
      <c r="I70" s="98"/>
    </row>
    <row r="71" ht="12.75">
      <c r="I71" s="98"/>
    </row>
    <row r="72" ht="12.75">
      <c r="I72" s="98"/>
    </row>
    <row r="73" ht="12.75">
      <c r="I73" s="98"/>
    </row>
    <row r="74" ht="12.75">
      <c r="I74" s="98"/>
    </row>
    <row r="75" ht="12.75">
      <c r="I75" s="98"/>
    </row>
    <row r="76" ht="12.75">
      <c r="I76" s="98"/>
    </row>
  </sheetData>
  <sheetProtection/>
  <mergeCells count="50">
    <mergeCell ref="H60:I60"/>
    <mergeCell ref="D46:H46"/>
    <mergeCell ref="E29:H29"/>
    <mergeCell ref="D3:H3"/>
    <mergeCell ref="C5:I5"/>
    <mergeCell ref="C6:I6"/>
    <mergeCell ref="C7:I7"/>
    <mergeCell ref="C11:I11"/>
    <mergeCell ref="E18:H18"/>
    <mergeCell ref="E19:H19"/>
    <mergeCell ref="C62:D62"/>
    <mergeCell ref="H62:I62"/>
    <mergeCell ref="E26:H26"/>
    <mergeCell ref="C12:I12"/>
    <mergeCell ref="C13:I13"/>
    <mergeCell ref="C14:I14"/>
    <mergeCell ref="C15:I15"/>
    <mergeCell ref="C16:I16"/>
    <mergeCell ref="E17:H17"/>
    <mergeCell ref="C60:D60"/>
    <mergeCell ref="E20:H20"/>
    <mergeCell ref="E21:H21"/>
    <mergeCell ref="E22:H22"/>
    <mergeCell ref="E23:H23"/>
    <mergeCell ref="E30:H30"/>
    <mergeCell ref="E31:H31"/>
    <mergeCell ref="E27:H27"/>
    <mergeCell ref="E28:H28"/>
    <mergeCell ref="E38:H38"/>
    <mergeCell ref="E43:H43"/>
    <mergeCell ref="E44:H44"/>
    <mergeCell ref="E45:H45"/>
    <mergeCell ref="E32:H32"/>
    <mergeCell ref="E33:H33"/>
    <mergeCell ref="E34:H34"/>
    <mergeCell ref="E35:H35"/>
    <mergeCell ref="E36:H36"/>
    <mergeCell ref="E37:H37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E39:H39"/>
    <mergeCell ref="E40:H40"/>
    <mergeCell ref="D47:H47"/>
  </mergeCells>
  <printOptions/>
  <pageMargins left="0.45" right="0.45" top="0.25" bottom="0.25" header="0.3" footer="0.3"/>
  <pageSetup horizontalDpi="600" verticalDpi="600" orientation="portrait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</cp:lastModifiedBy>
  <cp:lastPrinted>2018-03-29T19:22:10Z</cp:lastPrinted>
  <dcterms:created xsi:type="dcterms:W3CDTF">2008-12-07T08:59:09Z</dcterms:created>
  <dcterms:modified xsi:type="dcterms:W3CDTF">2018-07-23T09:09:34Z</dcterms:modified>
  <cp:category/>
  <cp:version/>
  <cp:contentType/>
  <cp:contentStatus/>
</cp:coreProperties>
</file>