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995" windowHeight="8700" activeTab="3"/>
  </bookViews>
  <sheets>
    <sheet name="Faqja 1" sheetId="1" r:id="rId1"/>
    <sheet name="AKTIVET" sheetId="2" r:id="rId2"/>
    <sheet name="PASIVET DHE KAPITALI" sheetId="3" r:id="rId3"/>
    <sheet name="PASQYRA E TE ARDH. DHE SHP" sheetId="4" r:id="rId4"/>
    <sheet name="PASQ.NDRYSHIMIT TE KAPITALIT" sheetId="5" r:id="rId5"/>
    <sheet name="PASQYRA E FLUKSIT MONETAR" sheetId="6" r:id="rId6"/>
    <sheet name="DEKL. ANALIT. PER TAT. MBI TR" sheetId="7" r:id="rId7"/>
    <sheet name="LLOG.TATIM FITIMIT" sheetId="8" r:id="rId8"/>
    <sheet name="AKT.AGJ MATERIALE " sheetId="9" r:id="rId9"/>
    <sheet name="AAM" sheetId="10" r:id="rId10"/>
    <sheet name="ANEKS STATISTIKOR1" sheetId="11" r:id="rId11"/>
    <sheet name="ANEKS STATISTIKOR 2" sheetId="12" r:id="rId12"/>
    <sheet name="PASQYRE NR 3" sheetId="13" r:id="rId13"/>
    <sheet name="LLOG BANKARE" sheetId="14" r:id="rId14"/>
    <sheet name="MAKINA" sheetId="15" r:id="rId15"/>
    <sheet name="INVENTARI" sheetId="16" r:id="rId16"/>
  </sheets>
  <definedNames/>
  <calcPr fullCalcOnLoad="1"/>
</workbook>
</file>

<file path=xl/sharedStrings.xml><?xml version="1.0" encoding="utf-8"?>
<sst xmlns="http://schemas.openxmlformats.org/spreadsheetml/2006/main" count="677" uniqueCount="521">
  <si>
    <t xml:space="preserve">Emertimi dhe Forma ligjore                </t>
  </si>
  <si>
    <t>DIVITECH Sh.P.K.</t>
  </si>
  <si>
    <t xml:space="preserve">NIPT - i                                              </t>
  </si>
  <si>
    <t>L01306049O</t>
  </si>
  <si>
    <t xml:space="preserve">Adresa e Selise                                 </t>
  </si>
  <si>
    <t>Rr. M. Gjollesha, Nr. 25, prane St. Dinamo</t>
  </si>
  <si>
    <t xml:space="preserve">                                                                               </t>
  </si>
  <si>
    <t>Tiranë</t>
  </si>
  <si>
    <t xml:space="preserve">Data e krijimit                                    </t>
  </si>
  <si>
    <t xml:space="preserve">Nr. i Regjistrit Tregtar                          </t>
  </si>
  <si>
    <t xml:space="preserve">Veprimtaria  Kryesore                         </t>
  </si>
  <si>
    <t>Import - Export, tregti me shumice dhe pakice,</t>
  </si>
  <si>
    <t xml:space="preserve">                                                       </t>
  </si>
  <si>
    <t xml:space="preserve">sherbime mirembajtje per te gjitha llojet e </t>
  </si>
  <si>
    <t xml:space="preserve">                                                        </t>
  </si>
  <si>
    <t>paisjeve kompjuterike dhe elektronike etj</t>
  </si>
  <si>
    <t xml:space="preserve">         P A S Q Y R A T    F I N A N C I A R E</t>
  </si>
  <si>
    <t xml:space="preserve">                 (  Ne zbatim te Standartit Kombetar te Kontabilitetit Nr.2 dhe</t>
  </si>
  <si>
    <t xml:space="preserve">    Ligjit Nr.9228  Date 29.04.2004    Per Kontabilitetin dhe Pasqyrat Financiare  )</t>
  </si>
  <si>
    <t xml:space="preserve">             Viti  2011</t>
  </si>
  <si>
    <t xml:space="preserve">Pasqyra Financiare jane individuale                              </t>
  </si>
  <si>
    <t>Po</t>
  </si>
  <si>
    <t xml:space="preserve">Pasqyra Financiare jane te konsoliduara                       </t>
  </si>
  <si>
    <t>-</t>
  </si>
  <si>
    <t xml:space="preserve">Pasqyra Financiare jane te shprehura ne                      </t>
  </si>
  <si>
    <t>Lekë</t>
  </si>
  <si>
    <t xml:space="preserve">Pasqyra Financiare jane te rrumbullakosura ne             </t>
  </si>
  <si>
    <t xml:space="preserve">Periudha Kontabel e Pasqyrave Financiare                </t>
  </si>
  <si>
    <t>Nga           01.01.2011</t>
  </si>
  <si>
    <t xml:space="preserve">                                                                                  </t>
  </si>
  <si>
    <t>Deri           31.12.2011</t>
  </si>
  <si>
    <t xml:space="preserve">Data e mbylljes se Pasqyrave Financiare                      </t>
  </si>
  <si>
    <t>27.03.2012</t>
  </si>
  <si>
    <t>Rr M. Gjollesha, Nr. 25. Tiranë</t>
  </si>
  <si>
    <t>Inventari    i   Llogarive   Bankare   ne 31.12.2011</t>
  </si>
  <si>
    <t>Shuma ne monedhe</t>
  </si>
  <si>
    <t>Nr.</t>
  </si>
  <si>
    <t>Emertimi bankes</t>
  </si>
  <si>
    <t xml:space="preserve">Numri llogarise </t>
  </si>
  <si>
    <t>te huaj (Euro)</t>
  </si>
  <si>
    <t>te huaj (USD)</t>
  </si>
  <si>
    <t>Shuma ne leke</t>
  </si>
  <si>
    <t>Pro Credit Leke</t>
  </si>
  <si>
    <t>108615740001</t>
  </si>
  <si>
    <t>Pro Credit Euro</t>
  </si>
  <si>
    <t>108615740102</t>
  </si>
  <si>
    <t>198615740002</t>
  </si>
  <si>
    <t>Pro Credit USD</t>
  </si>
  <si>
    <t>198615740103</t>
  </si>
  <si>
    <t>Societe Generale Leke</t>
  </si>
  <si>
    <t>AL88213110440000000000978674</t>
  </si>
  <si>
    <t>Societe Generale Euro</t>
  </si>
  <si>
    <t>AL45213110440000000000978672</t>
  </si>
  <si>
    <t>Societe Generale USD</t>
  </si>
  <si>
    <t>AL72213110440000000000978671</t>
  </si>
  <si>
    <t>Shuma</t>
  </si>
  <si>
    <t>Perfaqesuesi Personit Juridik / fizik</t>
  </si>
  <si>
    <t>(       _________________        )</t>
  </si>
  <si>
    <t>(emer mbiemer, firme e vule)</t>
  </si>
  <si>
    <t>Inventari automjeteve ne pronesi te subjektit   2011</t>
  </si>
  <si>
    <t>Lloji automjetit</t>
  </si>
  <si>
    <t>Kapaciteti</t>
  </si>
  <si>
    <t>Targa</t>
  </si>
  <si>
    <t>Vlera</t>
  </si>
  <si>
    <t>Per Drejtimin e Shoqerise</t>
  </si>
  <si>
    <t xml:space="preserve">                                     Pasqyrat   Financiare   te   Vitit   2011 DIVITECH Sh.P.K.</t>
  </si>
  <si>
    <t xml:space="preserve">        Periudha</t>
  </si>
  <si>
    <t xml:space="preserve">       Periudha </t>
  </si>
  <si>
    <t>A   K   T   I   V   E   T</t>
  </si>
  <si>
    <t>Shenime</t>
  </si>
  <si>
    <t xml:space="preserve"> raportuese</t>
  </si>
  <si>
    <t xml:space="preserve"> para ardhese</t>
  </si>
  <si>
    <t>I</t>
  </si>
  <si>
    <t>A K T I V E T     A F A T S H K U R T R A</t>
  </si>
  <si>
    <t>1   Aktivet monetare</t>
  </si>
  <si>
    <t xml:space="preserve">        &gt;   Banka</t>
  </si>
  <si>
    <t xml:space="preserve">        &gt;   Arka</t>
  </si>
  <si>
    <t xml:space="preserve">        &gt;   Hua dhe letra me vlere afatshkurtra</t>
  </si>
  <si>
    <t>2   Derivative dhe akt. finanz te mbajtura per tregtim</t>
  </si>
  <si>
    <t>3   Aktive te tjera financiare afatshkurtra</t>
  </si>
  <si>
    <t xml:space="preserve">        &gt;   Kliente per mallra, produkte e sherbime</t>
  </si>
  <si>
    <t xml:space="preserve">        &gt;   Tatim mbi fitimin</t>
  </si>
  <si>
    <t xml:space="preserve">        &gt;   Tvsh</t>
  </si>
  <si>
    <t xml:space="preserve">        &gt;   Te drejta e detyrimeve ndaj ortakeve</t>
  </si>
  <si>
    <t xml:space="preserve">        &gt;   Parapagime te dhena</t>
  </si>
  <si>
    <r>
      <t xml:space="preserve">        &gt;   </t>
    </r>
    <r>
      <rPr>
        <sz val="8"/>
        <rFont val="Arial"/>
        <family val="2"/>
      </rPr>
      <t>Debitore, Kreditore te tjere Garanci bllokuar ne banke</t>
    </r>
  </si>
  <si>
    <t xml:space="preserve">   </t>
  </si>
  <si>
    <t xml:space="preserve">        &gt;   Investime te tjera financiare</t>
  </si>
  <si>
    <t xml:space="preserve">        &gt;</t>
  </si>
  <si>
    <t>4   Inventari</t>
  </si>
  <si>
    <t xml:space="preserve">        &gt;   Lendet e para</t>
  </si>
  <si>
    <t xml:space="preserve">        &gt;   Inventari Imet dhe amballazhet</t>
  </si>
  <si>
    <t xml:space="preserve">        &gt;   Prodhimi ne proces</t>
  </si>
  <si>
    <t xml:space="preserve">        &gt;   Produkte te gatshme</t>
  </si>
  <si>
    <t xml:space="preserve">        &gt;   Mallra per rishitje</t>
  </si>
  <si>
    <t xml:space="preserve">        &gt;   Parapagesa per furnizime</t>
  </si>
  <si>
    <t>5   Aktive biologjike afatshkurtra</t>
  </si>
  <si>
    <t>6   Aktivet afatshkurtra te mbajtura per shitje</t>
  </si>
  <si>
    <t>7   Parapagimet dhe shpenzimet e shtyra</t>
  </si>
  <si>
    <t xml:space="preserve">        &gt;   Shpenzime te periudhave te ardhshme</t>
  </si>
  <si>
    <t>II</t>
  </si>
  <si>
    <t>A K T I V E T     A F A T G J A T A</t>
  </si>
  <si>
    <t>1   Investimet financiare afatgjata</t>
  </si>
  <si>
    <t xml:space="preserve">        &gt;   </t>
  </si>
  <si>
    <t>2   Aktivet afatgjata materiale</t>
  </si>
  <si>
    <t xml:space="preserve">        &gt;   Toka</t>
  </si>
  <si>
    <t xml:space="preserve">        &gt;   Ndertesa</t>
  </si>
  <si>
    <t xml:space="preserve">        &gt;   Makineri dhe paisje</t>
  </si>
  <si>
    <t xml:space="preserve">        &gt;   Aktive tjera afatgjata materiale</t>
  </si>
  <si>
    <t>3   Aktivet afatgjate ne proces</t>
  </si>
  <si>
    <t>4   Aktivet biologjike afatgjata</t>
  </si>
  <si>
    <t>5   Aktive afatgjata jo materiale</t>
  </si>
  <si>
    <t>6   Kapitali aksioner I papaguar</t>
  </si>
  <si>
    <t>7   Aktive te tjera afatgjata</t>
  </si>
  <si>
    <t>T O T A L I     A K T I V E V E    (I + II)</t>
  </si>
  <si>
    <t>P A S I V E T   D H E   K A P I T A L I</t>
  </si>
  <si>
    <t>P A S I V E T      A F A T S H K U R T R A</t>
  </si>
  <si>
    <t>1   Derivativet</t>
  </si>
  <si>
    <t>2   Huamarrjet</t>
  </si>
  <si>
    <t xml:space="preserve">        &gt;   Llogari bankare te zbuluara</t>
  </si>
  <si>
    <t xml:space="preserve">        &gt;   Huamarrje afat shkurtra Overdraft</t>
  </si>
  <si>
    <t>3   Huat dhe parapagimet</t>
  </si>
  <si>
    <t xml:space="preserve">        &gt;   Te pagueshme ndaj furnitoreve</t>
  </si>
  <si>
    <t xml:space="preserve">        &gt;   Te pagueshme ndaj punonjesve</t>
  </si>
  <si>
    <t xml:space="preserve">        &gt;   Detyrimet per Sigurime Shoqerore</t>
  </si>
  <si>
    <t xml:space="preserve">        &gt;   Detyrime per tatim fitimi</t>
  </si>
  <si>
    <t xml:space="preserve">        &gt;   Detyrime per tvsh</t>
  </si>
  <si>
    <t xml:space="preserve">        &gt;   Detyrime per akcize</t>
  </si>
  <si>
    <t xml:space="preserve">        &gt;   Detyrime te tjera tatimore - tat ardhura personale</t>
  </si>
  <si>
    <t xml:space="preserve">        &gt;   Parapagime te klienteve</t>
  </si>
  <si>
    <t xml:space="preserve">        &gt;   Te drejta e Detyrime ndaj ortakeve / aksionereve</t>
  </si>
  <si>
    <t xml:space="preserve">        &gt;   Debitore e kreditore te tjere Ortaku/Administratori</t>
  </si>
  <si>
    <t>4   Grante dhe te ardhura te shtyra</t>
  </si>
  <si>
    <t>5   Provizionet afatshkurtra</t>
  </si>
  <si>
    <t>P A S I V E T   A F A T G J A T A</t>
  </si>
  <si>
    <t>1   Huate afatgjata</t>
  </si>
  <si>
    <t xml:space="preserve">        &gt;   Huate nga banka</t>
  </si>
  <si>
    <t xml:space="preserve">        &gt;   Detyrime nga qeraja financiare</t>
  </si>
  <si>
    <t>2   Huamarrje te tjera afatgjata</t>
  </si>
  <si>
    <t>3   Grante dhe te ardhura te shtyra</t>
  </si>
  <si>
    <t>4   Provizione afatgjata</t>
  </si>
  <si>
    <t>T O T A L I   P A S I V E V E    (I + II)</t>
  </si>
  <si>
    <t>III</t>
  </si>
  <si>
    <t>K A P I T A L I</t>
  </si>
  <si>
    <t>1    Aksionet e pakices</t>
  </si>
  <si>
    <t>2    Kapitali aksionereve te shoqerise meme</t>
  </si>
  <si>
    <t>3    Kapitali aksionar</t>
  </si>
  <si>
    <t>4    Aksionet e thesarit</t>
  </si>
  <si>
    <t>5    Prime te lidhura me kapitalin</t>
  </si>
  <si>
    <t>6    Rezerva nga rivleresimi</t>
  </si>
  <si>
    <t>7    Rezeva ligjore</t>
  </si>
  <si>
    <t>8    Rezerva statuore</t>
  </si>
  <si>
    <t>9    Rezerva te tjera (per investime)</t>
  </si>
  <si>
    <t>10  Fitim/humbja e pashperndare</t>
  </si>
  <si>
    <t>11  Rezultati I ushtrimit</t>
  </si>
  <si>
    <t>TOTALI   PASIVEVE   DHE  KAPITALIT  (I + II + III)</t>
  </si>
  <si>
    <t xml:space="preserve">          PASQYRA E TE ARDHURAVE DHE SHPENZIMEVE  2011 DIVITECH Sh.P.K.</t>
  </si>
  <si>
    <t xml:space="preserve">                                 (Bazuar  ne  klasifikimin  e  shpenzimeve  sipas  natyres)</t>
  </si>
  <si>
    <t>Pershkrimi I elementeve</t>
  </si>
  <si>
    <t>Shitje mallra dhe sherbime</t>
  </si>
  <si>
    <t>Te ardhura te tjera</t>
  </si>
  <si>
    <t>Totali  i  te  ardhurave  ( 1  +  2 )</t>
  </si>
  <si>
    <t>Ndryshimet ne inventarin e prod.gat.e prodh.proces</t>
  </si>
  <si>
    <t>Puna e kryer nganjesite ekonomike raportuese per</t>
  </si>
  <si>
    <t>qellimet e veta dhe e kapitalizuar</t>
  </si>
  <si>
    <t>Mallrat lende e pare dhe sherbimet</t>
  </si>
  <si>
    <t>Shpenzime personeli</t>
  </si>
  <si>
    <t>Renia ne vlere (amortizimi dhe zhvleresimi)</t>
  </si>
  <si>
    <t>Shpenzime te tjera nga veprimtarite e shfrytezimit</t>
  </si>
  <si>
    <t>Totali  i  shpenzimeve  ( 3 - 8 )</t>
  </si>
  <si>
    <t>Fitimi (humbja) nga veprimtarite e shfrytezimit</t>
  </si>
  <si>
    <t>Te ardhurat e shpenz. Nga njesite e kontrolluara</t>
  </si>
  <si>
    <t>Te ardhurat dhe shpenz.financiare nga pjesemarr.</t>
  </si>
  <si>
    <t>Te ardhura dhe shpenz.financiare te tjera</t>
  </si>
  <si>
    <r>
      <t xml:space="preserve">121   </t>
    </r>
    <r>
      <rPr>
        <i/>
        <sz val="10"/>
        <rFont val="Arial"/>
        <family val="2"/>
      </rPr>
      <t>Te ardhura e shpenz.nga interesat</t>
    </r>
  </si>
  <si>
    <r>
      <t xml:space="preserve">122   </t>
    </r>
    <r>
      <rPr>
        <i/>
        <sz val="10"/>
        <rFont val="Arial"/>
        <family val="2"/>
      </rPr>
      <t>Fitimet (humbjet) nga kembimet valutare</t>
    </r>
  </si>
  <si>
    <r>
      <t xml:space="preserve">123   </t>
    </r>
    <r>
      <rPr>
        <i/>
        <sz val="10"/>
        <rFont val="Arial"/>
        <family val="2"/>
      </rPr>
      <t>Te ardhurat dhe shpenzimet financiare te tjera</t>
    </r>
  </si>
  <si>
    <t>Totali i te ardhurave dhe shpenz.financiare</t>
  </si>
  <si>
    <t>Fitim (humbja) para tatimit  ( 9 +/- 13 )</t>
  </si>
  <si>
    <t>Shpenzimet e tatim mbi fitimin</t>
  </si>
  <si>
    <t>Fitimi (humbja) neto e vitit financiar ( 14 - 15 )</t>
  </si>
  <si>
    <t xml:space="preserve">           Pasqyra  e  Ndryshimeve  ne  Kapital  2011 DIVITECH Sh.P.K.</t>
  </si>
  <si>
    <r>
      <t xml:space="preserve">     </t>
    </r>
    <r>
      <rPr>
        <b/>
        <u val="single"/>
        <sz val="10"/>
        <rFont val="Arial"/>
        <family val="2"/>
      </rPr>
      <t>Nje pasqyre e pa Konsoliduar</t>
    </r>
  </si>
  <si>
    <t>Kapitali aksionar</t>
  </si>
  <si>
    <t>Primi aksionit</t>
  </si>
  <si>
    <t>Aksione thesari</t>
  </si>
  <si>
    <t>Rez stat.ligj.tjera</t>
  </si>
  <si>
    <t>Fitimi pashperndare</t>
  </si>
  <si>
    <t>TOTALI</t>
  </si>
  <si>
    <t>Pozicioni me 31 dhjetor 2009</t>
  </si>
  <si>
    <t>A</t>
  </si>
  <si>
    <t>Efekti ndryshimeve ne politikat kontabel</t>
  </si>
  <si>
    <t>B</t>
  </si>
  <si>
    <t>Pozicioni i rregulluar</t>
  </si>
  <si>
    <t>Fitimi neto per periudhen kontabel</t>
  </si>
  <si>
    <t>Dividentet e paguar</t>
  </si>
  <si>
    <t>Rritja rezerves kapitalit</t>
  </si>
  <si>
    <t>Emetimi aksioneve</t>
  </si>
  <si>
    <t>Pozicioni me 31 dhjetor 2010</t>
  </si>
  <si>
    <t>Emetimi kapitali aksionar</t>
  </si>
  <si>
    <t>Aksione te thesari te riblera</t>
  </si>
  <si>
    <t>Pozicioni me 31 dhjetor 2011</t>
  </si>
  <si>
    <t xml:space="preserve">          Pasqyra   e  Fluksit  Monetar  -  Metoda  </t>
  </si>
  <si>
    <t>indirekte 2011 DIVITECH Sh.P.K.</t>
  </si>
  <si>
    <t>Pasqyra e fluksit monetar - Metoda indirekte</t>
  </si>
  <si>
    <t>Fluksi monetar nga veprimtarite e shfrytezimit</t>
  </si>
  <si>
    <t xml:space="preserve">         Fitimi para tatimit</t>
  </si>
  <si>
    <t xml:space="preserve">         Rregullime per:</t>
  </si>
  <si>
    <t xml:space="preserve">               Amortizimin</t>
  </si>
  <si>
    <t xml:space="preserve">               Humbje nga kembimet valutore</t>
  </si>
  <si>
    <t xml:space="preserve">               Te ardhura nga Investimet</t>
  </si>
  <si>
    <t xml:space="preserve">               Shpenzime per intresa</t>
  </si>
  <si>
    <t xml:space="preserve">         Rritje/renie ne Tepricen e kerkesave te arketueshme</t>
  </si>
  <si>
    <t xml:space="preserve">         nga aktiviteti, si dhe kerkesave te arketueshme te tjera</t>
  </si>
  <si>
    <t xml:space="preserve">         Rritje/renie ne Tepericen e inventarit</t>
  </si>
  <si>
    <t xml:space="preserve">         Rritje/renie ne tepricen e detyrimeve, per t'u paguar</t>
  </si>
  <si>
    <t xml:space="preserve">         nga aktiviteti</t>
  </si>
  <si>
    <t xml:space="preserve">         MM te perfituara nga aktivitetet</t>
  </si>
  <si>
    <t xml:space="preserve">         Interesi I paguar</t>
  </si>
  <si>
    <t xml:space="preserve">         Tatim mbi fitimin i llogaritur</t>
  </si>
  <si>
    <t xml:space="preserve">         MM neto nga aktivitetet e shfrytezimit</t>
  </si>
  <si>
    <t>Fluksi monetar nga veprimtarite investuese</t>
  </si>
  <si>
    <t xml:space="preserve">         Blerja e njesise se kontrolluar X minus parate e Arketuara</t>
  </si>
  <si>
    <t xml:space="preserve">         Blerja e aktiveve afatgjata materiale</t>
  </si>
  <si>
    <t xml:space="preserve">         Te ardhura nga shitja e paisjeve</t>
  </si>
  <si>
    <t xml:space="preserve">         Interesi I arketuar</t>
  </si>
  <si>
    <t xml:space="preserve">         Dividentet e arketuar</t>
  </si>
  <si>
    <t xml:space="preserve">         MM neto te perdorura ne veprimtarite investuese</t>
  </si>
  <si>
    <t>Fluksi monetar nga aktivitete financiare</t>
  </si>
  <si>
    <t xml:space="preserve">         Te ardhura nga emetimi I kapitalit aksioner</t>
  </si>
  <si>
    <t xml:space="preserve">         Te ardhura nga huamarrje afatgjata</t>
  </si>
  <si>
    <t xml:space="preserve">         Pagesat e detyrimeve te qerase financiare</t>
  </si>
  <si>
    <t xml:space="preserve">         Dividente te paguar </t>
  </si>
  <si>
    <t xml:space="preserve">         MM neto e perdorur ne veprimtarite Financiare</t>
  </si>
  <si>
    <t>Rritja/Renia neto e mjeteve monetare</t>
  </si>
  <si>
    <t>Mjetet monetare ne fillim te periudhes kontabel</t>
  </si>
  <si>
    <t>Mjetet monetare ne fund te periudhes kontabel</t>
  </si>
  <si>
    <t xml:space="preserve">DEKLARATA ANALITIKE PER </t>
  </si>
  <si>
    <t>Numri i Vendosjes se Dokumentit (NVD)</t>
  </si>
  <si>
    <t>TATIMIN MBI TE ARDHURAT</t>
  </si>
  <si>
    <t xml:space="preserve"> </t>
  </si>
  <si>
    <r>
      <t xml:space="preserve">       </t>
    </r>
    <r>
      <rPr>
        <sz val="8"/>
        <rFont val="Arial"/>
        <family val="2"/>
      </rPr>
      <t>( Vetem per perdorim zyrtar )</t>
    </r>
  </si>
  <si>
    <t>NIPT</t>
  </si>
  <si>
    <t>Periudha tatimore</t>
  </si>
  <si>
    <t>Emri tregtar</t>
  </si>
  <si>
    <t>Adresa</t>
  </si>
  <si>
    <t>Rr. M. Gjollesha, nr. 25, Tiranë</t>
  </si>
  <si>
    <t>E M E R T I M I</t>
  </si>
  <si>
    <t xml:space="preserve">   Sipas Bilancit</t>
  </si>
  <si>
    <t xml:space="preserve">       Fiskale</t>
  </si>
  <si>
    <t>Totali i te ardhurave</t>
  </si>
  <si>
    <t>Totali i shpenzimeve</t>
  </si>
  <si>
    <t>Total shpenzimet e pazbritshme sipas ligjit ( neni 21 ) :</t>
  </si>
  <si>
    <t>a) kosto e blerjes dhe e permirsimit te tokes dhe te truallit</t>
  </si>
  <si>
    <t xml:space="preserve">b) kosto e blerjes dhe e permirsimit per aktive objekt amortizimi </t>
  </si>
  <si>
    <t xml:space="preserve">c) zmadhim I kapitalit themeltar te shoqerise ose kontributit te secilit person </t>
  </si>
  <si>
    <t>ne ortakeri</t>
  </si>
  <si>
    <t>ç) vlera e sherbimeve ne natyre</t>
  </si>
  <si>
    <t>d) kontributet vullnetare te pensioneve</t>
  </si>
  <si>
    <t>dh) dividentet e deklaruar dhe ndarja e fitimit</t>
  </si>
  <si>
    <t xml:space="preserve">e) interesat e paguara mbi interesin maksimal te kredise se caktuar nga  </t>
  </si>
  <si>
    <t>Banka e Shqiperise</t>
  </si>
  <si>
    <t>ë) gjobat,  kamat-vonesat dhe kushtet e tjera penale</t>
  </si>
  <si>
    <t>f) krijimi ose rritja e rezervave e fondeve te tjera</t>
  </si>
  <si>
    <t xml:space="preserve">g) tatimi mbi te ardhurat personale, akciza, tatimi mbi fitimin dhe tatimi mbi </t>
  </si>
  <si>
    <t>vleren e shtuar te zbritshme</t>
  </si>
  <si>
    <t>gj) shpenzimet e perfaqsimit, pritje percjellje</t>
  </si>
  <si>
    <t>h) shpenzimet e konsumit personal</t>
  </si>
  <si>
    <t>i) shpenzime te cilat tejkalojne kufijte e percaktuar me ligj</t>
  </si>
  <si>
    <t>j) shpenzime per dhurata - mall i falur per marketing</t>
  </si>
  <si>
    <t>k) cdo lloj shpenzimi, masa e te cilit nuk vertetohet me dokumenta</t>
  </si>
  <si>
    <t>l) interesi I paguar kur huaja dhe parapagimet tejkoalojne kater here kapitalin</t>
  </si>
  <si>
    <t>themelor</t>
  </si>
  <si>
    <t>ll) nese baza e amortizimit eshte nje shume negative</t>
  </si>
  <si>
    <t xml:space="preserve">m) shpenzime per sherbime teknike, konsulence, menaxhim te palikujduar </t>
  </si>
  <si>
    <t>brenda periudhes tatimore</t>
  </si>
  <si>
    <r>
      <t>n) amortizim nga rivlersimi I akteve te qendrueshme</t>
    </r>
    <r>
      <rPr>
        <sz val="8"/>
        <rFont val="Arial"/>
        <family val="2"/>
      </rPr>
      <t xml:space="preserve"> </t>
    </r>
  </si>
  <si>
    <t xml:space="preserve">Rezultati i Vitit Ushtrimor : </t>
  </si>
  <si>
    <t xml:space="preserve"> - Humbja</t>
  </si>
  <si>
    <t xml:space="preserve"> - Fitimi</t>
  </si>
  <si>
    <t>Humbja per tu mbartur nga 1 vit me pare</t>
  </si>
  <si>
    <t>Humbja per tu mbartur nga 2 vite me pare</t>
  </si>
  <si>
    <t>Humbja per tu mbartur nga 3 vite me pare</t>
  </si>
  <si>
    <t>Shuma e humbjes per tu mbartur ne vitin ushtrimor</t>
  </si>
  <si>
    <t>Shuma e humbjeve qe nuk barten per efekt fiskal</t>
  </si>
  <si>
    <t>Ftimi i tatueshem</t>
  </si>
  <si>
    <t>Tatim fitimi i llogaritur</t>
  </si>
  <si>
    <t>Zbritje nga fitimi ( rezervat ligjore )</t>
  </si>
  <si>
    <t>Fitimi neto per tu shperndare nga periudha ushtrimore</t>
  </si>
  <si>
    <t>Fitimi neto per tu shperndare nga vitet e kaluar</t>
  </si>
  <si>
    <t>Shtese kapitali nga fitimi</t>
  </si>
  <si>
    <t>Dividente per tu shperndare</t>
  </si>
  <si>
    <t>Tatimi mbi dividentin e llogaritur</t>
  </si>
  <si>
    <t xml:space="preserve">        Llogaritja e Amortizimit</t>
  </si>
  <si>
    <t>Ne total llogaritja e amortizimit vjetor = ( a+b+c+d )</t>
  </si>
  <si>
    <t>a) Ndertesa e makineri afat gjate</t>
  </si>
  <si>
    <t>b) Aktive te patrupezuara</t>
  </si>
  <si>
    <t>c) Kompjuterat dhe sisteme informacioni</t>
  </si>
  <si>
    <t>d) Te gjitha aktivet e tjera te aktivitetit</t>
  </si>
  <si>
    <r>
      <t>Data dhe Nenshkrimi i personit te tatueshem</t>
    </r>
    <r>
      <rPr>
        <b/>
        <sz val="8"/>
        <rFont val="Arial"/>
        <family val="2"/>
      </rPr>
      <t xml:space="preserve">-   </t>
    </r>
    <r>
      <rPr>
        <sz val="8"/>
        <rFont val="Arial"/>
        <family val="2"/>
      </rPr>
      <t>Deklaroj nen pergjegjesine time qe informacioni i mesiperm eshte i plote dhe i sakte</t>
    </r>
  </si>
  <si>
    <t>Jolka Papuçiu</t>
  </si>
  <si>
    <t>Vivien Budo</t>
  </si>
  <si>
    <t>DIVITECH 2011</t>
  </si>
  <si>
    <t>Tabela e llogaritjes se tatim fitimit 2011</t>
  </si>
  <si>
    <t>Fitimi ushtrimit</t>
  </si>
  <si>
    <t>Penalitete</t>
  </si>
  <si>
    <t>Fitimi fiskal</t>
  </si>
  <si>
    <t>Tatim fitimi</t>
  </si>
  <si>
    <t>Fitmi neto ushtrimit</t>
  </si>
  <si>
    <t>Tatim fitimi paguar</t>
  </si>
  <si>
    <t>Diferenca per tu pag</t>
  </si>
  <si>
    <t>Shoqeria: DIVITECH Sh.P.K.</t>
  </si>
  <si>
    <t>NIPT - i L01306049O</t>
  </si>
  <si>
    <t>Aktivet Afatgjata Materiale  me vlere fillestare   2011</t>
  </si>
  <si>
    <t>Nr</t>
  </si>
  <si>
    <t>Emertimi</t>
  </si>
  <si>
    <t>Sasia</t>
  </si>
  <si>
    <t>Gjendje</t>
  </si>
  <si>
    <t>Shtesa</t>
  </si>
  <si>
    <t>Pakesime</t>
  </si>
  <si>
    <t>Toka</t>
  </si>
  <si>
    <t>Ndertime</t>
  </si>
  <si>
    <t>Makineri, paisje</t>
  </si>
  <si>
    <t>Mjete transporti</t>
  </si>
  <si>
    <t>Zyre</t>
  </si>
  <si>
    <t>Kompjuterike</t>
  </si>
  <si>
    <t xml:space="preserve">             TOTALI</t>
  </si>
  <si>
    <t>Amortizimi A.A.Materiale   2011</t>
  </si>
  <si>
    <t>Makineri,paisje,vegla</t>
  </si>
  <si>
    <t>Vlera Kontabel Neto e A.A.Materiale  2011</t>
  </si>
  <si>
    <t>Administratori</t>
  </si>
  <si>
    <t>Rr. M. Gjollesha, Nr. 25, prane St. Dinamo. Tirane</t>
  </si>
  <si>
    <t>Aktivet Afatgjata Materiale   2011</t>
  </si>
  <si>
    <t>Grupet e aktiveve</t>
  </si>
  <si>
    <t>Pake</t>
  </si>
  <si>
    <t>Amortizimi</t>
  </si>
  <si>
    <t>Vl.mbetur</t>
  </si>
  <si>
    <t>Amortiz.i</t>
  </si>
  <si>
    <t>01.01.11</t>
  </si>
  <si>
    <t>sime</t>
  </si>
  <si>
    <t>31.12.11</t>
  </si>
  <si>
    <t>vitit 2011</t>
  </si>
  <si>
    <t>Tatimor</t>
  </si>
  <si>
    <t>Ndertesa</t>
  </si>
  <si>
    <t>Instalime teknike, paisje</t>
  </si>
  <si>
    <t>Mjete Transporti</t>
  </si>
  <si>
    <t>Mobilje</t>
  </si>
  <si>
    <t>Paisje informatike</t>
  </si>
  <si>
    <t xml:space="preserve">S h u m a </t>
  </si>
  <si>
    <t>V.O.Per pakesimet ndryshimi i amortizimit dhe vleftes se mbetur te pasqyrohen me storno</t>
  </si>
  <si>
    <t>Pasqyre Nr. 1</t>
  </si>
  <si>
    <t>Në ooo/Lekë</t>
  </si>
  <si>
    <t>ANEKS STATISTIKOR</t>
  </si>
  <si>
    <t>TE ARDHURAT</t>
  </si>
  <si>
    <t>Numri i Llogarise</t>
  </si>
  <si>
    <t>Kodi Statistikor</t>
  </si>
  <si>
    <t>Viti 2011</t>
  </si>
  <si>
    <t>Viti 2010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</si>
  <si>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</si>
  <si>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</si>
  <si>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</si>
  <si>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</si>
  <si>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</si>
  <si>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</si>
  <si>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</si>
  <si>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</si>
  <si>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</si>
  <si>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</si>
  <si>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</si>
  <si>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</si>
  <si>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</si>
  <si>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</si>
  <si>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</si>
  <si>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</si>
  <si>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</si>
  <si>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</si>
  <si>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</si>
  <si>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</si>
  <si>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</si>
  <si>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</si>
  <si>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</si>
  <si>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</si>
  <si>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Pasqyre Nr. 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</si>
  <si>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</si>
  <si>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</si>
  <si>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</si>
  <si>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</si>
  <si>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</si>
  <si>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</si>
  <si>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</si>
  <si>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</si>
  <si>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</si>
  <si>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</si>
  <si>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</si>
  <si>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</si>
  <si>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</si>
  <si>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</si>
  <si>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</si>
  <si>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</si>
  <si>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</si>
  <si>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</si>
  <si>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</si>
  <si>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</si>
  <si>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</si>
  <si>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</si>
  <si>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</si>
  <si>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</si>
  <si>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</si>
  <si>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</si>
  <si>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</si>
  <si>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</si>
  <si>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</si>
  <si>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</si>
  <si>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</si>
  <si>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</si>
  <si>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</si>
  <si>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</si>
  <si>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</si>
  <si>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</si>
  <si>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</si>
  <si>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</si>
  <si>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</si>
  <si>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</si>
  <si>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</si>
  <si>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</si>
  <si>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</si>
  <si>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</si>
  <si>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</si>
  <si>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</si>
  <si>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</si>
  <si>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</si>
  <si>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</si>
  <si>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</si>
  <si>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</si>
  <si>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</si>
  <si>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</si>
  <si>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</si>
  <si>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</si>
  <si>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</si>
  <si>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</si>
  <si>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</si>
  <si>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</si>
  <si>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</si>
  <si>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</si>
  <si>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Tregti</t>
  </si>
  <si>
    <t>Pasqyre Nr. 3</t>
  </si>
  <si>
    <t>Tregti karburanti</t>
  </si>
  <si>
    <t>Aktiviteti</t>
  </si>
  <si>
    <t>Te ardhurat nga aktiviteti</t>
  </si>
  <si>
    <t>Tregti ushqimore,pije</t>
  </si>
  <si>
    <t>Tregti cigaresh</t>
  </si>
  <si>
    <t>Tregti materiale ndertimi</t>
  </si>
  <si>
    <t>Farmaci</t>
  </si>
  <si>
    <t>Tregti artikuj industrial - Produkte informatike</t>
  </si>
  <si>
    <t>Tregti te tjera</t>
  </si>
  <si>
    <t>Eksport mallrash</t>
  </si>
  <si>
    <t>Ndertim</t>
  </si>
  <si>
    <t>Totali i te ardhurave nga   tregtia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</si>
  <si>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</si>
  <si>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</si>
  <si>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</si>
  <si>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</si>
  <si>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</si>
  <si>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</si>
  <si>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</si>
  <si>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</si>
  <si>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</si>
  <si>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</si>
  <si>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</si>
  <si>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</si>
  <si>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</si>
  <si>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</si>
  <si>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</si>
  <si>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</si>
  <si>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</si>
  <si>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</si>
  <si>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</si>
  <si>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</si>
  <si>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</si>
  <si>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</si>
  <si>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</si>
  <si>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</si>
  <si>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</si>
  <si>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</si>
  <si>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</si>
  <si>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</si>
  <si>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</si>
  <si>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</si>
  <si>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</si>
  <si>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</si>
  <si>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</si>
  <si>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</si>
  <si>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</si>
  <si>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</si>
  <si>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Te punesuar mesatarisht per vitin 2011: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</si>
  <si>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</si>
  <si>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</si>
  <si>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</si>
  <si>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</si>
  <si>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</si>
  <si>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</si>
  <si>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t>Totali</t>
  </si>
  <si>
    <r>
      <t xml:space="preserve">Shenim: </t>
    </r>
    <r>
      <rPr>
        <sz val="10"/>
        <rFont val="Arial"/>
        <family val="2"/>
      </rPr>
      <t>Kjo pasqyre plotesohet edhe on-line.</t>
    </r>
  </si>
  <si>
    <t>Gjendja e artikujve Dt 31/12/2011</t>
  </si>
  <si>
    <t>Përshkrimi</t>
  </si>
  <si>
    <t>Sasi</t>
  </si>
  <si>
    <t>Çmim</t>
  </si>
  <si>
    <t>Winstar Mouse Optical PS2 Small PVC WS-M906</t>
  </si>
  <si>
    <t>Delux Mouse 3D Wired Optical USB DLM-388BU Black</t>
  </si>
  <si>
    <t>Keyboard Winstar Ps/2 Ws-Kb-6106 black</t>
  </si>
  <si>
    <t>Kingston 2GB Secure Digital Memory Card w/USB SD C</t>
  </si>
  <si>
    <t>Apacer Pen Drive 4GB, Ah323 White</t>
  </si>
  <si>
    <t>Genius Webcam 1.3MP Usb 1.1 Software I-look 300</t>
  </si>
  <si>
    <t>Adaptor Dvi-Vga</t>
  </si>
  <si>
    <t>Asrock MB Intel 2nd Gen Corei7/i5/i3 sLga 1155</t>
  </si>
  <si>
    <t>HP Print Laserjet Pro P1102</t>
  </si>
  <si>
    <t>Monitor Samsung 18.5" Lcd Wide E1920N</t>
  </si>
  <si>
    <t xml:space="preserve">Cnet Switch 8 porta </t>
  </si>
  <si>
    <t xml:space="preserve">Digital Sound Card external 5.1 channel Usb 2.0 </t>
  </si>
  <si>
    <t>Wireless Lan Adapter Usb 2.0 150mbps 802.11n</t>
  </si>
  <si>
    <t>Power Supply 550W (is)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</si>
</sst>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L_e_k_-;\-* #,##0.00_L_e_k_-;_-* &quot;-&quot;??_L_e_k_-;_-@_-"/>
    <numFmt numFmtId="165" formatCode="#,##0_);\-#,##0"/>
    <numFmt numFmtId="166" formatCode="#,##0.0"/>
  </numFmts>
  <fonts count="59">
    <font>
      <sz val="10"/>
      <name val="Arial"/>
      <family val="0"/>
    </font>
    <font>
      <sz val="8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name val="Book Antiqua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sz val="10"/>
      <name val="Arial CE"/>
      <family val="0"/>
    </font>
    <font>
      <b/>
      <i/>
      <sz val="8"/>
      <name val="Arial"/>
      <family val="2"/>
    </font>
    <font>
      <i/>
      <sz val="8"/>
      <name val="Arial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4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3" fontId="5" fillId="0" borderId="0" xfId="0" applyNumberFormat="1" applyFont="1" applyAlignment="1">
      <alignment horizont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49" fontId="6" fillId="0" borderId="21" xfId="0" applyNumberFormat="1" applyFont="1" applyBorder="1" applyAlignment="1">
      <alignment horizontal="center"/>
    </xf>
    <xf numFmtId="3" fontId="5" fillId="0" borderId="19" xfId="0" applyNumberFormat="1" applyFont="1" applyFill="1" applyBorder="1" applyAlignment="1">
      <alignment horizontal="center"/>
    </xf>
    <xf numFmtId="4" fontId="5" fillId="0" borderId="21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/>
    </xf>
    <xf numFmtId="49" fontId="5" fillId="0" borderId="21" xfId="0" applyNumberFormat="1" applyFont="1" applyFill="1" applyBorder="1" applyAlignment="1">
      <alignment horizontal="center"/>
    </xf>
    <xf numFmtId="3" fontId="5" fillId="0" borderId="21" xfId="0" applyNumberFormat="1" applyFont="1" applyFill="1" applyBorder="1" applyAlignment="1">
      <alignment horizontal="center"/>
    </xf>
    <xf numFmtId="43" fontId="5" fillId="0" borderId="21" xfId="42" applyFont="1" applyFill="1" applyBorder="1" applyAlignment="1">
      <alignment horizontal="center"/>
    </xf>
    <xf numFmtId="43" fontId="5" fillId="0" borderId="0" xfId="0" applyNumberFormat="1" applyFont="1" applyAlignment="1">
      <alignment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43" fontId="7" fillId="0" borderId="25" xfId="42" applyFont="1" applyFill="1" applyBorder="1" applyAlignment="1">
      <alignment horizontal="center" vertical="center"/>
    </xf>
    <xf numFmtId="43" fontId="7" fillId="0" borderId="24" xfId="42" applyFont="1" applyFill="1" applyBorder="1" applyAlignment="1">
      <alignment horizontal="center" vertical="center"/>
    </xf>
    <xf numFmtId="4" fontId="7" fillId="0" borderId="26" xfId="0" applyNumberFormat="1" applyFont="1" applyFill="1" applyBorder="1" applyAlignment="1">
      <alignment horizontal="center" vertical="center"/>
    </xf>
    <xf numFmtId="3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>
      <alignment/>
    </xf>
    <xf numFmtId="3" fontId="5" fillId="0" borderId="21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/>
    </xf>
    <xf numFmtId="3" fontId="5" fillId="0" borderId="18" xfId="0" applyNumberFormat="1" applyFont="1" applyBorder="1" applyAlignment="1">
      <alignment horizontal="center"/>
    </xf>
    <xf numFmtId="0" fontId="5" fillId="0" borderId="23" xfId="0" applyFont="1" applyBorder="1" applyAlignment="1">
      <alignment/>
    </xf>
    <xf numFmtId="0" fontId="7" fillId="0" borderId="24" xfId="0" applyFont="1" applyBorder="1" applyAlignment="1">
      <alignment horizontal="center"/>
    </xf>
    <xf numFmtId="0" fontId="5" fillId="0" borderId="24" xfId="0" applyFont="1" applyBorder="1" applyAlignment="1">
      <alignment/>
    </xf>
    <xf numFmtId="3" fontId="7" fillId="0" borderId="26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27" xfId="0" applyBorder="1" applyAlignment="1">
      <alignment/>
    </xf>
    <xf numFmtId="0" fontId="9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 shrinkToFit="1" readingOrder="1"/>
    </xf>
    <xf numFmtId="0" fontId="4" fillId="0" borderId="3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7" fillId="0" borderId="21" xfId="56" applyFont="1" applyBorder="1" applyAlignment="1">
      <alignment horizontal="left"/>
      <protection/>
    </xf>
    <xf numFmtId="0" fontId="0" fillId="0" borderId="25" xfId="0" applyBorder="1" applyAlignment="1">
      <alignment/>
    </xf>
    <xf numFmtId="3" fontId="0" fillId="0" borderId="25" xfId="0" applyNumberFormat="1" applyBorder="1" applyAlignment="1">
      <alignment/>
    </xf>
    <xf numFmtId="3" fontId="0" fillId="0" borderId="34" xfId="0" applyNumberFormat="1" applyBorder="1" applyAlignment="1">
      <alignment/>
    </xf>
    <xf numFmtId="0" fontId="0" fillId="0" borderId="35" xfId="0" applyBorder="1" applyAlignment="1">
      <alignment/>
    </xf>
    <xf numFmtId="0" fontId="4" fillId="0" borderId="36" xfId="0" applyFont="1" applyBorder="1" applyAlignment="1">
      <alignment/>
    </xf>
    <xf numFmtId="0" fontId="0" fillId="0" borderId="36" xfId="0" applyBorder="1" applyAlignment="1">
      <alignment/>
    </xf>
    <xf numFmtId="3" fontId="0" fillId="0" borderId="36" xfId="0" applyNumberFormat="1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0" fontId="0" fillId="0" borderId="21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39" xfId="0" applyNumberFormat="1" applyBorder="1" applyAlignment="1">
      <alignment/>
    </xf>
    <xf numFmtId="0" fontId="4" fillId="0" borderId="21" xfId="0" applyFont="1" applyBorder="1" applyAlignment="1">
      <alignment/>
    </xf>
    <xf numFmtId="3" fontId="0" fillId="0" borderId="0" xfId="0" applyNumberFormat="1" applyAlignment="1">
      <alignment/>
    </xf>
    <xf numFmtId="0" fontId="0" fillId="0" borderId="21" xfId="0" applyFill="1" applyBorder="1" applyAlignment="1">
      <alignment/>
    </xf>
    <xf numFmtId="3" fontId="0" fillId="0" borderId="21" xfId="0" applyNumberFormat="1" applyFill="1" applyBorder="1" applyAlignment="1">
      <alignment/>
    </xf>
    <xf numFmtId="3" fontId="0" fillId="0" borderId="39" xfId="0" applyNumberFormat="1" applyFill="1" applyBorder="1" applyAlignment="1">
      <alignment/>
    </xf>
    <xf numFmtId="0" fontId="4" fillId="0" borderId="3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40" xfId="0" applyBorder="1" applyAlignment="1">
      <alignment/>
    </xf>
    <xf numFmtId="0" fontId="4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33" xfId="0" applyBorder="1" applyAlignment="1">
      <alignment/>
    </xf>
    <xf numFmtId="0" fontId="0" fillId="0" borderId="21" xfId="0" applyFont="1" applyFill="1" applyBorder="1" applyAlignment="1">
      <alignment/>
    </xf>
    <xf numFmtId="0" fontId="4" fillId="0" borderId="38" xfId="0" applyFont="1" applyBorder="1" applyAlignment="1">
      <alignment/>
    </xf>
    <xf numFmtId="0" fontId="0" fillId="0" borderId="38" xfId="0" applyBorder="1" applyAlignment="1">
      <alignment horizontal="center"/>
    </xf>
    <xf numFmtId="0" fontId="0" fillId="0" borderId="40" xfId="0" applyBorder="1" applyAlignment="1">
      <alignment horizontal="center"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0" fontId="4" fillId="0" borderId="43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/>
    </xf>
    <xf numFmtId="3" fontId="0" fillId="0" borderId="44" xfId="0" applyNumberForma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 shrinkToFit="1" readingOrder="1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left"/>
    </xf>
    <xf numFmtId="0" fontId="0" fillId="0" borderId="43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11" fillId="0" borderId="21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45" xfId="0" applyNumberFormat="1" applyBorder="1" applyAlignment="1">
      <alignment/>
    </xf>
    <xf numFmtId="0" fontId="0" fillId="0" borderId="43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11" fillId="0" borderId="21" xfId="0" applyFont="1" applyBorder="1" applyAlignment="1">
      <alignment vertical="center"/>
    </xf>
    <xf numFmtId="0" fontId="11" fillId="0" borderId="21" xfId="0" applyFont="1" applyBorder="1" applyAlignment="1">
      <alignment horizontal="left" vertical="center"/>
    </xf>
    <xf numFmtId="0" fontId="4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3" fontId="0" fillId="0" borderId="21" xfId="0" applyNumberFormat="1" applyBorder="1" applyAlignment="1">
      <alignment horizontal="center" vertical="center"/>
    </xf>
    <xf numFmtId="3" fontId="0" fillId="0" borderId="50" xfId="0" applyNumberForma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vertical="center"/>
    </xf>
    <xf numFmtId="3" fontId="0" fillId="0" borderId="52" xfId="0" applyNumberFormat="1" applyBorder="1" applyAlignment="1">
      <alignment horizontal="center" vertical="center"/>
    </xf>
    <xf numFmtId="3" fontId="0" fillId="0" borderId="53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4" fillId="0" borderId="54" xfId="0" applyFont="1" applyBorder="1" applyAlignment="1">
      <alignment horizontal="left" vertical="center"/>
    </xf>
    <xf numFmtId="0" fontId="0" fillId="0" borderId="55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22" xfId="0" applyFont="1" applyBorder="1" applyAlignment="1">
      <alignment horizontal="left" vertical="center"/>
    </xf>
    <xf numFmtId="0" fontId="0" fillId="0" borderId="57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20" xfId="0" applyFont="1" applyBorder="1" applyAlignment="1">
      <alignment horizontal="left" vertical="center"/>
    </xf>
    <xf numFmtId="0" fontId="0" fillId="0" borderId="59" xfId="0" applyFont="1" applyBorder="1" applyAlignment="1">
      <alignment horizontal="center"/>
    </xf>
    <xf numFmtId="0" fontId="0" fillId="0" borderId="60" xfId="0" applyFont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12" fillId="0" borderId="22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57" xfId="0" applyBorder="1" applyAlignment="1">
      <alignment/>
    </xf>
    <xf numFmtId="0" fontId="0" fillId="0" borderId="22" xfId="0" applyFont="1" applyBorder="1" applyAlignment="1">
      <alignment/>
    </xf>
    <xf numFmtId="0" fontId="12" fillId="0" borderId="22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40" xfId="0" applyFont="1" applyBorder="1" applyAlignment="1">
      <alignment horizontal="center"/>
    </xf>
    <xf numFmtId="0" fontId="4" fillId="0" borderId="61" xfId="0" applyFont="1" applyBorder="1" applyAlignment="1">
      <alignment horizontal="left"/>
    </xf>
    <xf numFmtId="0" fontId="0" fillId="0" borderId="62" xfId="0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0" fillId="0" borderId="63" xfId="0" applyBorder="1" applyAlignment="1">
      <alignment/>
    </xf>
    <xf numFmtId="0" fontId="0" fillId="0" borderId="0" xfId="0" applyAlignment="1">
      <alignment horizontal="center"/>
    </xf>
    <xf numFmtId="0" fontId="0" fillId="0" borderId="64" xfId="0" applyBorder="1" applyAlignment="1">
      <alignment/>
    </xf>
    <xf numFmtId="0" fontId="0" fillId="0" borderId="63" xfId="0" applyBorder="1" applyAlignment="1">
      <alignment horizontal="center"/>
    </xf>
    <xf numFmtId="0" fontId="0" fillId="0" borderId="58" xfId="0" applyBorder="1" applyAlignment="1">
      <alignment/>
    </xf>
    <xf numFmtId="0" fontId="0" fillId="0" borderId="65" xfId="0" applyBorder="1" applyAlignment="1">
      <alignment/>
    </xf>
    <xf numFmtId="0" fontId="0" fillId="0" borderId="65" xfId="0" applyBorder="1" applyAlignment="1">
      <alignment horizontal="center"/>
    </xf>
    <xf numFmtId="0" fontId="0" fillId="0" borderId="56" xfId="0" applyBorder="1" applyAlignment="1">
      <alignment/>
    </xf>
    <xf numFmtId="0" fontId="15" fillId="0" borderId="0" xfId="0" applyFont="1" applyAlignment="1">
      <alignment/>
    </xf>
    <xf numFmtId="0" fontId="15" fillId="0" borderId="60" xfId="0" applyFont="1" applyBorder="1" applyAlignment="1">
      <alignment/>
    </xf>
    <xf numFmtId="0" fontId="0" fillId="0" borderId="66" xfId="0" applyBorder="1" applyAlignment="1">
      <alignment/>
    </xf>
    <xf numFmtId="0" fontId="17" fillId="0" borderId="21" xfId="56" applyFont="1" applyBorder="1" applyAlignment="1">
      <alignment horizontal="left" wrapText="1"/>
      <protection/>
    </xf>
    <xf numFmtId="0" fontId="0" fillId="0" borderId="60" xfId="0" applyBorder="1" applyAlignment="1">
      <alignment/>
    </xf>
    <xf numFmtId="0" fontId="0" fillId="0" borderId="58" xfId="0" applyBorder="1" applyAlignment="1">
      <alignment horizontal="center"/>
    </xf>
    <xf numFmtId="0" fontId="15" fillId="0" borderId="67" xfId="0" applyFont="1" applyBorder="1" applyAlignment="1">
      <alignment/>
    </xf>
    <xf numFmtId="0" fontId="0" fillId="0" borderId="64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56" xfId="0" applyBorder="1" applyAlignment="1">
      <alignment horizontal="center"/>
    </xf>
    <xf numFmtId="0" fontId="15" fillId="0" borderId="0" xfId="0" applyFont="1" applyAlignment="1">
      <alignment vertical="center"/>
    </xf>
    <xf numFmtId="0" fontId="0" fillId="0" borderId="66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4" fillId="0" borderId="57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3" fontId="3" fillId="0" borderId="66" xfId="0" applyNumberFormat="1" applyFont="1" applyBorder="1" applyAlignment="1">
      <alignment horizontal="center" vertical="center"/>
    </xf>
    <xf numFmtId="3" fontId="0" fillId="0" borderId="57" xfId="0" applyNumberForma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3" fontId="3" fillId="0" borderId="66" xfId="0" applyNumberFormat="1" applyFont="1" applyBorder="1" applyAlignment="1">
      <alignment horizontal="center"/>
    </xf>
    <xf numFmtId="3" fontId="0" fillId="0" borderId="57" xfId="0" applyNumberFormat="1" applyBorder="1" applyAlignment="1">
      <alignment horizontal="center"/>
    </xf>
    <xf numFmtId="0" fontId="3" fillId="0" borderId="0" xfId="0" applyFont="1" applyAlignment="1">
      <alignment/>
    </xf>
    <xf numFmtId="0" fontId="3" fillId="33" borderId="22" xfId="0" applyFont="1" applyFill="1" applyBorder="1" applyAlignment="1">
      <alignment horizontal="center"/>
    </xf>
    <xf numFmtId="0" fontId="3" fillId="33" borderId="66" xfId="0" applyFont="1" applyFill="1" applyBorder="1" applyAlignment="1">
      <alignment/>
    </xf>
    <xf numFmtId="0" fontId="1" fillId="0" borderId="0" xfId="0" applyFont="1" applyAlignment="1">
      <alignment/>
    </xf>
    <xf numFmtId="0" fontId="3" fillId="33" borderId="60" xfId="0" applyFont="1" applyFill="1" applyBorder="1" applyAlignment="1">
      <alignment horizontal="center"/>
    </xf>
    <xf numFmtId="0" fontId="3" fillId="33" borderId="63" xfId="0" applyFont="1" applyFill="1" applyBorder="1" applyAlignment="1">
      <alignment/>
    </xf>
    <xf numFmtId="0" fontId="3" fillId="0" borderId="60" xfId="0" applyFont="1" applyBorder="1" applyAlignment="1">
      <alignment horizontal="center"/>
    </xf>
    <xf numFmtId="3" fontId="0" fillId="0" borderId="58" xfId="0" applyNumberFormat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65" xfId="0" applyFont="1" applyFill="1" applyBorder="1" applyAlignment="1">
      <alignment/>
    </xf>
    <xf numFmtId="0" fontId="3" fillId="0" borderId="20" xfId="0" applyFont="1" applyBorder="1" applyAlignment="1">
      <alignment horizontal="center"/>
    </xf>
    <xf numFmtId="3" fontId="0" fillId="0" borderId="56" xfId="0" applyNumberFormat="1" applyBorder="1" applyAlignment="1">
      <alignment horizontal="center"/>
    </xf>
    <xf numFmtId="0" fontId="3" fillId="33" borderId="67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0" borderId="67" xfId="0" applyFont="1" applyBorder="1" applyAlignment="1">
      <alignment horizontal="center"/>
    </xf>
    <xf numFmtId="3" fontId="0" fillId="0" borderId="64" xfId="0" applyNumberFormat="1" applyBorder="1" applyAlignment="1">
      <alignment horizont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66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6" fillId="0" borderId="0" xfId="0" applyFont="1" applyAlignment="1">
      <alignment/>
    </xf>
    <xf numFmtId="49" fontId="0" fillId="0" borderId="65" xfId="0" applyNumberFormat="1" applyFont="1" applyBorder="1" applyAlignment="1">
      <alignment horizontal="left" indent="5"/>
    </xf>
    <xf numFmtId="0" fontId="0" fillId="0" borderId="65" xfId="0" applyBorder="1" applyAlignment="1">
      <alignment horizontal="left" indent="3"/>
    </xf>
    <xf numFmtId="0" fontId="5" fillId="0" borderId="22" xfId="0" applyFont="1" applyBorder="1" applyAlignment="1">
      <alignment/>
    </xf>
    <xf numFmtId="3" fontId="5" fillId="0" borderId="57" xfId="0" applyNumberFormat="1" applyFont="1" applyBorder="1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0" borderId="18" xfId="0" applyFont="1" applyBorder="1" applyAlignment="1">
      <alignment horizontal="center"/>
    </xf>
    <xf numFmtId="14" fontId="0" fillId="0" borderId="19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1" xfId="0" applyFont="1" applyBorder="1" applyAlignment="1">
      <alignment/>
    </xf>
    <xf numFmtId="3" fontId="0" fillId="0" borderId="21" xfId="44" applyNumberFormat="1" applyBorder="1" applyAlignment="1">
      <alignment horizontal="center"/>
    </xf>
    <xf numFmtId="3" fontId="0" fillId="0" borderId="57" xfId="44" applyNumberFormat="1" applyBorder="1" applyAlignment="1">
      <alignment horizontal="center"/>
    </xf>
    <xf numFmtId="3" fontId="1" fillId="0" borderId="0" xfId="0" applyNumberFormat="1" applyFont="1" applyBorder="1" applyAlignment="1">
      <alignment/>
    </xf>
    <xf numFmtId="165" fontId="20" fillId="0" borderId="21" xfId="0" applyNumberFormat="1" applyFont="1" applyBorder="1" applyAlignment="1">
      <alignment horizontal="center" vertical="center"/>
    </xf>
    <xf numFmtId="165" fontId="0" fillId="0" borderId="21" xfId="0" applyNumberFormat="1" applyBorder="1" applyAlignment="1">
      <alignment horizontal="center"/>
    </xf>
    <xf numFmtId="165" fontId="0" fillId="0" borderId="21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3" fontId="0" fillId="0" borderId="18" xfId="44" applyNumberFormat="1" applyBorder="1" applyAlignment="1">
      <alignment horizontal="center"/>
    </xf>
    <xf numFmtId="0" fontId="0" fillId="0" borderId="33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2" fillId="0" borderId="25" xfId="0" applyFont="1" applyBorder="1" applyAlignment="1">
      <alignment horizontal="center" vertical="center"/>
    </xf>
    <xf numFmtId="3" fontId="12" fillId="0" borderId="25" xfId="44" applyNumberFormat="1" applyFont="1" applyBorder="1" applyAlignment="1">
      <alignment horizontal="center" vertical="center"/>
    </xf>
    <xf numFmtId="3" fontId="12" fillId="0" borderId="34" xfId="44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3" fontId="0" fillId="0" borderId="0" xfId="44" applyNumberForma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6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3" fontId="5" fillId="0" borderId="19" xfId="0" applyNumberFormat="1" applyFont="1" applyBorder="1" applyAlignment="1">
      <alignment horizontal="center"/>
    </xf>
    <xf numFmtId="3" fontId="7" fillId="0" borderId="21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2" fontId="7" fillId="0" borderId="0" xfId="56" applyNumberFormat="1" applyFont="1" applyBorder="1" applyAlignment="1">
      <alignment wrapText="1"/>
      <protection/>
    </xf>
    <xf numFmtId="0" fontId="4" fillId="0" borderId="18" xfId="56" applyFont="1" applyBorder="1" applyAlignment="1">
      <alignment horizontal="center"/>
      <protection/>
    </xf>
    <xf numFmtId="0" fontId="1" fillId="0" borderId="21" xfId="57" applyFont="1" applyFill="1" applyBorder="1" applyAlignment="1">
      <alignment horizontal="left" wrapText="1"/>
      <protection/>
    </xf>
    <xf numFmtId="2" fontId="22" fillId="0" borderId="64" xfId="56" applyNumberFormat="1" applyFont="1" applyBorder="1" applyAlignment="1">
      <alignment horizontal="center" wrapText="1"/>
      <protection/>
    </xf>
    <xf numFmtId="0" fontId="17" fillId="0" borderId="68" xfId="56" applyFont="1" applyBorder="1" applyAlignment="1">
      <alignment horizontal="center" vertical="center" wrapText="1"/>
      <protection/>
    </xf>
    <xf numFmtId="0" fontId="4" fillId="0" borderId="27" xfId="56" applyFont="1" applyBorder="1" applyAlignment="1">
      <alignment horizontal="center"/>
      <protection/>
    </xf>
    <xf numFmtId="0" fontId="4" fillId="0" borderId="36" xfId="56" applyFont="1" applyBorder="1" applyAlignment="1">
      <alignment horizontal="left" wrapText="1"/>
      <protection/>
    </xf>
    <xf numFmtId="3" fontId="4" fillId="0" borderId="36" xfId="56" applyNumberFormat="1" applyFont="1" applyBorder="1" applyAlignment="1">
      <alignment horizontal="center"/>
      <protection/>
    </xf>
    <xf numFmtId="3" fontId="4" fillId="0" borderId="37" xfId="56" applyNumberFormat="1" applyFont="1" applyBorder="1" applyAlignment="1">
      <alignment horizontal="center"/>
      <protection/>
    </xf>
    <xf numFmtId="0" fontId="0" fillId="0" borderId="59" xfId="56" applyFont="1" applyBorder="1" applyAlignment="1">
      <alignment horizontal="center"/>
      <protection/>
    </xf>
    <xf numFmtId="0" fontId="0" fillId="0" borderId="57" xfId="56" applyFont="1" applyBorder="1" applyAlignment="1">
      <alignment horizontal="left" wrapText="1"/>
      <protection/>
    </xf>
    <xf numFmtId="3" fontId="0" fillId="0" borderId="21" xfId="56" applyNumberFormat="1" applyFont="1" applyBorder="1" applyAlignment="1">
      <alignment horizontal="center"/>
      <protection/>
    </xf>
    <xf numFmtId="3" fontId="0" fillId="0" borderId="39" xfId="56" applyNumberFormat="1" applyFont="1" applyBorder="1" applyAlignment="1">
      <alignment horizontal="center"/>
      <protection/>
    </xf>
    <xf numFmtId="0" fontId="0" fillId="0" borderId="69" xfId="56" applyFont="1" applyBorder="1" applyAlignment="1">
      <alignment horizontal="center"/>
      <protection/>
    </xf>
    <xf numFmtId="0" fontId="12" fillId="0" borderId="57" xfId="56" applyFont="1" applyBorder="1" applyAlignment="1">
      <alignment horizontal="left" wrapText="1"/>
      <protection/>
    </xf>
    <xf numFmtId="166" fontId="0" fillId="0" borderId="21" xfId="56" applyNumberFormat="1" applyFont="1" applyBorder="1" applyAlignment="1">
      <alignment horizontal="center"/>
      <protection/>
    </xf>
    <xf numFmtId="166" fontId="0" fillId="0" borderId="14" xfId="0" applyNumberFormat="1" applyFont="1" applyBorder="1" applyAlignment="1">
      <alignment horizontal="center"/>
    </xf>
    <xf numFmtId="0" fontId="4" fillId="0" borderId="38" xfId="56" applyFont="1" applyBorder="1" applyAlignment="1">
      <alignment horizontal="center"/>
      <protection/>
    </xf>
    <xf numFmtId="0" fontId="4" fillId="0" borderId="57" xfId="56" applyFont="1" applyBorder="1" applyAlignment="1">
      <alignment horizontal="left" wrapText="1"/>
      <protection/>
    </xf>
    <xf numFmtId="0" fontId="0" fillId="0" borderId="19" xfId="56" applyFont="1" applyBorder="1" applyAlignment="1">
      <alignment horizontal="left" wrapText="1"/>
      <protection/>
    </xf>
    <xf numFmtId="0" fontId="0" fillId="0" borderId="43" xfId="56" applyFont="1" applyBorder="1" applyAlignment="1">
      <alignment horizontal="center"/>
      <protection/>
    </xf>
    <xf numFmtId="0" fontId="0" fillId="0" borderId="56" xfId="56" applyFont="1" applyBorder="1" applyAlignment="1">
      <alignment horizontal="left" wrapText="1"/>
      <protection/>
    </xf>
    <xf numFmtId="0" fontId="4" fillId="0" borderId="38" xfId="56" applyFont="1" applyBorder="1" applyAlignment="1">
      <alignment horizontal="center" vertical="center"/>
      <protection/>
    </xf>
    <xf numFmtId="0" fontId="4" fillId="0" borderId="69" xfId="56" applyFont="1" applyBorder="1" applyAlignment="1">
      <alignment horizontal="center" vertical="center"/>
      <protection/>
    </xf>
    <xf numFmtId="0" fontId="0" fillId="0" borderId="57" xfId="56" applyFont="1" applyBorder="1" applyAlignment="1">
      <alignment horizontal="center" wrapText="1"/>
      <protection/>
    </xf>
    <xf numFmtId="0" fontId="4" fillId="0" borderId="59" xfId="56" applyFont="1" applyBorder="1" applyAlignment="1">
      <alignment horizontal="center"/>
      <protection/>
    </xf>
    <xf numFmtId="0" fontId="1" fillId="0" borderId="21" xfId="56" applyFont="1" applyBorder="1" applyAlignment="1">
      <alignment horizontal="left"/>
      <protection/>
    </xf>
    <xf numFmtId="0" fontId="19" fillId="0" borderId="21" xfId="56" applyFont="1" applyBorder="1" applyAlignment="1">
      <alignment horizontal="left" wrapText="1"/>
      <protection/>
    </xf>
    <xf numFmtId="0" fontId="4" fillId="0" borderId="21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0" borderId="69" xfId="56" applyFont="1" applyBorder="1" applyAlignment="1">
      <alignment horizontal="center"/>
      <protection/>
    </xf>
    <xf numFmtId="0" fontId="4" fillId="0" borderId="21" xfId="56" applyFont="1" applyBorder="1" applyAlignment="1">
      <alignment horizontal="left" wrapText="1"/>
      <protection/>
    </xf>
    <xf numFmtId="0" fontId="4" fillId="0" borderId="43" xfId="56" applyFont="1" applyBorder="1" applyAlignment="1">
      <alignment horizontal="center"/>
      <protection/>
    </xf>
    <xf numFmtId="0" fontId="4" fillId="0" borderId="19" xfId="56" applyFont="1" applyBorder="1" applyAlignment="1">
      <alignment horizontal="left" wrapText="1"/>
      <protection/>
    </xf>
    <xf numFmtId="0" fontId="4" fillId="0" borderId="40" xfId="56" applyFont="1" applyBorder="1" applyAlignment="1">
      <alignment horizontal="center"/>
      <protection/>
    </xf>
    <xf numFmtId="0" fontId="4" fillId="0" borderId="41" xfId="56" applyFont="1" applyBorder="1" applyAlignment="1">
      <alignment horizontal="left" wrapText="1"/>
      <protection/>
    </xf>
    <xf numFmtId="3" fontId="4" fillId="0" borderId="41" xfId="56" applyNumberFormat="1" applyFont="1" applyBorder="1" applyAlignment="1">
      <alignment horizontal="center"/>
      <protection/>
    </xf>
    <xf numFmtId="3" fontId="4" fillId="0" borderId="42" xfId="56" applyNumberFormat="1" applyFont="1" applyBorder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4" fillId="0" borderId="0" xfId="56" applyFont="1" applyBorder="1" applyAlignment="1">
      <alignment horizontal="left" wrapText="1"/>
      <protection/>
    </xf>
    <xf numFmtId="0" fontId="4" fillId="0" borderId="0" xfId="56" applyFont="1" applyBorder="1" applyAlignment="1">
      <alignment horizontal="left"/>
      <protection/>
    </xf>
    <xf numFmtId="0" fontId="1" fillId="0" borderId="18" xfId="56" applyFont="1" applyBorder="1">
      <alignment/>
      <protection/>
    </xf>
    <xf numFmtId="2" fontId="22" fillId="0" borderId="18" xfId="56" applyNumberFormat="1" applyFont="1" applyBorder="1" applyAlignment="1">
      <alignment horizontal="center" wrapText="1"/>
      <protection/>
    </xf>
    <xf numFmtId="0" fontId="17" fillId="0" borderId="18" xfId="56" applyFont="1" applyBorder="1" applyAlignment="1">
      <alignment horizontal="center" vertical="center" wrapText="1"/>
      <protection/>
    </xf>
    <xf numFmtId="0" fontId="17" fillId="0" borderId="35" xfId="56" applyFont="1" applyBorder="1" applyAlignment="1">
      <alignment horizontal="center"/>
      <protection/>
    </xf>
    <xf numFmtId="0" fontId="17" fillId="0" borderId="36" xfId="56" applyFont="1" applyBorder="1" applyAlignment="1">
      <alignment horizontal="left" wrapText="1"/>
      <protection/>
    </xf>
    <xf numFmtId="166" fontId="4" fillId="0" borderId="36" xfId="56" applyNumberFormat="1" applyFont="1" applyBorder="1" applyAlignment="1">
      <alignment horizontal="center"/>
      <protection/>
    </xf>
    <xf numFmtId="166" fontId="4" fillId="0" borderId="37" xfId="56" applyNumberFormat="1" applyFont="1" applyBorder="1" applyAlignment="1">
      <alignment horizontal="center"/>
      <protection/>
    </xf>
    <xf numFmtId="0" fontId="1" fillId="0" borderId="38" xfId="56" applyFont="1" applyBorder="1" applyAlignment="1">
      <alignment horizontal="left"/>
      <protection/>
    </xf>
    <xf numFmtId="3" fontId="1" fillId="0" borderId="21" xfId="56" applyNumberFormat="1" applyFont="1" applyBorder="1" applyAlignment="1">
      <alignment horizontal="center"/>
      <protection/>
    </xf>
    <xf numFmtId="3" fontId="1" fillId="0" borderId="39" xfId="56" applyNumberFormat="1" applyFont="1" applyBorder="1" applyAlignment="1">
      <alignment horizontal="center"/>
      <protection/>
    </xf>
    <xf numFmtId="0" fontId="1" fillId="0" borderId="21" xfId="56" applyFont="1" applyBorder="1" applyAlignment="1">
      <alignment horizontal="left" wrapText="1"/>
      <protection/>
    </xf>
    <xf numFmtId="166" fontId="1" fillId="0" borderId="21" xfId="56" applyNumberFormat="1" applyFont="1" applyBorder="1" applyAlignment="1">
      <alignment horizontal="center"/>
      <protection/>
    </xf>
    <xf numFmtId="166" fontId="1" fillId="0" borderId="39" xfId="56" applyNumberFormat="1" applyFont="1" applyBorder="1" applyAlignment="1">
      <alignment horizontal="center"/>
      <protection/>
    </xf>
    <xf numFmtId="0" fontId="17" fillId="0" borderId="38" xfId="56" applyFont="1" applyBorder="1" applyAlignment="1">
      <alignment horizontal="center"/>
      <protection/>
    </xf>
    <xf numFmtId="166" fontId="17" fillId="0" borderId="21" xfId="56" applyNumberFormat="1" applyFont="1" applyBorder="1" applyAlignment="1">
      <alignment horizontal="center"/>
      <protection/>
    </xf>
    <xf numFmtId="166" fontId="17" fillId="0" borderId="39" xfId="56" applyNumberFormat="1" applyFont="1" applyBorder="1" applyAlignment="1">
      <alignment horizontal="center"/>
      <protection/>
    </xf>
    <xf numFmtId="0" fontId="1" fillId="0" borderId="38" xfId="56" applyFont="1" applyBorder="1" applyAlignment="1">
      <alignment horizontal="center"/>
      <protection/>
    </xf>
    <xf numFmtId="166" fontId="1" fillId="0" borderId="21" xfId="56" applyNumberFormat="1" applyFont="1" applyBorder="1" applyAlignment="1">
      <alignment horizontal="center" wrapText="1"/>
      <protection/>
    </xf>
    <xf numFmtId="166" fontId="1" fillId="0" borderId="39" xfId="56" applyNumberFormat="1" applyFont="1" applyBorder="1" applyAlignment="1">
      <alignment horizontal="center" wrapText="1"/>
      <protection/>
    </xf>
    <xf numFmtId="0" fontId="1" fillId="0" borderId="38" xfId="56" applyFont="1" applyFill="1" applyBorder="1" applyAlignment="1">
      <alignment horizontal="center"/>
      <protection/>
    </xf>
    <xf numFmtId="166" fontId="17" fillId="0" borderId="21" xfId="56" applyNumberFormat="1" applyFont="1" applyFill="1" applyBorder="1" applyAlignment="1">
      <alignment horizontal="center"/>
      <protection/>
    </xf>
    <xf numFmtId="0" fontId="1" fillId="0" borderId="13" xfId="0" applyFont="1" applyBorder="1" applyAlignment="1">
      <alignment/>
    </xf>
    <xf numFmtId="0" fontId="1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19" xfId="56" applyFont="1" applyBorder="1" applyAlignment="1">
      <alignment horizontal="center" vertical="center" wrapText="1"/>
      <protection/>
    </xf>
    <xf numFmtId="0" fontId="17" fillId="0" borderId="44" xfId="56" applyFont="1" applyBorder="1" applyAlignment="1">
      <alignment horizontal="center" vertical="center" wrapText="1"/>
      <protection/>
    </xf>
    <xf numFmtId="0" fontId="17" fillId="0" borderId="38" xfId="56" applyFont="1" applyBorder="1">
      <alignment/>
      <protection/>
    </xf>
    <xf numFmtId="3" fontId="17" fillId="0" borderId="21" xfId="56" applyNumberFormat="1" applyFont="1" applyBorder="1" applyAlignment="1">
      <alignment horizontal="center"/>
      <protection/>
    </xf>
    <xf numFmtId="3" fontId="17" fillId="0" borderId="39" xfId="56" applyNumberFormat="1" applyFont="1" applyBorder="1" applyAlignment="1">
      <alignment horizontal="center"/>
      <protection/>
    </xf>
    <xf numFmtId="0" fontId="1" fillId="0" borderId="38" xfId="0" applyFont="1" applyBorder="1" applyAlignment="1">
      <alignment/>
    </xf>
    <xf numFmtId="0" fontId="1" fillId="0" borderId="38" xfId="56" applyFont="1" applyBorder="1">
      <alignment/>
      <protection/>
    </xf>
    <xf numFmtId="0" fontId="1" fillId="0" borderId="40" xfId="56" applyFont="1" applyBorder="1">
      <alignment/>
      <protection/>
    </xf>
    <xf numFmtId="0" fontId="17" fillId="0" borderId="41" xfId="56" applyFont="1" applyBorder="1" applyAlignment="1">
      <alignment horizontal="left"/>
      <protection/>
    </xf>
    <xf numFmtId="0" fontId="1" fillId="0" borderId="41" xfId="56" applyFont="1" applyBorder="1" applyAlignment="1">
      <alignment horizontal="left"/>
      <protection/>
    </xf>
    <xf numFmtId="3" fontId="1" fillId="0" borderId="41" xfId="56" applyNumberFormat="1" applyFont="1" applyBorder="1" applyAlignment="1">
      <alignment horizontal="center"/>
      <protection/>
    </xf>
    <xf numFmtId="3" fontId="1" fillId="0" borderId="42" xfId="56" applyNumberFormat="1" applyFont="1" applyBorder="1" applyAlignment="1">
      <alignment horizontal="center"/>
      <protection/>
    </xf>
    <xf numFmtId="0" fontId="17" fillId="0" borderId="0" xfId="56" applyFont="1" applyBorder="1" applyAlignment="1">
      <alignment horizontal="left"/>
      <protection/>
    </xf>
    <xf numFmtId="0" fontId="10" fillId="0" borderId="0" xfId="56" applyFont="1" applyBorder="1" applyAlignment="1">
      <alignment horizontal="left"/>
      <protection/>
    </xf>
    <xf numFmtId="0" fontId="0" fillId="0" borderId="21" xfId="0" applyFont="1" applyBorder="1" applyAlignment="1">
      <alignment/>
    </xf>
    <xf numFmtId="3" fontId="0" fillId="0" borderId="21" xfId="0" applyNumberForma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0" fontId="0" fillId="0" borderId="68" xfId="0" applyFont="1" applyFill="1" applyBorder="1" applyAlignment="1">
      <alignment/>
    </xf>
    <xf numFmtId="0" fontId="4" fillId="0" borderId="18" xfId="0" applyFont="1" applyBorder="1" applyAlignment="1">
      <alignment/>
    </xf>
    <xf numFmtId="0" fontId="0" fillId="0" borderId="22" xfId="0" applyBorder="1" applyAlignment="1">
      <alignment/>
    </xf>
    <xf numFmtId="0" fontId="0" fillId="0" borderId="57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4" fillId="0" borderId="57" xfId="0" applyFont="1" applyBorder="1" applyAlignment="1">
      <alignment/>
    </xf>
    <xf numFmtId="0" fontId="4" fillId="0" borderId="57" xfId="0" applyFont="1" applyBorder="1" applyAlignment="1">
      <alignment horizontal="center"/>
    </xf>
    <xf numFmtId="0" fontId="0" fillId="0" borderId="0" xfId="0" applyAlignment="1">
      <alignment/>
    </xf>
    <xf numFmtId="43" fontId="0" fillId="0" borderId="0" xfId="42" applyFont="1" applyAlignment="1">
      <alignment/>
    </xf>
    <xf numFmtId="0" fontId="0" fillId="0" borderId="21" xfId="0" applyBorder="1" applyAlignment="1">
      <alignment/>
    </xf>
    <xf numFmtId="43" fontId="0" fillId="0" borderId="21" xfId="42" applyFont="1" applyBorder="1" applyAlignment="1">
      <alignment/>
    </xf>
    <xf numFmtId="0" fontId="24" fillId="0" borderId="21" xfId="0" applyFont="1" applyBorder="1" applyAlignment="1">
      <alignment/>
    </xf>
    <xf numFmtId="0" fontId="24" fillId="34" borderId="21" xfId="0" applyFont="1" applyFill="1" applyBorder="1" applyAlignment="1">
      <alignment horizontal="left" vertical="top"/>
    </xf>
    <xf numFmtId="43" fontId="24" fillId="0" borderId="21" xfId="42" applyFont="1" applyBorder="1" applyAlignment="1">
      <alignment/>
    </xf>
    <xf numFmtId="0" fontId="24" fillId="0" borderId="0" xfId="0" applyFont="1" applyAlignment="1">
      <alignment/>
    </xf>
    <xf numFmtId="43" fontId="24" fillId="0" borderId="0" xfId="42" applyFont="1" applyAlignment="1">
      <alignment/>
    </xf>
    <xf numFmtId="0" fontId="4" fillId="0" borderId="2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0" fillId="0" borderId="60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22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4" fillId="0" borderId="22" xfId="56" applyNumberFormat="1" applyFont="1" applyBorder="1" applyAlignment="1">
      <alignment horizontal="center" wrapText="1"/>
      <protection/>
    </xf>
    <xf numFmtId="2" fontId="4" fillId="0" borderId="66" xfId="56" applyNumberFormat="1" applyFont="1" applyBorder="1" applyAlignment="1">
      <alignment horizontal="center" wrapText="1"/>
      <protection/>
    </xf>
    <xf numFmtId="2" fontId="4" fillId="0" borderId="57" xfId="56" applyNumberFormat="1" applyFont="1" applyBorder="1" applyAlignment="1">
      <alignment horizontal="center" wrapText="1"/>
      <protection/>
    </xf>
    <xf numFmtId="2" fontId="22" fillId="0" borderId="0" xfId="56" applyNumberFormat="1" applyFont="1" applyBorder="1" applyAlignment="1">
      <alignment horizontal="center" wrapText="1"/>
      <protection/>
    </xf>
    <xf numFmtId="2" fontId="22" fillId="0" borderId="64" xfId="56" applyNumberFormat="1" applyFont="1" applyBorder="1" applyAlignment="1">
      <alignment horizontal="center" wrapText="1"/>
      <protection/>
    </xf>
    <xf numFmtId="0" fontId="4" fillId="0" borderId="55" xfId="56" applyFont="1" applyBorder="1" applyAlignment="1">
      <alignment horizontal="left" wrapText="1"/>
      <protection/>
    </xf>
    <xf numFmtId="0" fontId="4" fillId="0" borderId="36" xfId="56" applyFont="1" applyBorder="1" applyAlignment="1">
      <alignment horizontal="left" wrapText="1"/>
      <protection/>
    </xf>
    <xf numFmtId="0" fontId="0" fillId="0" borderId="66" xfId="56" applyFont="1" applyBorder="1" applyAlignment="1">
      <alignment horizontal="left" wrapText="1"/>
      <protection/>
    </xf>
    <xf numFmtId="0" fontId="0" fillId="0" borderId="57" xfId="56" applyFont="1" applyBorder="1" applyAlignment="1">
      <alignment horizontal="left" wrapText="1"/>
      <protection/>
    </xf>
    <xf numFmtId="0" fontId="4" fillId="0" borderId="66" xfId="56" applyFont="1" applyBorder="1" applyAlignment="1">
      <alignment horizontal="left" wrapText="1"/>
      <protection/>
    </xf>
    <xf numFmtId="0" fontId="4" fillId="0" borderId="57" xfId="56" applyFont="1" applyBorder="1" applyAlignment="1">
      <alignment horizontal="left" wrapText="1"/>
      <protection/>
    </xf>
    <xf numFmtId="0" fontId="0" fillId="0" borderId="66" xfId="56" applyFont="1" applyBorder="1" applyAlignment="1">
      <alignment horizontal="center" wrapText="1"/>
      <protection/>
    </xf>
    <xf numFmtId="0" fontId="0" fillId="0" borderId="57" xfId="56" applyFont="1" applyBorder="1" applyAlignment="1">
      <alignment horizontal="center" wrapText="1"/>
      <protection/>
    </xf>
    <xf numFmtId="0" fontId="4" fillId="0" borderId="21" xfId="56" applyFont="1" applyBorder="1" applyAlignment="1">
      <alignment horizontal="left" wrapText="1"/>
      <protection/>
    </xf>
    <xf numFmtId="0" fontId="4" fillId="0" borderId="41" xfId="56" applyFont="1" applyBorder="1" applyAlignment="1">
      <alignment horizontal="left" wrapText="1"/>
      <protection/>
    </xf>
    <xf numFmtId="0" fontId="12" fillId="0" borderId="57" xfId="56" applyFont="1" applyBorder="1" applyAlignment="1">
      <alignment horizontal="left" wrapText="1"/>
      <protection/>
    </xf>
    <xf numFmtId="0" fontId="12" fillId="0" borderId="21" xfId="56" applyFont="1" applyBorder="1" applyAlignment="1">
      <alignment horizontal="left" wrapText="1"/>
      <protection/>
    </xf>
    <xf numFmtId="0" fontId="22" fillId="0" borderId="60" xfId="56" applyFont="1" applyBorder="1" applyAlignment="1">
      <alignment horizontal="center" wrapText="1"/>
      <protection/>
    </xf>
    <xf numFmtId="0" fontId="22" fillId="0" borderId="63" xfId="56" applyFont="1" applyBorder="1" applyAlignment="1">
      <alignment horizontal="center" wrapText="1"/>
      <protection/>
    </xf>
    <xf numFmtId="0" fontId="22" fillId="0" borderId="58" xfId="56" applyFont="1" applyBorder="1" applyAlignment="1">
      <alignment horizontal="center" wrapText="1"/>
      <protection/>
    </xf>
    <xf numFmtId="0" fontId="17" fillId="0" borderId="55" xfId="56" applyFont="1" applyBorder="1" applyAlignment="1">
      <alignment horizontal="left" wrapText="1"/>
      <protection/>
    </xf>
    <xf numFmtId="0" fontId="17" fillId="0" borderId="36" xfId="56" applyFont="1" applyBorder="1" applyAlignment="1">
      <alignment horizontal="left" wrapText="1"/>
      <protection/>
    </xf>
    <xf numFmtId="0" fontId="1" fillId="0" borderId="21" xfId="57" applyFont="1" applyFill="1" applyBorder="1" applyAlignment="1">
      <alignment horizontal="left" wrapText="1"/>
      <protection/>
    </xf>
    <xf numFmtId="0" fontId="17" fillId="0" borderId="21" xfId="57" applyFont="1" applyFill="1" applyBorder="1" applyAlignment="1">
      <alignment horizontal="left" wrapText="1"/>
      <protection/>
    </xf>
    <xf numFmtId="0" fontId="17" fillId="0" borderId="21" xfId="56" applyFont="1" applyBorder="1" applyAlignment="1">
      <alignment horizontal="left" wrapText="1"/>
      <protection/>
    </xf>
    <xf numFmtId="0" fontId="1" fillId="0" borderId="21" xfId="56" applyFont="1" applyBorder="1" applyAlignment="1">
      <alignment horizontal="left" wrapText="1"/>
      <protection/>
    </xf>
    <xf numFmtId="0" fontId="1" fillId="0" borderId="21" xfId="56" applyFont="1" applyBorder="1" applyAlignment="1">
      <alignment horizontal="left"/>
      <protection/>
    </xf>
    <xf numFmtId="0" fontId="23" fillId="0" borderId="21" xfId="57" applyFont="1" applyFill="1" applyBorder="1" applyAlignment="1">
      <alignment horizontal="left" wrapText="1"/>
      <protection/>
    </xf>
    <xf numFmtId="0" fontId="17" fillId="0" borderId="21" xfId="56" applyFont="1" applyBorder="1" applyAlignment="1">
      <alignment horizontal="left"/>
      <protection/>
    </xf>
    <xf numFmtId="0" fontId="23" fillId="0" borderId="21" xfId="56" applyFont="1" applyBorder="1" applyAlignment="1">
      <alignment horizontal="left"/>
      <protection/>
    </xf>
    <xf numFmtId="0" fontId="23" fillId="0" borderId="41" xfId="56" applyFont="1" applyBorder="1" applyAlignment="1">
      <alignment horizontal="left"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66" xfId="0" applyFont="1" applyBorder="1" applyAlignment="1">
      <alignment horizontal="center"/>
    </xf>
    <xf numFmtId="0" fontId="24" fillId="0" borderId="57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asn_2009 Propozimet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L14" sqref="L14"/>
    </sheetView>
  </sheetViews>
  <sheetFormatPr defaultColWidth="9.140625" defaultRowHeight="12.75"/>
  <cols>
    <col min="6" max="7" width="10.140625" style="0" bestFit="1" customWidth="1"/>
    <col min="9" max="9" width="10.00390625" style="0" customWidth="1"/>
  </cols>
  <sheetData>
    <row r="1" spans="1:9" ht="12.75">
      <c r="A1" s="1"/>
      <c r="B1" s="2"/>
      <c r="C1" s="2"/>
      <c r="D1" s="2"/>
      <c r="E1" s="2"/>
      <c r="F1" s="2"/>
      <c r="G1" s="2"/>
      <c r="H1" s="2"/>
      <c r="I1" s="3"/>
    </row>
    <row r="2" spans="1:9" ht="12.75">
      <c r="A2" s="4"/>
      <c r="I2" s="5"/>
    </row>
    <row r="3" spans="1:9" ht="12.75">
      <c r="A3" s="4"/>
      <c r="I3" s="5"/>
    </row>
    <row r="4" spans="1:9" ht="12.75">
      <c r="A4" s="4"/>
      <c r="B4" s="6" t="s">
        <v>0</v>
      </c>
      <c r="C4" s="6"/>
      <c r="D4" s="6"/>
      <c r="E4" s="6"/>
      <c r="F4" s="6" t="s">
        <v>1</v>
      </c>
      <c r="G4" s="6"/>
      <c r="H4" s="6"/>
      <c r="I4" s="5"/>
    </row>
    <row r="5" spans="1:9" ht="12.75">
      <c r="A5" s="4"/>
      <c r="B5" s="6" t="s">
        <v>2</v>
      </c>
      <c r="C5" s="6"/>
      <c r="D5" s="6"/>
      <c r="E5" s="6"/>
      <c r="F5" s="6" t="s">
        <v>3</v>
      </c>
      <c r="G5" s="6"/>
      <c r="H5" s="6"/>
      <c r="I5" s="5"/>
    </row>
    <row r="6" spans="1:9" ht="12.75">
      <c r="A6" s="4"/>
      <c r="B6" s="6" t="s">
        <v>4</v>
      </c>
      <c r="C6" s="6"/>
      <c r="D6" s="6"/>
      <c r="E6" s="6"/>
      <c r="F6" s="6" t="s">
        <v>5</v>
      </c>
      <c r="G6" s="6"/>
      <c r="H6" s="6"/>
      <c r="I6" s="5"/>
    </row>
    <row r="7" spans="1:9" ht="12.75">
      <c r="A7" s="4"/>
      <c r="B7" s="7" t="s">
        <v>6</v>
      </c>
      <c r="C7" s="6"/>
      <c r="D7" s="6"/>
      <c r="E7" s="6"/>
      <c r="F7" s="7"/>
      <c r="G7" s="6"/>
      <c r="H7" s="6" t="s">
        <v>7</v>
      </c>
      <c r="I7" s="5"/>
    </row>
    <row r="8" spans="1:9" ht="12.75">
      <c r="A8" s="4"/>
      <c r="B8" s="7" t="s">
        <v>8</v>
      </c>
      <c r="C8" s="6"/>
      <c r="D8" s="6"/>
      <c r="E8" s="6"/>
      <c r="F8" s="8">
        <v>40184</v>
      </c>
      <c r="G8" s="6"/>
      <c r="H8" s="6"/>
      <c r="I8" s="5"/>
    </row>
    <row r="9" spans="1:9" ht="12.75">
      <c r="A9" s="4"/>
      <c r="B9" s="7" t="s">
        <v>9</v>
      </c>
      <c r="C9" s="6"/>
      <c r="D9" s="6"/>
      <c r="E9" s="6"/>
      <c r="F9" s="9"/>
      <c r="G9" s="6"/>
      <c r="H9" s="6"/>
      <c r="I9" s="5"/>
    </row>
    <row r="10" spans="1:9" ht="12.75">
      <c r="A10" s="4"/>
      <c r="B10" s="6"/>
      <c r="C10" s="6"/>
      <c r="D10" s="6"/>
      <c r="E10" s="6"/>
      <c r="F10" s="6"/>
      <c r="G10" s="6"/>
      <c r="H10" s="6"/>
      <c r="I10" s="5"/>
    </row>
    <row r="11" spans="1:9" ht="12.75">
      <c r="A11" s="4"/>
      <c r="B11" s="7" t="s">
        <v>10</v>
      </c>
      <c r="C11" s="6"/>
      <c r="D11" s="6"/>
      <c r="E11" s="6"/>
      <c r="F11" s="7" t="s">
        <v>11</v>
      </c>
      <c r="G11" s="6"/>
      <c r="H11" s="6"/>
      <c r="I11" s="5"/>
    </row>
    <row r="12" spans="1:9" ht="12.75">
      <c r="A12" s="4"/>
      <c r="B12" s="7" t="s">
        <v>12</v>
      </c>
      <c r="C12" s="6"/>
      <c r="D12" s="6"/>
      <c r="E12" s="6"/>
      <c r="F12" s="7" t="s">
        <v>13</v>
      </c>
      <c r="G12" s="6"/>
      <c r="H12" s="6"/>
      <c r="I12" s="5"/>
    </row>
    <row r="13" spans="1:9" ht="12.75">
      <c r="A13" s="4"/>
      <c r="B13" s="7" t="s">
        <v>14</v>
      </c>
      <c r="C13" s="6"/>
      <c r="D13" s="6"/>
      <c r="E13" s="6"/>
      <c r="F13" s="7" t="s">
        <v>15</v>
      </c>
      <c r="G13" s="6"/>
      <c r="H13" s="6"/>
      <c r="I13" s="5"/>
    </row>
    <row r="14" spans="1:9" ht="12.75">
      <c r="A14" s="4"/>
      <c r="B14" s="6"/>
      <c r="C14" s="6"/>
      <c r="D14" s="6"/>
      <c r="E14" s="6"/>
      <c r="F14" s="6"/>
      <c r="G14" s="6"/>
      <c r="H14" s="6"/>
      <c r="I14" s="5"/>
    </row>
    <row r="15" spans="1:9" ht="12.75">
      <c r="A15" s="4"/>
      <c r="B15" s="6"/>
      <c r="C15" s="6"/>
      <c r="D15" s="6"/>
      <c r="E15" s="6"/>
      <c r="F15" s="6"/>
      <c r="G15" s="6"/>
      <c r="H15" s="6"/>
      <c r="I15" s="5"/>
    </row>
    <row r="16" spans="1:9" ht="12.75">
      <c r="A16" s="4"/>
      <c r="B16" s="6"/>
      <c r="C16" s="6"/>
      <c r="D16" s="6"/>
      <c r="E16" s="6"/>
      <c r="F16" s="6"/>
      <c r="G16" s="6"/>
      <c r="H16" s="6"/>
      <c r="I16" s="5"/>
    </row>
    <row r="17" spans="1:9" ht="12.75">
      <c r="A17" s="4"/>
      <c r="B17" s="6"/>
      <c r="C17" s="6"/>
      <c r="D17" s="6"/>
      <c r="E17" s="6"/>
      <c r="F17" s="6"/>
      <c r="G17" s="6"/>
      <c r="H17" s="6"/>
      <c r="I17" s="5"/>
    </row>
    <row r="18" spans="1:9" ht="12.75">
      <c r="A18" s="4"/>
      <c r="B18" s="6"/>
      <c r="C18" s="6"/>
      <c r="D18" s="6"/>
      <c r="E18" s="6"/>
      <c r="F18" s="6"/>
      <c r="G18" s="6"/>
      <c r="H18" s="6"/>
      <c r="I18" s="5"/>
    </row>
    <row r="19" spans="1:9" ht="12.75">
      <c r="A19" s="4"/>
      <c r="B19" s="6"/>
      <c r="C19" s="6"/>
      <c r="D19" s="6"/>
      <c r="E19" s="6"/>
      <c r="F19" s="6"/>
      <c r="G19" s="6"/>
      <c r="H19" s="6"/>
      <c r="I19" s="5"/>
    </row>
    <row r="20" spans="1:9" ht="12.75">
      <c r="A20" s="4"/>
      <c r="B20" s="6"/>
      <c r="C20" s="6"/>
      <c r="D20" s="6"/>
      <c r="E20" s="6"/>
      <c r="F20" s="6"/>
      <c r="G20" s="6"/>
      <c r="H20" s="6"/>
      <c r="I20" s="5"/>
    </row>
    <row r="21" spans="1:9" ht="12.75">
      <c r="A21" s="4"/>
      <c r="B21" s="6"/>
      <c r="C21" s="6"/>
      <c r="D21" s="6"/>
      <c r="E21" s="6"/>
      <c r="F21" s="6"/>
      <c r="G21" s="6"/>
      <c r="H21" s="6"/>
      <c r="I21" s="5"/>
    </row>
    <row r="22" spans="1:9" ht="12.75">
      <c r="A22" s="4"/>
      <c r="B22" s="6"/>
      <c r="C22" s="6"/>
      <c r="D22" s="6"/>
      <c r="E22" s="6"/>
      <c r="F22" s="6"/>
      <c r="G22" s="6"/>
      <c r="H22" s="6"/>
      <c r="I22" s="5"/>
    </row>
    <row r="23" spans="1:9" ht="12.75">
      <c r="A23" s="4"/>
      <c r="B23" s="6"/>
      <c r="C23" s="6"/>
      <c r="D23" s="6"/>
      <c r="E23" s="6"/>
      <c r="F23" s="6"/>
      <c r="G23" s="6"/>
      <c r="H23" s="6"/>
      <c r="I23" s="5"/>
    </row>
    <row r="24" spans="1:9" ht="12.75">
      <c r="A24" s="4"/>
      <c r="B24" s="6"/>
      <c r="C24" s="6"/>
      <c r="D24" s="6"/>
      <c r="E24" s="6"/>
      <c r="F24" s="6"/>
      <c r="G24" s="6"/>
      <c r="H24" s="6"/>
      <c r="I24" s="5"/>
    </row>
    <row r="25" spans="1:9" ht="12.75">
      <c r="A25" s="4"/>
      <c r="B25" s="6"/>
      <c r="C25" s="6"/>
      <c r="D25" s="6"/>
      <c r="E25" s="6"/>
      <c r="F25" s="6"/>
      <c r="G25" s="6"/>
      <c r="H25" s="6"/>
      <c r="I25" s="5"/>
    </row>
    <row r="26" spans="1:9" ht="26.25">
      <c r="A26" s="10" t="s">
        <v>16</v>
      </c>
      <c r="B26" s="11"/>
      <c r="C26" s="11"/>
      <c r="D26" s="11"/>
      <c r="E26" s="6"/>
      <c r="F26" s="6"/>
      <c r="G26" s="6"/>
      <c r="H26" s="6"/>
      <c r="I26" s="5"/>
    </row>
    <row r="27" spans="1:9" ht="8.25" customHeight="1">
      <c r="A27" s="10"/>
      <c r="B27" s="11"/>
      <c r="C27" s="11"/>
      <c r="D27" s="11"/>
      <c r="E27" s="6"/>
      <c r="F27" s="6"/>
      <c r="G27" s="6"/>
      <c r="H27" s="6"/>
      <c r="I27" s="5"/>
    </row>
    <row r="28" spans="1:9" ht="12.75">
      <c r="A28" s="4"/>
      <c r="B28" s="12" t="s">
        <v>17</v>
      </c>
      <c r="C28" s="12"/>
      <c r="D28" s="12"/>
      <c r="E28" s="12"/>
      <c r="F28" s="12"/>
      <c r="G28" s="12"/>
      <c r="H28" s="12"/>
      <c r="I28" s="13"/>
    </row>
    <row r="29" spans="1:9" ht="12.75">
      <c r="A29" s="4"/>
      <c r="B29" s="12" t="s">
        <v>18</v>
      </c>
      <c r="C29" s="12"/>
      <c r="D29" s="12"/>
      <c r="E29" s="12"/>
      <c r="F29" s="12"/>
      <c r="G29" s="12"/>
      <c r="H29" s="12"/>
      <c r="I29" s="13"/>
    </row>
    <row r="30" spans="1:9" ht="12.75">
      <c r="A30" s="4"/>
      <c r="B30" s="12"/>
      <c r="C30" s="12"/>
      <c r="D30" s="12"/>
      <c r="E30" s="12"/>
      <c r="F30" s="12"/>
      <c r="G30" s="12"/>
      <c r="H30" s="12"/>
      <c r="I30" s="13"/>
    </row>
    <row r="31" spans="1:9" ht="12.75">
      <c r="A31" s="4"/>
      <c r="B31" s="6"/>
      <c r="C31" s="6"/>
      <c r="D31" s="6"/>
      <c r="E31" s="6"/>
      <c r="F31" s="6"/>
      <c r="G31" s="6"/>
      <c r="H31" s="6"/>
      <c r="I31" s="5"/>
    </row>
    <row r="32" spans="1:9" ht="26.25">
      <c r="A32" s="4"/>
      <c r="B32" s="6"/>
      <c r="C32" s="11" t="s">
        <v>19</v>
      </c>
      <c r="D32" s="14"/>
      <c r="E32" s="6"/>
      <c r="F32" s="6"/>
      <c r="G32" s="6"/>
      <c r="H32" s="6"/>
      <c r="I32" s="5"/>
    </row>
    <row r="33" spans="1:9" ht="12.75">
      <c r="A33" s="4"/>
      <c r="B33" s="6"/>
      <c r="C33" s="6"/>
      <c r="D33" s="6"/>
      <c r="E33" s="6"/>
      <c r="F33" s="6"/>
      <c r="G33" s="6"/>
      <c r="H33" s="6"/>
      <c r="I33" s="5"/>
    </row>
    <row r="34" spans="1:9" ht="12.75">
      <c r="A34" s="4"/>
      <c r="B34" s="6"/>
      <c r="C34" s="6"/>
      <c r="D34" s="6"/>
      <c r="E34" s="6"/>
      <c r="F34" s="6"/>
      <c r="G34" s="6"/>
      <c r="H34" s="6"/>
      <c r="I34" s="5"/>
    </row>
    <row r="35" spans="1:9" ht="12.75">
      <c r="A35" s="4"/>
      <c r="B35" s="6"/>
      <c r="C35" s="6"/>
      <c r="D35" s="6"/>
      <c r="E35" s="6"/>
      <c r="F35" s="6"/>
      <c r="G35" s="6"/>
      <c r="H35" s="6"/>
      <c r="I35" s="5"/>
    </row>
    <row r="36" spans="1:9" ht="12.75">
      <c r="A36" s="4"/>
      <c r="B36" s="6"/>
      <c r="C36" s="6"/>
      <c r="D36" s="6"/>
      <c r="E36" s="6"/>
      <c r="F36" s="6"/>
      <c r="G36" s="6"/>
      <c r="H36" s="6"/>
      <c r="I36" s="5"/>
    </row>
    <row r="37" spans="1:9" ht="12.75">
      <c r="A37" s="4"/>
      <c r="B37" s="6"/>
      <c r="C37" s="6"/>
      <c r="D37" s="6"/>
      <c r="E37" s="6"/>
      <c r="F37" s="6"/>
      <c r="G37" s="6"/>
      <c r="H37" s="6"/>
      <c r="I37" s="5"/>
    </row>
    <row r="38" spans="1:9" ht="12.75">
      <c r="A38" s="4"/>
      <c r="B38" s="6"/>
      <c r="C38" s="6"/>
      <c r="D38" s="6"/>
      <c r="E38" s="6"/>
      <c r="F38" s="6"/>
      <c r="G38" s="6"/>
      <c r="H38" s="6"/>
      <c r="I38" s="5"/>
    </row>
    <row r="39" spans="1:9" ht="12.75">
      <c r="A39" s="4"/>
      <c r="B39" s="6"/>
      <c r="C39" s="6"/>
      <c r="D39" s="6"/>
      <c r="E39" s="6"/>
      <c r="F39" s="6"/>
      <c r="G39" s="6"/>
      <c r="H39" s="6"/>
      <c r="I39" s="5"/>
    </row>
    <row r="40" spans="1:9" ht="12.75">
      <c r="A40" s="4"/>
      <c r="B40" s="6"/>
      <c r="C40" s="6"/>
      <c r="D40" s="6"/>
      <c r="E40" s="6"/>
      <c r="F40" s="6"/>
      <c r="G40" s="6"/>
      <c r="H40" s="6"/>
      <c r="I40" s="5"/>
    </row>
    <row r="41" spans="1:9" ht="12.75">
      <c r="A41" s="4"/>
      <c r="B41" s="6"/>
      <c r="C41" s="6"/>
      <c r="D41" s="6"/>
      <c r="E41" s="6"/>
      <c r="F41" s="6"/>
      <c r="G41" s="6"/>
      <c r="H41" s="6"/>
      <c r="I41" s="5"/>
    </row>
    <row r="42" spans="1:9" ht="12.75">
      <c r="A42" s="4"/>
      <c r="B42" s="6"/>
      <c r="C42" s="6"/>
      <c r="D42" s="6"/>
      <c r="E42" s="6"/>
      <c r="F42" s="6"/>
      <c r="G42" s="6"/>
      <c r="H42" s="6"/>
      <c r="I42" s="5"/>
    </row>
    <row r="43" spans="1:9" ht="12.75">
      <c r="A43" s="4"/>
      <c r="B43" s="6"/>
      <c r="C43" s="6"/>
      <c r="D43" s="6"/>
      <c r="E43" s="6"/>
      <c r="F43" s="6"/>
      <c r="G43" s="6"/>
      <c r="H43" s="6"/>
      <c r="I43" s="5"/>
    </row>
    <row r="44" spans="1:9" ht="12.75">
      <c r="A44" s="4"/>
      <c r="B44" s="6"/>
      <c r="C44" s="6"/>
      <c r="D44" s="6"/>
      <c r="E44" s="6"/>
      <c r="F44" s="6"/>
      <c r="G44" s="6"/>
      <c r="H44" s="6"/>
      <c r="I44" s="5"/>
    </row>
    <row r="45" spans="1:9" ht="12.75">
      <c r="A45" s="4"/>
      <c r="B45" s="6"/>
      <c r="C45" s="6"/>
      <c r="D45" s="6"/>
      <c r="E45" s="6"/>
      <c r="F45" s="6"/>
      <c r="G45" s="6"/>
      <c r="H45" s="6"/>
      <c r="I45" s="5"/>
    </row>
    <row r="46" spans="1:9" ht="12.75">
      <c r="A46" s="4"/>
      <c r="B46" s="6"/>
      <c r="C46" s="6"/>
      <c r="D46" s="6"/>
      <c r="E46" s="6"/>
      <c r="F46" s="6"/>
      <c r="G46" s="6"/>
      <c r="H46" s="6"/>
      <c r="I46" s="5"/>
    </row>
    <row r="47" spans="1:9" ht="12.75">
      <c r="A47" s="4"/>
      <c r="B47" s="6"/>
      <c r="C47" s="6"/>
      <c r="D47" s="6"/>
      <c r="E47" s="6"/>
      <c r="F47" s="6"/>
      <c r="G47" s="6"/>
      <c r="H47" s="6"/>
      <c r="I47" s="5"/>
    </row>
    <row r="48" spans="1:9" ht="12.75">
      <c r="A48" s="4"/>
      <c r="B48" s="6" t="s">
        <v>20</v>
      </c>
      <c r="C48" s="6"/>
      <c r="D48" s="6"/>
      <c r="E48" s="6"/>
      <c r="F48" s="6"/>
      <c r="G48" s="6" t="s">
        <v>21</v>
      </c>
      <c r="H48" s="6"/>
      <c r="I48" s="5"/>
    </row>
    <row r="49" spans="1:9" ht="12.75">
      <c r="A49" s="4"/>
      <c r="B49" s="6" t="s">
        <v>22</v>
      </c>
      <c r="C49" s="6"/>
      <c r="D49" s="6"/>
      <c r="E49" s="6"/>
      <c r="F49" s="6"/>
      <c r="G49" s="6" t="s">
        <v>23</v>
      </c>
      <c r="H49" s="6"/>
      <c r="I49" s="5"/>
    </row>
    <row r="50" spans="1:9" ht="12.75">
      <c r="A50" s="4"/>
      <c r="B50" s="6" t="s">
        <v>24</v>
      </c>
      <c r="C50" s="6"/>
      <c r="D50" s="6"/>
      <c r="E50" s="6"/>
      <c r="F50" s="6"/>
      <c r="G50" s="6" t="s">
        <v>25</v>
      </c>
      <c r="H50" s="6"/>
      <c r="I50" s="5"/>
    </row>
    <row r="51" spans="1:9" ht="12.75">
      <c r="A51" s="4"/>
      <c r="B51" s="6" t="s">
        <v>26</v>
      </c>
      <c r="C51" s="6"/>
      <c r="D51" s="6"/>
      <c r="E51" s="6"/>
      <c r="F51" s="6"/>
      <c r="G51" s="7" t="s">
        <v>23</v>
      </c>
      <c r="H51" s="6"/>
      <c r="I51" s="5"/>
    </row>
    <row r="52" spans="1:9" ht="12.75">
      <c r="A52" s="4"/>
      <c r="B52" s="6"/>
      <c r="C52" s="6"/>
      <c r="D52" s="6"/>
      <c r="E52" s="6"/>
      <c r="F52" s="6"/>
      <c r="G52" s="6"/>
      <c r="H52" s="6"/>
      <c r="I52" s="5"/>
    </row>
    <row r="53" spans="1:9" ht="12.75">
      <c r="A53" s="4"/>
      <c r="B53" s="6" t="s">
        <v>27</v>
      </c>
      <c r="C53" s="6"/>
      <c r="D53" s="6"/>
      <c r="E53" s="6"/>
      <c r="F53" s="6"/>
      <c r="G53" s="7" t="s">
        <v>28</v>
      </c>
      <c r="H53" s="6"/>
      <c r="I53" s="5"/>
    </row>
    <row r="54" spans="1:9" ht="12.75">
      <c r="A54" s="4"/>
      <c r="B54" s="6" t="s">
        <v>29</v>
      </c>
      <c r="C54" s="6"/>
      <c r="D54" s="6"/>
      <c r="E54" s="6"/>
      <c r="F54" s="6"/>
      <c r="G54" s="7" t="s">
        <v>30</v>
      </c>
      <c r="H54" s="6"/>
      <c r="I54" s="5"/>
    </row>
    <row r="55" spans="1:9" ht="12.75">
      <c r="A55" s="4"/>
      <c r="B55" s="6"/>
      <c r="C55" s="6"/>
      <c r="D55" s="6"/>
      <c r="E55" s="6"/>
      <c r="F55" s="6"/>
      <c r="G55" s="6"/>
      <c r="H55" s="6"/>
      <c r="I55" s="5"/>
    </row>
    <row r="56" spans="1:9" ht="12.75">
      <c r="A56" s="4"/>
      <c r="B56" s="6" t="s">
        <v>31</v>
      </c>
      <c r="C56" s="6"/>
      <c r="D56" s="6"/>
      <c r="E56" s="6"/>
      <c r="F56" s="6"/>
      <c r="G56" s="8" t="s">
        <v>32</v>
      </c>
      <c r="H56" s="6"/>
      <c r="I56" s="5"/>
    </row>
    <row r="57" spans="1:9" ht="13.5" thickBot="1">
      <c r="A57" s="15"/>
      <c r="B57" s="16"/>
      <c r="C57" s="16"/>
      <c r="D57" s="16"/>
      <c r="E57" s="16"/>
      <c r="F57" s="16"/>
      <c r="G57" s="16"/>
      <c r="H57" s="16"/>
      <c r="I57" s="17"/>
    </row>
  </sheetData>
  <sheetProtection/>
  <printOptions/>
  <pageMargins left="0.75" right="0.75" top="0.36" bottom="0.4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zoomScalePageLayoutView="0" workbookViewId="0" topLeftCell="A31">
      <selection activeCell="L55" sqref="L55"/>
    </sheetView>
  </sheetViews>
  <sheetFormatPr defaultColWidth="9.140625" defaultRowHeight="12.75"/>
  <cols>
    <col min="1" max="1" width="5.140625" style="0" customWidth="1"/>
    <col min="2" max="2" width="21.140625" style="0" customWidth="1"/>
    <col min="3" max="3" width="9.421875" style="0" customWidth="1"/>
    <col min="4" max="4" width="11.57421875" style="0" customWidth="1"/>
    <col min="5" max="5" width="11.00390625" style="0" customWidth="1"/>
    <col min="6" max="6" width="12.00390625" style="0" customWidth="1"/>
    <col min="7" max="7" width="13.421875" style="0" customWidth="1"/>
    <col min="9" max="10" width="10.140625" style="0" bestFit="1" customWidth="1"/>
    <col min="13" max="13" width="12.28125" style="0" customWidth="1"/>
  </cols>
  <sheetData>
    <row r="1" ht="15">
      <c r="B1" s="238" t="s">
        <v>311</v>
      </c>
    </row>
    <row r="2" ht="12.75">
      <c r="B2" s="239" t="s">
        <v>312</v>
      </c>
    </row>
    <row r="3" ht="12.75">
      <c r="B3" s="239"/>
    </row>
    <row r="4" spans="2:7" ht="15.75">
      <c r="B4" s="383" t="s">
        <v>313</v>
      </c>
      <c r="C4" s="383"/>
      <c r="D4" s="383"/>
      <c r="E4" s="383"/>
      <c r="F4" s="383"/>
      <c r="G4" s="383"/>
    </row>
    <row r="6" spans="1:7" ht="12.75">
      <c r="A6" s="384" t="s">
        <v>314</v>
      </c>
      <c r="B6" s="386" t="s">
        <v>315</v>
      </c>
      <c r="C6" s="384" t="s">
        <v>316</v>
      </c>
      <c r="D6" s="240" t="s">
        <v>317</v>
      </c>
      <c r="E6" s="384" t="s">
        <v>318</v>
      </c>
      <c r="F6" s="384" t="s">
        <v>319</v>
      </c>
      <c r="G6" s="240" t="s">
        <v>317</v>
      </c>
    </row>
    <row r="7" spans="1:9" ht="12.75">
      <c r="A7" s="385"/>
      <c r="B7" s="387"/>
      <c r="C7" s="385"/>
      <c r="D7" s="241">
        <v>40544</v>
      </c>
      <c r="E7" s="385"/>
      <c r="F7" s="385"/>
      <c r="G7" s="241">
        <v>40908</v>
      </c>
      <c r="H7" s="6"/>
      <c r="I7" s="6"/>
    </row>
    <row r="8" spans="1:9" ht="12.75">
      <c r="A8" s="242">
        <v>1</v>
      </c>
      <c r="B8" s="243" t="s">
        <v>320</v>
      </c>
      <c r="C8" s="242"/>
      <c r="D8" s="244"/>
      <c r="E8" s="244"/>
      <c r="F8" s="244"/>
      <c r="G8" s="244">
        <f aca="true" t="shared" si="0" ref="G8:G16">D8+E8-F8</f>
        <v>0</v>
      </c>
      <c r="H8" s="6"/>
      <c r="I8" s="6"/>
    </row>
    <row r="9" spans="1:9" ht="12.75">
      <c r="A9" s="242">
        <v>2</v>
      </c>
      <c r="B9" s="243" t="s">
        <v>321</v>
      </c>
      <c r="C9" s="242"/>
      <c r="D9" s="244"/>
      <c r="E9" s="244"/>
      <c r="F9" s="245"/>
      <c r="G9" s="244">
        <f t="shared" si="0"/>
        <v>0</v>
      </c>
      <c r="H9" s="246"/>
      <c r="I9" s="175"/>
    </row>
    <row r="10" spans="1:9" ht="12.75">
      <c r="A10" s="242">
        <v>3</v>
      </c>
      <c r="B10" s="243" t="s">
        <v>322</v>
      </c>
      <c r="C10" s="242"/>
      <c r="D10" s="247">
        <v>234000</v>
      </c>
      <c r="E10" s="248">
        <v>71333</v>
      </c>
      <c r="F10" s="245"/>
      <c r="G10" s="244">
        <f>D10+E10-F10</f>
        <v>305333</v>
      </c>
      <c r="H10" s="246"/>
      <c r="I10" s="175"/>
    </row>
    <row r="11" spans="1:9" ht="12.75">
      <c r="A11" s="242">
        <v>4</v>
      </c>
      <c r="B11" s="243" t="s">
        <v>323</v>
      </c>
      <c r="C11" s="242"/>
      <c r="D11" s="249"/>
      <c r="E11" s="248"/>
      <c r="F11" s="245"/>
      <c r="G11" s="244">
        <f t="shared" si="0"/>
        <v>0</v>
      </c>
      <c r="H11" s="246"/>
      <c r="I11" s="175"/>
    </row>
    <row r="12" spans="1:9" ht="12.75">
      <c r="A12" s="242">
        <v>5</v>
      </c>
      <c r="B12" s="243" t="s">
        <v>324</v>
      </c>
      <c r="C12" s="242"/>
      <c r="D12" s="249">
        <v>308000</v>
      </c>
      <c r="E12" s="248">
        <v>136667</v>
      </c>
      <c r="F12" s="245"/>
      <c r="G12" s="244">
        <f t="shared" si="0"/>
        <v>444667</v>
      </c>
      <c r="H12" s="246"/>
      <c r="I12" s="175"/>
    </row>
    <row r="13" spans="1:9" ht="12.75">
      <c r="A13" s="242">
        <v>1</v>
      </c>
      <c r="B13" s="243" t="s">
        <v>325</v>
      </c>
      <c r="C13" s="242"/>
      <c r="D13" s="249">
        <v>363105</v>
      </c>
      <c r="E13" s="248">
        <v>0</v>
      </c>
      <c r="F13" s="245"/>
      <c r="G13" s="244">
        <f t="shared" si="0"/>
        <v>363105</v>
      </c>
      <c r="H13" s="246"/>
      <c r="I13" s="175"/>
    </row>
    <row r="14" spans="1:9" ht="12.75">
      <c r="A14" s="242">
        <v>2</v>
      </c>
      <c r="B14" s="243"/>
      <c r="C14" s="242"/>
      <c r="D14" s="244"/>
      <c r="E14" s="244"/>
      <c r="F14" s="245"/>
      <c r="G14" s="244">
        <f t="shared" si="0"/>
        <v>0</v>
      </c>
      <c r="H14" s="6"/>
      <c r="I14" s="6"/>
    </row>
    <row r="15" spans="1:9" ht="12.75">
      <c r="A15" s="242">
        <v>3</v>
      </c>
      <c r="B15" s="81"/>
      <c r="C15" s="242"/>
      <c r="D15" s="244"/>
      <c r="E15" s="244"/>
      <c r="F15" s="244"/>
      <c r="G15" s="244">
        <f t="shared" si="0"/>
        <v>0</v>
      </c>
      <c r="H15" s="6"/>
      <c r="I15" s="6"/>
    </row>
    <row r="16" spans="1:9" ht="13.5" thickBot="1">
      <c r="A16" s="250">
        <v>4</v>
      </c>
      <c r="B16" s="121"/>
      <c r="C16" s="250"/>
      <c r="D16" s="251"/>
      <c r="E16" s="251"/>
      <c r="F16" s="251"/>
      <c r="G16" s="251">
        <f t="shared" si="0"/>
        <v>0</v>
      </c>
      <c r="H16" s="6"/>
      <c r="I16" s="6"/>
    </row>
    <row r="17" spans="1:9" ht="13.5" thickBot="1">
      <c r="A17" s="252"/>
      <c r="B17" s="253" t="s">
        <v>326</v>
      </c>
      <c r="C17" s="254"/>
      <c r="D17" s="255">
        <f>SUM(D8:D16)</f>
        <v>905105</v>
      </c>
      <c r="E17" s="255">
        <f>SUM(E8:E16)</f>
        <v>208000</v>
      </c>
      <c r="F17" s="255">
        <f>SUM(F8:F16)</f>
        <v>0</v>
      </c>
      <c r="G17" s="256">
        <f>SUM(G8:G16)</f>
        <v>1113105</v>
      </c>
      <c r="I17" s="85"/>
    </row>
    <row r="20" spans="2:9" ht="15.75">
      <c r="B20" s="383" t="s">
        <v>327</v>
      </c>
      <c r="C20" s="383"/>
      <c r="D20" s="383"/>
      <c r="E20" s="383"/>
      <c r="F20" s="383"/>
      <c r="G20" s="383"/>
      <c r="I20" s="85"/>
    </row>
    <row r="22" spans="1:7" ht="12.75">
      <c r="A22" s="384" t="s">
        <v>314</v>
      </c>
      <c r="B22" s="386" t="s">
        <v>315</v>
      </c>
      <c r="C22" s="384" t="s">
        <v>316</v>
      </c>
      <c r="D22" s="240" t="s">
        <v>317</v>
      </c>
      <c r="E22" s="384" t="s">
        <v>318</v>
      </c>
      <c r="F22" s="384" t="s">
        <v>319</v>
      </c>
      <c r="G22" s="240" t="s">
        <v>317</v>
      </c>
    </row>
    <row r="23" spans="1:7" ht="12.75">
      <c r="A23" s="385"/>
      <c r="B23" s="387"/>
      <c r="C23" s="385"/>
      <c r="D23" s="241">
        <v>40544</v>
      </c>
      <c r="E23" s="385"/>
      <c r="F23" s="385"/>
      <c r="G23" s="241">
        <v>40908</v>
      </c>
    </row>
    <row r="24" spans="1:7" ht="12.75">
      <c r="A24" s="242">
        <v>1</v>
      </c>
      <c r="B24" s="243" t="s">
        <v>320</v>
      </c>
      <c r="C24" s="242"/>
      <c r="D24" s="244">
        <v>0</v>
      </c>
      <c r="E24" s="244">
        <v>0</v>
      </c>
      <c r="F24" s="244"/>
      <c r="G24" s="244">
        <f aca="true" t="shared" si="1" ref="G24:G30">D24+E24</f>
        <v>0</v>
      </c>
    </row>
    <row r="25" spans="1:7" ht="12.75">
      <c r="A25" s="242">
        <v>2</v>
      </c>
      <c r="B25" s="243" t="s">
        <v>321</v>
      </c>
      <c r="C25" s="242"/>
      <c r="D25" s="244"/>
      <c r="E25" s="244"/>
      <c r="F25" s="244"/>
      <c r="G25" s="244">
        <f t="shared" si="1"/>
        <v>0</v>
      </c>
    </row>
    <row r="26" spans="1:7" ht="12.75">
      <c r="A26" s="242">
        <v>3</v>
      </c>
      <c r="B26" s="243" t="s">
        <v>328</v>
      </c>
      <c r="C26" s="242"/>
      <c r="D26" s="249">
        <v>50698</v>
      </c>
      <c r="E26" s="249">
        <v>37849</v>
      </c>
      <c r="F26" s="244"/>
      <c r="G26" s="244">
        <f t="shared" si="1"/>
        <v>88547</v>
      </c>
    </row>
    <row r="27" spans="1:7" ht="12.75">
      <c r="A27" s="242">
        <v>4</v>
      </c>
      <c r="B27" s="243" t="s">
        <v>323</v>
      </c>
      <c r="C27" s="242"/>
      <c r="D27" s="249"/>
      <c r="E27" s="249"/>
      <c r="F27" s="244"/>
      <c r="G27" s="244">
        <f t="shared" si="1"/>
        <v>0</v>
      </c>
    </row>
    <row r="28" spans="1:7" ht="12.75">
      <c r="A28" s="242">
        <v>5</v>
      </c>
      <c r="B28" s="243" t="s">
        <v>324</v>
      </c>
      <c r="C28" s="242"/>
      <c r="D28" s="249">
        <v>48192</v>
      </c>
      <c r="E28" s="249">
        <v>57017</v>
      </c>
      <c r="F28" s="244"/>
      <c r="G28" s="244">
        <f t="shared" si="1"/>
        <v>105209</v>
      </c>
    </row>
    <row r="29" spans="1:7" ht="12.75">
      <c r="A29" s="242">
        <v>1</v>
      </c>
      <c r="B29" s="243" t="s">
        <v>325</v>
      </c>
      <c r="C29" s="242"/>
      <c r="D29" s="249">
        <v>82801</v>
      </c>
      <c r="E29" s="249">
        <v>70076</v>
      </c>
      <c r="F29" s="244"/>
      <c r="G29" s="244">
        <f t="shared" si="1"/>
        <v>152877</v>
      </c>
    </row>
    <row r="30" spans="1:7" ht="12.75">
      <c r="A30" s="242">
        <v>2</v>
      </c>
      <c r="B30" s="243"/>
      <c r="C30" s="242"/>
      <c r="D30" s="244"/>
      <c r="E30" s="249"/>
      <c r="F30" s="244"/>
      <c r="G30" s="244">
        <f t="shared" si="1"/>
        <v>0</v>
      </c>
    </row>
    <row r="31" spans="1:7" ht="12.75">
      <c r="A31" s="242">
        <v>3</v>
      </c>
      <c r="B31" s="81"/>
      <c r="C31" s="242"/>
      <c r="D31" s="244"/>
      <c r="E31" s="244"/>
      <c r="F31" s="244"/>
      <c r="G31" s="244">
        <f>D31+E31-F31</f>
        <v>0</v>
      </c>
    </row>
    <row r="32" spans="1:7" ht="13.5" thickBot="1">
      <c r="A32" s="250">
        <v>4</v>
      </c>
      <c r="B32" s="121"/>
      <c r="C32" s="250"/>
      <c r="D32" s="251"/>
      <c r="E32" s="251"/>
      <c r="F32" s="251"/>
      <c r="G32" s="251">
        <f>D32+E32-F32</f>
        <v>0</v>
      </c>
    </row>
    <row r="33" spans="1:10" ht="13.5" thickBot="1">
      <c r="A33" s="252"/>
      <c r="B33" s="253" t="s">
        <v>326</v>
      </c>
      <c r="C33" s="254"/>
      <c r="D33" s="255">
        <f>SUM(D24:D32)</f>
        <v>181691</v>
      </c>
      <c r="E33" s="255">
        <f>SUM(E24:E32)</f>
        <v>164942</v>
      </c>
      <c r="F33" s="255">
        <f>SUM(F24:F32)</f>
        <v>0</v>
      </c>
      <c r="G33" s="256">
        <f>SUM(G24:G32)</f>
        <v>346633</v>
      </c>
      <c r="H33" s="257"/>
      <c r="I33" s="85"/>
      <c r="J33" s="85"/>
    </row>
    <row r="34" ht="12.75">
      <c r="G34" s="257"/>
    </row>
    <row r="36" spans="2:7" ht="15.75">
      <c r="B36" s="383" t="s">
        <v>329</v>
      </c>
      <c r="C36" s="383"/>
      <c r="D36" s="383"/>
      <c r="E36" s="383"/>
      <c r="F36" s="383"/>
      <c r="G36" s="383"/>
    </row>
    <row r="38" spans="1:7" ht="12.75">
      <c r="A38" s="384" t="s">
        <v>314</v>
      </c>
      <c r="B38" s="386" t="s">
        <v>315</v>
      </c>
      <c r="C38" s="384" t="s">
        <v>316</v>
      </c>
      <c r="D38" s="240" t="s">
        <v>317</v>
      </c>
      <c r="E38" s="384" t="s">
        <v>318</v>
      </c>
      <c r="F38" s="384" t="s">
        <v>319</v>
      </c>
      <c r="G38" s="240" t="s">
        <v>317</v>
      </c>
    </row>
    <row r="39" spans="1:7" ht="12.75">
      <c r="A39" s="385"/>
      <c r="B39" s="387"/>
      <c r="C39" s="385"/>
      <c r="D39" s="241">
        <v>40544</v>
      </c>
      <c r="E39" s="385"/>
      <c r="F39" s="385"/>
      <c r="G39" s="241">
        <v>40908</v>
      </c>
    </row>
    <row r="40" spans="1:7" ht="12.75">
      <c r="A40" s="242">
        <v>1</v>
      </c>
      <c r="B40" s="208" t="s">
        <v>320</v>
      </c>
      <c r="C40" s="242"/>
      <c r="D40" s="244">
        <v>0</v>
      </c>
      <c r="E40" s="244"/>
      <c r="F40" s="244">
        <v>0</v>
      </c>
      <c r="G40" s="244">
        <f aca="true" t="shared" si="2" ref="G40:G48">D40+E40-F40</f>
        <v>0</v>
      </c>
    </row>
    <row r="41" spans="1:14" ht="12.75">
      <c r="A41" s="242">
        <v>2</v>
      </c>
      <c r="B41" s="243" t="s">
        <v>321</v>
      </c>
      <c r="C41" s="242"/>
      <c r="D41" s="244"/>
      <c r="E41" s="244"/>
      <c r="F41" s="244"/>
      <c r="G41" s="244">
        <f t="shared" si="2"/>
        <v>0</v>
      </c>
      <c r="M41" s="6"/>
      <c r="N41" s="6"/>
    </row>
    <row r="42" spans="1:14" ht="12.75">
      <c r="A42" s="242">
        <v>3</v>
      </c>
      <c r="B42" s="243" t="s">
        <v>328</v>
      </c>
      <c r="C42" s="242"/>
      <c r="D42" s="249">
        <v>183302</v>
      </c>
      <c r="E42" s="249"/>
      <c r="F42" s="244"/>
      <c r="G42" s="244">
        <v>216786</v>
      </c>
      <c r="M42" s="6"/>
      <c r="N42" s="6"/>
    </row>
    <row r="43" spans="1:14" ht="12.75">
      <c r="A43" s="242">
        <v>4</v>
      </c>
      <c r="B43" s="243" t="s">
        <v>323</v>
      </c>
      <c r="C43" s="242"/>
      <c r="D43" s="249"/>
      <c r="E43" s="249"/>
      <c r="F43" s="244"/>
      <c r="G43" s="244">
        <v>0</v>
      </c>
      <c r="M43" s="6"/>
      <c r="N43" s="6"/>
    </row>
    <row r="44" spans="1:14" ht="12.75">
      <c r="A44" s="242">
        <v>5</v>
      </c>
      <c r="B44" s="243" t="s">
        <v>324</v>
      </c>
      <c r="C44" s="242"/>
      <c r="D44" s="249">
        <v>259808</v>
      </c>
      <c r="E44" s="249"/>
      <c r="F44" s="244"/>
      <c r="G44" s="244">
        <v>339458</v>
      </c>
      <c r="M44" s="6"/>
      <c r="N44" s="6"/>
    </row>
    <row r="45" spans="1:14" ht="12.75">
      <c r="A45" s="242">
        <v>1</v>
      </c>
      <c r="B45" s="243" t="s">
        <v>325</v>
      </c>
      <c r="C45" s="242"/>
      <c r="D45" s="249">
        <v>280304</v>
      </c>
      <c r="E45" s="249"/>
      <c r="F45" s="244"/>
      <c r="G45" s="244">
        <v>210228</v>
      </c>
      <c r="M45" s="6"/>
      <c r="N45" s="6"/>
    </row>
    <row r="46" spans="1:14" ht="12.75">
      <c r="A46" s="242">
        <v>2</v>
      </c>
      <c r="B46" s="243"/>
      <c r="C46" s="242"/>
      <c r="D46" s="244"/>
      <c r="E46" s="244"/>
      <c r="F46" s="244"/>
      <c r="G46" s="244">
        <f t="shared" si="2"/>
        <v>0</v>
      </c>
      <c r="M46" s="6"/>
      <c r="N46" s="6"/>
    </row>
    <row r="47" spans="1:14" ht="12.75">
      <c r="A47" s="242">
        <v>3</v>
      </c>
      <c r="B47" s="81"/>
      <c r="C47" s="242"/>
      <c r="D47" s="244"/>
      <c r="E47" s="244"/>
      <c r="F47" s="244"/>
      <c r="G47" s="244">
        <f t="shared" si="2"/>
        <v>0</v>
      </c>
      <c r="M47" s="6"/>
      <c r="N47" s="6"/>
    </row>
    <row r="48" spans="1:14" ht="13.5" thickBot="1">
      <c r="A48" s="250">
        <v>4</v>
      </c>
      <c r="B48" s="121"/>
      <c r="C48" s="250"/>
      <c r="D48" s="251"/>
      <c r="E48" s="251"/>
      <c r="F48" s="251"/>
      <c r="G48" s="251">
        <f t="shared" si="2"/>
        <v>0</v>
      </c>
      <c r="M48" s="6"/>
      <c r="N48" s="6"/>
    </row>
    <row r="49" spans="1:14" ht="13.5" thickBot="1">
      <c r="A49" s="252"/>
      <c r="B49" s="253" t="s">
        <v>326</v>
      </c>
      <c r="C49" s="254"/>
      <c r="D49" s="255">
        <f>SUM(D40:D48)</f>
        <v>723414</v>
      </c>
      <c r="E49" s="255">
        <f>SUM(E40:E48)</f>
        <v>0</v>
      </c>
      <c r="F49" s="255">
        <f>SUM(F40:F48)</f>
        <v>0</v>
      </c>
      <c r="G49" s="256">
        <f>SUM(G40:G48)</f>
        <v>766472</v>
      </c>
      <c r="I49" s="257"/>
      <c r="J49" s="85"/>
      <c r="M49" s="14"/>
      <c r="N49" s="6"/>
    </row>
    <row r="50" spans="6:10" s="6" customFormat="1" ht="12.75">
      <c r="F50" s="175"/>
      <c r="G50" s="258"/>
      <c r="J50" s="175"/>
    </row>
    <row r="51" spans="4:14" ht="12.75">
      <c r="D51" s="85"/>
      <c r="G51" s="85"/>
      <c r="I51" s="257"/>
      <c r="M51" s="6"/>
      <c r="N51" s="6"/>
    </row>
    <row r="52" spans="4:14" ht="12.75">
      <c r="D52" s="85"/>
      <c r="G52" s="85"/>
      <c r="I52" s="85"/>
      <c r="M52" s="6"/>
      <c r="N52" s="6"/>
    </row>
    <row r="53" spans="5:14" ht="15.75">
      <c r="E53" s="388" t="s">
        <v>330</v>
      </c>
      <c r="F53" s="388"/>
      <c r="G53" s="388"/>
      <c r="M53" s="6"/>
      <c r="N53" s="6"/>
    </row>
    <row r="54" spans="5:7" ht="12.75">
      <c r="E54" s="389"/>
      <c r="F54" s="389"/>
      <c r="G54" s="389"/>
    </row>
  </sheetData>
  <sheetProtection/>
  <mergeCells count="20">
    <mergeCell ref="E53:G53"/>
    <mergeCell ref="E54:G54"/>
    <mergeCell ref="B36:G36"/>
    <mergeCell ref="A38:A39"/>
    <mergeCell ref="B38:B39"/>
    <mergeCell ref="C38:C39"/>
    <mergeCell ref="E38:E39"/>
    <mergeCell ref="F38:F39"/>
    <mergeCell ref="B20:G20"/>
    <mergeCell ref="A22:A23"/>
    <mergeCell ref="B22:B23"/>
    <mergeCell ref="C22:C23"/>
    <mergeCell ref="E22:E23"/>
    <mergeCell ref="F22:F23"/>
    <mergeCell ref="B4:G4"/>
    <mergeCell ref="A6:A7"/>
    <mergeCell ref="B6:B7"/>
    <mergeCell ref="C6:C7"/>
    <mergeCell ref="E6:E7"/>
    <mergeCell ref="F6:F7"/>
  </mergeCells>
  <printOptions/>
  <pageMargins left="0.75" right="0.75" top="1" bottom="1" header="0.5" footer="0.5"/>
  <pageSetup fitToHeight="1" fitToWidth="1" orientation="portrait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3">
      <selection activeCell="Q10" sqref="Q10"/>
    </sheetView>
  </sheetViews>
  <sheetFormatPr defaultColWidth="9.140625" defaultRowHeight="12.75"/>
  <sheetData>
    <row r="1" spans="1:10" ht="15">
      <c r="A1" s="133"/>
      <c r="B1" s="238" t="s">
        <v>311</v>
      </c>
      <c r="C1" s="265"/>
      <c r="D1" s="265"/>
      <c r="E1" s="133"/>
      <c r="F1" s="133"/>
      <c r="G1" s="133"/>
      <c r="H1" s="133"/>
      <c r="I1" s="133"/>
      <c r="J1" s="133"/>
    </row>
    <row r="2" spans="1:10" ht="12.75">
      <c r="A2" s="133"/>
      <c r="B2" s="239" t="s">
        <v>312</v>
      </c>
      <c r="C2" s="265"/>
      <c r="D2" s="265"/>
      <c r="E2" s="133"/>
      <c r="F2" s="133"/>
      <c r="G2" s="133"/>
      <c r="H2" s="133"/>
      <c r="I2" s="133"/>
      <c r="J2" s="133"/>
    </row>
    <row r="3" spans="1:10" ht="12.75">
      <c r="A3" s="133"/>
      <c r="B3" s="109"/>
      <c r="C3" s="133"/>
      <c r="D3" s="133"/>
      <c r="E3" s="133"/>
      <c r="F3" s="133"/>
      <c r="G3" s="133"/>
      <c r="H3" s="133"/>
      <c r="I3" s="109" t="s">
        <v>350</v>
      </c>
      <c r="J3" s="133"/>
    </row>
    <row r="4" spans="1:10" ht="12.75">
      <c r="A4" s="133"/>
      <c r="B4" s="109"/>
      <c r="C4" s="133"/>
      <c r="D4" s="133"/>
      <c r="E4" s="133"/>
      <c r="F4" s="133"/>
      <c r="G4" s="133"/>
      <c r="H4" s="133"/>
      <c r="I4" s="133"/>
      <c r="J4" s="133"/>
    </row>
    <row r="5" spans="1:14" ht="12.75">
      <c r="A5" s="266"/>
      <c r="B5" s="266"/>
      <c r="C5" s="266"/>
      <c r="D5" s="266"/>
      <c r="E5" s="266"/>
      <c r="F5" s="266"/>
      <c r="G5" s="266"/>
      <c r="H5" s="266"/>
      <c r="I5" s="267"/>
      <c r="J5" s="268" t="s">
        <v>351</v>
      </c>
      <c r="K5" s="6"/>
      <c r="L5" s="6"/>
      <c r="M5" s="6"/>
      <c r="N5" s="6"/>
    </row>
    <row r="6" spans="1:14" ht="15.75" customHeight="1">
      <c r="A6" s="390" t="s">
        <v>352</v>
      </c>
      <c r="B6" s="391"/>
      <c r="C6" s="391"/>
      <c r="D6" s="391"/>
      <c r="E6" s="391"/>
      <c r="F6" s="391"/>
      <c r="G6" s="391"/>
      <c r="H6" s="391"/>
      <c r="I6" s="391"/>
      <c r="J6" s="392"/>
      <c r="K6" s="269"/>
      <c r="L6" s="269"/>
      <c r="M6" s="269"/>
      <c r="N6" s="269"/>
    </row>
    <row r="7" spans="1:10" ht="26.25" customHeight="1" thickBot="1">
      <c r="A7" s="270"/>
      <c r="B7" s="393" t="s">
        <v>353</v>
      </c>
      <c r="C7" s="393"/>
      <c r="D7" s="393"/>
      <c r="E7" s="393"/>
      <c r="F7" s="394"/>
      <c r="G7" s="272" t="s">
        <v>354</v>
      </c>
      <c r="H7" s="272" t="s">
        <v>355</v>
      </c>
      <c r="I7" s="273" t="s">
        <v>356</v>
      </c>
      <c r="J7" s="273" t="s">
        <v>357</v>
      </c>
    </row>
    <row r="8" spans="1:10" ht="16.5" customHeight="1">
      <c r="A8" s="274">
        <v>1</v>
      </c>
      <c r="B8" s="395" t="s">
        <v>358</v>
      </c>
      <c r="C8" s="396"/>
      <c r="D8" s="396"/>
      <c r="E8" s="396"/>
      <c r="F8" s="396"/>
      <c r="G8" s="275">
        <v>70</v>
      </c>
      <c r="H8" s="275">
        <v>11100</v>
      </c>
      <c r="I8" s="276">
        <f>I11</f>
        <v>31403.2</v>
      </c>
      <c r="J8" s="277">
        <f>J11</f>
        <v>27277.4</v>
      </c>
    </row>
    <row r="9" spans="1:10" ht="16.5" customHeight="1">
      <c r="A9" s="278" t="s">
        <v>359</v>
      </c>
      <c r="B9" s="397" t="s">
        <v>360</v>
      </c>
      <c r="C9" s="397"/>
      <c r="D9" s="397"/>
      <c r="E9" s="397"/>
      <c r="F9" s="398"/>
      <c r="G9" s="279" t="s">
        <v>361</v>
      </c>
      <c r="H9" s="279">
        <v>11101</v>
      </c>
      <c r="I9" s="280"/>
      <c r="J9" s="281"/>
    </row>
    <row r="10" spans="1:10" ht="16.5" customHeight="1">
      <c r="A10" s="282" t="s">
        <v>362</v>
      </c>
      <c r="B10" s="397" t="s">
        <v>363</v>
      </c>
      <c r="C10" s="397"/>
      <c r="D10" s="397"/>
      <c r="E10" s="397"/>
      <c r="F10" s="398"/>
      <c r="G10" s="279">
        <v>704</v>
      </c>
      <c r="H10" s="279">
        <v>11102</v>
      </c>
      <c r="I10" s="280"/>
      <c r="J10" s="281"/>
    </row>
    <row r="11" spans="1:10" ht="16.5" customHeight="1">
      <c r="A11" s="282" t="s">
        <v>364</v>
      </c>
      <c r="B11" s="397" t="s">
        <v>365</v>
      </c>
      <c r="C11" s="397"/>
      <c r="D11" s="397"/>
      <c r="E11" s="397"/>
      <c r="F11" s="398"/>
      <c r="G11" s="283">
        <v>705</v>
      </c>
      <c r="H11" s="279">
        <v>11103</v>
      </c>
      <c r="I11" s="284">
        <v>31403.2</v>
      </c>
      <c r="J11" s="285">
        <v>27277.4</v>
      </c>
    </row>
    <row r="12" spans="1:10" ht="16.5" customHeight="1">
      <c r="A12" s="286">
        <v>2</v>
      </c>
      <c r="B12" s="399" t="s">
        <v>366</v>
      </c>
      <c r="C12" s="399"/>
      <c r="D12" s="399"/>
      <c r="E12" s="399"/>
      <c r="F12" s="400"/>
      <c r="G12" s="287">
        <v>708</v>
      </c>
      <c r="H12" s="288">
        <v>11104</v>
      </c>
      <c r="I12" s="280"/>
      <c r="J12" s="281"/>
    </row>
    <row r="13" spans="1:10" ht="16.5" customHeight="1">
      <c r="A13" s="289" t="s">
        <v>359</v>
      </c>
      <c r="B13" s="397" t="s">
        <v>367</v>
      </c>
      <c r="C13" s="397"/>
      <c r="D13" s="397"/>
      <c r="E13" s="397"/>
      <c r="F13" s="398"/>
      <c r="G13" s="279">
        <v>7081</v>
      </c>
      <c r="H13" s="290">
        <v>111041</v>
      </c>
      <c r="I13" s="280"/>
      <c r="J13" s="281"/>
    </row>
    <row r="14" spans="1:10" ht="16.5" customHeight="1">
      <c r="A14" s="289" t="s">
        <v>368</v>
      </c>
      <c r="B14" s="397" t="s">
        <v>369</v>
      </c>
      <c r="C14" s="397"/>
      <c r="D14" s="397"/>
      <c r="E14" s="397"/>
      <c r="F14" s="398"/>
      <c r="G14" s="279">
        <v>7082</v>
      </c>
      <c r="H14" s="290">
        <v>111042</v>
      </c>
      <c r="I14" s="280"/>
      <c r="J14" s="281"/>
    </row>
    <row r="15" spans="1:10" ht="16.5" customHeight="1">
      <c r="A15" s="289" t="s">
        <v>370</v>
      </c>
      <c r="B15" s="397" t="s">
        <v>371</v>
      </c>
      <c r="C15" s="397"/>
      <c r="D15" s="397"/>
      <c r="E15" s="397"/>
      <c r="F15" s="398"/>
      <c r="G15" s="279">
        <v>7083</v>
      </c>
      <c r="H15" s="290">
        <v>111043</v>
      </c>
      <c r="I15" s="280"/>
      <c r="J15" s="281"/>
    </row>
    <row r="16" spans="1:10" ht="29.25" customHeight="1">
      <c r="A16" s="291">
        <v>3</v>
      </c>
      <c r="B16" s="399" t="s">
        <v>372</v>
      </c>
      <c r="C16" s="399"/>
      <c r="D16" s="399"/>
      <c r="E16" s="399"/>
      <c r="F16" s="400"/>
      <c r="G16" s="287">
        <v>71</v>
      </c>
      <c r="H16" s="288">
        <v>11201</v>
      </c>
      <c r="I16" s="280"/>
      <c r="J16" s="281"/>
    </row>
    <row r="17" spans="1:10" ht="16.5" customHeight="1">
      <c r="A17" s="292"/>
      <c r="B17" s="401" t="s">
        <v>373</v>
      </c>
      <c r="C17" s="401"/>
      <c r="D17" s="401"/>
      <c r="E17" s="401"/>
      <c r="F17" s="402"/>
      <c r="G17" s="293"/>
      <c r="H17" s="279">
        <v>112011</v>
      </c>
      <c r="I17" s="280"/>
      <c r="J17" s="281"/>
    </row>
    <row r="18" spans="1:10" ht="16.5" customHeight="1">
      <c r="A18" s="292"/>
      <c r="B18" s="401" t="s">
        <v>374</v>
      </c>
      <c r="C18" s="401"/>
      <c r="D18" s="401"/>
      <c r="E18" s="401"/>
      <c r="F18" s="402"/>
      <c r="G18" s="293"/>
      <c r="H18" s="279">
        <v>112012</v>
      </c>
      <c r="I18" s="280"/>
      <c r="J18" s="281"/>
    </row>
    <row r="19" spans="1:10" ht="24.75" customHeight="1">
      <c r="A19" s="294">
        <v>4</v>
      </c>
      <c r="B19" s="399" t="s">
        <v>375</v>
      </c>
      <c r="C19" s="399"/>
      <c r="D19" s="399"/>
      <c r="E19" s="399"/>
      <c r="F19" s="400"/>
      <c r="G19" s="296">
        <v>72</v>
      </c>
      <c r="H19" s="297">
        <v>11300</v>
      </c>
      <c r="I19" s="280"/>
      <c r="J19" s="281"/>
    </row>
    <row r="20" spans="1:10" ht="16.5" customHeight="1">
      <c r="A20" s="282"/>
      <c r="B20" s="405" t="s">
        <v>376</v>
      </c>
      <c r="C20" s="406"/>
      <c r="D20" s="406"/>
      <c r="E20" s="406"/>
      <c r="F20" s="406"/>
      <c r="G20" s="84"/>
      <c r="H20" s="298">
        <v>11301</v>
      </c>
      <c r="I20" s="280"/>
      <c r="J20" s="281"/>
    </row>
    <row r="21" spans="1:10" ht="16.5" customHeight="1">
      <c r="A21" s="299">
        <v>5</v>
      </c>
      <c r="B21" s="400" t="s">
        <v>377</v>
      </c>
      <c r="C21" s="403"/>
      <c r="D21" s="403"/>
      <c r="E21" s="403"/>
      <c r="F21" s="403"/>
      <c r="G21" s="300">
        <v>73</v>
      </c>
      <c r="H21" s="300">
        <v>11400</v>
      </c>
      <c r="I21" s="280"/>
      <c r="J21" s="281"/>
    </row>
    <row r="22" spans="1:10" ht="16.5" customHeight="1">
      <c r="A22" s="301">
        <v>6</v>
      </c>
      <c r="B22" s="400" t="s">
        <v>378</v>
      </c>
      <c r="C22" s="403"/>
      <c r="D22" s="403"/>
      <c r="E22" s="403"/>
      <c r="F22" s="403"/>
      <c r="G22" s="300">
        <v>75</v>
      </c>
      <c r="H22" s="302">
        <v>11500</v>
      </c>
      <c r="I22" s="280"/>
      <c r="J22" s="281"/>
    </row>
    <row r="23" spans="1:10" ht="16.5" customHeight="1">
      <c r="A23" s="299">
        <v>7</v>
      </c>
      <c r="B23" s="399" t="s">
        <v>379</v>
      </c>
      <c r="C23" s="399"/>
      <c r="D23" s="399"/>
      <c r="E23" s="399"/>
      <c r="F23" s="400"/>
      <c r="G23" s="287">
        <v>77</v>
      </c>
      <c r="H23" s="287">
        <v>11600</v>
      </c>
      <c r="I23" s="280"/>
      <c r="J23" s="281"/>
    </row>
    <row r="24" spans="1:10" ht="16.5" customHeight="1" thickBot="1">
      <c r="A24" s="303" t="s">
        <v>380</v>
      </c>
      <c r="B24" s="404" t="s">
        <v>381</v>
      </c>
      <c r="C24" s="404"/>
      <c r="D24" s="404"/>
      <c r="E24" s="404"/>
      <c r="F24" s="404"/>
      <c r="G24" s="304"/>
      <c r="H24" s="304">
        <v>11800</v>
      </c>
      <c r="I24" s="305">
        <f>I8</f>
        <v>31403.2</v>
      </c>
      <c r="J24" s="306">
        <f>J8</f>
        <v>27277.4</v>
      </c>
    </row>
    <row r="25" spans="1:10" ht="16.5" customHeight="1">
      <c r="A25" s="307"/>
      <c r="B25" s="308"/>
      <c r="C25" s="308"/>
      <c r="D25" s="308"/>
      <c r="E25" s="308"/>
      <c r="F25" s="308"/>
      <c r="G25" s="308"/>
      <c r="H25" s="308"/>
      <c r="I25" s="309"/>
      <c r="J25" s="309"/>
    </row>
    <row r="26" spans="1:10" ht="16.5" customHeight="1">
      <c r="A26" s="307"/>
      <c r="B26" s="308"/>
      <c r="C26" s="308"/>
      <c r="D26" s="308"/>
      <c r="E26" s="308"/>
      <c r="F26" s="308"/>
      <c r="G26" s="308"/>
      <c r="H26" s="308"/>
      <c r="I26" s="309"/>
      <c r="J26" s="309"/>
    </row>
    <row r="27" spans="1:10" ht="16.5" customHeight="1">
      <c r="A27" s="307"/>
      <c r="B27" s="308"/>
      <c r="C27" s="308"/>
      <c r="D27" s="308"/>
      <c r="E27" s="308"/>
      <c r="F27" s="308"/>
      <c r="G27" s="308"/>
      <c r="H27" s="308"/>
      <c r="I27" s="309"/>
      <c r="J27" s="309"/>
    </row>
    <row r="28" spans="1:10" ht="16.5" customHeight="1">
      <c r="A28" s="307"/>
      <c r="B28" s="308"/>
      <c r="C28" s="308"/>
      <c r="D28" s="308"/>
      <c r="E28" s="308"/>
      <c r="F28" s="308"/>
      <c r="G28" s="308"/>
      <c r="H28" s="308"/>
      <c r="I28" s="309" t="s">
        <v>330</v>
      </c>
      <c r="J28" s="309"/>
    </row>
  </sheetData>
  <sheetProtection/>
  <mergeCells count="19">
    <mergeCell ref="B22:F22"/>
    <mergeCell ref="B23:F23"/>
    <mergeCell ref="B24:F24"/>
    <mergeCell ref="B18:F18"/>
    <mergeCell ref="B19:F19"/>
    <mergeCell ref="B20:F20"/>
    <mergeCell ref="B21:F21"/>
    <mergeCell ref="B12:F12"/>
    <mergeCell ref="B13:F13"/>
    <mergeCell ref="B14:F14"/>
    <mergeCell ref="B15:F15"/>
    <mergeCell ref="B16:F16"/>
    <mergeCell ref="B17:F17"/>
    <mergeCell ref="A6:J6"/>
    <mergeCell ref="B7:F7"/>
    <mergeCell ref="B8:F8"/>
    <mergeCell ref="B9:F9"/>
    <mergeCell ref="B10:F10"/>
    <mergeCell ref="B11:F11"/>
  </mergeCells>
  <printOptions/>
  <pageMargins left="0.75" right="0.75" top="1" bottom="1" header="0.5" footer="0.5"/>
  <pageSetup fitToHeight="1" fitToWidth="1" orientation="portrait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28">
      <selection activeCell="K69" sqref="K69"/>
    </sheetView>
  </sheetViews>
  <sheetFormatPr defaultColWidth="9.140625" defaultRowHeight="12.75"/>
  <cols>
    <col min="8" max="8" width="14.8515625" style="0" customWidth="1"/>
    <col min="9" max="9" width="14.7109375" style="0" customWidth="1"/>
    <col min="10" max="10" width="12.421875" style="0" customWidth="1"/>
  </cols>
  <sheetData>
    <row r="1" spans="1:10" ht="15">
      <c r="A1" s="133"/>
      <c r="B1" s="238" t="s">
        <v>311</v>
      </c>
      <c r="C1" s="265"/>
      <c r="D1" s="265"/>
      <c r="E1" s="133"/>
      <c r="F1" s="133"/>
      <c r="G1" s="133"/>
      <c r="H1" s="133"/>
      <c r="I1" s="133"/>
      <c r="J1" s="133"/>
    </row>
    <row r="2" spans="1:10" ht="12.75">
      <c r="A2" s="133"/>
      <c r="B2" s="239" t="s">
        <v>312</v>
      </c>
      <c r="C2" s="265"/>
      <c r="D2" s="265"/>
      <c r="E2" s="133"/>
      <c r="F2" s="133"/>
      <c r="G2" s="133"/>
      <c r="H2" s="133"/>
      <c r="I2" s="133"/>
      <c r="J2" s="133"/>
    </row>
    <row r="3" spans="1:10" ht="12.75">
      <c r="A3" s="133"/>
      <c r="B3" s="109"/>
      <c r="C3" s="133"/>
      <c r="D3" s="133"/>
      <c r="E3" s="133"/>
      <c r="F3" s="133"/>
      <c r="G3" s="133"/>
      <c r="H3" s="133"/>
      <c r="I3" s="109" t="s">
        <v>382</v>
      </c>
      <c r="J3" s="133"/>
    </row>
    <row r="4" spans="1:14" ht="12.75" customHeight="1">
      <c r="A4" s="266"/>
      <c r="B4" s="266"/>
      <c r="C4" s="266"/>
      <c r="D4" s="266"/>
      <c r="E4" s="266"/>
      <c r="F4" s="266"/>
      <c r="G4" s="266"/>
      <c r="H4" s="266"/>
      <c r="I4" s="267"/>
      <c r="J4" s="268" t="s">
        <v>351</v>
      </c>
      <c r="K4" s="6"/>
      <c r="L4" s="6"/>
      <c r="M4" s="6"/>
      <c r="N4" s="6"/>
    </row>
    <row r="5" spans="1:10" ht="12.75">
      <c r="A5" s="390" t="s">
        <v>352</v>
      </c>
      <c r="B5" s="391"/>
      <c r="C5" s="391"/>
      <c r="D5" s="391"/>
      <c r="E5" s="391"/>
      <c r="F5" s="391"/>
      <c r="G5" s="391"/>
      <c r="H5" s="391"/>
      <c r="I5" s="391"/>
      <c r="J5" s="392"/>
    </row>
    <row r="6" spans="1:10" ht="24.75" customHeight="1" thickBot="1">
      <c r="A6" s="310"/>
      <c r="B6" s="407" t="s">
        <v>383</v>
      </c>
      <c r="C6" s="408"/>
      <c r="D6" s="408"/>
      <c r="E6" s="408"/>
      <c r="F6" s="409"/>
      <c r="G6" s="311" t="s">
        <v>354</v>
      </c>
      <c r="H6" s="311" t="s">
        <v>355</v>
      </c>
      <c r="I6" s="312" t="s">
        <v>356</v>
      </c>
      <c r="J6" s="312" t="s">
        <v>357</v>
      </c>
    </row>
    <row r="7" spans="1:10" ht="16.5" customHeight="1">
      <c r="A7" s="313">
        <v>1</v>
      </c>
      <c r="B7" s="410" t="s">
        <v>384</v>
      </c>
      <c r="C7" s="411"/>
      <c r="D7" s="411"/>
      <c r="E7" s="411"/>
      <c r="F7" s="411"/>
      <c r="G7" s="314">
        <v>60</v>
      </c>
      <c r="H7" s="314">
        <v>12100</v>
      </c>
      <c r="I7" s="315">
        <f>I8-I9+I10-I11+I12</f>
        <v>22499.731</v>
      </c>
      <c r="J7" s="316">
        <v>22166.95</v>
      </c>
    </row>
    <row r="8" spans="1:10" ht="16.5" customHeight="1">
      <c r="A8" s="317" t="s">
        <v>385</v>
      </c>
      <c r="B8" s="412" t="s">
        <v>386</v>
      </c>
      <c r="C8" s="412" t="s">
        <v>387</v>
      </c>
      <c r="D8" s="412"/>
      <c r="E8" s="412"/>
      <c r="F8" s="412"/>
      <c r="G8" s="271" t="s">
        <v>388</v>
      </c>
      <c r="H8" s="271">
        <v>12101</v>
      </c>
      <c r="I8" s="318"/>
      <c r="J8" s="319"/>
    </row>
    <row r="9" spans="1:10" ht="12" customHeight="1">
      <c r="A9" s="317" t="s">
        <v>362</v>
      </c>
      <c r="B9" s="412" t="s">
        <v>389</v>
      </c>
      <c r="C9" s="412" t="s">
        <v>387</v>
      </c>
      <c r="D9" s="412"/>
      <c r="E9" s="412"/>
      <c r="F9" s="412"/>
      <c r="G9" s="271"/>
      <c r="H9" s="320">
        <v>12102</v>
      </c>
      <c r="I9" s="318">
        <v>-9.066</v>
      </c>
      <c r="J9" s="319"/>
    </row>
    <row r="10" spans="1:10" ht="16.5" customHeight="1">
      <c r="A10" s="317" t="s">
        <v>364</v>
      </c>
      <c r="B10" s="412" t="s">
        <v>390</v>
      </c>
      <c r="C10" s="412" t="s">
        <v>387</v>
      </c>
      <c r="D10" s="412"/>
      <c r="E10" s="412"/>
      <c r="F10" s="412"/>
      <c r="G10" s="271" t="s">
        <v>391</v>
      </c>
      <c r="H10" s="271">
        <v>12103</v>
      </c>
      <c r="I10" s="321">
        <v>22490.665</v>
      </c>
      <c r="J10" s="322">
        <v>22166.958</v>
      </c>
    </row>
    <row r="11" spans="1:10" ht="16.5" customHeight="1">
      <c r="A11" s="317" t="s">
        <v>392</v>
      </c>
      <c r="B11" s="413" t="s">
        <v>393</v>
      </c>
      <c r="C11" s="412" t="s">
        <v>387</v>
      </c>
      <c r="D11" s="412"/>
      <c r="E11" s="412"/>
      <c r="F11" s="412"/>
      <c r="G11" s="271"/>
      <c r="H11" s="320">
        <v>12104</v>
      </c>
      <c r="I11" s="321"/>
      <c r="J11" s="322"/>
    </row>
    <row r="12" spans="1:10" ht="16.5" customHeight="1">
      <c r="A12" s="317" t="s">
        <v>394</v>
      </c>
      <c r="B12" s="412" t="s">
        <v>395</v>
      </c>
      <c r="C12" s="412" t="s">
        <v>387</v>
      </c>
      <c r="D12" s="412"/>
      <c r="E12" s="412"/>
      <c r="F12" s="412"/>
      <c r="G12" s="271" t="s">
        <v>396</v>
      </c>
      <c r="H12" s="320">
        <v>12105</v>
      </c>
      <c r="I12" s="318"/>
      <c r="J12" s="319"/>
    </row>
    <row r="13" spans="1:10" ht="16.5" customHeight="1">
      <c r="A13" s="323">
        <v>2</v>
      </c>
      <c r="B13" s="414" t="s">
        <v>397</v>
      </c>
      <c r="C13" s="414"/>
      <c r="D13" s="414"/>
      <c r="E13" s="414"/>
      <c r="F13" s="414"/>
      <c r="G13" s="188">
        <v>64</v>
      </c>
      <c r="H13" s="188">
        <v>12200</v>
      </c>
      <c r="I13" s="324">
        <f>I14+I15</f>
        <v>1692.3760000000002</v>
      </c>
      <c r="J13" s="325">
        <v>1841.608</v>
      </c>
    </row>
    <row r="14" spans="1:10" ht="16.5" customHeight="1">
      <c r="A14" s="326" t="s">
        <v>398</v>
      </c>
      <c r="B14" s="414" t="s">
        <v>399</v>
      </c>
      <c r="C14" s="415"/>
      <c r="D14" s="415"/>
      <c r="E14" s="415"/>
      <c r="F14" s="415"/>
      <c r="G14" s="320">
        <v>641</v>
      </c>
      <c r="H14" s="320">
        <v>12201</v>
      </c>
      <c r="I14" s="321">
        <v>1553.227</v>
      </c>
      <c r="J14" s="322">
        <v>1704</v>
      </c>
    </row>
    <row r="15" spans="1:10" ht="16.5" customHeight="1">
      <c r="A15" s="326" t="s">
        <v>400</v>
      </c>
      <c r="B15" s="415" t="s">
        <v>401</v>
      </c>
      <c r="C15" s="415"/>
      <c r="D15" s="415"/>
      <c r="E15" s="415"/>
      <c r="F15" s="415"/>
      <c r="G15" s="320">
        <v>644</v>
      </c>
      <c r="H15" s="320">
        <v>12202</v>
      </c>
      <c r="I15" s="321">
        <v>139.149</v>
      </c>
      <c r="J15" s="322">
        <v>137.608</v>
      </c>
    </row>
    <row r="16" spans="1:10" ht="16.5" customHeight="1">
      <c r="A16" s="323">
        <v>3</v>
      </c>
      <c r="B16" s="414" t="s">
        <v>402</v>
      </c>
      <c r="C16" s="414"/>
      <c r="D16" s="414"/>
      <c r="E16" s="414"/>
      <c r="F16" s="414"/>
      <c r="G16" s="188">
        <v>68</v>
      </c>
      <c r="H16" s="188">
        <v>12300</v>
      </c>
      <c r="I16" s="324">
        <v>164.942</v>
      </c>
      <c r="J16" s="325">
        <v>181.691</v>
      </c>
    </row>
    <row r="17" spans="1:10" ht="16.5" customHeight="1">
      <c r="A17" s="323">
        <v>4</v>
      </c>
      <c r="B17" s="414" t="s">
        <v>403</v>
      </c>
      <c r="C17" s="414"/>
      <c r="D17" s="414"/>
      <c r="E17" s="414"/>
      <c r="F17" s="414"/>
      <c r="G17" s="188">
        <v>61</v>
      </c>
      <c r="H17" s="188">
        <v>12400</v>
      </c>
      <c r="I17" s="324">
        <f>I18+I19+I20+I21+I22+I23+I24+I25+I26+I27+I28+I29+I30+I31+I32</f>
        <v>4849.334</v>
      </c>
      <c r="J17" s="325">
        <f>J19+J20+J21+J22+J24+J27+J28+J29+J32+J30</f>
        <v>1715.0290000000002</v>
      </c>
    </row>
    <row r="18" spans="1:10" ht="16.5" customHeight="1">
      <c r="A18" s="326" t="s">
        <v>359</v>
      </c>
      <c r="B18" s="416" t="s">
        <v>404</v>
      </c>
      <c r="C18" s="416"/>
      <c r="D18" s="416"/>
      <c r="E18" s="416"/>
      <c r="F18" s="416"/>
      <c r="G18" s="271"/>
      <c r="H18" s="271">
        <v>12401</v>
      </c>
      <c r="I18" s="318"/>
      <c r="J18" s="319"/>
    </row>
    <row r="19" spans="1:10" ht="16.5" customHeight="1">
      <c r="A19" s="326" t="s">
        <v>368</v>
      </c>
      <c r="B19" s="416" t="s">
        <v>405</v>
      </c>
      <c r="C19" s="416"/>
      <c r="D19" s="416"/>
      <c r="E19" s="416"/>
      <c r="F19" s="416"/>
      <c r="G19" s="295">
        <v>611</v>
      </c>
      <c r="H19" s="271">
        <v>12402</v>
      </c>
      <c r="I19" s="321">
        <v>3133.541</v>
      </c>
      <c r="J19" s="322"/>
    </row>
    <row r="20" spans="1:10" ht="16.5" customHeight="1">
      <c r="A20" s="326" t="s">
        <v>370</v>
      </c>
      <c r="B20" s="416" t="s">
        <v>406</v>
      </c>
      <c r="C20" s="416"/>
      <c r="D20" s="416"/>
      <c r="E20" s="416"/>
      <c r="F20" s="416"/>
      <c r="G20" s="271">
        <v>613</v>
      </c>
      <c r="H20" s="271">
        <v>12403</v>
      </c>
      <c r="I20" s="321">
        <v>1440</v>
      </c>
      <c r="J20" s="322">
        <v>1380</v>
      </c>
    </row>
    <row r="21" spans="1:10" ht="16.5" customHeight="1">
      <c r="A21" s="326" t="s">
        <v>407</v>
      </c>
      <c r="B21" s="416" t="s">
        <v>408</v>
      </c>
      <c r="C21" s="416"/>
      <c r="D21" s="416"/>
      <c r="E21" s="416"/>
      <c r="F21" s="416"/>
      <c r="G21" s="295">
        <v>615</v>
      </c>
      <c r="H21" s="271">
        <v>12404</v>
      </c>
      <c r="I21" s="327"/>
      <c r="J21" s="328">
        <v>7.4</v>
      </c>
    </row>
    <row r="22" spans="1:10" ht="16.5" customHeight="1">
      <c r="A22" s="326" t="s">
        <v>409</v>
      </c>
      <c r="B22" s="416" t="s">
        <v>410</v>
      </c>
      <c r="C22" s="416"/>
      <c r="D22" s="416"/>
      <c r="E22" s="416"/>
      <c r="F22" s="416"/>
      <c r="G22" s="295">
        <v>616</v>
      </c>
      <c r="H22" s="271">
        <v>12405</v>
      </c>
      <c r="I22" s="321">
        <v>7.8</v>
      </c>
      <c r="J22" s="322"/>
    </row>
    <row r="23" spans="1:10" ht="16.5" customHeight="1">
      <c r="A23" s="326" t="s">
        <v>411</v>
      </c>
      <c r="B23" s="416" t="s">
        <v>412</v>
      </c>
      <c r="C23" s="416"/>
      <c r="D23" s="416"/>
      <c r="E23" s="416"/>
      <c r="F23" s="416"/>
      <c r="G23" s="295">
        <v>617</v>
      </c>
      <c r="H23" s="271">
        <v>12406</v>
      </c>
      <c r="I23" s="318"/>
      <c r="J23" s="319"/>
    </row>
    <row r="24" spans="1:10" ht="16.5" customHeight="1">
      <c r="A24" s="326" t="s">
        <v>413</v>
      </c>
      <c r="B24" s="412" t="s">
        <v>414</v>
      </c>
      <c r="C24" s="412" t="s">
        <v>387</v>
      </c>
      <c r="D24" s="412"/>
      <c r="E24" s="412"/>
      <c r="F24" s="412"/>
      <c r="G24" s="295">
        <v>618</v>
      </c>
      <c r="H24" s="271">
        <v>12407</v>
      </c>
      <c r="I24" s="321">
        <v>31.673</v>
      </c>
      <c r="J24" s="322">
        <v>239.441</v>
      </c>
    </row>
    <row r="25" spans="1:10" ht="16.5" customHeight="1">
      <c r="A25" s="326" t="s">
        <v>415</v>
      </c>
      <c r="B25" s="412" t="s">
        <v>416</v>
      </c>
      <c r="C25" s="412"/>
      <c r="D25" s="412"/>
      <c r="E25" s="412"/>
      <c r="F25" s="412"/>
      <c r="G25" s="295">
        <v>623</v>
      </c>
      <c r="H25" s="271">
        <v>12408</v>
      </c>
      <c r="I25" s="318"/>
      <c r="J25" s="319"/>
    </row>
    <row r="26" spans="1:10" ht="16.5" customHeight="1">
      <c r="A26" s="326" t="s">
        <v>417</v>
      </c>
      <c r="B26" s="412" t="s">
        <v>418</v>
      </c>
      <c r="C26" s="412"/>
      <c r="D26" s="412"/>
      <c r="E26" s="412"/>
      <c r="F26" s="412"/>
      <c r="G26" s="295">
        <v>624</v>
      </c>
      <c r="H26" s="271">
        <v>12409</v>
      </c>
      <c r="I26" s="321">
        <v>115.794</v>
      </c>
      <c r="J26" s="322"/>
    </row>
    <row r="27" spans="1:10" ht="16.5" customHeight="1">
      <c r="A27" s="326" t="s">
        <v>419</v>
      </c>
      <c r="B27" s="412" t="s">
        <v>420</v>
      </c>
      <c r="C27" s="412"/>
      <c r="D27" s="412"/>
      <c r="E27" s="412"/>
      <c r="F27" s="412"/>
      <c r="G27" s="295">
        <v>625</v>
      </c>
      <c r="H27" s="271">
        <v>12410</v>
      </c>
      <c r="I27" s="321"/>
      <c r="J27" s="322"/>
    </row>
    <row r="28" spans="1:10" ht="16.5" customHeight="1">
      <c r="A28" s="326" t="s">
        <v>421</v>
      </c>
      <c r="B28" s="412" t="s">
        <v>422</v>
      </c>
      <c r="C28" s="412"/>
      <c r="D28" s="412"/>
      <c r="E28" s="412"/>
      <c r="F28" s="412"/>
      <c r="G28" s="295">
        <v>626</v>
      </c>
      <c r="H28" s="271">
        <v>12411</v>
      </c>
      <c r="I28" s="321">
        <v>69.259</v>
      </c>
      <c r="J28" s="322"/>
    </row>
    <row r="29" spans="1:10" ht="16.5" customHeight="1">
      <c r="A29" s="329" t="s">
        <v>423</v>
      </c>
      <c r="B29" s="412" t="s">
        <v>424</v>
      </c>
      <c r="C29" s="412"/>
      <c r="D29" s="412"/>
      <c r="E29" s="412"/>
      <c r="F29" s="412"/>
      <c r="G29" s="295">
        <v>627</v>
      </c>
      <c r="H29" s="271">
        <v>12412</v>
      </c>
      <c r="I29" s="321"/>
      <c r="J29" s="322"/>
    </row>
    <row r="30" spans="1:10" ht="16.5" customHeight="1">
      <c r="A30" s="326"/>
      <c r="B30" s="417" t="s">
        <v>425</v>
      </c>
      <c r="C30" s="417"/>
      <c r="D30" s="417"/>
      <c r="E30" s="417"/>
      <c r="F30" s="417"/>
      <c r="G30" s="295">
        <v>6271</v>
      </c>
      <c r="H30" s="295">
        <v>124121</v>
      </c>
      <c r="I30" s="321"/>
      <c r="J30" s="322">
        <v>62.006</v>
      </c>
    </row>
    <row r="31" spans="1:10" ht="16.5" customHeight="1">
      <c r="A31" s="326"/>
      <c r="B31" s="417" t="s">
        <v>426</v>
      </c>
      <c r="C31" s="417"/>
      <c r="D31" s="417"/>
      <c r="E31" s="417"/>
      <c r="F31" s="417"/>
      <c r="G31" s="295">
        <v>6272</v>
      </c>
      <c r="H31" s="295">
        <v>124122</v>
      </c>
      <c r="I31" s="321"/>
      <c r="J31" s="322">
        <v>0</v>
      </c>
    </row>
    <row r="32" spans="1:10" ht="16.5" customHeight="1">
      <c r="A32" s="326" t="s">
        <v>427</v>
      </c>
      <c r="B32" s="412" t="s">
        <v>428</v>
      </c>
      <c r="C32" s="412"/>
      <c r="D32" s="412"/>
      <c r="E32" s="412"/>
      <c r="F32" s="412"/>
      <c r="G32" s="295">
        <v>628</v>
      </c>
      <c r="H32" s="295">
        <v>12413</v>
      </c>
      <c r="I32" s="321">
        <v>51.267</v>
      </c>
      <c r="J32" s="322">
        <v>26.182</v>
      </c>
    </row>
    <row r="33" spans="1:10" ht="16.5" customHeight="1">
      <c r="A33" s="323">
        <v>5</v>
      </c>
      <c r="B33" s="413" t="s">
        <v>429</v>
      </c>
      <c r="C33" s="412"/>
      <c r="D33" s="412"/>
      <c r="E33" s="412"/>
      <c r="F33" s="412"/>
      <c r="G33" s="71">
        <v>63</v>
      </c>
      <c r="H33" s="71">
        <v>12500</v>
      </c>
      <c r="I33" s="324">
        <f>I34+I35+I36+I37</f>
        <v>403.673</v>
      </c>
      <c r="J33" s="325">
        <v>337.812</v>
      </c>
    </row>
    <row r="34" spans="1:10" ht="16.5" customHeight="1">
      <c r="A34" s="326" t="s">
        <v>359</v>
      </c>
      <c r="B34" s="412" t="s">
        <v>430</v>
      </c>
      <c r="C34" s="412"/>
      <c r="D34" s="412"/>
      <c r="E34" s="412"/>
      <c r="F34" s="412"/>
      <c r="G34" s="295">
        <v>632</v>
      </c>
      <c r="H34" s="295">
        <v>12501</v>
      </c>
      <c r="I34" s="321">
        <v>202.92</v>
      </c>
      <c r="J34" s="322">
        <v>4.002</v>
      </c>
    </row>
    <row r="35" spans="1:10" ht="16.5" customHeight="1">
      <c r="A35" s="326" t="s">
        <v>368</v>
      </c>
      <c r="B35" s="412" t="s">
        <v>431</v>
      </c>
      <c r="C35" s="412"/>
      <c r="D35" s="412"/>
      <c r="E35" s="412"/>
      <c r="F35" s="412"/>
      <c r="G35" s="295">
        <v>633</v>
      </c>
      <c r="H35" s="295">
        <v>12502</v>
      </c>
      <c r="I35" s="321"/>
      <c r="J35" s="322"/>
    </row>
    <row r="36" spans="1:10" ht="16.5" customHeight="1">
      <c r="A36" s="326" t="s">
        <v>370</v>
      </c>
      <c r="B36" s="412" t="s">
        <v>432</v>
      </c>
      <c r="C36" s="412"/>
      <c r="D36" s="412"/>
      <c r="E36" s="412"/>
      <c r="F36" s="412"/>
      <c r="G36" s="295">
        <v>634</v>
      </c>
      <c r="H36" s="295">
        <v>12503</v>
      </c>
      <c r="I36" s="321">
        <v>200.753</v>
      </c>
      <c r="J36" s="322">
        <v>333.81</v>
      </c>
    </row>
    <row r="37" spans="1:10" ht="16.5" customHeight="1">
      <c r="A37" s="326" t="s">
        <v>407</v>
      </c>
      <c r="B37" s="412" t="s">
        <v>433</v>
      </c>
      <c r="C37" s="412"/>
      <c r="D37" s="412"/>
      <c r="E37" s="412"/>
      <c r="F37" s="412"/>
      <c r="G37" s="295" t="s">
        <v>434</v>
      </c>
      <c r="H37" s="295">
        <v>12504</v>
      </c>
      <c r="I37" s="321"/>
      <c r="J37" s="322"/>
    </row>
    <row r="38" spans="1:10" ht="12.75" customHeight="1">
      <c r="A38" s="323" t="s">
        <v>435</v>
      </c>
      <c r="B38" s="414" t="s">
        <v>436</v>
      </c>
      <c r="C38" s="414"/>
      <c r="D38" s="414"/>
      <c r="E38" s="414"/>
      <c r="F38" s="414"/>
      <c r="G38" s="295"/>
      <c r="H38" s="295">
        <v>12600</v>
      </c>
      <c r="I38" s="330">
        <f>I7+I13+I16+I17+I33</f>
        <v>29610.055999999997</v>
      </c>
      <c r="J38" s="325">
        <f>J7+J13+J16+J17+J33</f>
        <v>26243.09</v>
      </c>
    </row>
    <row r="39" spans="1:10" ht="16.5" customHeight="1">
      <c r="A39" s="331"/>
      <c r="B39" s="332" t="s">
        <v>437</v>
      </c>
      <c r="C39" s="333"/>
      <c r="D39" s="333"/>
      <c r="E39" s="333"/>
      <c r="F39" s="333"/>
      <c r="G39" s="333"/>
      <c r="H39" s="333"/>
      <c r="I39" s="334" t="s">
        <v>356</v>
      </c>
      <c r="J39" s="335" t="s">
        <v>357</v>
      </c>
    </row>
    <row r="40" spans="1:10" ht="16.5" customHeight="1">
      <c r="A40" s="336">
        <v>1</v>
      </c>
      <c r="B40" s="418" t="s">
        <v>438</v>
      </c>
      <c r="C40" s="418"/>
      <c r="D40" s="418"/>
      <c r="E40" s="418"/>
      <c r="F40" s="418"/>
      <c r="G40" s="71"/>
      <c r="H40" s="71">
        <v>14000</v>
      </c>
      <c r="I40" s="337">
        <v>3</v>
      </c>
      <c r="J40" s="338">
        <v>4</v>
      </c>
    </row>
    <row r="41" spans="1:10" ht="16.5" customHeight="1">
      <c r="A41" s="336">
        <v>2</v>
      </c>
      <c r="B41" s="418" t="s">
        <v>439</v>
      </c>
      <c r="C41" s="418"/>
      <c r="D41" s="418"/>
      <c r="E41" s="418"/>
      <c r="F41" s="418"/>
      <c r="G41" s="71"/>
      <c r="H41" s="71">
        <v>15000</v>
      </c>
      <c r="I41" s="324">
        <v>208</v>
      </c>
      <c r="J41" s="325">
        <v>905.105</v>
      </c>
    </row>
    <row r="42" spans="1:10" ht="16.5" customHeight="1">
      <c r="A42" s="339" t="s">
        <v>359</v>
      </c>
      <c r="B42" s="416" t="s">
        <v>440</v>
      </c>
      <c r="C42" s="416"/>
      <c r="D42" s="416"/>
      <c r="E42" s="416"/>
      <c r="F42" s="416"/>
      <c r="G42" s="71"/>
      <c r="H42" s="295">
        <v>15001</v>
      </c>
      <c r="I42" s="321">
        <v>208</v>
      </c>
      <c r="J42" s="322">
        <v>905.105</v>
      </c>
    </row>
    <row r="43" spans="1:10" ht="16.5" customHeight="1">
      <c r="A43" s="339"/>
      <c r="B43" s="419" t="s">
        <v>441</v>
      </c>
      <c r="C43" s="419"/>
      <c r="D43" s="419"/>
      <c r="E43" s="419"/>
      <c r="F43" s="419"/>
      <c r="G43" s="71"/>
      <c r="H43" s="295">
        <v>150011</v>
      </c>
      <c r="I43" s="321">
        <v>208</v>
      </c>
      <c r="J43" s="322">
        <v>905.105</v>
      </c>
    </row>
    <row r="44" spans="1:10" ht="16.5" customHeight="1">
      <c r="A44" s="340" t="s">
        <v>368</v>
      </c>
      <c r="B44" s="416" t="s">
        <v>442</v>
      </c>
      <c r="C44" s="416"/>
      <c r="D44" s="416"/>
      <c r="E44" s="416"/>
      <c r="F44" s="416"/>
      <c r="G44" s="71"/>
      <c r="H44" s="295">
        <v>15002</v>
      </c>
      <c r="I44" s="318">
        <v>0</v>
      </c>
      <c r="J44" s="319">
        <v>0</v>
      </c>
    </row>
    <row r="45" spans="1:10" ht="13.5" thickBot="1">
      <c r="A45" s="341"/>
      <c r="B45" s="420" t="s">
        <v>443</v>
      </c>
      <c r="C45" s="420"/>
      <c r="D45" s="420"/>
      <c r="E45" s="420"/>
      <c r="F45" s="420"/>
      <c r="G45" s="342"/>
      <c r="H45" s="343">
        <v>150021</v>
      </c>
      <c r="I45" s="344">
        <v>0</v>
      </c>
      <c r="J45" s="345">
        <v>0</v>
      </c>
    </row>
    <row r="46" spans="1:10" ht="12.75">
      <c r="A46" s="208"/>
      <c r="B46" s="208"/>
      <c r="C46" s="208"/>
      <c r="D46" s="208"/>
      <c r="E46" s="208"/>
      <c r="F46" s="208"/>
      <c r="G46" s="208"/>
      <c r="H46" s="208"/>
      <c r="I46" s="346" t="s">
        <v>330</v>
      </c>
      <c r="J46" s="346"/>
    </row>
    <row r="47" spans="1:10" ht="15.75">
      <c r="A47" s="133"/>
      <c r="B47" s="133"/>
      <c r="C47" s="133"/>
      <c r="D47" s="133"/>
      <c r="E47" s="133"/>
      <c r="F47" s="133"/>
      <c r="G47" s="133"/>
      <c r="H47" s="133"/>
      <c r="I47" s="347"/>
      <c r="J47" s="347"/>
    </row>
  </sheetData>
  <sheetProtection/>
  <mergeCells count="40">
    <mergeCell ref="B42:F42"/>
    <mergeCell ref="B43:F43"/>
    <mergeCell ref="B44:F44"/>
    <mergeCell ref="B45:F45"/>
    <mergeCell ref="B35:F35"/>
    <mergeCell ref="B36:F36"/>
    <mergeCell ref="B37:F37"/>
    <mergeCell ref="B38:F38"/>
    <mergeCell ref="B40:F40"/>
    <mergeCell ref="B41:F41"/>
    <mergeCell ref="B29:F29"/>
    <mergeCell ref="B30:F30"/>
    <mergeCell ref="B31:F31"/>
    <mergeCell ref="B32:F32"/>
    <mergeCell ref="B33:F33"/>
    <mergeCell ref="B34:F34"/>
    <mergeCell ref="B23:F23"/>
    <mergeCell ref="B24:F24"/>
    <mergeCell ref="B25:F25"/>
    <mergeCell ref="B26:F26"/>
    <mergeCell ref="B27:F27"/>
    <mergeCell ref="B28:F28"/>
    <mergeCell ref="B17:F17"/>
    <mergeCell ref="B18:F18"/>
    <mergeCell ref="B19:F19"/>
    <mergeCell ref="B20:F20"/>
    <mergeCell ref="B21:F21"/>
    <mergeCell ref="B22:F22"/>
    <mergeCell ref="B11:F11"/>
    <mergeCell ref="B12:F12"/>
    <mergeCell ref="B13:F13"/>
    <mergeCell ref="B14:F14"/>
    <mergeCell ref="B15:F15"/>
    <mergeCell ref="B16:F16"/>
    <mergeCell ref="A5:J5"/>
    <mergeCell ref="B6:F6"/>
    <mergeCell ref="B7:F7"/>
    <mergeCell ref="B8:F8"/>
    <mergeCell ref="B9:F9"/>
    <mergeCell ref="B10:F10"/>
  </mergeCells>
  <printOptions/>
  <pageMargins left="0.75" right="0.75" top="1" bottom="0.52" header="0.5" footer="0.5"/>
  <pageSetup fitToHeight="1" fitToWidth="1" orientation="portrait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9"/>
  <sheetViews>
    <sheetView zoomScalePageLayoutView="0" workbookViewId="0" topLeftCell="A34">
      <selection activeCell="H58" sqref="H58"/>
    </sheetView>
  </sheetViews>
  <sheetFormatPr defaultColWidth="9.140625" defaultRowHeight="12.75"/>
  <cols>
    <col min="3" max="3" width="38.421875" style="0" customWidth="1"/>
    <col min="4" max="5" width="23.28125" style="0" customWidth="1"/>
  </cols>
  <sheetData>
    <row r="1" ht="15">
      <c r="B1" s="238" t="s">
        <v>311</v>
      </c>
    </row>
    <row r="2" ht="12.75">
      <c r="B2" s="239" t="s">
        <v>312</v>
      </c>
    </row>
    <row r="3" spans="2:4" ht="12.75">
      <c r="B3" s="239" t="s">
        <v>356</v>
      </c>
      <c r="D3" s="109" t="s">
        <v>445</v>
      </c>
    </row>
    <row r="5" spans="1:4" ht="12.75">
      <c r="A5" s="81"/>
      <c r="B5" s="81"/>
      <c r="C5" s="84" t="s">
        <v>447</v>
      </c>
      <c r="D5" s="84" t="s">
        <v>448</v>
      </c>
    </row>
    <row r="6" spans="1:4" ht="12.75">
      <c r="A6" s="81">
        <v>1</v>
      </c>
      <c r="B6" s="84" t="s">
        <v>444</v>
      </c>
      <c r="C6" s="91" t="s">
        <v>446</v>
      </c>
      <c r="D6" s="91"/>
    </row>
    <row r="7" spans="1:4" ht="12.75">
      <c r="A7" s="81">
        <v>2</v>
      </c>
      <c r="B7" s="84" t="s">
        <v>444</v>
      </c>
      <c r="C7" s="348" t="s">
        <v>449</v>
      </c>
      <c r="D7" s="81"/>
    </row>
    <row r="8" spans="1:4" ht="12.75">
      <c r="A8" s="81">
        <v>3</v>
      </c>
      <c r="B8" s="84" t="s">
        <v>444</v>
      </c>
      <c r="C8" s="348" t="s">
        <v>451</v>
      </c>
      <c r="D8" s="81"/>
    </row>
    <row r="9" spans="1:4" ht="12.75">
      <c r="A9" s="81">
        <v>4</v>
      </c>
      <c r="B9" s="84" t="s">
        <v>444</v>
      </c>
      <c r="C9" s="91" t="s">
        <v>450</v>
      </c>
      <c r="D9" s="81"/>
    </row>
    <row r="10" spans="1:4" ht="12.75">
      <c r="A10" s="81">
        <v>5</v>
      </c>
      <c r="B10" s="84" t="s">
        <v>444</v>
      </c>
      <c r="C10" s="348" t="s">
        <v>453</v>
      </c>
      <c r="D10" s="349">
        <v>31403201</v>
      </c>
    </row>
    <row r="11" spans="1:4" ht="12.75">
      <c r="A11" s="81">
        <v>6</v>
      </c>
      <c r="B11" s="84" t="s">
        <v>444</v>
      </c>
      <c r="C11" s="91" t="s">
        <v>452</v>
      </c>
      <c r="D11" s="81"/>
    </row>
    <row r="12" spans="1:4" ht="12.75">
      <c r="A12" s="81">
        <v>7</v>
      </c>
      <c r="B12" s="84" t="s">
        <v>444</v>
      </c>
      <c r="C12" s="91" t="s">
        <v>455</v>
      </c>
      <c r="D12" s="81"/>
    </row>
    <row r="13" spans="1:4" ht="12.75">
      <c r="A13" s="81">
        <v>8</v>
      </c>
      <c r="B13" s="84" t="s">
        <v>444</v>
      </c>
      <c r="C13" s="91" t="s">
        <v>454</v>
      </c>
      <c r="D13" s="81"/>
    </row>
    <row r="14" spans="1:4" ht="12.75">
      <c r="A14" s="84" t="s">
        <v>72</v>
      </c>
      <c r="B14" s="84"/>
      <c r="C14" s="84" t="s">
        <v>457</v>
      </c>
      <c r="D14" s="350">
        <v>31403201</v>
      </c>
    </row>
    <row r="15" spans="1:4" ht="12.75">
      <c r="A15" s="81">
        <v>9</v>
      </c>
      <c r="B15" s="84" t="s">
        <v>456</v>
      </c>
      <c r="C15" s="91" t="s">
        <v>458</v>
      </c>
      <c r="D15" s="81"/>
    </row>
    <row r="16" spans="1:4" ht="12.75">
      <c r="A16" s="81">
        <v>10</v>
      </c>
      <c r="B16" s="84" t="s">
        <v>456</v>
      </c>
      <c r="C16" s="91" t="s">
        <v>459</v>
      </c>
      <c r="D16" s="91"/>
    </row>
    <row r="17" spans="1:4" ht="12.75">
      <c r="A17" s="81">
        <v>11</v>
      </c>
      <c r="B17" s="84" t="s">
        <v>456</v>
      </c>
      <c r="C17" s="91" t="s">
        <v>460</v>
      </c>
      <c r="D17" s="81"/>
    </row>
    <row r="18" spans="1:4" ht="12.75">
      <c r="A18" s="84" t="s">
        <v>100</v>
      </c>
      <c r="B18" s="84"/>
      <c r="C18" s="84" t="s">
        <v>461</v>
      </c>
      <c r="D18" s="84"/>
    </row>
    <row r="19" spans="1:4" ht="12.75">
      <c r="A19" s="81">
        <v>12</v>
      </c>
      <c r="B19" s="84" t="s">
        <v>462</v>
      </c>
      <c r="C19" s="91" t="s">
        <v>463</v>
      </c>
      <c r="D19" s="81"/>
    </row>
    <row r="20" spans="1:4" ht="12.75">
      <c r="A20" s="81">
        <v>13</v>
      </c>
      <c r="B20" s="84" t="s">
        <v>462</v>
      </c>
      <c r="C20" s="84" t="s">
        <v>464</v>
      </c>
      <c r="D20" s="81"/>
    </row>
    <row r="21" spans="1:4" ht="12.75">
      <c r="A21" s="81">
        <v>14</v>
      </c>
      <c r="B21" s="84" t="s">
        <v>462</v>
      </c>
      <c r="C21" s="91" t="s">
        <v>465</v>
      </c>
      <c r="D21" s="81"/>
    </row>
    <row r="22" spans="1:4" ht="12.75">
      <c r="A22" s="81">
        <v>15</v>
      </c>
      <c r="B22" s="84" t="s">
        <v>462</v>
      </c>
      <c r="C22" s="348" t="s">
        <v>466</v>
      </c>
      <c r="D22" s="81"/>
    </row>
    <row r="23" spans="1:4" ht="12.75">
      <c r="A23" s="81">
        <v>16</v>
      </c>
      <c r="B23" s="84" t="s">
        <v>462</v>
      </c>
      <c r="C23" s="91" t="s">
        <v>467</v>
      </c>
      <c r="D23" s="81"/>
    </row>
    <row r="24" spans="1:4" ht="12.75">
      <c r="A24" s="81">
        <v>17</v>
      </c>
      <c r="B24" s="84" t="s">
        <v>462</v>
      </c>
      <c r="C24" s="91" t="s">
        <v>468</v>
      </c>
      <c r="D24" s="81"/>
    </row>
    <row r="25" spans="1:4" ht="12.75">
      <c r="A25" s="81">
        <v>18</v>
      </c>
      <c r="B25" s="84" t="s">
        <v>462</v>
      </c>
      <c r="C25" s="348" t="s">
        <v>469</v>
      </c>
      <c r="D25" s="81"/>
    </row>
    <row r="26" spans="1:4" ht="12.75">
      <c r="A26" s="81">
        <v>19</v>
      </c>
      <c r="B26" s="84" t="s">
        <v>462</v>
      </c>
      <c r="C26" s="91" t="s">
        <v>470</v>
      </c>
      <c r="D26" s="81"/>
    </row>
    <row r="27" spans="1:4" ht="12.75">
      <c r="A27" s="84" t="s">
        <v>142</v>
      </c>
      <c r="B27" s="84"/>
      <c r="C27" s="84" t="s">
        <v>471</v>
      </c>
      <c r="D27" s="81"/>
    </row>
    <row r="28" spans="1:4" ht="12.75">
      <c r="A28" s="81">
        <v>20</v>
      </c>
      <c r="B28" s="84" t="s">
        <v>472</v>
      </c>
      <c r="C28" s="91" t="s">
        <v>473</v>
      </c>
      <c r="D28" s="81"/>
    </row>
    <row r="29" spans="1:4" ht="12.75">
      <c r="A29" s="81">
        <v>21</v>
      </c>
      <c r="B29" s="84" t="s">
        <v>472</v>
      </c>
      <c r="C29" s="91" t="s">
        <v>474</v>
      </c>
      <c r="D29" s="91"/>
    </row>
    <row r="30" spans="1:4" ht="12.75">
      <c r="A30" s="81">
        <v>22</v>
      </c>
      <c r="B30" s="84" t="s">
        <v>472</v>
      </c>
      <c r="C30" s="91" t="s">
        <v>475</v>
      </c>
      <c r="D30" s="91"/>
    </row>
    <row r="31" spans="1:4" ht="12.75">
      <c r="A31" s="81">
        <v>23</v>
      </c>
      <c r="B31" s="84" t="s">
        <v>472</v>
      </c>
      <c r="C31" s="91" t="s">
        <v>476</v>
      </c>
      <c r="D31" s="81"/>
    </row>
    <row r="32" spans="1:4" ht="12.75">
      <c r="A32" s="84" t="s">
        <v>477</v>
      </c>
      <c r="B32" s="84"/>
      <c r="C32" s="84" t="s">
        <v>478</v>
      </c>
      <c r="D32" s="81"/>
    </row>
    <row r="33" spans="1:4" ht="12.75">
      <c r="A33" s="81">
        <v>24</v>
      </c>
      <c r="B33" s="84" t="s">
        <v>479</v>
      </c>
      <c r="C33" s="348" t="s">
        <v>480</v>
      </c>
      <c r="D33" s="81"/>
    </row>
    <row r="34" spans="1:4" ht="12.75">
      <c r="A34" s="81">
        <v>25</v>
      </c>
      <c r="B34" s="84" t="s">
        <v>479</v>
      </c>
      <c r="C34" s="348" t="s">
        <v>481</v>
      </c>
      <c r="D34" s="81"/>
    </row>
    <row r="35" spans="1:4" ht="12.75">
      <c r="A35" s="81">
        <v>26</v>
      </c>
      <c r="B35" s="84" t="s">
        <v>479</v>
      </c>
      <c r="C35" s="91" t="s">
        <v>482</v>
      </c>
      <c r="D35" s="81"/>
    </row>
    <row r="36" spans="1:4" ht="12.75">
      <c r="A36" s="81">
        <v>27</v>
      </c>
      <c r="B36" s="84" t="s">
        <v>479</v>
      </c>
      <c r="C36" s="91" t="s">
        <v>483</v>
      </c>
      <c r="D36" s="81"/>
    </row>
    <row r="37" spans="1:4" ht="12.75">
      <c r="A37" s="81">
        <v>28</v>
      </c>
      <c r="B37" s="84" t="s">
        <v>479</v>
      </c>
      <c r="C37" s="91" t="s">
        <v>484</v>
      </c>
      <c r="D37" s="91"/>
    </row>
    <row r="38" spans="1:4" ht="12.75">
      <c r="A38" s="81">
        <v>29</v>
      </c>
      <c r="B38" s="84" t="s">
        <v>479</v>
      </c>
      <c r="C38" s="351" t="s">
        <v>485</v>
      </c>
      <c r="D38" s="81"/>
    </row>
    <row r="39" spans="1:4" ht="12.75">
      <c r="A39" s="81">
        <v>30</v>
      </c>
      <c r="B39" s="84" t="s">
        <v>479</v>
      </c>
      <c r="C39" s="348" t="s">
        <v>486</v>
      </c>
      <c r="D39" s="81"/>
    </row>
    <row r="40" spans="1:4" ht="12.75">
      <c r="A40" s="81">
        <v>31</v>
      </c>
      <c r="B40" s="84" t="s">
        <v>479</v>
      </c>
      <c r="C40" s="91" t="s">
        <v>487</v>
      </c>
      <c r="D40" s="81"/>
    </row>
    <row r="41" spans="1:4" ht="12.75">
      <c r="A41" s="81">
        <v>32</v>
      </c>
      <c r="B41" s="84" t="s">
        <v>479</v>
      </c>
      <c r="C41" s="348" t="s">
        <v>488</v>
      </c>
      <c r="D41" s="81"/>
    </row>
    <row r="42" spans="1:4" ht="12.75">
      <c r="A42" s="81">
        <v>33</v>
      </c>
      <c r="B42" s="84" t="s">
        <v>479</v>
      </c>
      <c r="C42" s="348" t="s">
        <v>489</v>
      </c>
      <c r="D42" s="81"/>
    </row>
    <row r="43" spans="1:4" ht="12.75">
      <c r="A43" s="86">
        <v>34</v>
      </c>
      <c r="B43" s="84" t="s">
        <v>479</v>
      </c>
      <c r="C43" s="91" t="s">
        <v>490</v>
      </c>
      <c r="D43" s="81"/>
    </row>
    <row r="44" spans="1:4" ht="12.75">
      <c r="A44" s="84" t="s">
        <v>491</v>
      </c>
      <c r="B44" s="81"/>
      <c r="C44" s="84" t="s">
        <v>492</v>
      </c>
      <c r="D44" s="84"/>
    </row>
    <row r="45" spans="1:4" ht="12.75">
      <c r="A45" s="81"/>
      <c r="B45" s="81"/>
      <c r="C45" s="84" t="s">
        <v>493</v>
      </c>
      <c r="D45" s="350">
        <v>31403201</v>
      </c>
    </row>
    <row r="48" spans="2:4" ht="12.75">
      <c r="B48" s="352" t="s">
        <v>494</v>
      </c>
      <c r="C48" s="121"/>
      <c r="D48" s="84" t="s">
        <v>495</v>
      </c>
    </row>
    <row r="49" spans="2:4" ht="12.75">
      <c r="B49" s="353"/>
      <c r="C49" s="168"/>
      <c r="D49" s="354"/>
    </row>
    <row r="50" spans="2:4" ht="12.75">
      <c r="B50" s="105" t="s">
        <v>496</v>
      </c>
      <c r="C50" s="105"/>
      <c r="D50" s="242"/>
    </row>
    <row r="51" spans="2:4" ht="12.75">
      <c r="B51" s="81" t="s">
        <v>497</v>
      </c>
      <c r="C51" s="81"/>
      <c r="D51" s="355">
        <v>2</v>
      </c>
    </row>
    <row r="52" spans="2:4" ht="12.75">
      <c r="B52" s="81" t="s">
        <v>498</v>
      </c>
      <c r="C52" s="81"/>
      <c r="D52" s="242"/>
    </row>
    <row r="53" spans="2:4" ht="12.75">
      <c r="B53" s="81" t="s">
        <v>499</v>
      </c>
      <c r="C53" s="81"/>
      <c r="D53" s="242">
        <v>1</v>
      </c>
    </row>
    <row r="54" spans="2:4" ht="12.75">
      <c r="B54" s="120" t="s">
        <v>500</v>
      </c>
      <c r="C54" s="121"/>
      <c r="D54" s="242"/>
    </row>
    <row r="55" spans="2:4" ht="12.75">
      <c r="B55" s="171"/>
      <c r="C55" s="356" t="s">
        <v>501</v>
      </c>
      <c r="D55" s="357">
        <f>SUM(D49:D54)</f>
        <v>3</v>
      </c>
    </row>
    <row r="57" ht="12.75">
      <c r="D57" s="109" t="s">
        <v>330</v>
      </c>
    </row>
    <row r="59" ht="12.75">
      <c r="B59" s="109" t="s">
        <v>502</v>
      </c>
    </row>
  </sheetData>
  <sheetProtection/>
  <printOptions/>
  <pageMargins left="0.75" right="0.75" top="1" bottom="1" header="0.5" footer="0.5"/>
  <pageSetup fitToHeight="1" fitToWidth="1" orientation="portrait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H29"/>
  <sheetViews>
    <sheetView zoomScalePageLayoutView="0" workbookViewId="0" topLeftCell="A13">
      <selection activeCell="D24" sqref="D24:G24"/>
    </sheetView>
  </sheetViews>
  <sheetFormatPr defaultColWidth="9.140625" defaultRowHeight="12.75"/>
  <cols>
    <col min="1" max="1" width="8.57421875" style="18" customWidth="1"/>
    <col min="2" max="2" width="4.140625" style="19" customWidth="1"/>
    <col min="3" max="3" width="22.57421875" style="18" customWidth="1"/>
    <col min="4" max="4" width="35.421875" style="18" customWidth="1"/>
    <col min="5" max="7" width="18.00390625" style="18" customWidth="1"/>
    <col min="8" max="8" width="14.8515625" style="18" customWidth="1"/>
    <col min="9" max="9" width="10.28125" style="18" bestFit="1" customWidth="1"/>
    <col min="10" max="11" width="10.140625" style="18" bestFit="1" customWidth="1"/>
    <col min="12" max="12" width="11.421875" style="18" customWidth="1"/>
    <col min="13" max="13" width="11.00390625" style="18" customWidth="1"/>
    <col min="14" max="14" width="13.28125" style="18" customWidth="1"/>
    <col min="15" max="16384" width="9.140625" style="18" customWidth="1"/>
  </cols>
  <sheetData>
    <row r="2" ht="15.75">
      <c r="C2" s="18" t="s">
        <v>1</v>
      </c>
    </row>
    <row r="3" ht="15.75">
      <c r="C3" s="18" t="s">
        <v>3</v>
      </c>
    </row>
    <row r="4" ht="15.75">
      <c r="C4" s="18" t="s">
        <v>33</v>
      </c>
    </row>
    <row r="6" spans="3:8" ht="15.75">
      <c r="C6" s="20"/>
      <c r="D6" s="21"/>
      <c r="E6" s="22"/>
      <c r="F6" s="22"/>
      <c r="G6" s="22"/>
      <c r="H6" s="23"/>
    </row>
    <row r="7" spans="3:8" ht="15.75">
      <c r="C7" s="421" t="s">
        <v>34</v>
      </c>
      <c r="D7" s="421"/>
      <c r="E7" s="421"/>
      <c r="F7" s="421"/>
      <c r="G7" s="421"/>
      <c r="H7" s="24"/>
    </row>
    <row r="8" spans="3:8" ht="15.75">
      <c r="C8" s="22"/>
      <c r="D8" s="22"/>
      <c r="E8" s="22"/>
      <c r="F8" s="22"/>
      <c r="G8" s="22"/>
      <c r="H8" s="22"/>
    </row>
    <row r="9" spans="3:8" ht="15.75">
      <c r="C9" s="19"/>
      <c r="D9" s="19"/>
      <c r="E9" s="19"/>
      <c r="F9" s="19"/>
      <c r="G9" s="19"/>
      <c r="H9" s="25"/>
    </row>
    <row r="10" spans="2:7" ht="15.75">
      <c r="B10" s="26"/>
      <c r="C10" s="27"/>
      <c r="D10" s="27"/>
      <c r="E10" s="27" t="s">
        <v>35</v>
      </c>
      <c r="F10" s="27" t="s">
        <v>35</v>
      </c>
      <c r="G10" s="28"/>
    </row>
    <row r="11" spans="2:7" ht="15.75">
      <c r="B11" s="29" t="s">
        <v>36</v>
      </c>
      <c r="C11" s="30" t="s">
        <v>37</v>
      </c>
      <c r="D11" s="30" t="s">
        <v>38</v>
      </c>
      <c r="E11" s="30" t="s">
        <v>39</v>
      </c>
      <c r="F11" s="30" t="s">
        <v>40</v>
      </c>
      <c r="G11" s="31" t="s">
        <v>41</v>
      </c>
    </row>
    <row r="12" spans="2:7" ht="16.5">
      <c r="B12" s="32">
        <v>1</v>
      </c>
      <c r="C12" s="33" t="s">
        <v>42</v>
      </c>
      <c r="D12" s="34" t="s">
        <v>43</v>
      </c>
      <c r="E12" s="35"/>
      <c r="F12" s="35"/>
      <c r="G12" s="36">
        <v>803</v>
      </c>
    </row>
    <row r="13" spans="2:7" ht="15.75">
      <c r="B13" s="37">
        <v>2</v>
      </c>
      <c r="C13" s="38" t="s">
        <v>44</v>
      </c>
      <c r="D13" s="39" t="s">
        <v>45</v>
      </c>
      <c r="E13" s="36">
        <v>0</v>
      </c>
      <c r="F13" s="36"/>
      <c r="G13" s="36"/>
    </row>
    <row r="14" spans="2:7" ht="15.75">
      <c r="B14" s="32">
        <v>3</v>
      </c>
      <c r="C14" s="38" t="s">
        <v>44</v>
      </c>
      <c r="D14" s="39" t="s">
        <v>46</v>
      </c>
      <c r="E14" s="36">
        <v>0</v>
      </c>
      <c r="F14" s="36"/>
      <c r="G14" s="36"/>
    </row>
    <row r="15" spans="2:7" ht="15.75">
      <c r="B15" s="37">
        <v>4</v>
      </c>
      <c r="C15" s="38" t="s">
        <v>47</v>
      </c>
      <c r="D15" s="39" t="s">
        <v>48</v>
      </c>
      <c r="E15" s="36">
        <v>0</v>
      </c>
      <c r="F15" s="36"/>
      <c r="G15" s="36"/>
    </row>
    <row r="16" spans="2:7" ht="15.75">
      <c r="B16" s="32">
        <v>5</v>
      </c>
      <c r="C16" s="33" t="s">
        <v>49</v>
      </c>
      <c r="D16" s="39" t="s">
        <v>50</v>
      </c>
      <c r="E16" s="40"/>
      <c r="F16" s="40"/>
      <c r="G16" s="36">
        <v>191683</v>
      </c>
    </row>
    <row r="17" spans="2:8" ht="15.75">
      <c r="B17" s="37">
        <v>6</v>
      </c>
      <c r="C17" s="38" t="s">
        <v>51</v>
      </c>
      <c r="D17" s="39" t="s">
        <v>52</v>
      </c>
      <c r="E17" s="41">
        <v>1714.19</v>
      </c>
      <c r="F17" s="41"/>
      <c r="G17" s="40">
        <v>239987</v>
      </c>
      <c r="H17" s="42"/>
    </row>
    <row r="18" spans="2:8" ht="16.5" thickBot="1">
      <c r="B18" s="32">
        <v>7</v>
      </c>
      <c r="C18" s="38" t="s">
        <v>53</v>
      </c>
      <c r="D18" s="39" t="s">
        <v>54</v>
      </c>
      <c r="E18" s="41"/>
      <c r="F18" s="41">
        <v>0.99</v>
      </c>
      <c r="G18" s="36">
        <v>105</v>
      </c>
      <c r="H18" s="42"/>
    </row>
    <row r="19" spans="2:7" ht="16.5" thickBot="1">
      <c r="B19" s="43"/>
      <c r="C19" s="44" t="s">
        <v>55</v>
      </c>
      <c r="D19" s="44"/>
      <c r="E19" s="45">
        <f>SUM(E12:E18)</f>
        <v>1714.19</v>
      </c>
      <c r="F19" s="46">
        <f>SUM(F12:F18)</f>
        <v>0.99</v>
      </c>
      <c r="G19" s="47">
        <f>SUM(G12:G18)</f>
        <v>432578</v>
      </c>
    </row>
    <row r="20" ht="15.75">
      <c r="H20" s="48"/>
    </row>
    <row r="21" ht="15.75">
      <c r="H21" s="48"/>
    </row>
    <row r="22" spans="7:8" ht="15.75">
      <c r="G22" s="48"/>
      <c r="H22" s="48"/>
    </row>
    <row r="23" ht="15.75">
      <c r="H23" s="48"/>
    </row>
    <row r="24" spans="4:8" ht="15.75">
      <c r="D24" s="422" t="s">
        <v>56</v>
      </c>
      <c r="E24" s="422"/>
      <c r="F24" s="422"/>
      <c r="G24" s="422"/>
      <c r="H24" s="48"/>
    </row>
    <row r="26" spans="4:7" ht="15.75">
      <c r="D26" s="422" t="s">
        <v>57</v>
      </c>
      <c r="E26" s="422"/>
      <c r="F26" s="422"/>
      <c r="G26" s="422"/>
    </row>
    <row r="27" spans="4:7" ht="15.75">
      <c r="D27" s="422" t="s">
        <v>58</v>
      </c>
      <c r="E27" s="422"/>
      <c r="F27" s="422"/>
      <c r="G27" s="422"/>
    </row>
    <row r="28" ht="15.75">
      <c r="H28" s="48"/>
    </row>
    <row r="29" ht="15.75">
      <c r="H29" s="48"/>
    </row>
  </sheetData>
  <sheetProtection/>
  <mergeCells count="4">
    <mergeCell ref="C7:G7"/>
    <mergeCell ref="D24:G24"/>
    <mergeCell ref="D26:G26"/>
    <mergeCell ref="D27:G27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2:G18"/>
  <sheetViews>
    <sheetView zoomScalePageLayoutView="0" workbookViewId="0" topLeftCell="A13">
      <selection activeCell="K24" sqref="K24"/>
    </sheetView>
  </sheetViews>
  <sheetFormatPr defaultColWidth="9.140625" defaultRowHeight="12.75"/>
  <cols>
    <col min="1" max="1" width="4.140625" style="19" customWidth="1"/>
    <col min="2" max="2" width="21.57421875" style="18" customWidth="1"/>
    <col min="3" max="3" width="7.28125" style="18" customWidth="1"/>
    <col min="4" max="4" width="19.28125" style="18" customWidth="1"/>
    <col min="5" max="5" width="10.00390625" style="18" customWidth="1"/>
    <col min="6" max="6" width="11.28125" style="18" bestFit="1" customWidth="1"/>
    <col min="7" max="7" width="10.28125" style="18" bestFit="1" customWidth="1"/>
    <col min="8" max="8" width="10.140625" style="18" bestFit="1" customWidth="1"/>
    <col min="9" max="16384" width="9.140625" style="18" customWidth="1"/>
  </cols>
  <sheetData>
    <row r="2" ht="15.75">
      <c r="B2" s="18" t="s">
        <v>1</v>
      </c>
    </row>
    <row r="3" ht="15.75">
      <c r="B3" s="18" t="s">
        <v>3</v>
      </c>
    </row>
    <row r="4" ht="15.75">
      <c r="B4" s="18" t="s">
        <v>33</v>
      </c>
    </row>
    <row r="6" ht="15.75">
      <c r="C6" s="49" t="s">
        <v>59</v>
      </c>
    </row>
    <row r="8" spans="3:7" ht="15.75">
      <c r="C8" s="50" t="s">
        <v>36</v>
      </c>
      <c r="D8" s="50" t="s">
        <v>60</v>
      </c>
      <c r="E8" s="50" t="s">
        <v>61</v>
      </c>
      <c r="F8" s="50" t="s">
        <v>62</v>
      </c>
      <c r="G8" s="50" t="s">
        <v>63</v>
      </c>
    </row>
    <row r="9" spans="3:7" ht="15.75">
      <c r="C9" s="50">
        <v>1</v>
      </c>
      <c r="D9" s="51"/>
      <c r="E9" s="50"/>
      <c r="F9" s="50"/>
      <c r="G9" s="52"/>
    </row>
    <row r="10" spans="3:7" ht="15.75">
      <c r="C10" s="50">
        <v>2</v>
      </c>
      <c r="D10" s="51"/>
      <c r="E10" s="50"/>
      <c r="F10" s="50"/>
      <c r="G10" s="52"/>
    </row>
    <row r="11" spans="3:7" ht="15.75">
      <c r="C11" s="50">
        <v>3</v>
      </c>
      <c r="D11" s="51"/>
      <c r="E11" s="50"/>
      <c r="F11" s="50"/>
      <c r="G11" s="52"/>
    </row>
    <row r="12" spans="3:7" ht="16.5" thickBot="1">
      <c r="C12" s="53">
        <v>4</v>
      </c>
      <c r="D12" s="54"/>
      <c r="E12" s="53"/>
      <c r="F12" s="53"/>
      <c r="G12" s="55"/>
    </row>
    <row r="13" spans="3:7" ht="16.5" thickBot="1">
      <c r="C13" s="56"/>
      <c r="D13" s="57" t="s">
        <v>55</v>
      </c>
      <c r="E13" s="58"/>
      <c r="F13" s="58"/>
      <c r="G13" s="59">
        <f>SUM(G9:G12)</f>
        <v>0</v>
      </c>
    </row>
    <row r="18" spans="5:7" ht="15.75">
      <c r="E18" s="382" t="s">
        <v>64</v>
      </c>
      <c r="F18" s="382"/>
      <c r="G18" s="382"/>
    </row>
  </sheetData>
  <sheetProtection/>
  <mergeCells count="1">
    <mergeCell ref="E18:G18"/>
  </mergeCells>
  <printOptions/>
  <pageMargins left="0.75" right="0.75" top="1" bottom="1" header="0.5" footer="0.5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8.00390625" style="358" customWidth="1"/>
    <col min="2" max="2" width="52.28125" style="358" customWidth="1"/>
    <col min="3" max="4" width="9.140625" style="358" customWidth="1"/>
    <col min="5" max="5" width="10.57421875" style="359" bestFit="1" customWidth="1"/>
    <col min="6" max="16384" width="9.140625" style="358" customWidth="1"/>
  </cols>
  <sheetData>
    <row r="1" ht="12.75">
      <c r="B1" s="358" t="s">
        <v>503</v>
      </c>
    </row>
    <row r="3" spans="1:5" ht="12.75">
      <c r="A3" s="360" t="s">
        <v>314</v>
      </c>
      <c r="B3" s="360" t="s">
        <v>504</v>
      </c>
      <c r="C3" s="360" t="s">
        <v>505</v>
      </c>
      <c r="D3" s="360" t="s">
        <v>506</v>
      </c>
      <c r="E3" s="361" t="s">
        <v>63</v>
      </c>
    </row>
    <row r="4" spans="1:5" s="365" customFormat="1" ht="15">
      <c r="A4" s="362">
        <v>1</v>
      </c>
      <c r="B4" s="363" t="s">
        <v>507</v>
      </c>
      <c r="C4" s="362">
        <v>10</v>
      </c>
      <c r="D4" s="362">
        <v>198.5</v>
      </c>
      <c r="E4" s="364">
        <f>C4*D4</f>
        <v>1985</v>
      </c>
    </row>
    <row r="5" spans="1:5" s="365" customFormat="1" ht="15">
      <c r="A5" s="362">
        <v>2</v>
      </c>
      <c r="B5" s="362" t="s">
        <v>508</v>
      </c>
      <c r="C5" s="362">
        <v>5</v>
      </c>
      <c r="D5" s="362">
        <v>366</v>
      </c>
      <c r="E5" s="364">
        <f aca="true" t="shared" si="0" ref="E5:E17">C5*D5</f>
        <v>1830</v>
      </c>
    </row>
    <row r="6" spans="1:5" s="365" customFormat="1" ht="15">
      <c r="A6" s="362">
        <v>3</v>
      </c>
      <c r="B6" s="362" t="s">
        <v>509</v>
      </c>
      <c r="C6" s="362">
        <v>7</v>
      </c>
      <c r="D6" s="362">
        <v>387</v>
      </c>
      <c r="E6" s="364">
        <f t="shared" si="0"/>
        <v>2709</v>
      </c>
    </row>
    <row r="7" spans="1:5" s="365" customFormat="1" ht="15">
      <c r="A7" s="362">
        <v>4</v>
      </c>
      <c r="B7" s="362" t="s">
        <v>510</v>
      </c>
      <c r="C7" s="362">
        <v>5</v>
      </c>
      <c r="D7" s="362">
        <v>1671</v>
      </c>
      <c r="E7" s="364">
        <f t="shared" si="0"/>
        <v>8355</v>
      </c>
    </row>
    <row r="8" spans="1:5" s="365" customFormat="1" ht="15">
      <c r="A8" s="362">
        <v>5</v>
      </c>
      <c r="B8" s="362" t="s">
        <v>511</v>
      </c>
      <c r="C8" s="362">
        <v>9</v>
      </c>
      <c r="D8" s="362">
        <v>823</v>
      </c>
      <c r="E8" s="364">
        <f t="shared" si="0"/>
        <v>7407</v>
      </c>
    </row>
    <row r="9" spans="1:5" s="365" customFormat="1" ht="15">
      <c r="A9" s="362">
        <v>6</v>
      </c>
      <c r="B9" s="362" t="s">
        <v>512</v>
      </c>
      <c r="C9" s="362">
        <v>3</v>
      </c>
      <c r="D9" s="362">
        <v>1072</v>
      </c>
      <c r="E9" s="364">
        <f>C9*D9</f>
        <v>3216</v>
      </c>
    </row>
    <row r="10" spans="1:5" s="365" customFormat="1" ht="15">
      <c r="A10" s="362">
        <v>7</v>
      </c>
      <c r="B10" s="362" t="s">
        <v>513</v>
      </c>
      <c r="C10" s="362">
        <v>4</v>
      </c>
      <c r="D10" s="362">
        <v>250</v>
      </c>
      <c r="E10" s="364">
        <f t="shared" si="0"/>
        <v>1000</v>
      </c>
    </row>
    <row r="11" spans="1:5" s="365" customFormat="1" ht="15">
      <c r="A11" s="362">
        <v>8</v>
      </c>
      <c r="B11" s="362" t="s">
        <v>514</v>
      </c>
      <c r="C11" s="362">
        <v>2</v>
      </c>
      <c r="D11" s="362">
        <v>5460</v>
      </c>
      <c r="E11" s="364">
        <f t="shared" si="0"/>
        <v>10920</v>
      </c>
    </row>
    <row r="12" spans="1:5" s="365" customFormat="1" ht="15">
      <c r="A12" s="362">
        <v>9</v>
      </c>
      <c r="B12" s="362" t="s">
        <v>515</v>
      </c>
      <c r="C12" s="362">
        <v>1</v>
      </c>
      <c r="D12" s="362">
        <v>12772</v>
      </c>
      <c r="E12" s="364">
        <f t="shared" si="0"/>
        <v>12772</v>
      </c>
    </row>
    <row r="13" spans="1:5" s="365" customFormat="1" ht="15">
      <c r="A13" s="362">
        <v>10</v>
      </c>
      <c r="B13" s="362" t="s">
        <v>516</v>
      </c>
      <c r="C13" s="362">
        <v>1</v>
      </c>
      <c r="D13" s="362">
        <v>12432</v>
      </c>
      <c r="E13" s="364">
        <f t="shared" si="0"/>
        <v>12432</v>
      </c>
    </row>
    <row r="14" spans="1:5" s="365" customFormat="1" ht="15">
      <c r="A14" s="362">
        <v>11</v>
      </c>
      <c r="B14" s="362" t="s">
        <v>517</v>
      </c>
      <c r="C14" s="362">
        <v>6</v>
      </c>
      <c r="D14" s="362">
        <v>1278.5</v>
      </c>
      <c r="E14" s="364">
        <f t="shared" si="0"/>
        <v>7671</v>
      </c>
    </row>
    <row r="15" spans="1:5" s="365" customFormat="1" ht="15">
      <c r="A15" s="362">
        <v>12</v>
      </c>
      <c r="B15" s="362" t="s">
        <v>518</v>
      </c>
      <c r="C15" s="362">
        <v>8</v>
      </c>
      <c r="D15" s="362">
        <v>686</v>
      </c>
      <c r="E15" s="364">
        <f t="shared" si="0"/>
        <v>5488</v>
      </c>
    </row>
    <row r="16" spans="1:5" s="365" customFormat="1" ht="15">
      <c r="A16" s="362">
        <v>13</v>
      </c>
      <c r="B16" s="362" t="s">
        <v>519</v>
      </c>
      <c r="C16" s="362">
        <v>10</v>
      </c>
      <c r="D16" s="362">
        <v>977</v>
      </c>
      <c r="E16" s="364">
        <f t="shared" si="0"/>
        <v>9770</v>
      </c>
    </row>
    <row r="17" spans="1:5" s="365" customFormat="1" ht="15">
      <c r="A17" s="362">
        <v>14</v>
      </c>
      <c r="B17" s="362" t="s">
        <v>520</v>
      </c>
      <c r="C17" s="362">
        <v>1</v>
      </c>
      <c r="D17" s="362">
        <v>1284</v>
      </c>
      <c r="E17" s="364">
        <f t="shared" si="0"/>
        <v>1284</v>
      </c>
    </row>
    <row r="18" spans="1:5" s="365" customFormat="1" ht="15">
      <c r="A18" s="423" t="s">
        <v>188</v>
      </c>
      <c r="B18" s="424"/>
      <c r="C18" s="425"/>
      <c r="D18" s="362"/>
      <c r="E18" s="364">
        <f>SUM(E4:E17)</f>
        <v>86839</v>
      </c>
    </row>
    <row r="19" s="365" customFormat="1" ht="15">
      <c r="E19" s="366"/>
    </row>
    <row r="20" s="365" customFormat="1" ht="15">
      <c r="E20" s="366"/>
    </row>
    <row r="21" s="365" customFormat="1" ht="15">
      <c r="E21" s="366"/>
    </row>
    <row r="22" s="365" customFormat="1" ht="15">
      <c r="E22" s="366"/>
    </row>
  </sheetData>
  <sheetProtection/>
  <mergeCells count="1">
    <mergeCell ref="A18:C1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6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4.421875" style="0" customWidth="1"/>
    <col min="2" max="2" width="49.7109375" style="0" customWidth="1"/>
    <col min="3" max="3" width="7.7109375" style="0" customWidth="1"/>
    <col min="4" max="5" width="15.57421875" style="0" customWidth="1"/>
    <col min="7" max="7" width="11.140625" style="0" bestFit="1" customWidth="1"/>
  </cols>
  <sheetData>
    <row r="2" ht="15.75" thickBot="1">
      <c r="B2" s="60" t="s">
        <v>65</v>
      </c>
    </row>
    <row r="3" spans="1:5" ht="15">
      <c r="A3" s="61"/>
      <c r="B3" s="62"/>
      <c r="C3" s="63"/>
      <c r="D3" s="64" t="s">
        <v>66</v>
      </c>
      <c r="E3" s="65" t="s">
        <v>67</v>
      </c>
    </row>
    <row r="4" spans="1:5" ht="21.75" customHeight="1" thickBot="1">
      <c r="A4" s="66" t="s">
        <v>36</v>
      </c>
      <c r="B4" s="67" t="s">
        <v>68</v>
      </c>
      <c r="C4" s="67" t="s">
        <v>69</v>
      </c>
      <c r="D4" s="67" t="s">
        <v>70</v>
      </c>
      <c r="E4" s="68" t="s">
        <v>71</v>
      </c>
    </row>
    <row r="5" spans="1:5" ht="21.75" customHeight="1" thickBot="1">
      <c r="A5" s="69" t="s">
        <v>72</v>
      </c>
      <c r="B5" s="70" t="s">
        <v>73</v>
      </c>
      <c r="C5" s="72"/>
      <c r="D5" s="73">
        <f>D6+D11+D20</f>
        <v>19210545</v>
      </c>
      <c r="E5" s="74">
        <f>E6+E11+E20</f>
        <v>3654924</v>
      </c>
    </row>
    <row r="6" spans="1:5" ht="16.5" customHeight="1">
      <c r="A6" s="75"/>
      <c r="B6" s="76" t="s">
        <v>74</v>
      </c>
      <c r="C6" s="77">
        <v>1</v>
      </c>
      <c r="D6" s="78">
        <f>D7+D8</f>
        <v>458287</v>
      </c>
      <c r="E6" s="79">
        <f>E7+E8</f>
        <v>2377289</v>
      </c>
    </row>
    <row r="7" spans="1:5" ht="16.5" customHeight="1">
      <c r="A7" s="80"/>
      <c r="B7" s="81" t="s">
        <v>75</v>
      </c>
      <c r="C7" s="81">
        <v>1</v>
      </c>
      <c r="D7" s="82">
        <v>432578</v>
      </c>
      <c r="E7" s="83">
        <v>2374545</v>
      </c>
    </row>
    <row r="8" spans="1:5" ht="16.5" customHeight="1">
      <c r="A8" s="80"/>
      <c r="B8" s="81" t="s">
        <v>76</v>
      </c>
      <c r="C8" s="81">
        <v>1</v>
      </c>
      <c r="D8" s="82">
        <v>25709</v>
      </c>
      <c r="E8" s="83">
        <v>2744</v>
      </c>
    </row>
    <row r="9" spans="1:5" ht="16.5" customHeight="1">
      <c r="A9" s="80"/>
      <c r="B9" s="6" t="s">
        <v>77</v>
      </c>
      <c r="C9" s="81"/>
      <c r="D9" s="82"/>
      <c r="E9" s="83"/>
    </row>
    <row r="10" spans="1:5" ht="16.5" customHeight="1">
      <c r="A10" s="80"/>
      <c r="B10" s="84" t="s">
        <v>78</v>
      </c>
      <c r="C10" s="81"/>
      <c r="D10" s="82"/>
      <c r="E10" s="83"/>
    </row>
    <row r="11" spans="1:5" ht="16.5" customHeight="1">
      <c r="A11" s="80"/>
      <c r="B11" s="84" t="s">
        <v>79</v>
      </c>
      <c r="C11" s="81"/>
      <c r="D11" s="82">
        <f>D12+D17</f>
        <v>18665419</v>
      </c>
      <c r="E11" s="83">
        <f>E12</f>
        <v>1181730</v>
      </c>
    </row>
    <row r="12" spans="1:5" ht="16.5" customHeight="1">
      <c r="A12" s="80"/>
      <c r="B12" s="81" t="s">
        <v>80</v>
      </c>
      <c r="C12" s="81">
        <v>2</v>
      </c>
      <c r="D12" s="82">
        <v>18514911</v>
      </c>
      <c r="E12" s="83">
        <v>1181730</v>
      </c>
    </row>
    <row r="13" spans="1:5" ht="16.5" customHeight="1">
      <c r="A13" s="80"/>
      <c r="B13" s="81" t="s">
        <v>81</v>
      </c>
      <c r="C13" s="81"/>
      <c r="D13" s="82"/>
      <c r="E13" s="83"/>
    </row>
    <row r="14" spans="1:7" ht="16.5" customHeight="1">
      <c r="A14" s="80"/>
      <c r="B14" s="81" t="s">
        <v>82</v>
      </c>
      <c r="C14" s="81"/>
      <c r="D14" s="82"/>
      <c r="E14" s="83"/>
      <c r="G14" s="85"/>
    </row>
    <row r="15" spans="1:5" ht="16.5" customHeight="1">
      <c r="A15" s="80"/>
      <c r="B15" s="81" t="s">
        <v>83</v>
      </c>
      <c r="C15" s="81"/>
      <c r="D15" s="82"/>
      <c r="E15" s="83"/>
    </row>
    <row r="16" spans="1:5" ht="16.5" customHeight="1">
      <c r="A16" s="80"/>
      <c r="B16" s="81" t="s">
        <v>84</v>
      </c>
      <c r="C16" s="81"/>
      <c r="D16" s="82"/>
      <c r="E16" s="83"/>
    </row>
    <row r="17" spans="1:5" ht="16.5" customHeight="1">
      <c r="A17" s="80"/>
      <c r="B17" s="81" t="s">
        <v>85</v>
      </c>
      <c r="C17" s="81">
        <v>3</v>
      </c>
      <c r="D17" s="82">
        <v>150508</v>
      </c>
      <c r="E17" s="83"/>
    </row>
    <row r="18" spans="1:5" ht="16.5" customHeight="1">
      <c r="A18" s="80" t="s">
        <v>86</v>
      </c>
      <c r="B18" s="81" t="s">
        <v>87</v>
      </c>
      <c r="C18" s="81"/>
      <c r="D18" s="82"/>
      <c r="E18" s="83"/>
    </row>
    <row r="19" spans="1:5" ht="16.5" customHeight="1">
      <c r="A19" s="80"/>
      <c r="B19" s="86" t="s">
        <v>88</v>
      </c>
      <c r="C19" s="81"/>
      <c r="D19" s="82"/>
      <c r="E19" s="83"/>
    </row>
    <row r="20" spans="1:5" ht="16.5" customHeight="1">
      <c r="A20" s="80"/>
      <c r="B20" s="84" t="s">
        <v>89</v>
      </c>
      <c r="C20" s="81"/>
      <c r="D20" s="82">
        <f>D25</f>
        <v>86839</v>
      </c>
      <c r="E20" s="83">
        <f>E25</f>
        <v>95905</v>
      </c>
    </row>
    <row r="21" spans="1:5" ht="16.5" customHeight="1">
      <c r="A21" s="80"/>
      <c r="B21" s="81" t="s">
        <v>90</v>
      </c>
      <c r="C21" s="81"/>
      <c r="D21" s="82"/>
      <c r="E21" s="83"/>
    </row>
    <row r="22" spans="1:5" ht="16.5" customHeight="1">
      <c r="A22" s="80"/>
      <c r="B22" s="81" t="s">
        <v>91</v>
      </c>
      <c r="C22" s="81"/>
      <c r="D22" s="82"/>
      <c r="E22" s="83"/>
    </row>
    <row r="23" spans="1:5" ht="16.5" customHeight="1">
      <c r="A23" s="80"/>
      <c r="B23" s="81" t="s">
        <v>92</v>
      </c>
      <c r="C23" s="81"/>
      <c r="D23" s="82"/>
      <c r="E23" s="83"/>
    </row>
    <row r="24" spans="1:5" ht="16.5" customHeight="1">
      <c r="A24" s="80"/>
      <c r="B24" s="81" t="s">
        <v>93</v>
      </c>
      <c r="C24" s="81"/>
      <c r="D24" s="82"/>
      <c r="E24" s="83"/>
    </row>
    <row r="25" spans="1:5" ht="16.5" customHeight="1">
      <c r="A25" s="80"/>
      <c r="B25" s="81" t="s">
        <v>94</v>
      </c>
      <c r="C25" s="81">
        <v>4</v>
      </c>
      <c r="D25" s="82">
        <v>86839</v>
      </c>
      <c r="E25" s="83">
        <v>95905</v>
      </c>
    </row>
    <row r="26" spans="1:5" ht="16.5" customHeight="1">
      <c r="A26" s="80"/>
      <c r="B26" s="81" t="s">
        <v>95</v>
      </c>
      <c r="C26" s="81"/>
      <c r="D26" s="82"/>
      <c r="E26" s="83"/>
    </row>
    <row r="27" spans="1:5" ht="16.5" customHeight="1">
      <c r="A27" s="80"/>
      <c r="B27" s="81" t="s">
        <v>88</v>
      </c>
      <c r="C27" s="81"/>
      <c r="D27" s="87"/>
      <c r="E27" s="88"/>
    </row>
    <row r="28" spans="1:5" ht="16.5" customHeight="1">
      <c r="A28" s="80"/>
      <c r="B28" s="84" t="s">
        <v>96</v>
      </c>
      <c r="C28" s="81"/>
      <c r="D28" s="82"/>
      <c r="E28" s="83"/>
    </row>
    <row r="29" spans="1:5" ht="16.5" customHeight="1">
      <c r="A29" s="80"/>
      <c r="B29" s="84" t="s">
        <v>97</v>
      </c>
      <c r="C29" s="81"/>
      <c r="D29" s="82"/>
      <c r="E29" s="83"/>
    </row>
    <row r="30" spans="1:5" ht="16.5" customHeight="1">
      <c r="A30" s="80"/>
      <c r="B30" s="84" t="s">
        <v>98</v>
      </c>
      <c r="C30" s="81"/>
      <c r="D30" s="82"/>
      <c r="E30" s="83"/>
    </row>
    <row r="31" spans="1:5" ht="16.5" customHeight="1">
      <c r="A31" s="80"/>
      <c r="B31" s="81" t="s">
        <v>99</v>
      </c>
      <c r="C31" s="81"/>
      <c r="D31" s="82"/>
      <c r="E31" s="83"/>
    </row>
    <row r="32" spans="1:5" ht="21.75" customHeight="1">
      <c r="A32" s="89" t="s">
        <v>100</v>
      </c>
      <c r="B32" s="90" t="s">
        <v>101</v>
      </c>
      <c r="C32" s="81"/>
      <c r="D32" s="82">
        <f>D36</f>
        <v>766472</v>
      </c>
      <c r="E32" s="83">
        <f>E36</f>
        <v>723414</v>
      </c>
    </row>
    <row r="33" spans="1:5" ht="16.5" customHeight="1">
      <c r="A33" s="80"/>
      <c r="B33" s="84" t="s">
        <v>102</v>
      </c>
      <c r="C33" s="81"/>
      <c r="D33" s="82"/>
      <c r="E33" s="83"/>
    </row>
    <row r="34" spans="1:5" ht="16.5" customHeight="1">
      <c r="A34" s="80"/>
      <c r="B34" s="91" t="s">
        <v>103</v>
      </c>
      <c r="C34" s="81"/>
      <c r="D34" s="82"/>
      <c r="E34" s="83"/>
    </row>
    <row r="35" spans="1:5" ht="16.5" customHeight="1">
      <c r="A35" s="80"/>
      <c r="B35" s="91" t="s">
        <v>88</v>
      </c>
      <c r="C35" s="81"/>
      <c r="D35" s="82"/>
      <c r="E35" s="83"/>
    </row>
    <row r="36" spans="1:5" ht="16.5" customHeight="1">
      <c r="A36" s="80"/>
      <c r="B36" s="84" t="s">
        <v>104</v>
      </c>
      <c r="C36" s="81">
        <v>5</v>
      </c>
      <c r="D36" s="82">
        <f>D39+D40</f>
        <v>766472</v>
      </c>
      <c r="E36" s="83">
        <f>E39+E40</f>
        <v>723414</v>
      </c>
    </row>
    <row r="37" spans="1:5" ht="16.5" customHeight="1">
      <c r="A37" s="80"/>
      <c r="B37" s="81" t="s">
        <v>105</v>
      </c>
      <c r="C37" s="81"/>
      <c r="D37" s="82"/>
      <c r="E37" s="83"/>
    </row>
    <row r="38" spans="1:5" ht="16.5" customHeight="1">
      <c r="A38" s="80"/>
      <c r="B38" s="81" t="s">
        <v>106</v>
      </c>
      <c r="C38" s="81"/>
      <c r="D38" s="82"/>
      <c r="E38" s="83"/>
    </row>
    <row r="39" spans="1:5" ht="16.5" customHeight="1">
      <c r="A39" s="80"/>
      <c r="B39" s="81" t="s">
        <v>107</v>
      </c>
      <c r="C39" s="81">
        <v>5</v>
      </c>
      <c r="D39" s="82">
        <v>216786</v>
      </c>
      <c r="E39" s="83">
        <v>183302</v>
      </c>
    </row>
    <row r="40" spans="1:5" ht="16.5" customHeight="1">
      <c r="A40" s="80"/>
      <c r="B40" s="81" t="s">
        <v>108</v>
      </c>
      <c r="C40" s="81">
        <v>5</v>
      </c>
      <c r="D40" s="82">
        <v>549686</v>
      </c>
      <c r="E40" s="83">
        <v>540112</v>
      </c>
    </row>
    <row r="41" spans="1:5" ht="16.5" customHeight="1">
      <c r="A41" s="80"/>
      <c r="B41" s="84" t="s">
        <v>109</v>
      </c>
      <c r="C41" s="81"/>
      <c r="D41" s="82"/>
      <c r="E41" s="83"/>
    </row>
    <row r="42" spans="1:5" ht="16.5" customHeight="1">
      <c r="A42" s="80"/>
      <c r="B42" s="84" t="s">
        <v>110</v>
      </c>
      <c r="C42" s="81"/>
      <c r="D42" s="82"/>
      <c r="E42" s="83"/>
    </row>
    <row r="43" spans="1:5" ht="16.5" customHeight="1">
      <c r="A43" s="80"/>
      <c r="B43" s="84" t="s">
        <v>111</v>
      </c>
      <c r="C43" s="81"/>
      <c r="D43" s="82"/>
      <c r="E43" s="83"/>
    </row>
    <row r="44" spans="1:5" ht="16.5" customHeight="1">
      <c r="A44" s="80"/>
      <c r="B44" s="84" t="s">
        <v>112</v>
      </c>
      <c r="C44" s="81"/>
      <c r="D44" s="82"/>
      <c r="E44" s="83"/>
    </row>
    <row r="45" spans="1:5" ht="16.5" customHeight="1" thickBot="1">
      <c r="A45" s="92"/>
      <c r="B45" s="93" t="s">
        <v>113</v>
      </c>
      <c r="C45" s="94"/>
      <c r="D45" s="94"/>
      <c r="E45" s="95"/>
    </row>
    <row r="46" spans="1:5" ht="27.75" customHeight="1" thickBot="1">
      <c r="A46" s="96"/>
      <c r="B46" s="70" t="s">
        <v>114</v>
      </c>
      <c r="C46" s="72"/>
      <c r="D46" s="73">
        <f>D5+D32</f>
        <v>19977017</v>
      </c>
      <c r="E46" s="74">
        <f>E5+E32</f>
        <v>4378338</v>
      </c>
    </row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</sheetData>
  <sheetProtection/>
  <printOptions/>
  <pageMargins left="0.75" right="0.13" top="0.38" bottom="0.19" header="0.24" footer="0.27"/>
  <pageSetup fitToHeight="1" fitToWidth="1" orientation="portrait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0"/>
  <sheetViews>
    <sheetView zoomScalePageLayoutView="0" workbookViewId="0" topLeftCell="A31">
      <selection activeCell="H12" sqref="H12"/>
    </sheetView>
  </sheetViews>
  <sheetFormatPr defaultColWidth="9.140625" defaultRowHeight="12.75"/>
  <cols>
    <col min="1" max="1" width="4.421875" style="0" customWidth="1"/>
    <col min="2" max="2" width="49.8515625" style="0" customWidth="1"/>
    <col min="3" max="3" width="7.7109375" style="0" customWidth="1"/>
    <col min="4" max="5" width="15.57421875" style="0" customWidth="1"/>
    <col min="6" max="6" width="10.140625" style="0" bestFit="1" customWidth="1"/>
  </cols>
  <sheetData>
    <row r="2" ht="15.75" thickBot="1">
      <c r="B2" s="60" t="s">
        <v>65</v>
      </c>
    </row>
    <row r="3" spans="1:5" ht="15">
      <c r="A3" s="61"/>
      <c r="B3" s="62"/>
      <c r="C3" s="63"/>
      <c r="D3" s="64" t="s">
        <v>66</v>
      </c>
      <c r="E3" s="65" t="s">
        <v>67</v>
      </c>
    </row>
    <row r="4" spans="1:5" ht="21.75" customHeight="1" thickBot="1">
      <c r="A4" s="66" t="s">
        <v>36</v>
      </c>
      <c r="B4" s="67" t="s">
        <v>115</v>
      </c>
      <c r="C4" s="67" t="s">
        <v>69</v>
      </c>
      <c r="D4" s="67" t="s">
        <v>70</v>
      </c>
      <c r="E4" s="68" t="s">
        <v>71</v>
      </c>
    </row>
    <row r="5" spans="1:5" ht="21.75" customHeight="1" thickBot="1">
      <c r="A5" s="69" t="s">
        <v>72</v>
      </c>
      <c r="B5" s="70" t="s">
        <v>116</v>
      </c>
      <c r="C5" s="72"/>
      <c r="D5" s="73">
        <f>D7+D11</f>
        <v>17008878</v>
      </c>
      <c r="E5" s="74">
        <f>E11+E23</f>
        <v>3011918</v>
      </c>
    </row>
    <row r="6" spans="1:5" ht="16.5" customHeight="1">
      <c r="A6" s="75"/>
      <c r="B6" s="76" t="s">
        <v>117</v>
      </c>
      <c r="C6" s="77"/>
      <c r="D6" s="78"/>
      <c r="E6" s="79"/>
    </row>
    <row r="7" spans="1:5" ht="16.5" customHeight="1">
      <c r="A7" s="80"/>
      <c r="B7" s="84" t="s">
        <v>118</v>
      </c>
      <c r="C7" s="81">
        <v>6</v>
      </c>
      <c r="D7" s="82">
        <f>D9</f>
        <v>853864</v>
      </c>
      <c r="E7" s="83"/>
    </row>
    <row r="8" spans="1:5" ht="16.5" customHeight="1">
      <c r="A8" s="80"/>
      <c r="B8" s="81" t="s">
        <v>119</v>
      </c>
      <c r="C8" s="81"/>
      <c r="D8" s="82"/>
      <c r="E8" s="83"/>
    </row>
    <row r="9" spans="1:5" ht="16.5" customHeight="1">
      <c r="A9" s="80"/>
      <c r="B9" s="81" t="s">
        <v>120</v>
      </c>
      <c r="C9" s="81">
        <v>6</v>
      </c>
      <c r="D9" s="82">
        <v>853864</v>
      </c>
      <c r="E9" s="83"/>
    </row>
    <row r="10" spans="1:5" ht="16.5" customHeight="1">
      <c r="A10" s="80"/>
      <c r="B10" s="81" t="s">
        <v>88</v>
      </c>
      <c r="C10" s="81"/>
      <c r="D10" s="82"/>
      <c r="E10" s="83"/>
    </row>
    <row r="11" spans="1:5" ht="16.5" customHeight="1">
      <c r="A11" s="80"/>
      <c r="B11" s="84" t="s">
        <v>121</v>
      </c>
      <c r="C11" s="81"/>
      <c r="D11" s="82">
        <f>D12+D13+D14+D15+D16+D18+D21</f>
        <v>16155014</v>
      </c>
      <c r="E11" s="83">
        <f>E12+E13+E14+E15+E16+E18+E20+E21</f>
        <v>3011918</v>
      </c>
    </row>
    <row r="12" spans="1:5" ht="16.5" customHeight="1">
      <c r="A12" s="80"/>
      <c r="B12" s="91" t="s">
        <v>122</v>
      </c>
      <c r="C12" s="81">
        <v>7</v>
      </c>
      <c r="D12" s="82">
        <v>1807659</v>
      </c>
      <c r="E12" s="83">
        <v>918908</v>
      </c>
    </row>
    <row r="13" spans="1:5" ht="16.5" customHeight="1">
      <c r="A13" s="80"/>
      <c r="B13" s="81" t="s">
        <v>123</v>
      </c>
      <c r="C13" s="81">
        <v>8</v>
      </c>
      <c r="D13" s="82">
        <v>1457476</v>
      </c>
      <c r="E13" s="83">
        <v>124644</v>
      </c>
    </row>
    <row r="14" spans="1:5" ht="16.5" customHeight="1">
      <c r="A14" s="80"/>
      <c r="B14" s="81" t="s">
        <v>124</v>
      </c>
      <c r="C14" s="81">
        <v>9</v>
      </c>
      <c r="D14" s="82">
        <v>34875</v>
      </c>
      <c r="E14" s="83">
        <v>17577</v>
      </c>
    </row>
    <row r="15" spans="1:5" ht="16.5" customHeight="1">
      <c r="A15" s="80"/>
      <c r="B15" s="81" t="s">
        <v>125</v>
      </c>
      <c r="C15" s="81">
        <v>9</v>
      </c>
      <c r="D15" s="82">
        <v>29240</v>
      </c>
      <c r="E15" s="83">
        <v>50713</v>
      </c>
    </row>
    <row r="16" spans="1:5" ht="16.5" customHeight="1">
      <c r="A16" s="80"/>
      <c r="B16" s="81" t="s">
        <v>126</v>
      </c>
      <c r="C16" s="81">
        <v>9</v>
      </c>
      <c r="D16" s="82">
        <v>887774</v>
      </c>
      <c r="E16" s="83">
        <v>426504</v>
      </c>
    </row>
    <row r="17" spans="1:5" ht="16.5" customHeight="1">
      <c r="A17" s="80"/>
      <c r="B17" s="81" t="s">
        <v>127</v>
      </c>
      <c r="C17" s="81"/>
      <c r="D17" s="82"/>
      <c r="E17" s="83"/>
    </row>
    <row r="18" spans="1:5" ht="16.5" customHeight="1">
      <c r="A18" s="80"/>
      <c r="B18" s="81" t="s">
        <v>128</v>
      </c>
      <c r="C18" s="81">
        <v>9</v>
      </c>
      <c r="D18" s="82">
        <v>10500</v>
      </c>
      <c r="E18" s="83">
        <v>11300</v>
      </c>
    </row>
    <row r="19" spans="1:5" ht="16.5" customHeight="1">
      <c r="A19" s="80"/>
      <c r="B19" s="81" t="s">
        <v>129</v>
      </c>
      <c r="C19" s="81"/>
      <c r="D19" s="82"/>
      <c r="E19" s="83"/>
    </row>
    <row r="20" spans="1:5" ht="16.5" customHeight="1">
      <c r="A20" s="80"/>
      <c r="B20" s="97" t="s">
        <v>130</v>
      </c>
      <c r="C20" s="81"/>
      <c r="D20" s="82"/>
      <c r="E20" s="83"/>
    </row>
    <row r="21" spans="1:5" ht="16.5" customHeight="1">
      <c r="A21" s="80"/>
      <c r="B21" s="91" t="s">
        <v>131</v>
      </c>
      <c r="C21" s="81">
        <v>10</v>
      </c>
      <c r="D21" s="82">
        <v>11927490</v>
      </c>
      <c r="E21" s="83">
        <v>1462272</v>
      </c>
    </row>
    <row r="22" spans="1:5" ht="16.5" customHeight="1">
      <c r="A22" s="80"/>
      <c r="B22" s="91" t="s">
        <v>88</v>
      </c>
      <c r="C22" s="81"/>
      <c r="D22" s="82"/>
      <c r="E22" s="83"/>
    </row>
    <row r="23" spans="1:6" ht="16.5" customHeight="1">
      <c r="A23" s="98"/>
      <c r="B23" s="84" t="s">
        <v>132</v>
      </c>
      <c r="C23" s="81"/>
      <c r="D23" s="82"/>
      <c r="E23" s="83"/>
      <c r="F23" s="85"/>
    </row>
    <row r="24" spans="1:5" ht="16.5" customHeight="1">
      <c r="A24" s="98"/>
      <c r="B24" s="84" t="s">
        <v>133</v>
      </c>
      <c r="C24" s="81"/>
      <c r="D24" s="82"/>
      <c r="E24" s="83"/>
    </row>
    <row r="25" spans="1:5" ht="22.5" customHeight="1">
      <c r="A25" s="89" t="s">
        <v>100</v>
      </c>
      <c r="B25" s="90" t="s">
        <v>134</v>
      </c>
      <c r="C25" s="81"/>
      <c r="D25" s="82"/>
      <c r="E25" s="83"/>
    </row>
    <row r="26" spans="1:5" ht="16.5" customHeight="1">
      <c r="A26" s="99"/>
      <c r="B26" s="84" t="s">
        <v>135</v>
      </c>
      <c r="C26" s="81"/>
      <c r="D26" s="82"/>
      <c r="E26" s="83"/>
    </row>
    <row r="27" spans="1:5" ht="16.5" customHeight="1">
      <c r="A27" s="99"/>
      <c r="B27" s="81" t="s">
        <v>136</v>
      </c>
      <c r="C27" s="81"/>
      <c r="D27" s="82"/>
      <c r="E27" s="83"/>
    </row>
    <row r="28" spans="1:5" ht="16.5" customHeight="1">
      <c r="A28" s="99"/>
      <c r="B28" s="81" t="s">
        <v>137</v>
      </c>
      <c r="C28" s="81"/>
      <c r="D28" s="82"/>
      <c r="E28" s="83"/>
    </row>
    <row r="29" spans="1:5" ht="16.5" customHeight="1">
      <c r="A29" s="99"/>
      <c r="B29" s="81" t="s">
        <v>88</v>
      </c>
      <c r="C29" s="81"/>
      <c r="D29" s="82"/>
      <c r="E29" s="83"/>
    </row>
    <row r="30" spans="1:5" ht="16.5" customHeight="1">
      <c r="A30" s="99"/>
      <c r="B30" s="84" t="s">
        <v>138</v>
      </c>
      <c r="C30" s="81"/>
      <c r="D30" s="82"/>
      <c r="E30" s="83"/>
    </row>
    <row r="31" spans="1:5" ht="16.5" customHeight="1">
      <c r="A31" s="99"/>
      <c r="B31" s="91" t="s">
        <v>88</v>
      </c>
      <c r="C31" s="81"/>
      <c r="D31" s="82"/>
      <c r="E31" s="83"/>
    </row>
    <row r="32" spans="1:5" ht="16.5" customHeight="1">
      <c r="A32" s="99"/>
      <c r="B32" s="84" t="s">
        <v>139</v>
      </c>
      <c r="C32" s="81"/>
      <c r="D32" s="82"/>
      <c r="E32" s="83"/>
    </row>
    <row r="33" spans="1:5" ht="16.5" customHeight="1">
      <c r="A33" s="99"/>
      <c r="B33" s="84" t="s">
        <v>140</v>
      </c>
      <c r="C33" s="81"/>
      <c r="D33" s="82"/>
      <c r="E33" s="83"/>
    </row>
    <row r="34" spans="1:5" ht="22.5" customHeight="1" thickBot="1">
      <c r="A34" s="100"/>
      <c r="B34" s="93" t="s">
        <v>141</v>
      </c>
      <c r="C34" s="94"/>
      <c r="D34" s="101">
        <f>D5+D25</f>
        <v>17008878</v>
      </c>
      <c r="E34" s="102">
        <f>E5+E25</f>
        <v>3011918</v>
      </c>
    </row>
    <row r="35" spans="1:5" ht="16.5" customHeight="1" thickBot="1">
      <c r="A35" s="69" t="s">
        <v>142</v>
      </c>
      <c r="B35" s="70" t="s">
        <v>143</v>
      </c>
      <c r="C35" s="72"/>
      <c r="D35" s="73">
        <f>D38+D44+D46</f>
        <v>2968139</v>
      </c>
      <c r="E35" s="74">
        <f>E38+E42+E44+E46</f>
        <v>1366420</v>
      </c>
    </row>
    <row r="36" spans="1:5" ht="21.75" customHeight="1">
      <c r="A36" s="103"/>
      <c r="B36" s="104" t="s">
        <v>144</v>
      </c>
      <c r="C36" s="105"/>
      <c r="D36" s="106"/>
      <c r="E36" s="107"/>
    </row>
    <row r="37" spans="1:5" ht="16.5" customHeight="1">
      <c r="A37" s="80"/>
      <c r="B37" s="84" t="s">
        <v>145</v>
      </c>
      <c r="C37" s="81"/>
      <c r="D37" s="82"/>
      <c r="E37" s="83"/>
    </row>
    <row r="38" spans="1:5" ht="16.5" customHeight="1">
      <c r="A38" s="80"/>
      <c r="B38" s="84" t="s">
        <v>146</v>
      </c>
      <c r="C38" s="81">
        <v>11</v>
      </c>
      <c r="D38" s="82">
        <v>100000</v>
      </c>
      <c r="E38" s="83">
        <v>100000</v>
      </c>
    </row>
    <row r="39" spans="1:5" ht="16.5" customHeight="1">
      <c r="A39" s="80"/>
      <c r="B39" s="84" t="s">
        <v>147</v>
      </c>
      <c r="C39" s="81"/>
      <c r="D39" s="82"/>
      <c r="E39" s="83"/>
    </row>
    <row r="40" spans="1:5" ht="16.5" customHeight="1">
      <c r="A40" s="80"/>
      <c r="B40" s="84" t="s">
        <v>148</v>
      </c>
      <c r="C40" s="81"/>
      <c r="D40" s="82"/>
      <c r="E40" s="83"/>
    </row>
    <row r="41" spans="1:5" ht="16.5" customHeight="1">
      <c r="A41" s="80"/>
      <c r="B41" s="84" t="s">
        <v>149</v>
      </c>
      <c r="C41" s="81"/>
      <c r="D41" s="82"/>
      <c r="E41" s="83"/>
    </row>
    <row r="42" spans="1:5" ht="16.5" customHeight="1">
      <c r="A42" s="80"/>
      <c r="B42" s="84" t="s">
        <v>150</v>
      </c>
      <c r="C42" s="81"/>
      <c r="D42" s="82"/>
      <c r="E42" s="83"/>
    </row>
    <row r="43" spans="1:5" ht="16.5" customHeight="1">
      <c r="A43" s="80"/>
      <c r="B43" s="84" t="s">
        <v>151</v>
      </c>
      <c r="C43" s="81"/>
      <c r="D43" s="82"/>
      <c r="E43" s="83"/>
    </row>
    <row r="44" spans="1:5" ht="16.5" customHeight="1">
      <c r="A44" s="80"/>
      <c r="B44" s="84" t="s">
        <v>152</v>
      </c>
      <c r="C44" s="81">
        <v>12</v>
      </c>
      <c r="D44" s="82">
        <v>1266420</v>
      </c>
      <c r="E44" s="83"/>
    </row>
    <row r="45" spans="1:5" ht="16.5" customHeight="1">
      <c r="A45" s="80"/>
      <c r="B45" s="84" t="s">
        <v>153</v>
      </c>
      <c r="C45" s="81"/>
      <c r="D45" s="82"/>
      <c r="E45" s="83"/>
    </row>
    <row r="46" spans="1:5" ht="16.5" customHeight="1" thickBot="1">
      <c r="A46" s="92"/>
      <c r="B46" s="93" t="s">
        <v>154</v>
      </c>
      <c r="C46" s="94">
        <v>13</v>
      </c>
      <c r="D46" s="101">
        <v>1601719</v>
      </c>
      <c r="E46" s="102">
        <v>1266420</v>
      </c>
    </row>
    <row r="47" spans="1:5" ht="27.75" customHeight="1" thickBot="1">
      <c r="A47" s="96"/>
      <c r="B47" s="70" t="s">
        <v>155</v>
      </c>
      <c r="C47" s="72"/>
      <c r="D47" s="73">
        <f>D5+D35</f>
        <v>19977017</v>
      </c>
      <c r="E47" s="74">
        <f>E5+E35</f>
        <v>4378338</v>
      </c>
    </row>
    <row r="48" ht="14.25" customHeight="1"/>
    <row r="49" ht="14.25" customHeight="1">
      <c r="E49" s="85"/>
    </row>
    <row r="50" ht="14.25" customHeight="1">
      <c r="D50" s="85"/>
    </row>
    <row r="51" ht="14.25" customHeight="1"/>
    <row r="52" ht="14.25" customHeight="1"/>
    <row r="53" ht="14.25" customHeight="1"/>
    <row r="54" ht="14.25" customHeight="1"/>
    <row r="55" ht="14.25" customHeight="1"/>
  </sheetData>
  <sheetProtection/>
  <printOptions/>
  <pageMargins left="0.75" right="0.75" top="1" bottom="1" header="0.5" footer="0.5"/>
  <pageSetup fitToHeight="1" fitToWidth="1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50"/>
  <sheetViews>
    <sheetView tabSelected="1" zoomScalePageLayoutView="0" workbookViewId="0" topLeftCell="A1">
      <selection activeCell="H33" sqref="H33"/>
    </sheetView>
  </sheetViews>
  <sheetFormatPr defaultColWidth="9.140625" defaultRowHeight="12.75"/>
  <cols>
    <col min="1" max="1" width="4.421875" style="0" customWidth="1"/>
    <col min="2" max="2" width="49.00390625" style="0" customWidth="1"/>
    <col min="3" max="3" width="8.421875" style="0" customWidth="1"/>
    <col min="4" max="4" width="15.140625" style="0" customWidth="1"/>
    <col min="5" max="5" width="15.57421875" style="0" customWidth="1"/>
  </cols>
  <sheetData>
    <row r="3" spans="2:3" ht="15.75">
      <c r="B3" s="108" t="s">
        <v>156</v>
      </c>
      <c r="C3" s="109"/>
    </row>
    <row r="4" spans="2:3" ht="6.75" customHeight="1">
      <c r="B4" s="108"/>
      <c r="C4" s="109"/>
    </row>
    <row r="5" spans="2:3" ht="12.75">
      <c r="B5" s="109" t="s">
        <v>157</v>
      </c>
      <c r="C5" s="109"/>
    </row>
    <row r="6" ht="10.5" customHeight="1" thickBot="1"/>
    <row r="7" spans="1:5" ht="21.75" customHeight="1">
      <c r="A7" s="367" t="s">
        <v>36</v>
      </c>
      <c r="B7" s="369" t="s">
        <v>158</v>
      </c>
      <c r="C7" s="369" t="s">
        <v>69</v>
      </c>
      <c r="D7" s="110" t="s">
        <v>66</v>
      </c>
      <c r="E7" s="111" t="s">
        <v>67</v>
      </c>
    </row>
    <row r="8" spans="1:5" ht="16.5" customHeight="1" thickBot="1">
      <c r="A8" s="368"/>
      <c r="B8" s="370"/>
      <c r="C8" s="370"/>
      <c r="D8" s="112" t="s">
        <v>70</v>
      </c>
      <c r="E8" s="113" t="s">
        <v>71</v>
      </c>
    </row>
    <row r="9" spans="1:5" ht="27" customHeight="1">
      <c r="A9" s="114">
        <v>1</v>
      </c>
      <c r="B9" s="115" t="s">
        <v>159</v>
      </c>
      <c r="C9" s="77"/>
      <c r="D9" s="78">
        <v>31403201</v>
      </c>
      <c r="E9" s="79">
        <v>27277398</v>
      </c>
    </row>
    <row r="10" spans="1:5" ht="17.25" customHeight="1">
      <c r="A10" s="116">
        <v>2</v>
      </c>
      <c r="B10" s="117" t="s">
        <v>160</v>
      </c>
      <c r="C10" s="105"/>
      <c r="D10" s="106"/>
      <c r="E10" s="107"/>
    </row>
    <row r="11" spans="1:5" ht="39" customHeight="1">
      <c r="A11" s="89"/>
      <c r="B11" s="118" t="s">
        <v>161</v>
      </c>
      <c r="C11" s="81">
        <v>13</v>
      </c>
      <c r="D11" s="82">
        <f>D9+D10</f>
        <v>31403201</v>
      </c>
      <c r="E11" s="83">
        <f>E9+E10</f>
        <v>27277398</v>
      </c>
    </row>
    <row r="12" spans="1:5" ht="27" customHeight="1">
      <c r="A12" s="119">
        <v>3</v>
      </c>
      <c r="B12" s="91" t="s">
        <v>162</v>
      </c>
      <c r="C12" s="81"/>
      <c r="D12" s="82"/>
      <c r="E12" s="83"/>
    </row>
    <row r="13" spans="1:5" ht="13.5" customHeight="1">
      <c r="A13" s="371">
        <v>4</v>
      </c>
      <c r="B13" s="120" t="s">
        <v>163</v>
      </c>
      <c r="C13" s="121"/>
      <c r="D13" s="122"/>
      <c r="E13" s="123"/>
    </row>
    <row r="14" spans="1:5" ht="13.5" customHeight="1">
      <c r="A14" s="372"/>
      <c r="B14" s="117" t="s">
        <v>164</v>
      </c>
      <c r="C14" s="105"/>
      <c r="D14" s="106"/>
      <c r="E14" s="107"/>
    </row>
    <row r="15" spans="1:5" ht="27" customHeight="1">
      <c r="A15" s="119">
        <v>5</v>
      </c>
      <c r="B15" s="91" t="s">
        <v>165</v>
      </c>
      <c r="C15" s="81"/>
      <c r="D15" s="82">
        <v>22499731</v>
      </c>
      <c r="E15" s="83">
        <v>22166958</v>
      </c>
    </row>
    <row r="16" spans="1:5" ht="27" customHeight="1">
      <c r="A16" s="119">
        <v>6</v>
      </c>
      <c r="B16" s="91" t="s">
        <v>166</v>
      </c>
      <c r="C16" s="81"/>
      <c r="D16" s="82">
        <v>1692376</v>
      </c>
      <c r="E16" s="83">
        <v>1841608</v>
      </c>
    </row>
    <row r="17" spans="1:5" ht="27" customHeight="1">
      <c r="A17" s="119">
        <v>7</v>
      </c>
      <c r="B17" s="91" t="s">
        <v>167</v>
      </c>
      <c r="C17" s="81"/>
      <c r="D17" s="82">
        <v>164942</v>
      </c>
      <c r="E17" s="83">
        <v>181691</v>
      </c>
    </row>
    <row r="18" spans="1:5" ht="27" customHeight="1">
      <c r="A18" s="119">
        <v>8</v>
      </c>
      <c r="B18" s="91" t="s">
        <v>168</v>
      </c>
      <c r="C18" s="81"/>
      <c r="D18" s="82">
        <v>5253007</v>
      </c>
      <c r="E18" s="83">
        <v>2052841</v>
      </c>
    </row>
    <row r="19" spans="1:5" ht="39" customHeight="1">
      <c r="A19" s="89"/>
      <c r="B19" s="118" t="s">
        <v>169</v>
      </c>
      <c r="C19" s="81">
        <v>13</v>
      </c>
      <c r="D19" s="82">
        <f>D15+D16+D17+D18</f>
        <v>29610056</v>
      </c>
      <c r="E19" s="83">
        <f>E15+E16+E17+E18</f>
        <v>26243098</v>
      </c>
    </row>
    <row r="20" spans="1:5" ht="39.75" customHeight="1">
      <c r="A20" s="125">
        <v>9</v>
      </c>
      <c r="B20" s="118" t="s">
        <v>170</v>
      </c>
      <c r="C20" s="81"/>
      <c r="D20" s="82">
        <f>D11-D19</f>
        <v>1793145</v>
      </c>
      <c r="E20" s="83">
        <f>E11-E19</f>
        <v>1034300</v>
      </c>
    </row>
    <row r="21" spans="1:5" ht="27" customHeight="1">
      <c r="A21" s="119">
        <v>10</v>
      </c>
      <c r="B21" s="91" t="s">
        <v>171</v>
      </c>
      <c r="C21" s="81"/>
      <c r="D21" s="82"/>
      <c r="E21" s="83"/>
    </row>
    <row r="22" spans="1:5" ht="27" customHeight="1">
      <c r="A22" s="119">
        <v>11</v>
      </c>
      <c r="B22" s="91" t="s">
        <v>172</v>
      </c>
      <c r="C22" s="81"/>
      <c r="D22" s="82"/>
      <c r="E22" s="83"/>
    </row>
    <row r="23" spans="1:5" ht="27" customHeight="1">
      <c r="A23" s="119">
        <v>12</v>
      </c>
      <c r="B23" s="91" t="s">
        <v>173</v>
      </c>
      <c r="C23" s="81"/>
      <c r="D23" s="82">
        <f>D24+D25</f>
        <v>-12346</v>
      </c>
      <c r="E23" s="83">
        <f>E24+E25</f>
        <v>372833</v>
      </c>
    </row>
    <row r="24" spans="1:5" ht="27" customHeight="1">
      <c r="A24" s="89"/>
      <c r="B24" s="86" t="s">
        <v>174</v>
      </c>
      <c r="C24" s="81"/>
      <c r="D24" s="82">
        <v>744</v>
      </c>
      <c r="E24" s="83"/>
    </row>
    <row r="25" spans="1:5" ht="27" customHeight="1">
      <c r="A25" s="89"/>
      <c r="B25" s="91" t="s">
        <v>175</v>
      </c>
      <c r="C25" s="81"/>
      <c r="D25" s="82">
        <v>-13090</v>
      </c>
      <c r="E25" s="83">
        <v>372833</v>
      </c>
    </row>
    <row r="26" spans="1:5" ht="27" customHeight="1">
      <c r="A26" s="89"/>
      <c r="B26" s="91" t="s">
        <v>176</v>
      </c>
      <c r="C26" s="81"/>
      <c r="D26" s="82"/>
      <c r="E26" s="83"/>
    </row>
    <row r="27" spans="1:5" ht="39" customHeight="1">
      <c r="A27" s="125">
        <v>13</v>
      </c>
      <c r="B27" s="126" t="s">
        <v>177</v>
      </c>
      <c r="C27" s="81"/>
      <c r="D27" s="82">
        <f>D23</f>
        <v>-12346</v>
      </c>
      <c r="E27" s="83">
        <f>E23</f>
        <v>372833</v>
      </c>
    </row>
    <row r="28" spans="1:5" ht="39" customHeight="1">
      <c r="A28" s="125">
        <v>14</v>
      </c>
      <c r="B28" s="126" t="s">
        <v>178</v>
      </c>
      <c r="C28" s="81"/>
      <c r="D28" s="82">
        <f>D11-D19+D27</f>
        <v>1780799</v>
      </c>
      <c r="E28" s="83">
        <f>E11-E19+E27</f>
        <v>1407133</v>
      </c>
    </row>
    <row r="29" spans="1:5" ht="39" customHeight="1">
      <c r="A29" s="125">
        <v>15</v>
      </c>
      <c r="B29" s="127" t="s">
        <v>179</v>
      </c>
      <c r="C29" s="81"/>
      <c r="D29" s="82">
        <v>179080</v>
      </c>
      <c r="E29" s="83">
        <v>140713</v>
      </c>
    </row>
    <row r="30" spans="1:5" ht="39" customHeight="1" thickBot="1">
      <c r="A30" s="128">
        <v>16</v>
      </c>
      <c r="B30" s="129" t="s">
        <v>180</v>
      </c>
      <c r="C30" s="94">
        <v>13</v>
      </c>
      <c r="D30" s="101">
        <f>D28-D29</f>
        <v>1601719</v>
      </c>
      <c r="E30" s="102">
        <f>E28-E29</f>
        <v>1266420</v>
      </c>
    </row>
    <row r="31" spans="1:5" ht="16.5" customHeight="1">
      <c r="A31" s="130"/>
      <c r="B31" s="6"/>
      <c r="C31" s="6"/>
      <c r="D31" s="6"/>
      <c r="E31" s="6"/>
    </row>
    <row r="32" spans="1:5" ht="16.5" customHeight="1">
      <c r="A32" s="130"/>
      <c r="B32" s="6"/>
      <c r="C32" s="6"/>
      <c r="D32" s="6"/>
      <c r="E32" s="6"/>
    </row>
    <row r="33" spans="1:5" ht="16.5" customHeight="1">
      <c r="A33" s="130"/>
      <c r="B33" s="6"/>
      <c r="C33" s="6"/>
      <c r="D33" s="6"/>
      <c r="E33" s="6"/>
    </row>
    <row r="34" spans="1:5" ht="16.5" customHeight="1">
      <c r="A34" s="130"/>
      <c r="B34" s="14"/>
      <c r="C34" s="6"/>
      <c r="D34" s="6"/>
      <c r="E34" s="6"/>
    </row>
    <row r="35" spans="1:5" ht="22.5" customHeight="1">
      <c r="A35" s="130"/>
      <c r="B35" s="14"/>
      <c r="C35" s="6"/>
      <c r="D35" s="6"/>
      <c r="E35" s="6"/>
    </row>
    <row r="36" spans="1:5" ht="16.5" customHeight="1">
      <c r="A36" s="130"/>
      <c r="B36" s="14"/>
      <c r="C36" s="6"/>
      <c r="D36" s="6"/>
      <c r="E36" s="6"/>
    </row>
    <row r="37" spans="1:5" ht="21.75" customHeight="1">
      <c r="A37" s="130"/>
      <c r="B37" s="14"/>
      <c r="C37" s="6"/>
      <c r="D37" s="6"/>
      <c r="E37" s="6"/>
    </row>
    <row r="38" spans="1:5" ht="16.5" customHeight="1">
      <c r="A38" s="131"/>
      <c r="B38" s="131"/>
      <c r="C38" s="6"/>
      <c r="D38" s="6"/>
      <c r="E38" s="6"/>
    </row>
    <row r="39" spans="1:5" ht="16.5" customHeight="1">
      <c r="A39" s="131"/>
      <c r="B39" s="132"/>
      <c r="C39" s="6"/>
      <c r="D39" s="6"/>
      <c r="E39" s="6"/>
    </row>
    <row r="40" spans="1:5" ht="16.5" customHeight="1">
      <c r="A40" s="6"/>
      <c r="B40" s="14"/>
      <c r="C40" s="6"/>
      <c r="D40" s="6"/>
      <c r="E40" s="6"/>
    </row>
    <row r="41" spans="1:5" ht="16.5" customHeight="1">
      <c r="A41" s="6"/>
      <c r="B41" s="14"/>
      <c r="C41" s="6"/>
      <c r="D41" s="6"/>
      <c r="E41" s="6"/>
    </row>
    <row r="42" spans="1:5" ht="16.5" customHeight="1">
      <c r="A42" s="6"/>
      <c r="B42" s="14"/>
      <c r="C42" s="6"/>
      <c r="D42" s="6"/>
      <c r="E42" s="6"/>
    </row>
    <row r="43" spans="1:5" ht="16.5" customHeight="1">
      <c r="A43" s="6"/>
      <c r="B43" s="14"/>
      <c r="C43" s="6"/>
      <c r="D43" s="6"/>
      <c r="E43" s="6"/>
    </row>
    <row r="44" spans="1:5" ht="16.5" customHeight="1">
      <c r="A44" s="6"/>
      <c r="B44" s="14"/>
      <c r="C44" s="6"/>
      <c r="D44" s="6"/>
      <c r="E44" s="6"/>
    </row>
    <row r="45" spans="1:5" ht="16.5" customHeight="1">
      <c r="A45" s="6"/>
      <c r="B45" s="14"/>
      <c r="C45" s="6"/>
      <c r="D45" s="6"/>
      <c r="E45" s="6"/>
    </row>
    <row r="46" spans="1:5" ht="16.5" customHeight="1">
      <c r="A46" s="6"/>
      <c r="B46" s="14"/>
      <c r="C46" s="6"/>
      <c r="D46" s="6"/>
      <c r="E46" s="6"/>
    </row>
    <row r="47" spans="1:5" ht="16.5" customHeight="1">
      <c r="A47" s="6"/>
      <c r="B47" s="14"/>
      <c r="C47" s="6"/>
      <c r="D47" s="6"/>
      <c r="E47" s="6"/>
    </row>
    <row r="48" spans="1:5" ht="27.75" customHeight="1">
      <c r="A48" s="6"/>
      <c r="B48" s="14"/>
      <c r="C48" s="6"/>
      <c r="D48" s="6"/>
      <c r="E48" s="6"/>
    </row>
    <row r="49" spans="1:5" ht="14.25" customHeight="1">
      <c r="A49" s="6"/>
      <c r="B49" s="14"/>
      <c r="C49" s="6"/>
      <c r="D49" s="6"/>
      <c r="E49" s="6"/>
    </row>
    <row r="50" spans="1:5" ht="14.25" customHeight="1">
      <c r="A50" s="6"/>
      <c r="B50" s="131"/>
      <c r="C50" s="6"/>
      <c r="D50" s="6"/>
      <c r="E50" s="6"/>
    </row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</sheetData>
  <sheetProtection/>
  <mergeCells count="4">
    <mergeCell ref="A7:A8"/>
    <mergeCell ref="B7:B8"/>
    <mergeCell ref="C7:C8"/>
    <mergeCell ref="A13:A14"/>
  </mergeCells>
  <printOptions/>
  <pageMargins left="0.75" right="0.75" top="1" bottom="1" header="0.5" footer="0.5"/>
  <pageSetup fitToHeight="1" fitToWidth="1" orientation="portrait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2"/>
  <sheetViews>
    <sheetView zoomScalePageLayoutView="0" workbookViewId="0" topLeftCell="A13">
      <selection activeCell="K15" sqref="K15"/>
    </sheetView>
  </sheetViews>
  <sheetFormatPr defaultColWidth="9.140625" defaultRowHeight="12.75"/>
  <cols>
    <col min="1" max="1" width="4.421875" style="0" customWidth="1"/>
    <col min="2" max="2" width="33.57421875" style="0" customWidth="1"/>
    <col min="3" max="3" width="14.7109375" style="0" customWidth="1"/>
    <col min="4" max="4" width="15.28125" style="0" customWidth="1"/>
    <col min="5" max="5" width="14.421875" style="0" customWidth="1"/>
    <col min="6" max="6" width="16.28125" style="0" customWidth="1"/>
    <col min="7" max="7" width="16.8515625" style="0" customWidth="1"/>
    <col min="8" max="8" width="15.57421875" style="0" customWidth="1"/>
  </cols>
  <sheetData>
    <row r="3" spans="3:8" ht="15.75">
      <c r="C3" s="108" t="s">
        <v>181</v>
      </c>
      <c r="E3" s="108"/>
      <c r="F3" s="108"/>
      <c r="G3" s="108"/>
      <c r="H3" s="108"/>
    </row>
    <row r="5" spans="1:4" ht="12.75">
      <c r="A5" s="109" t="s">
        <v>182</v>
      </c>
      <c r="B5" s="109"/>
      <c r="C5" s="109"/>
      <c r="D5" s="133"/>
    </row>
    <row r="6" ht="8.25" customHeight="1" thickBot="1"/>
    <row r="7" spans="1:8" ht="25.5" customHeight="1" thickTop="1">
      <c r="A7" s="134"/>
      <c r="B7" s="135"/>
      <c r="C7" s="136" t="s">
        <v>183</v>
      </c>
      <c r="D7" s="136" t="s">
        <v>184</v>
      </c>
      <c r="E7" s="136" t="s">
        <v>185</v>
      </c>
      <c r="F7" s="136" t="s">
        <v>186</v>
      </c>
      <c r="G7" s="136" t="s">
        <v>187</v>
      </c>
      <c r="H7" s="137" t="s">
        <v>188</v>
      </c>
    </row>
    <row r="8" spans="1:8" ht="25.5" customHeight="1">
      <c r="A8" s="138" t="s">
        <v>72</v>
      </c>
      <c r="B8" s="139" t="s">
        <v>189</v>
      </c>
      <c r="C8" s="140">
        <v>0</v>
      </c>
      <c r="D8" s="140"/>
      <c r="E8" s="140"/>
      <c r="F8" s="140"/>
      <c r="G8" s="140"/>
      <c r="H8" s="141">
        <f>SUM(C8:G8)</f>
        <v>0</v>
      </c>
    </row>
    <row r="9" spans="1:8" ht="25.5" customHeight="1">
      <c r="A9" s="142" t="s">
        <v>190</v>
      </c>
      <c r="B9" s="143" t="s">
        <v>191</v>
      </c>
      <c r="C9" s="140"/>
      <c r="D9" s="140"/>
      <c r="E9" s="140"/>
      <c r="F9" s="140"/>
      <c r="G9" s="140"/>
      <c r="H9" s="141"/>
    </row>
    <row r="10" spans="1:8" ht="25.5" customHeight="1">
      <c r="A10" s="142" t="s">
        <v>192</v>
      </c>
      <c r="B10" s="143" t="s">
        <v>193</v>
      </c>
      <c r="C10" s="140"/>
      <c r="D10" s="140"/>
      <c r="E10" s="140"/>
      <c r="F10" s="140"/>
      <c r="G10" s="140"/>
      <c r="H10" s="141"/>
    </row>
    <row r="11" spans="1:8" ht="25.5" customHeight="1">
      <c r="A11" s="142">
        <v>1</v>
      </c>
      <c r="B11" s="143" t="s">
        <v>194</v>
      </c>
      <c r="C11" s="140"/>
      <c r="D11" s="140"/>
      <c r="E11" s="140"/>
      <c r="F11" s="140"/>
      <c r="G11" s="140">
        <v>1266420</v>
      </c>
      <c r="H11" s="141">
        <f>SUM(C11:G11)</f>
        <v>1266420</v>
      </c>
    </row>
    <row r="12" spans="1:8" ht="25.5" customHeight="1">
      <c r="A12" s="142">
        <v>2</v>
      </c>
      <c r="B12" s="143" t="s">
        <v>195</v>
      </c>
      <c r="C12" s="140"/>
      <c r="D12" s="140"/>
      <c r="E12" s="140"/>
      <c r="F12" s="140"/>
      <c r="G12" s="140"/>
      <c r="H12" s="141">
        <f>SUM(C12:G12)</f>
        <v>0</v>
      </c>
    </row>
    <row r="13" spans="1:8" ht="25.5" customHeight="1">
      <c r="A13" s="142">
        <v>3</v>
      </c>
      <c r="B13" s="143" t="s">
        <v>196</v>
      </c>
      <c r="C13" s="140"/>
      <c r="D13" s="140"/>
      <c r="E13" s="140"/>
      <c r="F13" s="140"/>
      <c r="G13" s="140"/>
      <c r="H13" s="141"/>
    </row>
    <row r="14" spans="1:8" ht="25.5" customHeight="1">
      <c r="A14" s="142">
        <v>4</v>
      </c>
      <c r="B14" s="143" t="s">
        <v>197</v>
      </c>
      <c r="C14" s="140">
        <v>100000</v>
      </c>
      <c r="D14" s="140"/>
      <c r="E14" s="140"/>
      <c r="F14" s="140"/>
      <c r="G14" s="140"/>
      <c r="H14" s="141">
        <f>SUM(C14:G14)</f>
        <v>100000</v>
      </c>
    </row>
    <row r="15" spans="1:8" ht="25.5" customHeight="1">
      <c r="A15" s="138" t="s">
        <v>100</v>
      </c>
      <c r="B15" s="139" t="s">
        <v>198</v>
      </c>
      <c r="C15" s="140">
        <f>SUM(C8:C14)</f>
        <v>100000</v>
      </c>
      <c r="D15" s="140"/>
      <c r="E15" s="140"/>
      <c r="F15" s="140">
        <f>SUM(F8:F14)</f>
        <v>0</v>
      </c>
      <c r="G15" s="140">
        <f>SUM(G8:G14)</f>
        <v>1266420</v>
      </c>
      <c r="H15" s="141">
        <f>SUM(H8:H14)</f>
        <v>1366420</v>
      </c>
    </row>
    <row r="16" spans="1:8" ht="25.5" customHeight="1">
      <c r="A16" s="142">
        <v>1</v>
      </c>
      <c r="B16" s="143" t="s">
        <v>194</v>
      </c>
      <c r="C16" s="140"/>
      <c r="D16" s="140"/>
      <c r="E16" s="140"/>
      <c r="F16" s="140"/>
      <c r="G16" s="140">
        <v>1601719</v>
      </c>
      <c r="H16" s="141">
        <f>SUM(C16:G16)</f>
        <v>1601719</v>
      </c>
    </row>
    <row r="17" spans="1:8" ht="25.5" customHeight="1">
      <c r="A17" s="142">
        <v>2</v>
      </c>
      <c r="B17" s="143" t="s">
        <v>195</v>
      </c>
      <c r="C17" s="140"/>
      <c r="D17" s="140"/>
      <c r="E17" s="140"/>
      <c r="F17" s="140">
        <v>1266420</v>
      </c>
      <c r="G17" s="140">
        <v>-1266420</v>
      </c>
      <c r="H17" s="141">
        <f>SUM(C17:G17)</f>
        <v>0</v>
      </c>
    </row>
    <row r="18" spans="1:8" ht="25.5" customHeight="1">
      <c r="A18" s="142">
        <v>3</v>
      </c>
      <c r="B18" s="143" t="s">
        <v>199</v>
      </c>
      <c r="C18" s="140"/>
      <c r="D18" s="140"/>
      <c r="E18" s="140"/>
      <c r="F18" s="140"/>
      <c r="G18" s="140"/>
      <c r="H18" s="141"/>
    </row>
    <row r="19" spans="1:8" ht="25.5" customHeight="1">
      <c r="A19" s="142">
        <v>4</v>
      </c>
      <c r="B19" s="143" t="s">
        <v>200</v>
      </c>
      <c r="C19" s="140"/>
      <c r="D19" s="140"/>
      <c r="E19" s="140"/>
      <c r="F19" s="140"/>
      <c r="G19" s="140"/>
      <c r="H19" s="141"/>
    </row>
    <row r="20" spans="1:8" ht="25.5" customHeight="1" thickBot="1">
      <c r="A20" s="144" t="s">
        <v>142</v>
      </c>
      <c r="B20" s="145" t="s">
        <v>201</v>
      </c>
      <c r="C20" s="146">
        <f>SUM(C15:C19)</f>
        <v>100000</v>
      </c>
      <c r="D20" s="146"/>
      <c r="E20" s="146"/>
      <c r="F20" s="146">
        <f>SUM(F15:F19)</f>
        <v>1266420</v>
      </c>
      <c r="G20" s="146">
        <f>SUM(G15:G19)</f>
        <v>1601719</v>
      </c>
      <c r="H20" s="147">
        <f>SUM(H15:H19)</f>
        <v>2968139</v>
      </c>
    </row>
    <row r="21" spans="1:8" ht="13.5" thickTop="1">
      <c r="A21" s="148"/>
      <c r="B21" s="148"/>
      <c r="C21" s="148"/>
      <c r="D21" s="148"/>
      <c r="E21" s="148"/>
      <c r="F21" s="148"/>
      <c r="G21" s="148"/>
      <c r="H21" s="148"/>
    </row>
    <row r="22" spans="1:8" ht="12.75">
      <c r="A22" s="148"/>
      <c r="B22" s="148"/>
      <c r="C22" s="148"/>
      <c r="D22" s="148"/>
      <c r="E22" s="148"/>
      <c r="F22" s="148"/>
      <c r="G22" s="148"/>
      <c r="H22" s="149"/>
    </row>
  </sheetData>
  <sheetProtection/>
  <printOptions/>
  <pageMargins left="0.75" right="0.75" top="1" bottom="1" header="0.5" footer="0.5"/>
  <pageSetup fitToHeight="1" fitToWidth="1" orientation="landscape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53"/>
  <sheetViews>
    <sheetView zoomScalePageLayoutView="0" workbookViewId="0" topLeftCell="A31">
      <selection activeCell="J41" sqref="J41"/>
    </sheetView>
  </sheetViews>
  <sheetFormatPr defaultColWidth="9.140625" defaultRowHeight="12.75"/>
  <cols>
    <col min="1" max="1" width="4.421875" style="0" customWidth="1"/>
    <col min="2" max="2" width="49.00390625" style="0" customWidth="1"/>
    <col min="3" max="3" width="8.421875" style="0" customWidth="1"/>
    <col min="4" max="4" width="15.140625" style="0" customWidth="1"/>
    <col min="5" max="5" width="15.57421875" style="0" customWidth="1"/>
    <col min="7" max="8" width="10.7109375" style="0" bestFit="1" customWidth="1"/>
    <col min="10" max="10" width="10.00390625" style="0" customWidth="1"/>
  </cols>
  <sheetData>
    <row r="3" spans="2:3" ht="15.75">
      <c r="B3" s="108" t="s">
        <v>202</v>
      </c>
      <c r="C3" s="108" t="s">
        <v>203</v>
      </c>
    </row>
    <row r="4" spans="2:3" ht="6.75" customHeight="1">
      <c r="B4" s="108"/>
      <c r="C4" s="109"/>
    </row>
    <row r="5" spans="2:3" ht="5.25" customHeight="1">
      <c r="B5" s="109"/>
      <c r="C5" s="109"/>
    </row>
    <row r="6" ht="10.5" customHeight="1" thickBot="1"/>
    <row r="7" spans="1:5" ht="25.5" customHeight="1">
      <c r="A7" s="367" t="s">
        <v>36</v>
      </c>
      <c r="B7" s="373" t="s">
        <v>204</v>
      </c>
      <c r="C7" s="375"/>
      <c r="D7" s="110" t="s">
        <v>66</v>
      </c>
      <c r="E7" s="111" t="s">
        <v>67</v>
      </c>
    </row>
    <row r="8" spans="1:5" ht="25.5" customHeight="1" thickBot="1">
      <c r="A8" s="368"/>
      <c r="B8" s="374"/>
      <c r="C8" s="376"/>
      <c r="D8" s="112" t="s">
        <v>70</v>
      </c>
      <c r="E8" s="113" t="s">
        <v>71</v>
      </c>
    </row>
    <row r="9" spans="1:5" ht="22.5" customHeight="1">
      <c r="A9" s="114"/>
      <c r="B9" s="150" t="s">
        <v>205</v>
      </c>
      <c r="C9" s="151"/>
      <c r="D9" s="78">
        <f>D10+D12+D17+D19+D20+D24</f>
        <v>-1711002</v>
      </c>
      <c r="E9" s="79">
        <f>E10+E12+E17+E19+E20+E24</f>
        <v>3182394</v>
      </c>
    </row>
    <row r="10" spans="1:5" ht="22.5" customHeight="1">
      <c r="A10" s="116"/>
      <c r="B10" s="152" t="s">
        <v>206</v>
      </c>
      <c r="C10" s="153"/>
      <c r="D10" s="106">
        <v>1780799</v>
      </c>
      <c r="E10" s="107">
        <v>1407133</v>
      </c>
    </row>
    <row r="11" spans="1:5" ht="22.5" customHeight="1">
      <c r="A11" s="89"/>
      <c r="B11" s="154" t="s">
        <v>207</v>
      </c>
      <c r="C11" s="155"/>
      <c r="D11" s="82"/>
      <c r="E11" s="83"/>
    </row>
    <row r="12" spans="1:5" ht="22.5" customHeight="1">
      <c r="A12" s="119"/>
      <c r="B12" s="156" t="s">
        <v>208</v>
      </c>
      <c r="C12" s="157"/>
      <c r="D12" s="82">
        <v>164942</v>
      </c>
      <c r="E12" s="83">
        <v>181691</v>
      </c>
    </row>
    <row r="13" spans="1:5" ht="11.25" customHeight="1">
      <c r="A13" s="371"/>
      <c r="B13" s="377" t="s">
        <v>209</v>
      </c>
      <c r="C13" s="158"/>
      <c r="D13" s="122"/>
      <c r="E13" s="123"/>
    </row>
    <row r="14" spans="1:5" ht="11.25" customHeight="1">
      <c r="A14" s="372"/>
      <c r="B14" s="378"/>
      <c r="C14" s="153"/>
      <c r="D14" s="106"/>
      <c r="E14" s="107"/>
    </row>
    <row r="15" spans="1:5" ht="22.5" customHeight="1">
      <c r="A15" s="124"/>
      <c r="B15" s="159" t="s">
        <v>210</v>
      </c>
      <c r="C15" s="153"/>
      <c r="D15" s="106"/>
      <c r="E15" s="107"/>
    </row>
    <row r="16" spans="1:5" ht="22.5" customHeight="1">
      <c r="A16" s="119"/>
      <c r="B16" s="156" t="s">
        <v>211</v>
      </c>
      <c r="C16" s="157"/>
      <c r="D16" s="82"/>
      <c r="E16" s="83"/>
    </row>
    <row r="17" spans="1:7" ht="13.5" customHeight="1">
      <c r="A17" s="160"/>
      <c r="B17" s="161" t="s">
        <v>212</v>
      </c>
      <c r="C17" s="158"/>
      <c r="D17" s="122">
        <v>-17483689</v>
      </c>
      <c r="E17" s="123">
        <v>-1181730</v>
      </c>
      <c r="G17" s="85"/>
    </row>
    <row r="18" spans="1:5" ht="13.5" customHeight="1">
      <c r="A18" s="116"/>
      <c r="B18" s="162" t="s">
        <v>213</v>
      </c>
      <c r="C18" s="153"/>
      <c r="D18" s="106"/>
      <c r="E18" s="107"/>
    </row>
    <row r="19" spans="1:5" ht="22.5" customHeight="1">
      <c r="A19" s="119"/>
      <c r="B19" s="156" t="s">
        <v>214</v>
      </c>
      <c r="C19" s="157"/>
      <c r="D19" s="82">
        <v>9066</v>
      </c>
      <c r="E19" s="83">
        <v>-95905</v>
      </c>
    </row>
    <row r="20" spans="1:5" ht="13.5" customHeight="1">
      <c r="A20" s="160"/>
      <c r="B20" s="161" t="s">
        <v>215</v>
      </c>
      <c r="C20" s="158"/>
      <c r="D20" s="122">
        <v>13996960</v>
      </c>
      <c r="E20" s="123">
        <v>3011918</v>
      </c>
    </row>
    <row r="21" spans="1:5" ht="13.5" customHeight="1">
      <c r="A21" s="116"/>
      <c r="B21" s="152" t="s">
        <v>216</v>
      </c>
      <c r="C21" s="153"/>
      <c r="D21" s="106"/>
      <c r="E21" s="107"/>
    </row>
    <row r="22" spans="1:5" ht="22.5" customHeight="1">
      <c r="A22" s="89"/>
      <c r="B22" s="154" t="s">
        <v>217</v>
      </c>
      <c r="C22" s="157"/>
      <c r="D22" s="82"/>
      <c r="E22" s="83"/>
    </row>
    <row r="23" spans="1:5" ht="22.5" customHeight="1">
      <c r="A23" s="125"/>
      <c r="B23" s="154" t="s">
        <v>218</v>
      </c>
      <c r="C23" s="157"/>
      <c r="D23" s="82"/>
      <c r="E23" s="83"/>
    </row>
    <row r="24" spans="1:5" ht="22.5" customHeight="1">
      <c r="A24" s="119"/>
      <c r="B24" s="156" t="s">
        <v>219</v>
      </c>
      <c r="C24" s="157"/>
      <c r="D24" s="82">
        <v>-179080</v>
      </c>
      <c r="E24" s="83">
        <v>-140713</v>
      </c>
    </row>
    <row r="25" spans="1:5" ht="22.5" customHeight="1">
      <c r="A25" s="119"/>
      <c r="B25" s="163" t="s">
        <v>220</v>
      </c>
      <c r="C25" s="157"/>
      <c r="D25" s="82"/>
      <c r="E25" s="83"/>
    </row>
    <row r="26" spans="1:5" ht="22.5" customHeight="1">
      <c r="A26" s="119"/>
      <c r="B26" s="164" t="s">
        <v>221</v>
      </c>
      <c r="C26" s="157"/>
      <c r="D26" s="82">
        <f>D28</f>
        <v>-208000</v>
      </c>
      <c r="E26" s="83">
        <f>E28</f>
        <v>-905105</v>
      </c>
    </row>
    <row r="27" spans="1:5" ht="22.5" customHeight="1">
      <c r="A27" s="89"/>
      <c r="B27" s="165" t="s">
        <v>222</v>
      </c>
      <c r="C27" s="157"/>
      <c r="D27" s="82"/>
      <c r="E27" s="83"/>
    </row>
    <row r="28" spans="1:5" ht="22.5" customHeight="1">
      <c r="A28" s="89"/>
      <c r="B28" s="156" t="s">
        <v>223</v>
      </c>
      <c r="C28" s="157"/>
      <c r="D28" s="82">
        <v>-208000</v>
      </c>
      <c r="E28" s="83">
        <v>-905105</v>
      </c>
    </row>
    <row r="29" spans="1:5" ht="22.5" customHeight="1">
      <c r="A29" s="89"/>
      <c r="B29" s="156" t="s">
        <v>224</v>
      </c>
      <c r="C29" s="157"/>
      <c r="D29" s="82"/>
      <c r="E29" s="83"/>
    </row>
    <row r="30" spans="1:5" ht="22.5" customHeight="1">
      <c r="A30" s="125"/>
      <c r="B30" s="156" t="s">
        <v>225</v>
      </c>
      <c r="C30" s="155"/>
      <c r="D30" s="82"/>
      <c r="E30" s="83"/>
    </row>
    <row r="31" spans="1:5" ht="22.5" customHeight="1">
      <c r="A31" s="125"/>
      <c r="B31" s="156" t="s">
        <v>226</v>
      </c>
      <c r="C31" s="155"/>
      <c r="D31" s="82"/>
      <c r="E31" s="83"/>
    </row>
    <row r="32" spans="1:5" ht="22.5" customHeight="1">
      <c r="A32" s="125"/>
      <c r="B32" s="166" t="s">
        <v>227</v>
      </c>
      <c r="C32" s="157"/>
      <c r="D32" s="82"/>
      <c r="E32" s="83"/>
    </row>
    <row r="33" spans="1:5" ht="22.5" customHeight="1">
      <c r="A33" s="125"/>
      <c r="B33" s="164" t="s">
        <v>228</v>
      </c>
      <c r="C33" s="157"/>
      <c r="D33" s="82">
        <f>D37</f>
        <v>0</v>
      </c>
      <c r="E33" s="83">
        <f>E34+E37</f>
        <v>100000</v>
      </c>
    </row>
    <row r="34" spans="1:5" ht="22.5" customHeight="1">
      <c r="A34" s="99"/>
      <c r="B34" s="156" t="s">
        <v>229</v>
      </c>
      <c r="C34" s="157"/>
      <c r="D34" s="82"/>
      <c r="E34" s="83">
        <v>100000</v>
      </c>
    </row>
    <row r="35" spans="1:5" ht="22.5" customHeight="1">
      <c r="A35" s="99"/>
      <c r="B35" s="167" t="s">
        <v>230</v>
      </c>
      <c r="C35" s="168"/>
      <c r="D35" s="82"/>
      <c r="E35" s="83"/>
    </row>
    <row r="36" spans="1:5" ht="22.5" customHeight="1">
      <c r="A36" s="99"/>
      <c r="B36" s="167" t="s">
        <v>231</v>
      </c>
      <c r="C36" s="168"/>
      <c r="D36" s="82"/>
      <c r="E36" s="83"/>
    </row>
    <row r="37" spans="1:5" ht="22.5" customHeight="1">
      <c r="A37" s="99"/>
      <c r="B37" s="169" t="s">
        <v>232</v>
      </c>
      <c r="C37" s="168"/>
      <c r="D37" s="82"/>
      <c r="E37" s="83"/>
    </row>
    <row r="38" spans="1:5" ht="22.5" customHeight="1">
      <c r="A38" s="99"/>
      <c r="B38" s="170" t="s">
        <v>233</v>
      </c>
      <c r="C38" s="168"/>
      <c r="D38" s="82"/>
      <c r="E38" s="83"/>
    </row>
    <row r="39" spans="1:10" ht="22.5" customHeight="1">
      <c r="A39" s="99"/>
      <c r="B39" s="171" t="s">
        <v>234</v>
      </c>
      <c r="C39" s="168"/>
      <c r="D39" s="82">
        <f>D41-D40</f>
        <v>-1919002</v>
      </c>
      <c r="E39" s="83">
        <f>E41-E40</f>
        <v>2377289</v>
      </c>
      <c r="G39" s="85"/>
      <c r="H39" s="85"/>
      <c r="I39" s="85"/>
      <c r="J39" s="85"/>
    </row>
    <row r="40" spans="1:5" ht="22.5" customHeight="1">
      <c r="A40" s="99"/>
      <c r="B40" s="171" t="s">
        <v>235</v>
      </c>
      <c r="C40" s="168"/>
      <c r="D40" s="82">
        <v>2377289</v>
      </c>
      <c r="E40" s="83">
        <v>0</v>
      </c>
    </row>
    <row r="41" spans="1:5" ht="22.5" customHeight="1" thickBot="1">
      <c r="A41" s="172"/>
      <c r="B41" s="173" t="s">
        <v>236</v>
      </c>
      <c r="C41" s="174"/>
      <c r="D41" s="101">
        <v>458287</v>
      </c>
      <c r="E41" s="102">
        <v>2377289</v>
      </c>
    </row>
    <row r="42" spans="1:5" ht="16.5" customHeight="1">
      <c r="A42" s="131"/>
      <c r="B42" s="132"/>
      <c r="C42" s="6"/>
      <c r="D42" s="175"/>
      <c r="E42" s="175"/>
    </row>
    <row r="43" spans="1:5" ht="16.5" customHeight="1">
      <c r="A43" s="6"/>
      <c r="B43" s="14"/>
      <c r="C43" s="6"/>
      <c r="D43" s="6"/>
      <c r="E43" s="6"/>
    </row>
    <row r="44" spans="1:5" ht="16.5" customHeight="1">
      <c r="A44" s="6"/>
      <c r="B44" s="14"/>
      <c r="C44" s="6"/>
      <c r="D44" s="6"/>
      <c r="E44" s="6"/>
    </row>
    <row r="45" spans="1:5" ht="16.5" customHeight="1">
      <c r="A45" s="6"/>
      <c r="B45" s="14"/>
      <c r="C45" s="6"/>
      <c r="D45" s="6"/>
      <c r="E45" s="6"/>
    </row>
    <row r="46" spans="1:5" ht="16.5" customHeight="1">
      <c r="A46" s="6"/>
      <c r="B46" s="14"/>
      <c r="C46" s="6"/>
      <c r="D46" s="6"/>
      <c r="E46" s="6"/>
    </row>
    <row r="47" spans="1:5" ht="16.5" customHeight="1">
      <c r="A47" s="6"/>
      <c r="B47" s="14"/>
      <c r="C47" s="6"/>
      <c r="D47" s="6"/>
      <c r="E47" s="6"/>
    </row>
    <row r="48" spans="1:5" ht="16.5" customHeight="1">
      <c r="A48" s="6"/>
      <c r="B48" s="14"/>
      <c r="C48" s="6"/>
      <c r="D48" s="6"/>
      <c r="E48" s="6"/>
    </row>
    <row r="49" spans="1:5" ht="16.5" customHeight="1">
      <c r="A49" s="6"/>
      <c r="B49" s="14"/>
      <c r="C49" s="6"/>
      <c r="D49" s="6"/>
      <c r="E49" s="6"/>
    </row>
    <row r="50" spans="1:5" ht="16.5" customHeight="1">
      <c r="A50" s="6"/>
      <c r="B50" s="14"/>
      <c r="C50" s="6"/>
      <c r="D50" s="6"/>
      <c r="E50" s="6"/>
    </row>
    <row r="51" spans="1:5" ht="27.75" customHeight="1">
      <c r="A51" s="6"/>
      <c r="B51" s="14"/>
      <c r="C51" s="6"/>
      <c r="D51" s="6"/>
      <c r="E51" s="6"/>
    </row>
    <row r="52" spans="1:5" ht="14.25" customHeight="1">
      <c r="A52" s="6"/>
      <c r="B52" s="14"/>
      <c r="C52" s="6"/>
      <c r="D52" s="6"/>
      <c r="E52" s="6"/>
    </row>
    <row r="53" spans="1:5" ht="14.25" customHeight="1">
      <c r="A53" s="6"/>
      <c r="B53" s="131"/>
      <c r="C53" s="6"/>
      <c r="D53" s="6"/>
      <c r="E53" s="6"/>
    </row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</sheetData>
  <sheetProtection/>
  <mergeCells count="5">
    <mergeCell ref="A7:A8"/>
    <mergeCell ref="B7:B8"/>
    <mergeCell ref="C7:C8"/>
    <mergeCell ref="A13:A14"/>
    <mergeCell ref="B13:B14"/>
  </mergeCells>
  <printOptions/>
  <pageMargins left="0.75" right="0.75" top="1" bottom="1" header="0.5" footer="0.5"/>
  <pageSetup fitToHeight="1" fitToWidth="1" orientation="portrait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65"/>
  <sheetViews>
    <sheetView zoomScalePageLayoutView="0" workbookViewId="0" topLeftCell="A37">
      <selection activeCell="P61" sqref="P61"/>
    </sheetView>
  </sheetViews>
  <sheetFormatPr defaultColWidth="9.140625" defaultRowHeight="12.75"/>
  <cols>
    <col min="1" max="1" width="4.00390625" style="0" customWidth="1"/>
    <col min="2" max="2" width="12.00390625" style="0" customWidth="1"/>
    <col min="3" max="3" width="6.57421875" style="0" customWidth="1"/>
    <col min="4" max="4" width="5.57421875" style="0" customWidth="1"/>
    <col min="5" max="5" width="12.57421875" style="0" customWidth="1"/>
    <col min="6" max="6" width="7.00390625" style="0" customWidth="1"/>
    <col min="7" max="7" width="10.28125" style="0" customWidth="1"/>
    <col min="8" max="8" width="2.7109375" style="0" customWidth="1"/>
    <col min="9" max="9" width="13.28125" style="0" customWidth="1"/>
    <col min="10" max="10" width="3.140625" style="178" customWidth="1"/>
    <col min="11" max="11" width="18.57421875" style="0" customWidth="1"/>
    <col min="12" max="12" width="3.7109375" style="0" customWidth="1"/>
    <col min="13" max="13" width="3.28125" style="0" customWidth="1"/>
  </cols>
  <sheetData>
    <row r="1" ht="8.25" customHeight="1">
      <c r="G1" s="6"/>
    </row>
    <row r="2" spans="2:13" ht="12.75">
      <c r="B2" s="109" t="s">
        <v>237</v>
      </c>
      <c r="F2" s="6"/>
      <c r="G2" s="179"/>
      <c r="H2" s="177" t="s">
        <v>238</v>
      </c>
      <c r="I2" s="177"/>
      <c r="J2" s="180"/>
      <c r="K2" s="181"/>
      <c r="M2" s="178"/>
    </row>
    <row r="3" spans="2:11" ht="12.75">
      <c r="B3" s="109" t="s">
        <v>239</v>
      </c>
      <c r="F3" s="6"/>
      <c r="G3" s="179"/>
      <c r="H3" s="6" t="s">
        <v>240</v>
      </c>
      <c r="I3" s="6" t="s">
        <v>241</v>
      </c>
      <c r="J3" s="130"/>
      <c r="K3" s="179"/>
    </row>
    <row r="4" spans="6:13" ht="6.75" customHeight="1">
      <c r="F4" s="6"/>
      <c r="G4" s="179"/>
      <c r="H4" s="182"/>
      <c r="I4" s="182"/>
      <c r="J4" s="183"/>
      <c r="K4" s="184"/>
      <c r="L4" s="185"/>
      <c r="M4" s="185"/>
    </row>
    <row r="5" spans="2:7" ht="6" customHeight="1">
      <c r="B5" s="182"/>
      <c r="F5" s="6"/>
      <c r="G5" s="6"/>
    </row>
    <row r="6" spans="2:15" ht="12.75">
      <c r="B6" s="186" t="s">
        <v>242</v>
      </c>
      <c r="C6" s="187" t="s">
        <v>3</v>
      </c>
      <c r="D6" s="187"/>
      <c r="E6" s="187"/>
      <c r="F6" s="181"/>
      <c r="G6" s="6"/>
      <c r="H6" s="189"/>
      <c r="I6" s="180" t="s">
        <v>243</v>
      </c>
      <c r="J6" s="190"/>
      <c r="O6" s="176"/>
    </row>
    <row r="7" spans="2:10" ht="12.75">
      <c r="B7" s="191" t="s">
        <v>244</v>
      </c>
      <c r="C7" s="187" t="s">
        <v>1</v>
      </c>
      <c r="D7" s="187"/>
      <c r="E7" s="187"/>
      <c r="F7" s="179"/>
      <c r="G7" s="6"/>
      <c r="H7" s="191"/>
      <c r="I7" s="183">
        <v>2011</v>
      </c>
      <c r="J7" s="192"/>
    </row>
    <row r="8" spans="2:10" ht="12.75">
      <c r="B8" s="191" t="s">
        <v>245</v>
      </c>
      <c r="C8" s="187" t="s">
        <v>246</v>
      </c>
      <c r="D8" s="187"/>
      <c r="E8" s="187"/>
      <c r="F8" s="179"/>
      <c r="G8" s="6"/>
      <c r="H8" s="193"/>
      <c r="I8" s="182"/>
      <c r="J8" s="194"/>
    </row>
    <row r="9" spans="2:10" ht="6" customHeight="1">
      <c r="B9" s="193"/>
      <c r="C9" s="182"/>
      <c r="D9" s="182"/>
      <c r="E9" s="182"/>
      <c r="F9" s="184"/>
      <c r="G9" s="6"/>
      <c r="H9" s="193"/>
      <c r="I9" s="182"/>
      <c r="J9" s="130"/>
    </row>
    <row r="10" spans="2:7" ht="12.75">
      <c r="B10" s="177"/>
      <c r="C10" s="6"/>
      <c r="D10" s="6"/>
      <c r="E10" s="6"/>
      <c r="F10" s="6"/>
      <c r="G10" s="6"/>
    </row>
    <row r="11" spans="3:11" s="148" customFormat="1" ht="15.75" customHeight="1">
      <c r="C11" s="195" t="s">
        <v>247</v>
      </c>
      <c r="H11" s="164" t="s">
        <v>248</v>
      </c>
      <c r="I11" s="196"/>
      <c r="J11" s="197"/>
      <c r="K11" s="198" t="s">
        <v>249</v>
      </c>
    </row>
    <row r="12" spans="2:11" s="148" customFormat="1" ht="18" customHeight="1">
      <c r="B12" s="195" t="s">
        <v>250</v>
      </c>
      <c r="H12" s="199">
        <v>1</v>
      </c>
      <c r="I12" s="200">
        <v>31403201</v>
      </c>
      <c r="J12" s="199">
        <v>2</v>
      </c>
      <c r="K12" s="201">
        <v>31403201</v>
      </c>
    </row>
    <row r="13" spans="2:11" ht="12.75">
      <c r="B13" t="s">
        <v>251</v>
      </c>
      <c r="H13" s="202">
        <v>3</v>
      </c>
      <c r="I13" s="203">
        <v>29622402</v>
      </c>
      <c r="J13" s="202"/>
      <c r="K13" s="204">
        <v>29622402</v>
      </c>
    </row>
    <row r="14" spans="2:11" ht="12.75">
      <c r="B14" s="205" t="s">
        <v>252</v>
      </c>
      <c r="H14" s="206"/>
      <c r="I14" s="207"/>
      <c r="J14" s="202">
        <v>5</v>
      </c>
      <c r="K14" s="204">
        <f>K24</f>
        <v>10000</v>
      </c>
    </row>
    <row r="15" spans="2:14" ht="12.75">
      <c r="B15" s="176" t="s">
        <v>253</v>
      </c>
      <c r="H15" s="206"/>
      <c r="I15" s="207"/>
      <c r="J15" s="202">
        <v>6</v>
      </c>
      <c r="K15" s="204"/>
      <c r="N15" s="6"/>
    </row>
    <row r="16" spans="2:11" ht="12.75">
      <c r="B16" s="176" t="s">
        <v>254</v>
      </c>
      <c r="H16" s="206"/>
      <c r="I16" s="207"/>
      <c r="J16" s="202">
        <v>7</v>
      </c>
      <c r="K16" s="204"/>
    </row>
    <row r="17" spans="2:11" ht="12.75">
      <c r="B17" s="208" t="s">
        <v>255</v>
      </c>
      <c r="H17" s="209"/>
      <c r="I17" s="210"/>
      <c r="J17" s="211">
        <v>8</v>
      </c>
      <c r="K17" s="212"/>
    </row>
    <row r="18" spans="2:15" ht="12.75">
      <c r="B18" s="176" t="s">
        <v>256</v>
      </c>
      <c r="H18" s="213"/>
      <c r="I18" s="214"/>
      <c r="J18" s="215"/>
      <c r="K18" s="216"/>
      <c r="O18" s="6"/>
    </row>
    <row r="19" spans="2:11" ht="12.75">
      <c r="B19" s="176" t="s">
        <v>257</v>
      </c>
      <c r="H19" s="206"/>
      <c r="I19" s="207"/>
      <c r="J19" s="202">
        <v>9</v>
      </c>
      <c r="K19" s="204"/>
    </row>
    <row r="20" spans="2:16" ht="12.75" customHeight="1">
      <c r="B20" s="208" t="s">
        <v>258</v>
      </c>
      <c r="H20" s="206"/>
      <c r="I20" s="207"/>
      <c r="J20" s="202">
        <v>10</v>
      </c>
      <c r="K20" s="204"/>
      <c r="N20" s="6"/>
      <c r="P20" s="6"/>
    </row>
    <row r="21" spans="2:11" ht="12.75">
      <c r="B21" s="176" t="s">
        <v>259</v>
      </c>
      <c r="H21" s="206"/>
      <c r="I21" s="207"/>
      <c r="J21" s="202">
        <v>11</v>
      </c>
      <c r="K21" s="204"/>
    </row>
    <row r="22" spans="2:16" ht="12.75">
      <c r="B22" s="208" t="s">
        <v>260</v>
      </c>
      <c r="H22" s="209"/>
      <c r="I22" s="210"/>
      <c r="J22" s="211">
        <v>12</v>
      </c>
      <c r="K22" s="212"/>
      <c r="P22" s="6"/>
    </row>
    <row r="23" spans="2:11" ht="12.75">
      <c r="B23" s="208" t="s">
        <v>261</v>
      </c>
      <c r="H23" s="213"/>
      <c r="I23" s="214"/>
      <c r="J23" s="215"/>
      <c r="K23" s="216"/>
    </row>
    <row r="24" spans="2:14" ht="12.75">
      <c r="B24" s="208" t="s">
        <v>262</v>
      </c>
      <c r="H24" s="217"/>
      <c r="I24" s="218"/>
      <c r="J24" s="219">
        <v>13</v>
      </c>
      <c r="K24" s="220">
        <v>10000</v>
      </c>
      <c r="N24" s="6"/>
    </row>
    <row r="25" spans="2:11" ht="12.75">
      <c r="B25" s="176" t="s">
        <v>263</v>
      </c>
      <c r="H25" s="206"/>
      <c r="I25" s="207"/>
      <c r="J25" s="202">
        <v>14</v>
      </c>
      <c r="K25" s="204"/>
    </row>
    <row r="26" spans="2:11" ht="12.75">
      <c r="B26" s="176" t="s">
        <v>264</v>
      </c>
      <c r="H26" s="209"/>
      <c r="I26" s="210"/>
      <c r="J26" s="211">
        <v>15</v>
      </c>
      <c r="K26" s="212"/>
    </row>
    <row r="27" spans="2:11" ht="12.75">
      <c r="B27" s="176" t="s">
        <v>265</v>
      </c>
      <c r="H27" s="213"/>
      <c r="I27" s="214"/>
      <c r="J27" s="215"/>
      <c r="K27" s="216"/>
    </row>
    <row r="28" spans="2:11" ht="12.75">
      <c r="B28" s="176" t="s">
        <v>266</v>
      </c>
      <c r="H28" s="206"/>
      <c r="I28" s="207"/>
      <c r="J28" s="202">
        <v>16</v>
      </c>
      <c r="K28" s="204"/>
    </row>
    <row r="29" spans="2:14" ht="12.75">
      <c r="B29" s="176" t="s">
        <v>267</v>
      </c>
      <c r="H29" s="213"/>
      <c r="I29" s="214"/>
      <c r="J29" s="215">
        <v>17</v>
      </c>
      <c r="K29" s="216"/>
      <c r="N29" s="6"/>
    </row>
    <row r="30" spans="2:11" ht="12.75">
      <c r="B30" s="176" t="s">
        <v>268</v>
      </c>
      <c r="H30" s="217"/>
      <c r="I30" s="218"/>
      <c r="J30" s="219">
        <v>18</v>
      </c>
      <c r="K30" s="216"/>
    </row>
    <row r="31" spans="2:11" ht="12.75">
      <c r="B31" s="176" t="s">
        <v>269</v>
      </c>
      <c r="H31" s="206"/>
      <c r="I31" s="207"/>
      <c r="J31" s="202">
        <v>19</v>
      </c>
      <c r="K31" s="216"/>
    </row>
    <row r="32" spans="2:11" ht="12.75">
      <c r="B32" s="176" t="s">
        <v>270</v>
      </c>
      <c r="H32" s="217"/>
      <c r="I32" s="218"/>
      <c r="J32" s="219">
        <v>20</v>
      </c>
      <c r="K32" s="216"/>
    </row>
    <row r="33" spans="2:11" ht="12.75">
      <c r="B33" s="176" t="s">
        <v>271</v>
      </c>
      <c r="H33" s="209"/>
      <c r="I33" s="210"/>
      <c r="J33" s="211">
        <v>21</v>
      </c>
      <c r="K33" s="212"/>
    </row>
    <row r="34" spans="2:11" ht="12.75">
      <c r="B34" s="176" t="s">
        <v>272</v>
      </c>
      <c r="H34" s="217"/>
      <c r="I34" s="218"/>
      <c r="J34" s="219"/>
      <c r="K34" s="220"/>
    </row>
    <row r="35" spans="2:14" ht="12.75">
      <c r="B35" s="176" t="s">
        <v>273</v>
      </c>
      <c r="H35" s="206"/>
      <c r="I35" s="207"/>
      <c r="J35" s="202">
        <v>22</v>
      </c>
      <c r="K35" s="204"/>
      <c r="N35" s="6"/>
    </row>
    <row r="36" spans="2:11" ht="12.75">
      <c r="B36" s="176" t="s">
        <v>274</v>
      </c>
      <c r="H36" s="209"/>
      <c r="I36" s="210"/>
      <c r="J36" s="211">
        <v>23</v>
      </c>
      <c r="K36" s="212"/>
    </row>
    <row r="37" spans="2:15" ht="12.75">
      <c r="B37" s="176" t="s">
        <v>275</v>
      </c>
      <c r="H37" s="213"/>
      <c r="I37" s="214"/>
      <c r="J37" s="215"/>
      <c r="K37" s="216"/>
      <c r="O37" s="6"/>
    </row>
    <row r="38" spans="2:11" ht="12.75">
      <c r="B38" s="208" t="s">
        <v>276</v>
      </c>
      <c r="H38" s="206"/>
      <c r="I38" s="207"/>
      <c r="J38" s="202">
        <v>24</v>
      </c>
      <c r="K38" s="204"/>
    </row>
    <row r="39" spans="2:11" s="148" customFormat="1" ht="18" customHeight="1">
      <c r="B39" s="221" t="s">
        <v>277</v>
      </c>
      <c r="H39" s="222"/>
      <c r="I39" s="223"/>
      <c r="J39" s="224"/>
      <c r="K39" s="225"/>
    </row>
    <row r="40" spans="2:11" ht="12.75">
      <c r="B40" s="109" t="s">
        <v>278</v>
      </c>
      <c r="H40" s="202">
        <v>25</v>
      </c>
      <c r="I40" s="204"/>
      <c r="J40" s="202">
        <v>26</v>
      </c>
      <c r="K40" s="204"/>
    </row>
    <row r="41" spans="2:11" ht="12.75">
      <c r="B41" s="109" t="s">
        <v>279</v>
      </c>
      <c r="H41" s="202">
        <v>27</v>
      </c>
      <c r="I41" s="204">
        <f>I12-I13</f>
        <v>1780799</v>
      </c>
      <c r="J41" s="202">
        <v>28</v>
      </c>
      <c r="K41" s="204">
        <f>K12-K13+K14</f>
        <v>1790799</v>
      </c>
    </row>
    <row r="42" spans="2:11" ht="12.75">
      <c r="B42" s="176" t="s">
        <v>280</v>
      </c>
      <c r="H42" s="217"/>
      <c r="I42" s="218"/>
      <c r="J42" s="219">
        <v>29</v>
      </c>
      <c r="K42" s="204"/>
    </row>
    <row r="43" spans="2:11" ht="12.75">
      <c r="B43" s="176" t="s">
        <v>281</v>
      </c>
      <c r="G43" s="179"/>
      <c r="H43" s="206"/>
      <c r="I43" s="207"/>
      <c r="J43" s="202">
        <v>30</v>
      </c>
      <c r="K43" s="204"/>
    </row>
    <row r="44" spans="2:11" ht="12.75">
      <c r="B44" s="208" t="s">
        <v>282</v>
      </c>
      <c r="G44" s="179"/>
      <c r="H44" s="226"/>
      <c r="I44" s="227"/>
      <c r="J44" s="219">
        <v>31</v>
      </c>
      <c r="K44" s="204"/>
    </row>
    <row r="45" spans="2:11" ht="12.75">
      <c r="B45" s="109" t="s">
        <v>283</v>
      </c>
      <c r="G45" s="179"/>
      <c r="H45" s="202">
        <v>32</v>
      </c>
      <c r="I45" s="204"/>
      <c r="J45" s="202">
        <v>33</v>
      </c>
      <c r="K45" s="204"/>
    </row>
    <row r="46" spans="2:11" ht="12.75">
      <c r="B46" s="109" t="s">
        <v>284</v>
      </c>
      <c r="G46" s="179"/>
      <c r="H46" s="206"/>
      <c r="I46" s="207"/>
      <c r="J46" s="202">
        <v>34</v>
      </c>
      <c r="K46" s="204"/>
    </row>
    <row r="47" spans="2:11" ht="12.75">
      <c r="B47" s="109" t="s">
        <v>285</v>
      </c>
      <c r="G47" s="179"/>
      <c r="H47" s="226"/>
      <c r="I47" s="227"/>
      <c r="J47" s="219">
        <v>35</v>
      </c>
      <c r="K47" s="220">
        <f>K41</f>
        <v>1790799</v>
      </c>
    </row>
    <row r="48" spans="2:11" ht="12.75">
      <c r="B48" s="109" t="s">
        <v>286</v>
      </c>
      <c r="G48" s="179"/>
      <c r="H48" s="206"/>
      <c r="I48" s="207"/>
      <c r="J48" s="202">
        <v>36</v>
      </c>
      <c r="K48" s="204">
        <f>K47*0.1</f>
        <v>179079.90000000002</v>
      </c>
    </row>
    <row r="49" spans="2:11" ht="12.75">
      <c r="B49" s="109" t="s">
        <v>287</v>
      </c>
      <c r="G49" s="179"/>
      <c r="H49" s="228">
        <v>37</v>
      </c>
      <c r="I49" s="204"/>
      <c r="J49" s="219">
        <v>38</v>
      </c>
      <c r="K49" s="204"/>
    </row>
    <row r="50" spans="2:11" ht="12.75">
      <c r="B50" s="109" t="s">
        <v>288</v>
      </c>
      <c r="G50" s="179"/>
      <c r="H50" s="206"/>
      <c r="I50" s="207"/>
      <c r="J50" s="202">
        <v>39</v>
      </c>
      <c r="K50" s="204">
        <f>I41-K48</f>
        <v>1601719.1</v>
      </c>
    </row>
    <row r="51" spans="2:11" ht="12.75">
      <c r="B51" s="109" t="s">
        <v>289</v>
      </c>
      <c r="G51" s="179"/>
      <c r="H51" s="206"/>
      <c r="I51" s="207"/>
      <c r="J51" s="202">
        <v>40</v>
      </c>
      <c r="K51" s="204"/>
    </row>
    <row r="52" spans="2:11" ht="12.75">
      <c r="B52" s="109" t="s">
        <v>290</v>
      </c>
      <c r="G52" s="179"/>
      <c r="H52" s="206"/>
      <c r="I52" s="207"/>
      <c r="J52" s="202">
        <v>41</v>
      </c>
      <c r="K52" s="204"/>
    </row>
    <row r="53" spans="2:11" ht="12.75">
      <c r="B53" s="109" t="s">
        <v>291</v>
      </c>
      <c r="G53" s="179"/>
      <c r="H53" s="213"/>
      <c r="I53" s="214"/>
      <c r="J53" s="215">
        <v>42</v>
      </c>
      <c r="K53" s="204"/>
    </row>
    <row r="54" spans="2:11" ht="12.75">
      <c r="B54" s="109" t="s">
        <v>292</v>
      </c>
      <c r="G54" s="179"/>
      <c r="H54" s="213"/>
      <c r="I54" s="214"/>
      <c r="J54" s="215">
        <v>43</v>
      </c>
      <c r="K54" s="204"/>
    </row>
    <row r="55" spans="2:11" s="148" customFormat="1" ht="18" customHeight="1">
      <c r="B55" s="229" t="s">
        <v>293</v>
      </c>
      <c r="G55" s="230"/>
      <c r="H55" s="222"/>
      <c r="I55" s="223"/>
      <c r="J55" s="224"/>
      <c r="K55" s="225"/>
    </row>
    <row r="56" spans="2:11" ht="12.75">
      <c r="B56" s="109" t="s">
        <v>294</v>
      </c>
      <c r="G56" s="179"/>
      <c r="H56" s="202">
        <v>44</v>
      </c>
      <c r="I56" s="204">
        <v>164942</v>
      </c>
      <c r="J56" s="202">
        <v>45</v>
      </c>
      <c r="K56" s="204">
        <v>164942</v>
      </c>
    </row>
    <row r="57" spans="2:16" ht="12.75">
      <c r="B57" s="208" t="s">
        <v>295</v>
      </c>
      <c r="G57" s="179"/>
      <c r="H57" s="202">
        <v>46</v>
      </c>
      <c r="I57" s="204"/>
      <c r="J57" s="202">
        <v>47</v>
      </c>
      <c r="K57" s="204"/>
      <c r="P57" s="6"/>
    </row>
    <row r="58" spans="2:14" ht="12.75">
      <c r="B58" s="176" t="s">
        <v>296</v>
      </c>
      <c r="G58" s="179"/>
      <c r="H58" s="202">
        <v>48</v>
      </c>
      <c r="I58" s="204"/>
      <c r="J58" s="202">
        <v>49</v>
      </c>
      <c r="K58" s="204"/>
      <c r="N58" s="6"/>
    </row>
    <row r="59" spans="2:11" ht="12.75">
      <c r="B59" s="176" t="s">
        <v>297</v>
      </c>
      <c r="G59" s="179"/>
      <c r="H59" s="215">
        <v>50</v>
      </c>
      <c r="I59" s="204">
        <v>70076</v>
      </c>
      <c r="J59" s="215">
        <v>51</v>
      </c>
      <c r="K59" s="216">
        <v>70076</v>
      </c>
    </row>
    <row r="60" spans="2:11" ht="12.75">
      <c r="B60" s="176" t="s">
        <v>298</v>
      </c>
      <c r="G60" s="179"/>
      <c r="H60" s="202">
        <v>52</v>
      </c>
      <c r="I60" s="204">
        <v>94866</v>
      </c>
      <c r="J60" s="202">
        <v>53</v>
      </c>
      <c r="K60" s="204">
        <v>94866</v>
      </c>
    </row>
    <row r="61" spans="2:11" ht="12.75">
      <c r="B61" s="109"/>
      <c r="G61" s="6"/>
      <c r="H61" s="231"/>
      <c r="I61" s="232"/>
      <c r="J61" s="231"/>
      <c r="K61" s="6"/>
    </row>
    <row r="62" spans="7:11" ht="12.75">
      <c r="G62" s="6"/>
      <c r="H62" s="232"/>
      <c r="I62" s="6"/>
      <c r="J62" s="130"/>
      <c r="K62" s="6"/>
    </row>
    <row r="63" spans="2:11" ht="12.75">
      <c r="B63" s="233" t="s">
        <v>299</v>
      </c>
      <c r="G63" s="6"/>
      <c r="H63" s="6"/>
      <c r="I63" s="6"/>
      <c r="J63" s="130"/>
      <c r="K63" s="6"/>
    </row>
    <row r="64" spans="2:11" ht="21.75" customHeight="1">
      <c r="B64" s="234"/>
      <c r="C64" s="235" t="s">
        <v>300</v>
      </c>
      <c r="D64" s="182"/>
      <c r="E64" s="235"/>
      <c r="F64" s="182"/>
      <c r="G64" s="182"/>
      <c r="H64" s="182"/>
      <c r="I64" s="182" t="s">
        <v>301</v>
      </c>
      <c r="J64" s="183"/>
      <c r="K64" s="182"/>
    </row>
    <row r="65" spans="7:11" ht="12.75">
      <c r="G65" s="6"/>
      <c r="H65" s="6"/>
      <c r="I65" s="6"/>
      <c r="J65" s="130"/>
      <c r="K65" s="6"/>
    </row>
  </sheetData>
  <sheetProtection/>
  <printOptions/>
  <pageMargins left="0.75" right="0.75" top="1" bottom="1" header="0.5" footer="0.5"/>
  <pageSetup fitToHeight="1" fitToWidth="1" orientation="portrait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D21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2" width="9.140625" style="18" customWidth="1"/>
    <col min="3" max="3" width="18.00390625" style="18" customWidth="1"/>
    <col min="4" max="4" width="12.421875" style="18" bestFit="1" customWidth="1"/>
    <col min="5" max="16384" width="9.140625" style="18" customWidth="1"/>
  </cols>
  <sheetData>
    <row r="2" ht="15.75">
      <c r="B2" s="18" t="s">
        <v>302</v>
      </c>
    </row>
    <row r="4" ht="15.75">
      <c r="C4" s="18" t="s">
        <v>303</v>
      </c>
    </row>
    <row r="6" spans="3:4" ht="15.75">
      <c r="C6" s="18" t="s">
        <v>304</v>
      </c>
      <c r="D6" s="48">
        <v>1780799</v>
      </c>
    </row>
    <row r="7" spans="3:4" ht="15.75">
      <c r="C7" s="18" t="s">
        <v>305</v>
      </c>
      <c r="D7" s="48">
        <v>10000</v>
      </c>
    </row>
    <row r="8" spans="3:4" ht="15.75">
      <c r="C8" s="236" t="s">
        <v>306</v>
      </c>
      <c r="D8" s="237">
        <f>SUM(D6:D7)</f>
        <v>1790799</v>
      </c>
    </row>
    <row r="9" spans="3:4" ht="15.75">
      <c r="C9" s="18" t="s">
        <v>307</v>
      </c>
      <c r="D9" s="48">
        <f>D8*0.1</f>
        <v>179079.90000000002</v>
      </c>
    </row>
    <row r="10" spans="3:4" ht="15.75">
      <c r="C10" s="18" t="s">
        <v>308</v>
      </c>
      <c r="D10" s="48">
        <f>D6-D9</f>
        <v>1601719.1</v>
      </c>
    </row>
    <row r="11" ht="15.75">
      <c r="D11" s="48"/>
    </row>
    <row r="12" ht="15.75">
      <c r="D12" s="48"/>
    </row>
    <row r="13" spans="3:4" ht="15.75">
      <c r="C13" s="18" t="s">
        <v>309</v>
      </c>
      <c r="D13" s="48">
        <v>149840</v>
      </c>
    </row>
    <row r="14" spans="3:4" ht="15.75">
      <c r="C14" s="18" t="s">
        <v>310</v>
      </c>
      <c r="D14" s="48">
        <f>D9-D13</f>
        <v>29239.900000000023</v>
      </c>
    </row>
    <row r="15" ht="15.75">
      <c r="D15" s="48"/>
    </row>
    <row r="16" ht="15.75">
      <c r="D16" s="48"/>
    </row>
    <row r="17" ht="15.75">
      <c r="D17" s="48"/>
    </row>
    <row r="18" ht="15.75">
      <c r="D18" s="48"/>
    </row>
    <row r="19" ht="15.75">
      <c r="D19" s="48"/>
    </row>
    <row r="20" ht="15.75">
      <c r="D20" s="48"/>
    </row>
    <row r="21" ht="15.75">
      <c r="D21" s="48"/>
    </row>
  </sheetData>
  <sheetProtection/>
  <printOptions/>
  <pageMargins left="0.75" right="0.75" top="1" bottom="1" header="0.5" footer="0.5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8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4.140625" style="19" customWidth="1"/>
    <col min="2" max="2" width="21.57421875" style="18" customWidth="1"/>
    <col min="3" max="3" width="11.00390625" style="18" customWidth="1"/>
    <col min="4" max="4" width="10.140625" style="18" bestFit="1" customWidth="1"/>
    <col min="5" max="5" width="4.7109375" style="18" customWidth="1"/>
    <col min="6" max="6" width="11.28125" style="18" bestFit="1" customWidth="1"/>
    <col min="7" max="7" width="10.28125" style="18" bestFit="1" customWidth="1"/>
    <col min="8" max="8" width="11.140625" style="18" customWidth="1"/>
    <col min="9" max="9" width="10.140625" style="18" bestFit="1" customWidth="1"/>
    <col min="10" max="10" width="11.421875" style="18" customWidth="1"/>
    <col min="11" max="11" width="11.00390625" style="18" customWidth="1"/>
    <col min="12" max="12" width="13.28125" style="18" customWidth="1"/>
    <col min="13" max="16384" width="9.140625" style="18" customWidth="1"/>
  </cols>
  <sheetData>
    <row r="2" ht="15.75">
      <c r="B2" s="18" t="s">
        <v>1</v>
      </c>
    </row>
    <row r="3" ht="15.75">
      <c r="B3" s="18" t="s">
        <v>3</v>
      </c>
    </row>
    <row r="4" ht="15.75">
      <c r="B4" s="18" t="s">
        <v>331</v>
      </c>
    </row>
    <row r="5" spans="2:8" ht="15.75">
      <c r="B5" s="49"/>
      <c r="E5" s="379" t="s">
        <v>332</v>
      </c>
      <c r="F5" s="379"/>
      <c r="G5" s="379"/>
      <c r="H5" s="379"/>
    </row>
    <row r="6" spans="10:11" ht="15.75">
      <c r="J6" s="259"/>
      <c r="K6" s="259"/>
    </row>
    <row r="7" spans="1:12" ht="15.75">
      <c r="A7" s="53"/>
      <c r="B7" s="380" t="s">
        <v>333</v>
      </c>
      <c r="C7" s="53" t="s">
        <v>317</v>
      </c>
      <c r="D7" s="381" t="s">
        <v>318</v>
      </c>
      <c r="E7" s="260" t="s">
        <v>334</v>
      </c>
      <c r="F7" s="53" t="s">
        <v>317</v>
      </c>
      <c r="G7" s="53" t="s">
        <v>335</v>
      </c>
      <c r="H7" s="53" t="s">
        <v>336</v>
      </c>
      <c r="I7" s="53" t="s">
        <v>337</v>
      </c>
      <c r="J7" s="260" t="s">
        <v>336</v>
      </c>
      <c r="K7" s="260" t="s">
        <v>335</v>
      </c>
      <c r="L7" s="53" t="s">
        <v>335</v>
      </c>
    </row>
    <row r="8" spans="1:12" ht="15.75">
      <c r="A8" s="261" t="s">
        <v>36</v>
      </c>
      <c r="B8" s="380"/>
      <c r="C8" s="261" t="s">
        <v>338</v>
      </c>
      <c r="D8" s="381"/>
      <c r="E8" s="262" t="s">
        <v>339</v>
      </c>
      <c r="F8" s="261" t="s">
        <v>340</v>
      </c>
      <c r="G8" s="261" t="s">
        <v>338</v>
      </c>
      <c r="H8" s="261" t="s">
        <v>338</v>
      </c>
      <c r="I8" s="261" t="s">
        <v>341</v>
      </c>
      <c r="J8" s="262" t="s">
        <v>340</v>
      </c>
      <c r="K8" s="262" t="s">
        <v>340</v>
      </c>
      <c r="L8" s="261" t="s">
        <v>342</v>
      </c>
    </row>
    <row r="9" spans="1:12" ht="15.75">
      <c r="A9" s="50">
        <v>1</v>
      </c>
      <c r="B9" s="51" t="s">
        <v>343</v>
      </c>
      <c r="C9" s="263"/>
      <c r="D9" s="52"/>
      <c r="E9" s="263"/>
      <c r="F9" s="263"/>
      <c r="G9" s="263"/>
      <c r="H9" s="263"/>
      <c r="I9" s="263"/>
      <c r="J9" s="263"/>
      <c r="K9" s="263"/>
      <c r="L9" s="263"/>
    </row>
    <row r="10" spans="1:12" ht="15.75">
      <c r="A10" s="50">
        <v>2</v>
      </c>
      <c r="B10" s="51" t="s">
        <v>344</v>
      </c>
      <c r="C10" s="52">
        <v>234000</v>
      </c>
      <c r="D10" s="52">
        <f>F10-C10</f>
        <v>71333</v>
      </c>
      <c r="E10" s="52"/>
      <c r="F10" s="52">
        <v>305333</v>
      </c>
      <c r="G10" s="52">
        <v>50698</v>
      </c>
      <c r="H10" s="52">
        <f>C10-G10</f>
        <v>183302</v>
      </c>
      <c r="I10" s="52">
        <v>37849</v>
      </c>
      <c r="J10" s="52">
        <f>F10-G10-I10</f>
        <v>216786</v>
      </c>
      <c r="K10" s="52">
        <f>G10+I10</f>
        <v>88547</v>
      </c>
      <c r="L10" s="52">
        <f>I10</f>
        <v>37849</v>
      </c>
    </row>
    <row r="11" spans="1:12" ht="15.75">
      <c r="A11" s="50">
        <v>3</v>
      </c>
      <c r="B11" s="51" t="s">
        <v>345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</row>
    <row r="12" spans="1:12" ht="15.75">
      <c r="A12" s="50">
        <v>4</v>
      </c>
      <c r="B12" s="51" t="s">
        <v>346</v>
      </c>
      <c r="C12" s="52">
        <v>308000</v>
      </c>
      <c r="D12" s="52">
        <f>F12-C12</f>
        <v>136667</v>
      </c>
      <c r="E12" s="52"/>
      <c r="F12" s="52">
        <v>444667</v>
      </c>
      <c r="G12" s="52">
        <v>48192</v>
      </c>
      <c r="H12" s="52">
        <f>C12-G12</f>
        <v>259808</v>
      </c>
      <c r="I12" s="52">
        <v>57017</v>
      </c>
      <c r="J12" s="52">
        <f>F12-G12-I12</f>
        <v>339458</v>
      </c>
      <c r="K12" s="52">
        <f>G12+I12</f>
        <v>105209</v>
      </c>
      <c r="L12" s="52">
        <f>I12</f>
        <v>57017</v>
      </c>
    </row>
    <row r="13" spans="1:12" ht="15.75">
      <c r="A13" s="50">
        <v>5</v>
      </c>
      <c r="B13" s="51" t="s">
        <v>347</v>
      </c>
      <c r="C13" s="52">
        <v>363105</v>
      </c>
      <c r="D13" s="52">
        <f>F13-C13</f>
        <v>0</v>
      </c>
      <c r="E13" s="52"/>
      <c r="F13" s="52">
        <v>363105</v>
      </c>
      <c r="G13" s="52">
        <v>82801</v>
      </c>
      <c r="H13" s="52">
        <f>C13-G13</f>
        <v>280304</v>
      </c>
      <c r="I13" s="52">
        <v>70076</v>
      </c>
      <c r="J13" s="52">
        <f>F13-G13-I13</f>
        <v>210228</v>
      </c>
      <c r="K13" s="52">
        <f>G13+I13</f>
        <v>152877</v>
      </c>
      <c r="L13" s="52">
        <f>I13</f>
        <v>70076</v>
      </c>
    </row>
    <row r="14" spans="1:12" ht="15.75">
      <c r="A14" s="50">
        <v>6</v>
      </c>
      <c r="B14" s="51"/>
      <c r="C14" s="52"/>
      <c r="D14" s="52"/>
      <c r="E14" s="52"/>
      <c r="F14" s="52"/>
      <c r="G14" s="52"/>
      <c r="H14" s="52"/>
      <c r="I14" s="52"/>
      <c r="J14" s="52"/>
      <c r="K14" s="52"/>
      <c r="L14" s="52"/>
    </row>
    <row r="15" spans="1:12" ht="15.75">
      <c r="A15" s="50">
        <v>7</v>
      </c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</row>
    <row r="16" spans="1:12" ht="15.75">
      <c r="A16" s="50"/>
      <c r="B16" s="50" t="s">
        <v>348</v>
      </c>
      <c r="C16" s="264">
        <f aca="true" t="shared" si="0" ref="C16:L16">SUM(C10:C15)</f>
        <v>905105</v>
      </c>
      <c r="D16" s="264">
        <f t="shared" si="0"/>
        <v>208000</v>
      </c>
      <c r="E16" s="264">
        <f t="shared" si="0"/>
        <v>0</v>
      </c>
      <c r="F16" s="264">
        <f t="shared" si="0"/>
        <v>1113105</v>
      </c>
      <c r="G16" s="264">
        <f t="shared" si="0"/>
        <v>181691</v>
      </c>
      <c r="H16" s="264">
        <f t="shared" si="0"/>
        <v>723414</v>
      </c>
      <c r="I16" s="264">
        <f t="shared" si="0"/>
        <v>164942</v>
      </c>
      <c r="J16" s="264">
        <f t="shared" si="0"/>
        <v>766472</v>
      </c>
      <c r="K16" s="264">
        <f t="shared" si="0"/>
        <v>346633</v>
      </c>
      <c r="L16" s="264">
        <f t="shared" si="0"/>
        <v>164942</v>
      </c>
    </row>
    <row r="17" spans="10:11" ht="15.75">
      <c r="J17" s="259"/>
      <c r="K17" s="259"/>
    </row>
    <row r="18" ht="15.75">
      <c r="I18" s="48"/>
    </row>
    <row r="19" ht="15.75">
      <c r="J19" s="19"/>
    </row>
    <row r="20" spans="9:11" ht="15.75">
      <c r="I20" s="382" t="s">
        <v>64</v>
      </c>
      <c r="J20" s="382"/>
      <c r="K20" s="382"/>
    </row>
    <row r="21" spans="9:10" ht="15.75">
      <c r="I21" s="379"/>
      <c r="J21" s="379"/>
    </row>
    <row r="22" spans="9:10" ht="15.75">
      <c r="I22" s="379"/>
      <c r="J22" s="379"/>
    </row>
    <row r="23" spans="9:10" ht="15.75">
      <c r="I23" s="379"/>
      <c r="J23" s="379"/>
    </row>
    <row r="24" spans="9:10" ht="15.75">
      <c r="I24" s="379"/>
      <c r="J24" s="379"/>
    </row>
    <row r="25" spans="9:10" ht="15.75">
      <c r="I25" s="379"/>
      <c r="J25" s="379"/>
    </row>
    <row r="26" spans="9:10" ht="15.75">
      <c r="I26" s="379"/>
      <c r="J26" s="379"/>
    </row>
    <row r="27" spans="9:10" ht="15.75">
      <c r="I27" s="379"/>
      <c r="J27" s="379"/>
    </row>
    <row r="28" spans="2:10" ht="15.75">
      <c r="B28" s="379" t="s">
        <v>349</v>
      </c>
      <c r="C28" s="379"/>
      <c r="D28" s="379"/>
      <c r="E28" s="379"/>
      <c r="F28" s="379"/>
      <c r="G28" s="379"/>
      <c r="H28" s="379"/>
      <c r="I28" s="379"/>
      <c r="J28" s="379"/>
    </row>
  </sheetData>
  <sheetProtection/>
  <mergeCells count="13">
    <mergeCell ref="I23:J23"/>
    <mergeCell ref="I24:J24"/>
    <mergeCell ref="I25:J25"/>
    <mergeCell ref="I26:J26"/>
    <mergeCell ref="I27:J27"/>
    <mergeCell ref="B28:H28"/>
    <mergeCell ref="I28:J28"/>
    <mergeCell ref="E5:H5"/>
    <mergeCell ref="B7:B8"/>
    <mergeCell ref="D7:D8"/>
    <mergeCell ref="I20:K20"/>
    <mergeCell ref="I21:J21"/>
    <mergeCell ref="I22:J22"/>
  </mergeCells>
  <printOptions/>
  <pageMargins left="0.75" right="0.75" top="1" bottom="1" header="0.5" footer="0.5"/>
  <pageSetup fitToHeight="1" fitToWidth="1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j.papuciu</dc:creator>
  <cp:keywords/>
  <dc:description/>
  <cp:lastModifiedBy>j.papuciu</cp:lastModifiedBy>
  <cp:lastPrinted>2012-03-30T09:37:14Z</cp:lastPrinted>
  <dcterms:created xsi:type="dcterms:W3CDTF">2001-12-31T22:50:48Z</dcterms:created>
  <dcterms:modified xsi:type="dcterms:W3CDTF">2012-03-30T12:11:56Z</dcterms:modified>
  <cp:category/>
  <cp:version/>
  <cp:contentType/>
  <cp:contentStatus/>
</cp:coreProperties>
</file>