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65" firstSheet="2" activeTab="5"/>
  </bookViews>
  <sheets>
    <sheet name="KOPERTINA" sheetId="1" r:id="rId1"/>
    <sheet name="bilanc  BREDHI - BR 2011" sheetId="2" r:id="rId2"/>
    <sheet name="SHENIME" sheetId="3" r:id="rId3"/>
    <sheet name="AKTIVET" sheetId="4" r:id="rId4"/>
    <sheet name="PASQYRA  NR 1-2" sheetId="5" r:id="rId5"/>
    <sheet name="PASQYRA  NR -3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0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Mobiliet dhe pajisjet e
zyrave</t>
        </r>
      </text>
    </comment>
    <comment ref="C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Pajisje prodhimi, mjete
transporti dhe makineri
e pajisje të tjera</t>
        </r>
      </text>
    </comment>
    <comment ref="C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Ndërtesa, struktura,
rrugë dhe investime në
objekte me qira</t>
        </r>
      </text>
    </comment>
    <comment ref="C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Inventari, sipas
përkufizimit të SKK 4, i
klasifikuar sipas
grupeve kryesore</t>
        </r>
      </text>
    </comment>
    <comment ref="C1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  <comment ref="C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Derivativë dhe letra me
vlerë, të mbajtura për
tregtim (aksione, bono,
bono korporative,
zotërime në fonde
investimesh etj.)</t>
        </r>
      </text>
    </comment>
    <comment ref="C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Asistencë në formën e
grandeve që nuk është
njohur akoma në të
ardhurat</t>
        </r>
      </text>
    </comment>
    <comment ref="C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</commentList>
</comments>
</file>

<file path=xl/sharedStrings.xml><?xml version="1.0" encoding="utf-8"?>
<sst xmlns="http://schemas.openxmlformats.org/spreadsheetml/2006/main" count="695" uniqueCount="484">
  <si>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</si>
  <si>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</si>
  <si>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</si>
  <si>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</si>
  <si>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</si>
  <si>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</si>
  <si>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</si>
  <si>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</si>
  <si>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</si>
  <si>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</si>
  <si>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</si>
  <si>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</si>
  <si>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</si>
  <si>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</si>
  <si>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</si>
  <si>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</si>
  <si>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</si>
  <si>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</si>
  <si>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</si>
  <si>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</si>
  <si>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</si>
  <si>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</si>
  <si>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</si>
  <si>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</si>
  <si>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</si>
  <si>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</si>
  <si>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</si>
  <si>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</si>
  <si>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</si>
  <si>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</si>
  <si>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</si>
  <si>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</si>
  <si>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Fitimi para tatimit</t>
  </si>
  <si>
    <t>Rregullime për:</t>
  </si>
  <si>
    <t>Amortizimin</t>
  </si>
  <si>
    <t>Humbje nga këmbimet valutore</t>
  </si>
  <si>
    <t>Të ardhura nga investimet</t>
  </si>
  <si>
    <t>Shpenzime për interesa</t>
  </si>
  <si>
    <t>Rritje/rënie në tepricën inventarit</t>
  </si>
  <si>
    <t>PASQYRA  E NDRYSHIMEVE NE KAPITAL</t>
  </si>
  <si>
    <t>Aksione te thesarit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</si>
  <si>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</si>
  <si>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</si>
  <si>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</si>
  <si>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</si>
  <si>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</si>
  <si>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Emetim i kapitalit aksionar</t>
  </si>
  <si>
    <t>Në një pasqyre të pakonsoliduar</t>
  </si>
  <si>
    <t>Rritje e rezervës së kapitalit</t>
  </si>
  <si>
    <t>Emetimi I aksioneve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</si>
  <si>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</si>
  <si>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</si>
  <si>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</si>
  <si>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</si>
  <si>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</si>
  <si>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</si>
  <si>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</si>
  <si>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</si>
  <si>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</si>
  <si>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</si>
  <si>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</si>
  <si>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</si>
  <si>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</si>
  <si>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</si>
  <si>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</si>
  <si>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</si>
  <si>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</si>
  <si>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</si>
  <si>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</si>
  <si>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</si>
  <si>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</si>
  <si>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</si>
  <si>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</si>
  <si>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</si>
  <si>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</si>
  <si>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</si>
  <si>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</si>
  <si>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</si>
  <si>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</si>
  <si>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</si>
  <si>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</si>
  <si>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</si>
  <si>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</si>
  <si>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</si>
  <si>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</si>
  <si>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</si>
  <si>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</si>
  <si>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</si>
  <si>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</si>
  <si>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</si>
  <si>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</si>
  <si>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</si>
  <si>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</si>
  <si>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</si>
  <si>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</si>
  <si>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</si>
  <si>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</si>
  <si>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</si>
  <si>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</si>
  <si>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</si>
  <si>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</si>
  <si>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</si>
  <si>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</si>
  <si>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</si>
  <si>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</si>
  <si>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</si>
  <si>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</si>
  <si>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</si>
  <si>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</si>
  <si>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</si>
  <si>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</si>
  <si>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</si>
  <si>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</si>
  <si>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</si>
  <si>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</si>
  <si>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</si>
  <si>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</si>
  <si>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</si>
  <si>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</si>
  <si>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</si>
  <si>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</si>
  <si>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</si>
  <si>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</si>
  <si>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</si>
  <si>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</si>
  <si>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</si>
  <si>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</si>
  <si>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</si>
  <si>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</si>
  <si>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</si>
  <si>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</si>
  <si>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</si>
  <si>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</si>
  <si>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</si>
  <si>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</si>
  <si>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</si>
  <si>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</si>
  <si>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</si>
  <si>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</si>
  <si>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</si>
  <si>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</si>
  <si>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</si>
  <si>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</si>
  <si>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</si>
  <si>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</si>
  <si>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</si>
  <si>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</si>
  <si>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</si>
  <si>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</si>
  <si>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</si>
  <si>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</si>
  <si>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</si>
  <si>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</si>
  <si>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</si>
  <si>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</si>
  <si>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</si>
  <si>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</si>
  <si>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</si>
  <si>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</si>
  <si>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</si>
  <si>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</si>
  <si>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</si>
  <si>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</si>
  <si>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</si>
  <si>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</si>
  <si>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</si>
  <si>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</si>
  <si>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</si>
  <si>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</si>
  <si>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</si>
  <si>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</si>
  <si>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</si>
  <si>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</si>
  <si>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</si>
  <si>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</si>
  <si>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</si>
  <si>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 xml:space="preserve">Pasqyra e fluksit monetar – Metoda idirekte 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</si>
  <si>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</si>
  <si>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</si>
  <si>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</si>
  <si>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</si>
  <si>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</si>
  <si>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Të ardhura nga emetimi i kapitalit aksioner</t>
  </si>
  <si>
    <t>Dividendët e paguar</t>
  </si>
  <si>
    <t>Gjendjet dhe levizjet</t>
  </si>
  <si>
    <t>Ndertesa</t>
  </si>
  <si>
    <t>C</t>
  </si>
  <si>
    <t>Pasqyre llogaritese dhe kontrolli i amortizimit fiskal</t>
  </si>
  <si>
    <t>Shuma</t>
  </si>
  <si>
    <t>PERCAKTIMI I REZULTATIT TATIMOR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</si>
  <si>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</si>
  <si>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</si>
  <si>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</si>
  <si>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</si>
  <si>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</si>
  <si>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</si>
  <si>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</si>
  <si>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</si>
  <si>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PJESA E HUMBJES SE MBARTUR(-)</t>
  </si>
  <si>
    <t xml:space="preserve">Shperndarja e fitimit </t>
  </si>
  <si>
    <t>Fitimi gjithsej i akumuluar</t>
  </si>
  <si>
    <t>Destinuar per shtese kapitali</t>
  </si>
  <si>
    <t>Destinuar per rezerva</t>
  </si>
  <si>
    <t>Destinuar per dividente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</si>
  <si>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</si>
  <si>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</si>
  <si>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</si>
  <si>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</si>
  <si>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</si>
  <si>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</si>
  <si>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</si>
  <si>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</si>
  <si>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</si>
  <si>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</si>
  <si>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</si>
  <si>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PROCESI I AUDITIMIT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</si>
  <si>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</si>
  <si>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</si>
  <si>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</si>
  <si>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</si>
  <si>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</si>
  <si>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</si>
  <si>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</si>
  <si>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</si>
  <si>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</si>
  <si>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</si>
  <si>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</si>
  <si>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</si>
  <si>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</si>
  <si>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</si>
  <si>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</si>
  <si>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</si>
  <si>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</si>
  <si>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</si>
  <si>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</si>
  <si>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</si>
  <si>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</si>
  <si>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</si>
  <si>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</si>
  <si>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</si>
  <si>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</si>
  <si>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</si>
  <si>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</si>
  <si>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.</t>
  </si>
  <si>
    <t>Materialet e konsumuara,mallrat dhe sherbimet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</si>
  <si>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</si>
  <si>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</si>
  <si>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</si>
  <si>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</si>
  <si>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</si>
  <si>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</si>
  <si>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Te tjera(interesa bankare mbi 1:4)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</si>
  <si>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</si>
  <si>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</si>
  <si>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</si>
  <si>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</si>
  <si>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</si>
  <si>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</si>
  <si>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Numri mesatar i punonjesve dhe pagat sipas  kategorite kryesore jane si me poshte :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</si>
  <si>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</si>
  <si>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</si>
  <si>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</si>
  <si>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</si>
  <si>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</si>
  <si>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</si>
  <si>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</si>
  <si>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</si>
  <si>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PASQYRAT FINANCIARE TE  USHTRIMIT KONTABEL  2010</t>
  </si>
  <si>
    <t>Kosto e AAM-ve me 01.01.2010</t>
  </si>
  <si>
    <t>Kosto e AAM-ve 31.12.2010</t>
  </si>
  <si>
    <t>Amortizimi AAM-ve 01.01.2010</t>
  </si>
  <si>
    <t>Zhvleresimi AAM-ve 01.01.2010</t>
  </si>
  <si>
    <t>Zhvleresimi AAM-ve 31.12.2010</t>
  </si>
  <si>
    <t>Vlera neto e AAM-ve 01.01.2010</t>
  </si>
  <si>
    <t>Vlera neto e AAM-ve 31.12.2010</t>
  </si>
  <si>
    <t>Amortizimi per gjendjet 01.01.010</t>
  </si>
  <si>
    <t>Korigjimi amort. per daljet 2010</t>
  </si>
  <si>
    <t>Amortizimi per shtesat 2010</t>
  </si>
  <si>
    <t>Ushtrimi 2010 (000 leke)</t>
  </si>
  <si>
    <t>SANNEL SHPK</t>
  </si>
  <si>
    <t>Amortizimi i AAM-ve 31.12.2010</t>
  </si>
  <si>
    <t xml:space="preserve">Shoqeria : "BREDHI - BR"  sh.pk., Tiranë. </t>
  </si>
  <si>
    <t xml:space="preserve">Emertimi </t>
  </si>
  <si>
    <t>Statusi   Juridik</t>
  </si>
  <si>
    <t>sh.p.k</t>
  </si>
  <si>
    <t>Adresa e Selise</t>
  </si>
  <si>
    <t>Tirane</t>
  </si>
  <si>
    <t>N.I.P.T -i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</si>
  <si>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</si>
  <si>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</si>
  <si>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</si>
  <si>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</si>
  <si>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</si>
  <si>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</si>
  <si>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 xml:space="preserve">  Periudha    Nga</t>
  </si>
  <si>
    <t>Deri   me</t>
  </si>
  <si>
    <t xml:space="preserve">  Data  e  mbylljes</t>
  </si>
  <si>
    <t xml:space="preserve">  Miratuar  nga</t>
  </si>
  <si>
    <t xml:space="preserve">Ortaku i Vetem </t>
  </si>
  <si>
    <t>me  date</t>
  </si>
  <si>
    <t xml:space="preserve">  Data e depozitimit</t>
  </si>
  <si>
    <t>Pozicioni më 31 Dhjetor 2011</t>
  </si>
  <si>
    <t>Ushtrimi 2011 (000 leke)</t>
  </si>
  <si>
    <t xml:space="preserve">          BREDHI - BR</t>
  </si>
  <si>
    <t>J 88730332 G</t>
  </si>
  <si>
    <t>11   MAJ  1998</t>
  </si>
  <si>
    <t>VEPRIMTARI  NDERTIMI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</si>
  <si>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</si>
  <si>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</si>
  <si>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</si>
  <si>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</si>
  <si>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</si>
  <si>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</si>
  <si>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</si>
  <si>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</si>
  <si>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</si>
  <si>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</si>
  <si>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</si>
  <si>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</si>
  <si>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</si>
  <si>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</si>
  <si>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</si>
  <si>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</si>
  <si>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</si>
  <si>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</si>
  <si>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</si>
  <si>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</si>
  <si>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</si>
  <si>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</si>
  <si>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</si>
  <si>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</si>
  <si>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</si>
  <si>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</si>
  <si>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</si>
  <si>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</si>
  <si>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</si>
  <si>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</si>
  <si>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</si>
  <si>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                  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</si>
  <si>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</si>
  <si>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</si>
  <si>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</si>
  <si>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</si>
  <si>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</si>
  <si>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</si>
  <si>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</si>
  <si>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</si>
  <si>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</si>
  <si>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</si>
  <si>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</si>
  <si>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</si>
  <si>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</si>
  <si>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</si>
  <si>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</si>
  <si>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</si>
  <si>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</si>
  <si>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</si>
  <si>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</si>
  <si>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</si>
  <si>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</si>
  <si>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</si>
  <si>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</si>
  <si>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</si>
  <si>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</si>
  <si>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</si>
  <si>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</si>
  <si>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</si>
  <si>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</si>
  <si>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</si>
  <si>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</si>
  <si>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</si>
  <si>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</si>
  <si>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</si>
  <si>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</si>
  <si>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</si>
  <si>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</si>
  <si>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</si>
  <si>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</si>
  <si>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</si>
  <si>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</si>
  <si>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</si>
  <si>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</si>
  <si>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</si>
  <si>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</si>
  <si>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</si>
  <si>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</si>
  <si>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</si>
  <si>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</si>
  <si>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</si>
  <si>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</si>
  <si>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</si>
  <si>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</si>
  <si>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</si>
  <si>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</si>
  <si>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</si>
  <si>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</si>
  <si>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</si>
  <si>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</si>
  <si>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</si>
  <si>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</si>
  <si>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</si>
  <si>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</si>
  <si>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</si>
  <si>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</si>
  <si>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</si>
  <si>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</si>
  <si>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</si>
  <si>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</si>
  <si>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</si>
  <si>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</si>
  <si>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</si>
  <si>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</si>
  <si>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</si>
  <si>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</si>
  <si>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</si>
  <si>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</si>
  <si>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</si>
  <si>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</si>
  <si>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</si>
  <si>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</si>
  <si>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</si>
  <si>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</si>
  <si>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</si>
  <si>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</si>
  <si>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</si>
  <si>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</si>
  <si>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</si>
  <si>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</si>
  <si>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</si>
  <si>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</si>
  <si>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</si>
  <si>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</si>
  <si>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</si>
  <si>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</si>
  <si>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</si>
  <si>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</si>
  <si>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</si>
  <si>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</si>
  <si>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</si>
  <si>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</si>
  <si>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</si>
  <si>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</si>
  <si>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</si>
  <si>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</si>
  <si>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</si>
  <si>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</si>
  <si>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</si>
  <si>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</si>
  <si>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</si>
  <si>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</si>
  <si>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</si>
  <si>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</si>
  <si>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</si>
  <si>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</si>
  <si>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</si>
  <si>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</si>
  <si>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</si>
  <si>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</si>
  <si>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_BREDHI - BR</t>
  </si>
  <si>
    <t>NIPT _J 88730332 G</t>
  </si>
  <si>
    <t xml:space="preserve">             GJOVALIN  PJETRI</t>
  </si>
  <si>
    <t>Viti raportues  31.12.2012</t>
  </si>
  <si>
    <t>Viti paraardhës 31.12.2011</t>
  </si>
  <si>
    <t>Pozicioni më 31 Dhjetor 2012</t>
  </si>
  <si>
    <t>Aksione te thesarit te riblera (Humbje Kapitale)</t>
  </si>
  <si>
    <t>Viti 2012</t>
  </si>
  <si>
    <t>Viti raportues  31.12.2013</t>
  </si>
  <si>
    <t>(iii) Detyrimet tatimor T.VSH</t>
  </si>
  <si>
    <t>Pozicioni më 31 Dhjetor 2013</t>
  </si>
  <si>
    <t>Ushtrimi 20123(000 leke)</t>
  </si>
  <si>
    <t>PASQYRA  E PUNONJESVE PER VTIN 2013</t>
  </si>
  <si>
    <t xml:space="preserve">Depozite </t>
  </si>
  <si>
    <t>Amortizimi A.A.Materiale   2013</t>
  </si>
  <si>
    <t>Vlera Kontabel Neto e A.A.Materiale  2013</t>
  </si>
  <si>
    <t>Viti 2013</t>
  </si>
  <si>
    <t>viti  2013</t>
  </si>
  <si>
    <t>01,01,2013</t>
  </si>
  <si>
    <t>31,12,2013</t>
  </si>
  <si>
    <t>23.03.2014</t>
  </si>
  <si>
    <t xml:space="preserve">SHOQERIA  BREDHI - BR </t>
  </si>
  <si>
    <t xml:space="preserve">ADMINISTRATORI </t>
  </si>
  <si>
    <t xml:space="preserve"> (Humbje Kapitale)</t>
  </si>
  <si>
    <t xml:space="preserve">GJOVALIN PJETRI </t>
  </si>
  <si>
    <t>Aktivet Afatgjata Materiale  me vlere fillestare   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</si>
</sst>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#,##0_);\-#,##0"/>
    <numFmt numFmtId="175" formatCode="_(* #,##0.0_);_(* \(#,##0.0\);_(* &quot;-&quot;??_);_(@_)"/>
    <numFmt numFmtId="176" formatCode="_(* #,##0.0_);_(* \(#,##0.0\);_(* &quot;-&quot;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sz val="8"/>
      <color indexed="57"/>
      <name val="Arial"/>
      <family val="2"/>
    </font>
    <font>
      <b/>
      <i/>
      <u val="single"/>
      <sz val="8"/>
      <color indexed="8"/>
      <name val="Arial"/>
      <family val="2"/>
    </font>
    <font>
      <b/>
      <sz val="8"/>
      <color indexed="49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b/>
      <i/>
      <u val="single"/>
      <sz val="11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b/>
      <sz val="10"/>
      <color indexed="62"/>
      <name val="Arial"/>
      <family val="2"/>
    </font>
    <font>
      <sz val="11"/>
      <color indexed="62"/>
      <name val="Arial Narrow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 Narrow"/>
      <family val="2"/>
    </font>
    <font>
      <sz val="9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/>
      <bottom style="thin"/>
    </border>
    <border>
      <left/>
      <right style="double"/>
      <top style="double"/>
      <bottom style="double"/>
    </border>
    <border>
      <left style="thin"/>
      <right style="thin"/>
      <top style="double"/>
      <bottom style="hair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 style="double"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/>
      <bottom style="double"/>
    </border>
    <border>
      <left/>
      <right/>
      <top style="thin">
        <color indexed="62"/>
      </top>
      <bottom/>
    </border>
    <border>
      <left style="thin"/>
      <right style="double"/>
      <top style="hair"/>
      <bottom style="double"/>
    </border>
    <border>
      <left/>
      <right style="double"/>
      <top style="thin">
        <color indexed="62"/>
      </top>
      <bottom style="double">
        <color indexed="62"/>
      </bottom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>
        <color indexed="49"/>
      </left>
      <right style="thin">
        <color indexed="9"/>
      </right>
      <top style="thin"/>
      <bottom style="double"/>
    </border>
    <border>
      <left style="double"/>
      <right style="hair"/>
      <top style="hair"/>
      <bottom style="double"/>
    </border>
    <border>
      <left/>
      <right style="double"/>
      <top/>
      <bottom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 style="hair"/>
      <right style="double"/>
      <top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double"/>
      <right style="thin"/>
      <top style="hair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/>
      <right style="double"/>
      <top style="double"/>
      <bottom style="hair"/>
    </border>
    <border>
      <left/>
      <right/>
      <top style="thin">
        <color indexed="62"/>
      </top>
      <bottom style="double">
        <color indexed="62"/>
      </bottom>
    </border>
    <border>
      <left style="double"/>
      <right style="thin"/>
      <top style="hair"/>
      <bottom/>
    </border>
    <border>
      <left style="thin">
        <color indexed="49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double"/>
    </border>
    <border>
      <left style="double"/>
      <right style="thin"/>
      <top>
        <color indexed="63"/>
      </top>
      <bottom>
        <color indexed="63"/>
      </bottom>
    </border>
    <border>
      <left/>
      <right style="double">
        <color indexed="63"/>
      </right>
      <top/>
      <bottom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4" fillId="32" borderId="1" applyNumberFormat="0" applyAlignment="0" applyProtection="0"/>
    <xf numFmtId="0" fontId="75" fillId="0" borderId="6" applyNumberFormat="0" applyFill="0" applyAlignment="0" applyProtection="0"/>
    <xf numFmtId="0" fontId="76" fillId="33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1" fillId="34" borderId="7" applyNumberFormat="0" applyFont="0" applyAlignment="0" applyProtection="0"/>
    <xf numFmtId="0" fontId="77" fillId="29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52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73" fontId="2" fillId="0" borderId="14" xfId="44" applyNumberFormat="1" applyFont="1" applyFill="1" applyBorder="1" applyAlignment="1">
      <alignment horizontal="right"/>
    </xf>
    <xf numFmtId="173" fontId="2" fillId="0" borderId="14" xfId="44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73" fontId="2" fillId="0" borderId="16" xfId="44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37" fontId="2" fillId="0" borderId="18" xfId="0" applyNumberFormat="1" applyFont="1" applyFill="1" applyBorder="1" applyAlignment="1">
      <alignment/>
    </xf>
    <xf numFmtId="37" fontId="2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37" fontId="2" fillId="0" borderId="20" xfId="0" applyNumberFormat="1" applyFont="1" applyBorder="1" applyAlignment="1">
      <alignment/>
    </xf>
    <xf numFmtId="37" fontId="2" fillId="0" borderId="2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173" fontId="2" fillId="0" borderId="10" xfId="44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3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left" indent="2"/>
    </xf>
    <xf numFmtId="3" fontId="2" fillId="0" borderId="22" xfId="0" applyNumberFormat="1" applyFont="1" applyBorder="1" applyAlignment="1">
      <alignment/>
    </xf>
    <xf numFmtId="37" fontId="2" fillId="0" borderId="2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3" fontId="7" fillId="35" borderId="0" xfId="0" applyNumberFormat="1" applyFont="1" applyFill="1" applyAlignment="1">
      <alignment horizontal="center"/>
    </xf>
    <xf numFmtId="0" fontId="4" fillId="0" borderId="26" xfId="0" applyFont="1" applyBorder="1" applyAlignment="1">
      <alignment/>
    </xf>
    <xf numFmtId="37" fontId="7" fillId="35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52" applyFont="1" applyFill="1" applyBorder="1" applyAlignment="1">
      <alignment/>
    </xf>
    <xf numFmtId="0" fontId="15" fillId="0" borderId="0" xfId="54" applyFont="1" applyBorder="1" applyAlignment="1">
      <alignment/>
    </xf>
    <xf numFmtId="0" fontId="16" fillId="36" borderId="27" xfId="0" applyFont="1" applyFill="1" applyBorder="1" applyAlignment="1">
      <alignment/>
    </xf>
    <xf numFmtId="0" fontId="15" fillId="36" borderId="28" xfId="55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2" fillId="37" borderId="27" xfId="0" applyFont="1" applyFill="1" applyBorder="1" applyAlignment="1">
      <alignment vertical="center" wrapText="1"/>
    </xf>
    <xf numFmtId="0" fontId="2" fillId="37" borderId="28" xfId="0" applyFont="1" applyFill="1" applyBorder="1" applyAlignment="1">
      <alignment vertical="center" wrapText="1"/>
    </xf>
    <xf numFmtId="0" fontId="2" fillId="37" borderId="28" xfId="55" applyFont="1" applyFill="1" applyBorder="1" applyAlignment="1">
      <alignment vertical="center" wrapText="1"/>
    </xf>
    <xf numFmtId="0" fontId="2" fillId="37" borderId="29" xfId="55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5" fillId="0" borderId="10" xfId="55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4" fillId="0" borderId="10" xfId="54" applyFont="1" applyFill="1" applyBorder="1" applyAlignment="1">
      <alignment horizontal="center"/>
    </xf>
    <xf numFmtId="0" fontId="4" fillId="0" borderId="10" xfId="53" applyFont="1" applyFill="1" applyBorder="1" applyAlignment="1">
      <alignment/>
    </xf>
    <xf numFmtId="0" fontId="13" fillId="38" borderId="30" xfId="55" applyFont="1" applyFill="1" applyBorder="1" applyAlignment="1">
      <alignment vertical="center" wrapText="1"/>
    </xf>
    <xf numFmtId="0" fontId="13" fillId="38" borderId="31" xfId="55" applyFont="1" applyFill="1" applyBorder="1" applyAlignment="1">
      <alignment vertical="center" wrapText="1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13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6" fillId="39" borderId="0" xfId="0" applyFont="1" applyFill="1" applyAlignment="1">
      <alignment/>
    </xf>
    <xf numFmtId="0" fontId="4" fillId="37" borderId="33" xfId="0" applyFont="1" applyFill="1" applyBorder="1" applyAlignment="1">
      <alignment horizontal="center" vertical="center" wrapText="1"/>
    </xf>
    <xf numFmtId="173" fontId="2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2" fontId="2" fillId="0" borderId="0" xfId="64" applyNumberFormat="1" applyFont="1" applyFill="1" applyBorder="1" applyAlignment="1">
      <alignment horizontal="center"/>
    </xf>
    <xf numFmtId="173" fontId="2" fillId="0" borderId="0" xfId="44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/>
    </xf>
    <xf numFmtId="0" fontId="13" fillId="40" borderId="3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indent="2"/>
    </xf>
    <xf numFmtId="0" fontId="73" fillId="14" borderId="5" xfId="54" applyFill="1" applyAlignment="1">
      <alignment/>
    </xf>
    <xf numFmtId="0" fontId="13" fillId="0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left"/>
    </xf>
    <xf numFmtId="173" fontId="79" fillId="0" borderId="9" xfId="66" applyNumberFormat="1" applyFill="1" applyAlignment="1">
      <alignment/>
    </xf>
    <xf numFmtId="0" fontId="2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73" fontId="79" fillId="0" borderId="35" xfId="66" applyNumberFormat="1" applyFill="1" applyBorder="1" applyAlignment="1">
      <alignment/>
    </xf>
    <xf numFmtId="0" fontId="0" fillId="0" borderId="10" xfId="0" applyBorder="1" applyAlignment="1">
      <alignment/>
    </xf>
    <xf numFmtId="173" fontId="12" fillId="0" borderId="9" xfId="66" applyNumberFormat="1" applyFont="1" applyFill="1" applyAlignment="1">
      <alignment/>
    </xf>
    <xf numFmtId="0" fontId="2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73" fontId="2" fillId="0" borderId="30" xfId="44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173" fontId="13" fillId="0" borderId="0" xfId="44" applyNumberFormat="1" applyFont="1" applyBorder="1" applyAlignment="1">
      <alignment/>
    </xf>
    <xf numFmtId="37" fontId="13" fillId="0" borderId="22" xfId="44" applyNumberFormat="1" applyFont="1" applyBorder="1" applyAlignment="1">
      <alignment/>
    </xf>
    <xf numFmtId="37" fontId="13" fillId="0" borderId="36" xfId="44" applyNumberFormat="1" applyFont="1" applyBorder="1" applyAlignment="1">
      <alignment/>
    </xf>
    <xf numFmtId="37" fontId="79" fillId="0" borderId="37" xfId="66" applyNumberFormat="1" applyBorder="1" applyAlignment="1">
      <alignment/>
    </xf>
    <xf numFmtId="0" fontId="4" fillId="0" borderId="30" xfId="0" applyFont="1" applyBorder="1" applyAlignment="1">
      <alignment/>
    </xf>
    <xf numFmtId="173" fontId="4" fillId="0" borderId="21" xfId="44" applyNumberFormat="1" applyFont="1" applyBorder="1" applyAlignment="1">
      <alignment horizontal="center"/>
    </xf>
    <xf numFmtId="173" fontId="4" fillId="0" borderId="22" xfId="44" applyNumberFormat="1" applyFont="1" applyBorder="1" applyAlignment="1">
      <alignment horizontal="center"/>
    </xf>
    <xf numFmtId="173" fontId="4" fillId="0" borderId="38" xfId="44" applyNumberFormat="1" applyFont="1" applyBorder="1" applyAlignment="1">
      <alignment horizontal="center"/>
    </xf>
    <xf numFmtId="173" fontId="4" fillId="0" borderId="39" xfId="44" applyNumberFormat="1" applyFont="1" applyBorder="1" applyAlignment="1">
      <alignment horizontal="center"/>
    </xf>
    <xf numFmtId="173" fontId="4" fillId="0" borderId="30" xfId="44" applyNumberFormat="1" applyFont="1" applyBorder="1" applyAlignment="1">
      <alignment horizontal="center"/>
    </xf>
    <xf numFmtId="173" fontId="4" fillId="0" borderId="0" xfId="44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0" fillId="31" borderId="0" xfId="51" applyBorder="1" applyAlignment="1">
      <alignment/>
    </xf>
    <xf numFmtId="173" fontId="70" fillId="31" borderId="0" xfId="51" applyNumberFormat="1" applyBorder="1" applyAlignment="1">
      <alignment horizontal="center"/>
    </xf>
    <xf numFmtId="0" fontId="24" fillId="30" borderId="2" xfId="43" applyFont="1" applyAlignment="1">
      <alignment horizontal="center"/>
    </xf>
    <xf numFmtId="0" fontId="18" fillId="0" borderId="21" xfId="0" applyFont="1" applyBorder="1" applyAlignment="1">
      <alignment horizontal="left"/>
    </xf>
    <xf numFmtId="0" fontId="4" fillId="0" borderId="0" xfId="53" applyFont="1" applyFill="1" applyBorder="1" applyAlignment="1">
      <alignment/>
    </xf>
    <xf numFmtId="0" fontId="4" fillId="0" borderId="10" xfId="54" applyFont="1" applyFill="1" applyBorder="1" applyAlignment="1">
      <alignment/>
    </xf>
    <xf numFmtId="49" fontId="25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3" fillId="35" borderId="30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30" fillId="41" borderId="0" xfId="0" applyFont="1" applyFill="1" applyAlignment="1">
      <alignment/>
    </xf>
    <xf numFmtId="173" fontId="0" fillId="0" borderId="0" xfId="0" applyNumberFormat="1" applyAlignment="1">
      <alignment/>
    </xf>
    <xf numFmtId="0" fontId="13" fillId="42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173" fontId="13" fillId="42" borderId="10" xfId="44" applyNumberFormat="1" applyFont="1" applyFill="1" applyBorder="1" applyAlignment="1">
      <alignment/>
    </xf>
    <xf numFmtId="173" fontId="13" fillId="35" borderId="10" xfId="44" applyNumberFormat="1" applyFont="1" applyFill="1" applyBorder="1" applyAlignment="1">
      <alignment/>
    </xf>
    <xf numFmtId="173" fontId="13" fillId="35" borderId="30" xfId="44" applyNumberFormat="1" applyFont="1" applyFill="1" applyBorder="1" applyAlignment="1">
      <alignment/>
    </xf>
    <xf numFmtId="0" fontId="31" fillId="0" borderId="4" xfId="53" applyFont="1" applyAlignment="1">
      <alignment/>
    </xf>
    <xf numFmtId="0" fontId="31" fillId="0" borderId="0" xfId="54" applyFont="1" applyBorder="1" applyAlignment="1">
      <alignment/>
    </xf>
    <xf numFmtId="0" fontId="13" fillId="38" borderId="40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left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4" fillId="43" borderId="30" xfId="52" applyFont="1" applyFill="1" applyBorder="1" applyAlignment="1">
      <alignment vertical="center" wrapText="1"/>
    </xf>
    <xf numFmtId="0" fontId="4" fillId="42" borderId="10" xfId="54" applyFont="1" applyFill="1" applyBorder="1" applyAlignment="1">
      <alignment/>
    </xf>
    <xf numFmtId="0" fontId="4" fillId="42" borderId="10" xfId="54" applyFont="1" applyFill="1" applyBorder="1" applyAlignment="1">
      <alignment horizontal="left"/>
    </xf>
    <xf numFmtId="173" fontId="13" fillId="42" borderId="10" xfId="66" applyNumberFormat="1" applyFont="1" applyFill="1" applyBorder="1" applyAlignment="1">
      <alignment/>
    </xf>
    <xf numFmtId="0" fontId="32" fillId="42" borderId="10" xfId="0" applyFont="1" applyFill="1" applyBorder="1" applyAlignment="1">
      <alignment horizontal="left"/>
    </xf>
    <xf numFmtId="0" fontId="33" fillId="42" borderId="10" xfId="0" applyFont="1" applyFill="1" applyBorder="1" applyAlignment="1">
      <alignment/>
    </xf>
    <xf numFmtId="173" fontId="33" fillId="42" borderId="10" xfId="44" applyNumberFormat="1" applyFont="1" applyFill="1" applyBorder="1" applyAlignment="1">
      <alignment/>
    </xf>
    <xf numFmtId="0" fontId="32" fillId="35" borderId="30" xfId="0" applyFont="1" applyFill="1" applyBorder="1" applyAlignment="1">
      <alignment/>
    </xf>
    <xf numFmtId="173" fontId="32" fillId="35" borderId="30" xfId="44" applyNumberFormat="1" applyFont="1" applyFill="1" applyBorder="1" applyAlignment="1">
      <alignment/>
    </xf>
    <xf numFmtId="0" fontId="2" fillId="42" borderId="15" xfId="0" applyFont="1" applyFill="1" applyBorder="1" applyAlignment="1">
      <alignment horizontal="center"/>
    </xf>
    <xf numFmtId="173" fontId="2" fillId="42" borderId="16" xfId="44" applyNumberFormat="1" applyFont="1" applyFill="1" applyBorder="1" applyAlignment="1">
      <alignment/>
    </xf>
    <xf numFmtId="0" fontId="2" fillId="42" borderId="16" xfId="0" applyFont="1" applyFill="1" applyBorder="1" applyAlignment="1">
      <alignment/>
    </xf>
    <xf numFmtId="37" fontId="2" fillId="42" borderId="16" xfId="0" applyNumberFormat="1" applyFont="1" applyFill="1" applyBorder="1" applyAlignment="1">
      <alignment/>
    </xf>
    <xf numFmtId="37" fontId="2" fillId="42" borderId="17" xfId="0" applyNumberFormat="1" applyFont="1" applyFill="1" applyBorder="1" applyAlignment="1">
      <alignment/>
    </xf>
    <xf numFmtId="0" fontId="2" fillId="42" borderId="41" xfId="0" applyFont="1" applyFill="1" applyBorder="1" applyAlignment="1">
      <alignment horizontal="center"/>
    </xf>
    <xf numFmtId="0" fontId="2" fillId="42" borderId="18" xfId="0" applyFont="1" applyFill="1" applyBorder="1" applyAlignment="1">
      <alignment/>
    </xf>
    <xf numFmtId="37" fontId="2" fillId="42" borderId="18" xfId="0" applyNumberFormat="1" applyFont="1" applyFill="1" applyBorder="1" applyAlignment="1">
      <alignment/>
    </xf>
    <xf numFmtId="173" fontId="2" fillId="42" borderId="17" xfId="44" applyNumberFormat="1" applyFont="1" applyFill="1" applyBorder="1" applyAlignment="1">
      <alignment/>
    </xf>
    <xf numFmtId="37" fontId="2" fillId="42" borderId="19" xfId="0" applyNumberFormat="1" applyFont="1" applyFill="1" applyBorder="1" applyAlignment="1">
      <alignment/>
    </xf>
    <xf numFmtId="0" fontId="0" fillId="0" borderId="42" xfId="0" applyBorder="1" applyAlignment="1">
      <alignment/>
    </xf>
    <xf numFmtId="37" fontId="13" fillId="0" borderId="43" xfId="44" applyNumberFormat="1" applyFont="1" applyBorder="1" applyAlignment="1">
      <alignment/>
    </xf>
    <xf numFmtId="37" fontId="13" fillId="0" borderId="44" xfId="44" applyNumberFormat="1" applyFont="1" applyBorder="1" applyAlignment="1">
      <alignment/>
    </xf>
    <xf numFmtId="0" fontId="22" fillId="44" borderId="0" xfId="0" applyFont="1" applyFill="1" applyAlignment="1">
      <alignment/>
    </xf>
    <xf numFmtId="0" fontId="21" fillId="44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" fillId="0" borderId="45" xfId="0" applyNumberFormat="1" applyFont="1" applyFill="1" applyBorder="1" applyAlignment="1">
      <alignment/>
    </xf>
    <xf numFmtId="172" fontId="2" fillId="0" borderId="10" xfId="64" applyNumberFormat="1" applyFont="1" applyFill="1" applyBorder="1" applyAlignment="1">
      <alignment horizontal="center"/>
    </xf>
    <xf numFmtId="37" fontId="2" fillId="0" borderId="30" xfId="0" applyNumberFormat="1" applyFont="1" applyFill="1" applyBorder="1" applyAlignment="1">
      <alignment/>
    </xf>
    <xf numFmtId="0" fontId="4" fillId="0" borderId="46" xfId="0" applyFont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37" fontId="2" fillId="0" borderId="47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2" fillId="0" borderId="30" xfId="0" applyFont="1" applyFill="1" applyBorder="1" applyAlignment="1">
      <alignment/>
    </xf>
    <xf numFmtId="0" fontId="7" fillId="39" borderId="0" xfId="0" applyFont="1" applyFill="1" applyAlignment="1">
      <alignment horizontal="center"/>
    </xf>
    <xf numFmtId="3" fontId="7" fillId="39" borderId="0" xfId="0" applyNumberFormat="1" applyFont="1" applyFill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14" borderId="0" xfId="0" applyFill="1" applyAlignment="1">
      <alignment/>
    </xf>
    <xf numFmtId="0" fontId="34" fillId="44" borderId="0" xfId="0" applyFont="1" applyFill="1" applyAlignment="1">
      <alignment/>
    </xf>
    <xf numFmtId="0" fontId="24" fillId="0" borderId="0" xfId="43" applyFont="1" applyFill="1" applyBorder="1" applyAlignment="1">
      <alignment horizontal="center"/>
    </xf>
    <xf numFmtId="0" fontId="21" fillId="43" borderId="3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quotePrefix="1">
      <alignment/>
    </xf>
    <xf numFmtId="0" fontId="11" fillId="0" borderId="0" xfId="0" applyFont="1" applyAlignment="1">
      <alignment/>
    </xf>
    <xf numFmtId="0" fontId="11" fillId="14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1" fillId="44" borderId="0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50" xfId="0" applyFont="1" applyFill="1" applyBorder="1" applyAlignment="1">
      <alignment/>
    </xf>
    <xf numFmtId="173" fontId="11" fillId="0" borderId="10" xfId="44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42" borderId="16" xfId="0" applyFont="1" applyFill="1" applyBorder="1" applyAlignment="1">
      <alignment/>
    </xf>
    <xf numFmtId="49" fontId="11" fillId="0" borderId="0" xfId="0" applyNumberFormat="1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73" fontId="11" fillId="42" borderId="10" xfId="44" applyNumberFormat="1" applyFont="1" applyFill="1" applyBorder="1" applyAlignment="1">
      <alignment/>
    </xf>
    <xf numFmtId="0" fontId="13" fillId="7" borderId="10" xfId="20" applyFont="1" applyBorder="1" applyAlignment="1">
      <alignment/>
    </xf>
    <xf numFmtId="173" fontId="13" fillId="7" borderId="10" xfId="20" applyNumberFormat="1" applyFont="1" applyBorder="1" applyAlignment="1">
      <alignment/>
    </xf>
    <xf numFmtId="0" fontId="29" fillId="0" borderId="10" xfId="20" applyFont="1" applyFill="1" applyBorder="1" applyAlignment="1">
      <alignment/>
    </xf>
    <xf numFmtId="173" fontId="29" fillId="0" borderId="10" xfId="20" applyNumberFormat="1" applyFont="1" applyFill="1" applyBorder="1" applyAlignment="1">
      <alignment/>
    </xf>
    <xf numFmtId="0" fontId="29" fillId="0" borderId="10" xfId="27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1" fillId="0" borderId="4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41" xfId="0" applyFont="1" applyBorder="1" applyAlignment="1">
      <alignment/>
    </xf>
    <xf numFmtId="43" fontId="11" fillId="0" borderId="0" xfId="44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39" borderId="0" xfId="0" applyFont="1" applyFill="1" applyAlignment="1">
      <alignment/>
    </xf>
    <xf numFmtId="173" fontId="11" fillId="0" borderId="28" xfId="44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14" borderId="0" xfId="0" applyFont="1" applyFill="1" applyBorder="1" applyAlignment="1">
      <alignment/>
    </xf>
    <xf numFmtId="0" fontId="11" fillId="0" borderId="5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173" fontId="11" fillId="35" borderId="10" xfId="44" applyNumberFormat="1" applyFont="1" applyFill="1" applyBorder="1" applyAlignment="1">
      <alignment/>
    </xf>
    <xf numFmtId="173" fontId="11" fillId="0" borderId="0" xfId="44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53" xfId="0" applyFont="1" applyBorder="1" applyAlignment="1">
      <alignment/>
    </xf>
    <xf numFmtId="43" fontId="11" fillId="0" borderId="54" xfId="44" applyFont="1" applyBorder="1" applyAlignment="1">
      <alignment/>
    </xf>
    <xf numFmtId="0" fontId="11" fillId="0" borderId="55" xfId="0" applyFont="1" applyBorder="1" applyAlignment="1">
      <alignment/>
    </xf>
    <xf numFmtId="43" fontId="11" fillId="0" borderId="56" xfId="44" applyFont="1" applyBorder="1" applyAlignment="1">
      <alignment/>
    </xf>
    <xf numFmtId="0" fontId="11" fillId="0" borderId="57" xfId="0" applyFont="1" applyBorder="1" applyAlignment="1">
      <alignment/>
    </xf>
    <xf numFmtId="43" fontId="11" fillId="0" borderId="58" xfId="44" applyFont="1" applyBorder="1" applyAlignment="1">
      <alignment/>
    </xf>
    <xf numFmtId="0" fontId="11" fillId="0" borderId="10" xfId="0" applyFont="1" applyFill="1" applyBorder="1" applyAlignment="1" quotePrefix="1">
      <alignment/>
    </xf>
    <xf numFmtId="0" fontId="11" fillId="0" borderId="28" xfId="0" applyFont="1" applyFill="1" applyBorder="1" applyAlignment="1">
      <alignment/>
    </xf>
    <xf numFmtId="0" fontId="11" fillId="44" borderId="0" xfId="0" applyFont="1" applyFill="1" applyAlignment="1">
      <alignment/>
    </xf>
    <xf numFmtId="17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43" borderId="59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1" xfId="0" applyFont="1" applyBorder="1" applyAlignment="1">
      <alignment horizontal="left" indent="2"/>
    </xf>
    <xf numFmtId="0" fontId="11" fillId="0" borderId="60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6" xfId="0" applyFont="1" applyBorder="1" applyAlignment="1">
      <alignment/>
    </xf>
    <xf numFmtId="0" fontId="11" fillId="43" borderId="61" xfId="0" applyFont="1" applyFill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21" xfId="0" applyFont="1" applyBorder="1" applyAlignment="1">
      <alignment/>
    </xf>
    <xf numFmtId="37" fontId="11" fillId="0" borderId="22" xfId="44" applyNumberFormat="1" applyFont="1" applyBorder="1" applyAlignment="1">
      <alignment/>
    </xf>
    <xf numFmtId="37" fontId="11" fillId="0" borderId="43" xfId="44" applyNumberFormat="1" applyFont="1" applyBorder="1" applyAlignment="1">
      <alignment/>
    </xf>
    <xf numFmtId="0" fontId="11" fillId="0" borderId="21" xfId="0" applyFont="1" applyBorder="1" applyAlignment="1" quotePrefix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/>
    </xf>
    <xf numFmtId="0" fontId="11" fillId="37" borderId="33" xfId="0" applyFont="1" applyFill="1" applyBorder="1" applyAlignment="1">
      <alignment horizontal="center" vertical="center" wrapText="1"/>
    </xf>
    <xf numFmtId="0" fontId="1" fillId="7" borderId="65" xfId="20" applyBorder="1" applyAlignment="1">
      <alignment horizontal="center" vertical="center" wrapText="1"/>
    </xf>
    <xf numFmtId="0" fontId="11" fillId="43" borderId="0" xfId="0" applyFont="1" applyFill="1" applyAlignment="1">
      <alignment/>
    </xf>
    <xf numFmtId="0" fontId="11" fillId="0" borderId="66" xfId="0" applyFont="1" applyBorder="1" applyAlignment="1">
      <alignment/>
    </xf>
    <xf numFmtId="0" fontId="11" fillId="0" borderId="38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45" borderId="30" xfId="0" applyFont="1" applyFill="1" applyBorder="1" applyAlignment="1">
      <alignment horizontal="center" vertical="center" wrapText="1"/>
    </xf>
    <xf numFmtId="0" fontId="11" fillId="45" borderId="24" xfId="0" applyFont="1" applyFill="1" applyBorder="1" applyAlignment="1">
      <alignment horizontal="left" vertical="center" indent="1"/>
    </xf>
    <xf numFmtId="0" fontId="11" fillId="45" borderId="24" xfId="0" applyFont="1" applyFill="1" applyBorder="1" applyAlignment="1">
      <alignment horizontal="center" vertical="center"/>
    </xf>
    <xf numFmtId="174" fontId="11" fillId="45" borderId="24" xfId="0" applyNumberFormat="1" applyFont="1" applyFill="1" applyBorder="1" applyAlignment="1">
      <alignment horizontal="right" vertical="center"/>
    </xf>
    <xf numFmtId="0" fontId="2" fillId="45" borderId="24" xfId="0" applyNumberFormat="1" applyFont="1" applyFill="1" applyBorder="1" applyAlignment="1" applyProtection="1">
      <alignment/>
      <protection/>
    </xf>
    <xf numFmtId="0" fontId="11" fillId="45" borderId="24" xfId="0" applyFont="1" applyFill="1" applyBorder="1" applyAlignment="1">
      <alignment horizontal="center"/>
    </xf>
    <xf numFmtId="49" fontId="11" fillId="45" borderId="10" xfId="0" applyNumberFormat="1" applyFont="1" applyFill="1" applyBorder="1" applyAlignment="1">
      <alignment horizontal="left" vertical="center"/>
    </xf>
    <xf numFmtId="0" fontId="11" fillId="45" borderId="10" xfId="0" applyFont="1" applyFill="1" applyBorder="1" applyAlignment="1">
      <alignment horizontal="center" vertical="center"/>
    </xf>
    <xf numFmtId="173" fontId="2" fillId="45" borderId="10" xfId="44" applyNumberFormat="1" applyFont="1" applyFill="1" applyBorder="1" applyAlignment="1" applyProtection="1">
      <alignment/>
      <protection/>
    </xf>
    <xf numFmtId="0" fontId="11" fillId="45" borderId="10" xfId="0" applyFont="1" applyFill="1" applyBorder="1" applyAlignment="1">
      <alignment horizontal="center"/>
    </xf>
    <xf numFmtId="0" fontId="2" fillId="45" borderId="10" xfId="0" applyNumberFormat="1" applyFont="1" applyFill="1" applyBorder="1" applyAlignment="1" applyProtection="1">
      <alignment/>
      <protection/>
    </xf>
    <xf numFmtId="49" fontId="2" fillId="45" borderId="10" xfId="0" applyNumberFormat="1" applyFont="1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45" borderId="10" xfId="0" applyFill="1" applyBorder="1" applyAlignment="1">
      <alignment/>
    </xf>
    <xf numFmtId="0" fontId="11" fillId="45" borderId="10" xfId="0" applyFont="1" applyFill="1" applyBorder="1" applyAlignment="1">
      <alignment/>
    </xf>
    <xf numFmtId="49" fontId="5" fillId="45" borderId="59" xfId="0" applyNumberFormat="1" applyFont="1" applyFill="1" applyBorder="1" applyAlignment="1">
      <alignment/>
    </xf>
    <xf numFmtId="174" fontId="0" fillId="45" borderId="59" xfId="0" applyNumberFormat="1" applyFill="1" applyBorder="1" applyAlignment="1">
      <alignment/>
    </xf>
    <xf numFmtId="0" fontId="11" fillId="40" borderId="67" xfId="0" applyFont="1" applyFill="1" applyBorder="1" applyAlignment="1">
      <alignment horizontal="center" vertical="center" wrapText="1"/>
    </xf>
    <xf numFmtId="0" fontId="4" fillId="0" borderId="68" xfId="54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2" borderId="68" xfId="54" applyFont="1" applyFill="1" applyBorder="1" applyAlignment="1">
      <alignment/>
    </xf>
    <xf numFmtId="0" fontId="13" fillId="7" borderId="68" xfId="20" applyFont="1" applyBorder="1" applyAlignment="1">
      <alignment/>
    </xf>
    <xf numFmtId="0" fontId="29" fillId="0" borderId="68" xfId="20" applyFont="1" applyFill="1" applyBorder="1" applyAlignment="1">
      <alignment/>
    </xf>
    <xf numFmtId="0" fontId="4" fillId="0" borderId="68" xfId="53" applyFont="1" applyFill="1" applyBorder="1" applyAlignment="1">
      <alignment/>
    </xf>
    <xf numFmtId="0" fontId="4" fillId="0" borderId="69" xfId="54" applyFont="1" applyFill="1" applyBorder="1" applyAlignment="1">
      <alignment/>
    </xf>
    <xf numFmtId="0" fontId="13" fillId="7" borderId="70" xfId="20" applyFont="1" applyBorder="1" applyAlignment="1">
      <alignment/>
    </xf>
    <xf numFmtId="0" fontId="13" fillId="4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left"/>
    </xf>
    <xf numFmtId="173" fontId="13" fillId="0" borderId="10" xfId="66" applyNumberFormat="1" applyFont="1" applyFill="1" applyBorder="1" applyAlignment="1">
      <alignment/>
    </xf>
    <xf numFmtId="0" fontId="28" fillId="45" borderId="10" xfId="27" applyFont="1" applyFill="1" applyBorder="1" applyAlignment="1">
      <alignment/>
    </xf>
    <xf numFmtId="0" fontId="0" fillId="0" borderId="69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3" fillId="0" borderId="75" xfId="0" applyFont="1" applyBorder="1" applyAlignment="1">
      <alignment/>
    </xf>
    <xf numFmtId="0" fontId="0" fillId="0" borderId="75" xfId="0" applyBorder="1" applyAlignment="1">
      <alignment horizontal="center"/>
    </xf>
    <xf numFmtId="0" fontId="44" fillId="0" borderId="0" xfId="0" applyFont="1" applyBorder="1" applyAlignment="1">
      <alignment/>
    </xf>
    <xf numFmtId="0" fontId="3" fillId="0" borderId="75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NumberFormat="1" applyFont="1" applyBorder="1" applyAlignment="1">
      <alignment horizontal="center"/>
    </xf>
    <xf numFmtId="0" fontId="0" fillId="0" borderId="75" xfId="0" applyBorder="1" applyAlignment="1">
      <alignment horizontal="left"/>
    </xf>
    <xf numFmtId="0" fontId="44" fillId="0" borderId="75" xfId="0" applyFont="1" applyBorder="1" applyAlignment="1">
      <alignment horizontal="center"/>
    </xf>
    <xf numFmtId="0" fontId="44" fillId="0" borderId="76" xfId="0" applyFont="1" applyBorder="1" applyAlignment="1">
      <alignment/>
    </xf>
    <xf numFmtId="0" fontId="0" fillId="0" borderId="76" xfId="0" applyBorder="1" applyAlignment="1">
      <alignment/>
    </xf>
    <xf numFmtId="0" fontId="44" fillId="0" borderId="75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76" xfId="0" applyFont="1" applyBorder="1" applyAlignment="1">
      <alignment horizontal="center"/>
    </xf>
    <xf numFmtId="0" fontId="44" fillId="0" borderId="76" xfId="0" applyFont="1" applyBorder="1" applyAlignment="1">
      <alignment/>
    </xf>
    <xf numFmtId="0" fontId="44" fillId="0" borderId="75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3" fillId="0" borderId="28" xfId="60" applyFont="1" applyBorder="1" applyAlignment="1">
      <alignment horizontal="center"/>
      <protection/>
    </xf>
    <xf numFmtId="2" fontId="6" fillId="0" borderId="74" xfId="60" applyNumberFormat="1" applyFont="1" applyBorder="1" applyAlignment="1">
      <alignment horizontal="center" wrapText="1"/>
      <protection/>
    </xf>
    <xf numFmtId="0" fontId="4" fillId="0" borderId="79" xfId="60" applyFont="1" applyBorder="1" applyAlignment="1">
      <alignment horizontal="center" vertical="center" wrapText="1"/>
      <protection/>
    </xf>
    <xf numFmtId="0" fontId="3" fillId="0" borderId="80" xfId="60" applyFont="1" applyBorder="1" applyAlignment="1">
      <alignment horizontal="center"/>
      <protection/>
    </xf>
    <xf numFmtId="0" fontId="3" fillId="0" borderId="81" xfId="60" applyFont="1" applyBorder="1" applyAlignment="1">
      <alignment horizontal="left" wrapText="1"/>
      <protection/>
    </xf>
    <xf numFmtId="0" fontId="3" fillId="0" borderId="81" xfId="60" applyFont="1" applyBorder="1" applyAlignment="1">
      <alignment horizontal="center"/>
      <protection/>
    </xf>
    <xf numFmtId="0" fontId="3" fillId="0" borderId="82" xfId="60" applyFont="1" applyBorder="1" applyAlignment="1">
      <alignment horizontal="center"/>
      <protection/>
    </xf>
    <xf numFmtId="0" fontId="5" fillId="0" borderId="83" xfId="60" applyFont="1" applyBorder="1" applyAlignment="1">
      <alignment horizontal="center"/>
      <protection/>
    </xf>
    <xf numFmtId="0" fontId="5" fillId="0" borderId="84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85" xfId="60" applyFont="1" applyBorder="1" applyAlignment="1">
      <alignment horizontal="center"/>
      <protection/>
    </xf>
    <xf numFmtId="0" fontId="5" fillId="0" borderId="86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85" xfId="60" applyNumberFormat="1" applyFont="1" applyBorder="1" applyAlignment="1">
      <alignment horizontal="center"/>
      <protection/>
    </xf>
    <xf numFmtId="0" fontId="48" fillId="0" borderId="84" xfId="60" applyFont="1" applyBorder="1" applyAlignment="1">
      <alignment horizontal="left" wrapText="1"/>
      <protection/>
    </xf>
    <xf numFmtId="0" fontId="3" fillId="0" borderId="87" xfId="60" applyFont="1" applyBorder="1" applyAlignment="1">
      <alignment horizontal="center"/>
      <protection/>
    </xf>
    <xf numFmtId="0" fontId="3" fillId="0" borderId="84" xfId="60" applyFont="1" applyBorder="1" applyAlignment="1">
      <alignment horizontal="left" wrapText="1"/>
      <protection/>
    </xf>
    <xf numFmtId="0" fontId="5" fillId="0" borderId="24" xfId="60" applyFont="1" applyBorder="1" applyAlignment="1">
      <alignment horizontal="left" wrapText="1"/>
      <protection/>
    </xf>
    <xf numFmtId="0" fontId="5" fillId="0" borderId="88" xfId="60" applyFont="1" applyBorder="1" applyAlignment="1">
      <alignment horizontal="center"/>
      <protection/>
    </xf>
    <xf numFmtId="0" fontId="5" fillId="0" borderId="78" xfId="60" applyFont="1" applyBorder="1" applyAlignment="1">
      <alignment horizontal="left" wrapText="1"/>
      <protection/>
    </xf>
    <xf numFmtId="0" fontId="3" fillId="0" borderId="87" xfId="60" applyFont="1" applyBorder="1" applyAlignment="1">
      <alignment horizontal="center" vertical="center"/>
      <protection/>
    </xf>
    <xf numFmtId="0" fontId="3" fillId="0" borderId="86" xfId="60" applyFont="1" applyBorder="1" applyAlignment="1">
      <alignment horizontal="center" vertical="center"/>
      <protection/>
    </xf>
    <xf numFmtId="0" fontId="5" fillId="0" borderId="84" xfId="60" applyFont="1" applyBorder="1" applyAlignment="1">
      <alignment horizontal="center" wrapText="1"/>
      <protection/>
    </xf>
    <xf numFmtId="0" fontId="3" fillId="0" borderId="83" xfId="60" applyFont="1" applyBorder="1" applyAlignment="1">
      <alignment horizontal="center"/>
      <protection/>
    </xf>
    <xf numFmtId="0" fontId="47" fillId="0" borderId="10" xfId="60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86" xfId="60" applyFont="1" applyBorder="1" applyAlignment="1">
      <alignment horizontal="center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88" xfId="60" applyFont="1" applyBorder="1" applyAlignment="1">
      <alignment horizontal="center"/>
      <protection/>
    </xf>
    <xf numFmtId="0" fontId="3" fillId="0" borderId="24" xfId="60" applyFont="1" applyBorder="1" applyAlignment="1">
      <alignment horizontal="left" wrapText="1"/>
      <protection/>
    </xf>
    <xf numFmtId="0" fontId="3" fillId="0" borderId="89" xfId="60" applyFont="1" applyBorder="1" applyAlignment="1">
      <alignment horizontal="center"/>
      <protection/>
    </xf>
    <xf numFmtId="0" fontId="3" fillId="0" borderId="90" xfId="60" applyFont="1" applyBorder="1" applyAlignment="1">
      <alignment horizontal="left" wrapText="1"/>
      <protection/>
    </xf>
    <xf numFmtId="3" fontId="3" fillId="0" borderId="91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2" fillId="0" borderId="28" xfId="60" applyFont="1" applyBorder="1">
      <alignment/>
      <protection/>
    </xf>
    <xf numFmtId="2" fontId="6" fillId="0" borderId="28" xfId="60" applyNumberFormat="1" applyFont="1" applyBorder="1" applyAlignment="1">
      <alignment horizont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4" fillId="0" borderId="92" xfId="60" applyFont="1" applyBorder="1" applyAlignment="1">
      <alignment horizontal="center"/>
      <protection/>
    </xf>
    <xf numFmtId="0" fontId="4" fillId="0" borderId="81" xfId="60" applyFont="1" applyBorder="1" applyAlignment="1">
      <alignment horizontal="left" wrapText="1"/>
      <protection/>
    </xf>
    <xf numFmtId="0" fontId="4" fillId="0" borderId="81" xfId="60" applyFont="1" applyBorder="1" applyAlignment="1">
      <alignment horizontal="left"/>
      <protection/>
    </xf>
    <xf numFmtId="0" fontId="4" fillId="0" borderId="82" xfId="60" applyFont="1" applyBorder="1" applyAlignment="1">
      <alignment horizontal="left"/>
      <protection/>
    </xf>
    <xf numFmtId="0" fontId="2" fillId="0" borderId="87" xfId="60" applyFont="1" applyBorder="1" applyAlignment="1">
      <alignment horizontal="left"/>
      <protection/>
    </xf>
    <xf numFmtId="0" fontId="2" fillId="0" borderId="10" xfId="61" applyFont="1" applyFill="1" applyBorder="1" applyAlignment="1">
      <alignment horizontal="left" wrapText="1"/>
      <protection/>
    </xf>
    <xf numFmtId="0" fontId="4" fillId="0" borderId="10" xfId="60" applyFont="1" applyBorder="1" applyAlignment="1">
      <alignment horizontal="left"/>
      <protection/>
    </xf>
    <xf numFmtId="0" fontId="4" fillId="0" borderId="85" xfId="60" applyFont="1" applyBorder="1" applyAlignment="1">
      <alignment horizontal="left"/>
      <protection/>
    </xf>
    <xf numFmtId="0" fontId="2" fillId="0" borderId="10" xfId="60" applyFont="1" applyBorder="1" applyAlignment="1">
      <alignment horizontal="left" wrapText="1"/>
      <protection/>
    </xf>
    <xf numFmtId="0" fontId="4" fillId="0" borderId="87" xfId="60" applyFont="1" applyBorder="1" applyAlignment="1">
      <alignment horizontal="center"/>
      <protection/>
    </xf>
    <xf numFmtId="0" fontId="4" fillId="0" borderId="10" xfId="60" applyFont="1" applyBorder="1" applyAlignment="1">
      <alignment horizontal="left" wrapText="1"/>
      <protection/>
    </xf>
    <xf numFmtId="0" fontId="2" fillId="0" borderId="87" xfId="60" applyFont="1" applyBorder="1" applyAlignment="1">
      <alignment horizontal="center"/>
      <protection/>
    </xf>
    <xf numFmtId="3" fontId="4" fillId="0" borderId="10" xfId="60" applyNumberFormat="1" applyFont="1" applyBorder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4" fillId="0" borderId="85" xfId="60" applyFont="1" applyBorder="1" applyAlignment="1">
      <alignment horizontal="left" wrapText="1"/>
      <protection/>
    </xf>
    <xf numFmtId="0" fontId="2" fillId="0" borderId="87" xfId="60" applyFont="1" applyFill="1" applyBorder="1" applyAlignment="1">
      <alignment horizontal="center"/>
      <protection/>
    </xf>
    <xf numFmtId="0" fontId="2" fillId="0" borderId="5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93" xfId="60" applyFont="1" applyBorder="1" applyAlignment="1">
      <alignment horizontal="center" vertical="center" wrapText="1"/>
      <protection/>
    </xf>
    <xf numFmtId="0" fontId="4" fillId="0" borderId="87" xfId="60" applyFont="1" applyBorder="1">
      <alignment/>
      <protection/>
    </xf>
    <xf numFmtId="0" fontId="2" fillId="0" borderId="87" xfId="0" applyFont="1" applyBorder="1" applyAlignment="1">
      <alignment/>
    </xf>
    <xf numFmtId="0" fontId="2" fillId="0" borderId="87" xfId="60" applyFont="1" applyBorder="1">
      <alignment/>
      <protection/>
    </xf>
    <xf numFmtId="0" fontId="2" fillId="0" borderId="89" xfId="60" applyFont="1" applyBorder="1">
      <alignment/>
      <protection/>
    </xf>
    <xf numFmtId="0" fontId="4" fillId="0" borderId="90" xfId="60" applyFont="1" applyBorder="1" applyAlignment="1">
      <alignment horizontal="left"/>
      <protection/>
    </xf>
    <xf numFmtId="0" fontId="2" fillId="0" borderId="90" xfId="60" applyFont="1" applyBorder="1" applyAlignment="1">
      <alignment horizontal="left"/>
      <protection/>
    </xf>
    <xf numFmtId="0" fontId="4" fillId="0" borderId="91" xfId="60" applyFont="1" applyBorder="1" applyAlignment="1">
      <alignment horizontal="left"/>
      <protection/>
    </xf>
    <xf numFmtId="0" fontId="2" fillId="0" borderId="0" xfId="0" applyFont="1" applyAlignment="1">
      <alignment/>
    </xf>
    <xf numFmtId="0" fontId="4" fillId="0" borderId="0" xfId="60" applyFont="1" applyBorder="1" applyAlignment="1">
      <alignment horizontal="left"/>
      <protection/>
    </xf>
    <xf numFmtId="0" fontId="43" fillId="0" borderId="0" xfId="60" applyFont="1" applyBorder="1" applyAlignment="1">
      <alignment horizontal="left"/>
      <protection/>
    </xf>
    <xf numFmtId="0" fontId="5" fillId="0" borderId="28" xfId="0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10" xfId="46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3" fontId="5" fillId="0" borderId="28" xfId="46" applyNumberFormat="1" applyBorder="1" applyAlignment="1">
      <alignment/>
    </xf>
    <xf numFmtId="0" fontId="5" fillId="0" borderId="94" xfId="0" applyFont="1" applyBorder="1" applyAlignment="1">
      <alignment vertical="center"/>
    </xf>
    <xf numFmtId="0" fontId="48" fillId="0" borderId="95" xfId="0" applyFont="1" applyBorder="1" applyAlignment="1">
      <alignment vertical="center"/>
    </xf>
    <xf numFmtId="0" fontId="48" fillId="0" borderId="95" xfId="0" applyFont="1" applyBorder="1" applyAlignment="1">
      <alignment horizontal="center" vertical="center"/>
    </xf>
    <xf numFmtId="3" fontId="48" fillId="0" borderId="95" xfId="46" applyNumberFormat="1" applyFont="1" applyBorder="1" applyAlignment="1">
      <alignment vertical="center"/>
    </xf>
    <xf numFmtId="3" fontId="48" fillId="0" borderId="96" xfId="46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173" fontId="5" fillId="0" borderId="10" xfId="44" applyNumberFormat="1" applyFont="1" applyBorder="1" applyAlignment="1">
      <alignment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68" xfId="0" applyBorder="1" applyAlignment="1">
      <alignment/>
    </xf>
    <xf numFmtId="0" fontId="0" fillId="0" borderId="84" xfId="0" applyBorder="1" applyAlignment="1">
      <alignment/>
    </xf>
    <xf numFmtId="0" fontId="0" fillId="0" borderId="24" xfId="0" applyBorder="1" applyAlignment="1">
      <alignment/>
    </xf>
    <xf numFmtId="0" fontId="5" fillId="0" borderId="28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84" xfId="0" applyFont="1" applyBorder="1" applyAlignment="1">
      <alignment/>
    </xf>
    <xf numFmtId="0" fontId="39" fillId="39" borderId="0" xfId="0" applyFont="1" applyFill="1" applyAlignment="1">
      <alignment horizontal="left"/>
    </xf>
    <xf numFmtId="0" fontId="10" fillId="45" borderId="68" xfId="0" applyFont="1" applyFill="1" applyBorder="1" applyAlignment="1">
      <alignment horizontal="center" vertical="center" wrapText="1"/>
    </xf>
    <xf numFmtId="0" fontId="10" fillId="45" borderId="75" xfId="0" applyFont="1" applyFill="1" applyBorder="1" applyAlignment="1">
      <alignment horizontal="center" vertical="center" wrapText="1"/>
    </xf>
    <xf numFmtId="0" fontId="10" fillId="45" borderId="84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0" fontId="2" fillId="45" borderId="97" xfId="0" applyFont="1" applyFill="1" applyBorder="1" applyAlignment="1">
      <alignment horizontal="center" vertical="center" wrapText="1"/>
    </xf>
    <xf numFmtId="173" fontId="4" fillId="0" borderId="10" xfId="44" applyNumberFormat="1" applyFont="1" applyBorder="1" applyAlignment="1">
      <alignment horizontal="left"/>
    </xf>
    <xf numFmtId="173" fontId="4" fillId="0" borderId="85" xfId="44" applyNumberFormat="1" applyFont="1" applyBorder="1" applyAlignment="1">
      <alignment horizontal="left"/>
    </xf>
    <xf numFmtId="17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173" fontId="3" fillId="0" borderId="90" xfId="44" applyNumberFormat="1" applyFont="1" applyBorder="1" applyAlignment="1">
      <alignment horizontal="center"/>
    </xf>
    <xf numFmtId="0" fontId="23" fillId="31" borderId="0" xfId="51" applyFont="1" applyBorder="1" applyAlignment="1">
      <alignment horizontal="right"/>
    </xf>
    <xf numFmtId="0" fontId="11" fillId="0" borderId="98" xfId="0" applyFont="1" applyBorder="1" applyAlignment="1">
      <alignment/>
    </xf>
    <xf numFmtId="37" fontId="11" fillId="0" borderId="0" xfId="0" applyNumberFormat="1" applyFont="1" applyAlignment="1">
      <alignment/>
    </xf>
    <xf numFmtId="0" fontId="45" fillId="0" borderId="7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7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76" xfId="0" applyNumberFormat="1" applyFont="1" applyBorder="1" applyAlignment="1">
      <alignment horizontal="center"/>
    </xf>
    <xf numFmtId="49" fontId="35" fillId="39" borderId="0" xfId="0" applyNumberFormat="1" applyFont="1" applyFill="1" applyAlignment="1">
      <alignment horizontal="left"/>
    </xf>
    <xf numFmtId="0" fontId="3" fillId="39" borderId="0" xfId="0" applyFont="1" applyFill="1" applyAlignment="1">
      <alignment horizontal="left"/>
    </xf>
    <xf numFmtId="0" fontId="14" fillId="39" borderId="0" xfId="0" applyFont="1" applyFill="1" applyAlignment="1">
      <alignment horizontal="center"/>
    </xf>
    <xf numFmtId="0" fontId="23" fillId="31" borderId="0" xfId="51" applyFont="1" applyAlignment="1">
      <alignment horizontal="right"/>
    </xf>
    <xf numFmtId="0" fontId="23" fillId="31" borderId="99" xfId="51" applyFont="1" applyBorder="1" applyAlignment="1">
      <alignment horizontal="right"/>
    </xf>
    <xf numFmtId="49" fontId="27" fillId="39" borderId="0" xfId="0" applyNumberFormat="1" applyFont="1" applyFill="1" applyBorder="1" applyAlignment="1">
      <alignment horizontal="left"/>
    </xf>
    <xf numFmtId="49" fontId="36" fillId="39" borderId="0" xfId="0" applyNumberFormat="1" applyFont="1" applyFill="1" applyAlignment="1">
      <alignment horizontal="left"/>
    </xf>
    <xf numFmtId="49" fontId="37" fillId="39" borderId="0" xfId="54" applyNumberFormat="1" applyFont="1" applyFill="1" applyBorder="1" applyAlignment="1">
      <alignment horizontal="left"/>
    </xf>
    <xf numFmtId="0" fontId="37" fillId="39" borderId="0" xfId="54" applyFont="1" applyFill="1" applyBorder="1" applyAlignment="1">
      <alignment horizontal="left"/>
    </xf>
    <xf numFmtId="0" fontId="38" fillId="39" borderId="0" xfId="0" applyFont="1" applyFill="1" applyAlignment="1">
      <alignment horizontal="center"/>
    </xf>
    <xf numFmtId="0" fontId="39" fillId="39" borderId="0" xfId="0" applyFont="1" applyFill="1" applyAlignment="1">
      <alignment horizontal="left"/>
    </xf>
    <xf numFmtId="0" fontId="10" fillId="45" borderId="68" xfId="0" applyFont="1" applyFill="1" applyBorder="1" applyAlignment="1">
      <alignment horizontal="center" vertical="center" wrapText="1"/>
    </xf>
    <xf numFmtId="0" fontId="10" fillId="45" borderId="75" xfId="0" applyFont="1" applyFill="1" applyBorder="1" applyAlignment="1">
      <alignment horizontal="center" vertical="center" wrapText="1"/>
    </xf>
    <xf numFmtId="0" fontId="10" fillId="45" borderId="84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0" fontId="2" fillId="45" borderId="9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2" fontId="3" fillId="0" borderId="68" xfId="60" applyNumberFormat="1" applyFont="1" applyBorder="1" applyAlignment="1">
      <alignment horizontal="center" wrapText="1"/>
      <protection/>
    </xf>
    <xf numFmtId="2" fontId="3" fillId="0" borderId="75" xfId="60" applyNumberFormat="1" applyFont="1" applyBorder="1" applyAlignment="1">
      <alignment horizontal="center" wrapText="1"/>
      <protection/>
    </xf>
    <xf numFmtId="2" fontId="3" fillId="0" borderId="84" xfId="60" applyNumberFormat="1" applyFont="1" applyBorder="1" applyAlignment="1">
      <alignment horizontal="center" wrapText="1"/>
      <protection/>
    </xf>
    <xf numFmtId="2" fontId="6" fillId="0" borderId="0" xfId="60" applyNumberFormat="1" applyFont="1" applyBorder="1" applyAlignment="1">
      <alignment horizontal="center" wrapText="1"/>
      <protection/>
    </xf>
    <xf numFmtId="2" fontId="6" fillId="0" borderId="74" xfId="60" applyNumberFormat="1" applyFont="1" applyBorder="1" applyAlignment="1">
      <alignment horizontal="center" wrapText="1"/>
      <protection/>
    </xf>
    <xf numFmtId="0" fontId="3" fillId="0" borderId="100" xfId="60" applyFont="1" applyBorder="1" applyAlignment="1">
      <alignment horizontal="left" wrapText="1"/>
      <protection/>
    </xf>
    <xf numFmtId="0" fontId="3" fillId="0" borderId="81" xfId="60" applyFont="1" applyBorder="1" applyAlignment="1">
      <alignment horizontal="left" wrapText="1"/>
      <protection/>
    </xf>
    <xf numFmtId="0" fontId="5" fillId="0" borderId="75" xfId="60" applyFont="1" applyBorder="1" applyAlignment="1">
      <alignment horizontal="left" wrapText="1"/>
      <protection/>
    </xf>
    <xf numFmtId="0" fontId="5" fillId="0" borderId="84" xfId="60" applyFont="1" applyBorder="1" applyAlignment="1">
      <alignment horizontal="left" wrapText="1"/>
      <protection/>
    </xf>
    <xf numFmtId="0" fontId="3" fillId="0" borderId="75" xfId="60" applyFont="1" applyBorder="1" applyAlignment="1">
      <alignment horizontal="left" wrapText="1"/>
      <protection/>
    </xf>
    <xf numFmtId="0" fontId="3" fillId="0" borderId="84" xfId="60" applyFont="1" applyBorder="1" applyAlignment="1">
      <alignment horizontal="left" wrapText="1"/>
      <protection/>
    </xf>
    <xf numFmtId="0" fontId="5" fillId="0" borderId="75" xfId="60" applyFont="1" applyBorder="1" applyAlignment="1">
      <alignment horizontal="center" wrapText="1"/>
      <protection/>
    </xf>
    <xf numFmtId="0" fontId="5" fillId="0" borderId="84" xfId="60" applyFont="1" applyBorder="1" applyAlignment="1">
      <alignment horizontal="center" wrapText="1"/>
      <protection/>
    </xf>
    <xf numFmtId="0" fontId="48" fillId="0" borderId="84" xfId="60" applyFont="1" applyBorder="1" applyAlignment="1">
      <alignment horizontal="left" wrapText="1"/>
      <protection/>
    </xf>
    <xf numFmtId="0" fontId="48" fillId="0" borderId="10" xfId="60" applyFont="1" applyBorder="1" applyAlignment="1">
      <alignment horizontal="left" wrapText="1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90" xfId="60" applyFont="1" applyBorder="1" applyAlignment="1">
      <alignment horizontal="left" wrapText="1"/>
      <protection/>
    </xf>
    <xf numFmtId="0" fontId="6" fillId="0" borderId="69" xfId="60" applyFont="1" applyBorder="1" applyAlignment="1">
      <alignment horizontal="center" wrapText="1"/>
      <protection/>
    </xf>
    <xf numFmtId="0" fontId="6" fillId="0" borderId="71" xfId="60" applyFont="1" applyBorder="1" applyAlignment="1">
      <alignment horizontal="center" wrapText="1"/>
      <protection/>
    </xf>
    <xf numFmtId="0" fontId="6" fillId="0" borderId="72" xfId="60" applyFont="1" applyBorder="1" applyAlignment="1">
      <alignment horizontal="center" wrapText="1"/>
      <protection/>
    </xf>
    <xf numFmtId="0" fontId="4" fillId="0" borderId="100" xfId="60" applyFont="1" applyBorder="1" applyAlignment="1">
      <alignment horizontal="left" wrapText="1"/>
      <protection/>
    </xf>
    <xf numFmtId="0" fontId="4" fillId="0" borderId="81" xfId="60" applyFont="1" applyBorder="1" applyAlignment="1">
      <alignment horizontal="left" wrapText="1"/>
      <protection/>
    </xf>
    <xf numFmtId="0" fontId="2" fillId="0" borderId="10" xfId="61" applyFont="1" applyFill="1" applyBorder="1" applyAlignment="1">
      <alignment horizontal="left" wrapText="1"/>
      <protection/>
    </xf>
    <xf numFmtId="0" fontId="4" fillId="0" borderId="10" xfId="61" applyFont="1" applyFill="1" applyBorder="1" applyAlignment="1">
      <alignment horizontal="left" wrapText="1"/>
      <protection/>
    </xf>
    <xf numFmtId="0" fontId="4" fillId="0" borderId="10" xfId="60" applyFont="1" applyBorder="1" applyAlignment="1">
      <alignment horizontal="left" wrapText="1"/>
      <protection/>
    </xf>
    <xf numFmtId="0" fontId="2" fillId="0" borderId="10" xfId="60" applyFont="1" applyBorder="1" applyAlignment="1">
      <alignment horizontal="left" wrapText="1"/>
      <protection/>
    </xf>
    <xf numFmtId="0" fontId="2" fillId="0" borderId="10" xfId="60" applyFont="1" applyBorder="1" applyAlignment="1">
      <alignment horizontal="left"/>
      <protection/>
    </xf>
    <xf numFmtId="0" fontId="4" fillId="0" borderId="10" xfId="60" applyFont="1" applyBorder="1" applyAlignment="1">
      <alignment horizontal="left"/>
      <protection/>
    </xf>
    <xf numFmtId="0" fontId="50" fillId="0" borderId="10" xfId="61" applyFont="1" applyFill="1" applyBorder="1" applyAlignment="1">
      <alignment horizontal="left" wrapText="1"/>
      <protection/>
    </xf>
    <xf numFmtId="0" fontId="50" fillId="0" borderId="10" xfId="60" applyFont="1" applyBorder="1" applyAlignment="1">
      <alignment horizontal="left"/>
      <protection/>
    </xf>
    <xf numFmtId="0" fontId="50" fillId="0" borderId="90" xfId="60" applyFont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_Pasqyrat financiare-(SKK-ve) 2008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5_Pasqyrat financiare-(SKK-ve) 2008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144</xdr:row>
      <xdr:rowOff>38100</xdr:rowOff>
    </xdr:from>
    <xdr:to>
      <xdr:col>7</xdr:col>
      <xdr:colOff>704850</xdr:colOff>
      <xdr:row>144</xdr:row>
      <xdr:rowOff>85725</xdr:rowOff>
    </xdr:to>
    <xdr:sp>
      <xdr:nvSpPr>
        <xdr:cNvPr id="1" name="Right Arrow 3"/>
        <xdr:cNvSpPr>
          <a:spLocks/>
        </xdr:cNvSpPr>
      </xdr:nvSpPr>
      <xdr:spPr>
        <a:xfrm>
          <a:off x="5915025" y="22488525"/>
          <a:ext cx="590550" cy="47625"/>
        </a:xfrm>
        <a:prstGeom prst="rightArrow">
          <a:avLst>
            <a:gd name="adj" fmla="val 466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28">
      <selection activeCell="A2" sqref="A2:J51"/>
    </sheetView>
  </sheetViews>
  <sheetFormatPr defaultColWidth="9.140625" defaultRowHeight="15"/>
  <sheetData>
    <row r="2" spans="1:10" ht="15">
      <c r="A2" s="315"/>
      <c r="B2" s="316"/>
      <c r="C2" s="316"/>
      <c r="D2" s="316"/>
      <c r="E2" s="316"/>
      <c r="F2" s="316"/>
      <c r="G2" s="316"/>
      <c r="H2" s="316"/>
      <c r="I2" s="316"/>
      <c r="J2" s="317"/>
    </row>
    <row r="3" spans="1:10" ht="15.75">
      <c r="A3" s="318"/>
      <c r="B3" s="319" t="s">
        <v>282</v>
      </c>
      <c r="C3" s="320"/>
      <c r="D3" s="320"/>
      <c r="E3" s="321" t="s">
        <v>303</v>
      </c>
      <c r="G3" s="322"/>
      <c r="H3" s="320"/>
      <c r="I3" s="320"/>
      <c r="J3" s="323"/>
    </row>
    <row r="4" spans="1:10" ht="15.75">
      <c r="A4" s="318"/>
      <c r="B4" s="319" t="s">
        <v>283</v>
      </c>
      <c r="C4" s="320"/>
      <c r="D4" s="320"/>
      <c r="E4" s="324"/>
      <c r="F4" s="325" t="s">
        <v>284</v>
      </c>
      <c r="G4" s="326"/>
      <c r="H4" s="320"/>
      <c r="I4" s="320"/>
      <c r="J4" s="323"/>
    </row>
    <row r="5" spans="1:10" ht="15.75">
      <c r="A5" s="318"/>
      <c r="B5" s="319" t="s">
        <v>285</v>
      </c>
      <c r="C5" s="320"/>
      <c r="D5" s="320"/>
      <c r="E5" s="320"/>
      <c r="F5" s="321" t="s">
        <v>286</v>
      </c>
      <c r="G5" s="327"/>
      <c r="H5" s="320"/>
      <c r="I5" s="320"/>
      <c r="J5" s="323"/>
    </row>
    <row r="6" spans="1:10" ht="15.75">
      <c r="A6" s="318"/>
      <c r="B6" s="319" t="s">
        <v>287</v>
      </c>
      <c r="C6" s="320"/>
      <c r="D6" s="320"/>
      <c r="E6" s="324"/>
      <c r="F6" s="328" t="s">
        <v>304</v>
      </c>
      <c r="G6" s="324"/>
      <c r="H6" s="320"/>
      <c r="I6" s="320"/>
      <c r="J6" s="323"/>
    </row>
    <row r="7" spans="1:10" ht="15.75">
      <c r="A7" s="318"/>
      <c r="B7" s="320"/>
      <c r="C7" s="320"/>
      <c r="D7" s="320"/>
      <c r="E7" s="320"/>
      <c r="F7" s="320"/>
      <c r="G7" s="329"/>
      <c r="H7" s="329"/>
      <c r="I7" s="320"/>
      <c r="J7" s="323"/>
    </row>
    <row r="8" spans="1:10" ht="15">
      <c r="A8" s="318"/>
      <c r="B8" s="320"/>
      <c r="C8" s="320"/>
      <c r="D8" s="320"/>
      <c r="E8" s="320"/>
      <c r="F8" s="320"/>
      <c r="G8" s="320"/>
      <c r="H8" s="320"/>
      <c r="I8" s="320"/>
      <c r="J8" s="323"/>
    </row>
    <row r="9" spans="1:10" ht="15">
      <c r="A9" s="318"/>
      <c r="B9" s="320"/>
      <c r="C9" s="320"/>
      <c r="D9" s="320"/>
      <c r="E9" s="320"/>
      <c r="F9" s="320"/>
      <c r="G9" s="320"/>
      <c r="H9" s="320"/>
      <c r="I9" s="320"/>
      <c r="J9" s="323"/>
    </row>
    <row r="10" spans="1:10" ht="15.75">
      <c r="A10" s="318"/>
      <c r="B10" s="327" t="s">
        <v>288</v>
      </c>
      <c r="C10" s="320"/>
      <c r="D10" s="320"/>
      <c r="E10" s="320" t="s">
        <v>305</v>
      </c>
      <c r="F10" s="330"/>
      <c r="G10" s="320"/>
      <c r="H10" s="320"/>
      <c r="I10" s="320"/>
      <c r="J10" s="323"/>
    </row>
    <row r="11" spans="1:10" ht="15.75">
      <c r="A11" s="318"/>
      <c r="B11" s="327" t="s">
        <v>289</v>
      </c>
      <c r="C11" s="320"/>
      <c r="D11" s="320"/>
      <c r="E11" s="331"/>
      <c r="F11" s="332"/>
      <c r="G11" s="324"/>
      <c r="H11" s="320"/>
      <c r="I11" s="320"/>
      <c r="J11" s="323"/>
    </row>
    <row r="12" spans="1:10" ht="15">
      <c r="A12" s="318"/>
      <c r="B12" s="320"/>
      <c r="C12" s="320"/>
      <c r="D12" s="320"/>
      <c r="E12" s="320"/>
      <c r="F12" s="320"/>
      <c r="G12" s="320"/>
      <c r="H12" s="320"/>
      <c r="I12" s="320"/>
      <c r="J12" s="323"/>
    </row>
    <row r="13" spans="1:10" ht="15">
      <c r="A13" s="318"/>
      <c r="B13" s="320"/>
      <c r="C13" s="320"/>
      <c r="D13" s="320"/>
      <c r="E13" s="320"/>
      <c r="F13" s="320"/>
      <c r="G13" s="320"/>
      <c r="H13" s="320"/>
      <c r="I13" s="320"/>
      <c r="J13" s="323"/>
    </row>
    <row r="14" spans="1:10" ht="15">
      <c r="A14" s="318"/>
      <c r="B14" s="320"/>
      <c r="C14" s="320"/>
      <c r="D14" s="320"/>
      <c r="E14" s="320"/>
      <c r="F14" s="320"/>
      <c r="G14" s="320"/>
      <c r="H14" s="320"/>
      <c r="I14" s="320"/>
      <c r="J14" s="323"/>
    </row>
    <row r="15" spans="1:10" ht="15.75">
      <c r="A15" s="318"/>
      <c r="B15" s="327" t="s">
        <v>290</v>
      </c>
      <c r="C15" s="320"/>
      <c r="D15" s="320"/>
      <c r="E15" s="333" t="s">
        <v>306</v>
      </c>
      <c r="F15" s="334"/>
      <c r="G15" s="334"/>
      <c r="H15" s="320"/>
      <c r="I15" s="320"/>
      <c r="J15" s="323"/>
    </row>
    <row r="16" spans="1:10" ht="15.75">
      <c r="A16" s="318"/>
      <c r="B16" s="320"/>
      <c r="C16" s="320"/>
      <c r="D16" s="320"/>
      <c r="E16" s="335"/>
      <c r="F16" s="324"/>
      <c r="G16" s="324"/>
      <c r="H16" s="320"/>
      <c r="I16" s="320"/>
      <c r="J16" s="323"/>
    </row>
    <row r="17" spans="1:10" ht="15">
      <c r="A17" s="318"/>
      <c r="B17" s="320"/>
      <c r="C17" s="320"/>
      <c r="D17" s="320"/>
      <c r="E17" s="320"/>
      <c r="F17" s="320"/>
      <c r="G17" s="320"/>
      <c r="H17" s="320"/>
      <c r="I17" s="320"/>
      <c r="J17" s="323"/>
    </row>
    <row r="18" spans="1:10" ht="15">
      <c r="A18" s="318"/>
      <c r="B18" s="320"/>
      <c r="C18" s="320"/>
      <c r="D18" s="320"/>
      <c r="E18" s="320"/>
      <c r="F18" s="320"/>
      <c r="G18" s="320"/>
      <c r="H18" s="320"/>
      <c r="I18" s="320"/>
      <c r="J18" s="323"/>
    </row>
    <row r="19" spans="1:10" ht="15">
      <c r="A19" s="318"/>
      <c r="B19" s="320"/>
      <c r="C19" s="320"/>
      <c r="D19" s="320"/>
      <c r="E19" s="320"/>
      <c r="F19" s="320"/>
      <c r="G19" s="320"/>
      <c r="H19" s="320"/>
      <c r="I19" s="320"/>
      <c r="J19" s="323"/>
    </row>
    <row r="20" spans="1:10" ht="15">
      <c r="A20" s="318"/>
      <c r="B20" s="320"/>
      <c r="C20" s="320"/>
      <c r="D20" s="320"/>
      <c r="E20" s="320"/>
      <c r="F20" s="320"/>
      <c r="G20" s="320"/>
      <c r="H20" s="320"/>
      <c r="I20" s="320"/>
      <c r="J20" s="323"/>
    </row>
    <row r="21" spans="1:10" ht="15">
      <c r="A21" s="318"/>
      <c r="B21" s="320"/>
      <c r="C21" s="320"/>
      <c r="D21" s="320"/>
      <c r="E21" s="320"/>
      <c r="F21" s="320"/>
      <c r="G21" s="320"/>
      <c r="H21" s="320"/>
      <c r="I21" s="320"/>
      <c r="J21" s="323"/>
    </row>
    <row r="22" spans="1:10" ht="15">
      <c r="A22" s="318"/>
      <c r="B22" s="320"/>
      <c r="C22" s="320"/>
      <c r="D22" s="320"/>
      <c r="E22" s="320"/>
      <c r="F22" s="320"/>
      <c r="G22" s="320"/>
      <c r="H22" s="320"/>
      <c r="I22" s="320"/>
      <c r="J22" s="323"/>
    </row>
    <row r="23" spans="1:10" ht="15">
      <c r="A23" s="318"/>
      <c r="B23" s="320"/>
      <c r="C23" s="320"/>
      <c r="D23" s="320"/>
      <c r="E23" s="320"/>
      <c r="F23" s="320"/>
      <c r="G23" s="320"/>
      <c r="H23" s="320"/>
      <c r="I23" s="320"/>
      <c r="J23" s="323"/>
    </row>
    <row r="24" spans="1:10" ht="15">
      <c r="A24" s="318"/>
      <c r="B24" s="320"/>
      <c r="C24" s="320"/>
      <c r="D24" s="320"/>
      <c r="E24" s="320"/>
      <c r="F24" s="320"/>
      <c r="G24" s="320"/>
      <c r="H24" s="320"/>
      <c r="I24" s="320"/>
      <c r="J24" s="323"/>
    </row>
    <row r="25" spans="1:10" ht="15">
      <c r="A25" s="318"/>
      <c r="C25" s="320"/>
      <c r="D25" s="320"/>
      <c r="E25" s="320"/>
      <c r="F25" s="320"/>
      <c r="G25" s="320"/>
      <c r="H25" s="320"/>
      <c r="I25" s="320"/>
      <c r="J25" s="323"/>
    </row>
    <row r="26" spans="1:10" ht="15">
      <c r="A26" s="318"/>
      <c r="B26" s="320"/>
      <c r="C26" s="320"/>
      <c r="D26" s="320"/>
      <c r="E26" s="320"/>
      <c r="F26" s="320"/>
      <c r="G26" s="320"/>
      <c r="H26" s="320"/>
      <c r="I26" s="320"/>
      <c r="J26" s="323"/>
    </row>
    <row r="27" spans="1:10" ht="15">
      <c r="A27" s="318"/>
      <c r="B27" s="320"/>
      <c r="C27" s="320"/>
      <c r="D27" s="320"/>
      <c r="E27" s="320"/>
      <c r="F27" s="320"/>
      <c r="G27" s="320"/>
      <c r="H27" s="320"/>
      <c r="I27" s="320"/>
      <c r="J27" s="323"/>
    </row>
    <row r="28" spans="1:10" ht="15">
      <c r="A28" s="318"/>
      <c r="B28" s="320"/>
      <c r="C28" s="320"/>
      <c r="D28" s="320"/>
      <c r="E28" s="320"/>
      <c r="F28" s="320"/>
      <c r="G28" s="320"/>
      <c r="H28" s="320"/>
      <c r="I28" s="320"/>
      <c r="J28" s="323"/>
    </row>
    <row r="29" spans="1:10" ht="33.75">
      <c r="A29" s="463" t="s">
        <v>291</v>
      </c>
      <c r="B29" s="464"/>
      <c r="C29" s="464"/>
      <c r="D29" s="464"/>
      <c r="E29" s="464"/>
      <c r="F29" s="464"/>
      <c r="G29" s="464"/>
      <c r="H29" s="464"/>
      <c r="I29" s="464"/>
      <c r="J29" s="465"/>
    </row>
    <row r="30" spans="1:10" ht="15">
      <c r="A30" s="318"/>
      <c r="B30" s="466" t="s">
        <v>292</v>
      </c>
      <c r="C30" s="466"/>
      <c r="D30" s="466"/>
      <c r="E30" s="466"/>
      <c r="F30" s="466"/>
      <c r="G30" s="466"/>
      <c r="H30" s="466"/>
      <c r="I30" s="466"/>
      <c r="J30" s="323"/>
    </row>
    <row r="31" spans="1:10" ht="15">
      <c r="A31" s="318"/>
      <c r="B31" s="466" t="s">
        <v>293</v>
      </c>
      <c r="C31" s="466"/>
      <c r="D31" s="466"/>
      <c r="E31" s="466"/>
      <c r="F31" s="466"/>
      <c r="G31" s="466"/>
      <c r="H31" s="466"/>
      <c r="I31" s="466"/>
      <c r="J31" s="323"/>
    </row>
    <row r="32" spans="1:10" ht="15">
      <c r="A32" s="318"/>
      <c r="B32" s="320"/>
      <c r="C32" s="320"/>
      <c r="D32" s="320"/>
      <c r="E32" s="320"/>
      <c r="F32" s="320"/>
      <c r="G32" s="320"/>
      <c r="H32" s="320"/>
      <c r="I32" s="320"/>
      <c r="J32" s="323"/>
    </row>
    <row r="33" spans="1:10" ht="15">
      <c r="A33" s="318"/>
      <c r="B33" s="320"/>
      <c r="C33" s="320"/>
      <c r="D33" s="320"/>
      <c r="E33" s="320"/>
      <c r="F33" s="320"/>
      <c r="G33" s="320"/>
      <c r="H33" s="320"/>
      <c r="I33" s="320"/>
      <c r="J33" s="323"/>
    </row>
    <row r="34" spans="1:10" ht="15">
      <c r="A34" s="318"/>
      <c r="B34" s="320"/>
      <c r="C34" s="320"/>
      <c r="D34" s="320"/>
      <c r="E34" s="320"/>
      <c r="F34" s="320"/>
      <c r="G34" s="320"/>
      <c r="H34" s="320"/>
      <c r="I34" s="320"/>
      <c r="J34" s="323"/>
    </row>
    <row r="35" spans="1:10" ht="15">
      <c r="A35" s="318"/>
      <c r="B35" s="320"/>
      <c r="C35" s="320"/>
      <c r="D35" s="320"/>
      <c r="E35" s="320"/>
      <c r="F35" s="320"/>
      <c r="G35" s="320"/>
      <c r="H35" s="320"/>
      <c r="I35" s="320"/>
      <c r="J35" s="323"/>
    </row>
    <row r="36" spans="1:10" ht="15">
      <c r="A36" s="318"/>
      <c r="B36" s="320"/>
      <c r="C36" s="320"/>
      <c r="D36" s="320"/>
      <c r="E36" s="320"/>
      <c r="F36" s="320"/>
      <c r="G36" s="320"/>
      <c r="H36" s="320"/>
      <c r="I36" s="320"/>
      <c r="J36" s="323"/>
    </row>
    <row r="37" spans="1:10" ht="15">
      <c r="A37" s="318"/>
      <c r="B37" s="320"/>
      <c r="C37" s="320"/>
      <c r="D37" s="320"/>
      <c r="E37" s="320"/>
      <c r="F37" s="320"/>
      <c r="G37" s="320"/>
      <c r="H37" s="320"/>
      <c r="I37" s="320"/>
      <c r="J37" s="323"/>
    </row>
    <row r="38" spans="1:10" ht="15">
      <c r="A38" s="318"/>
      <c r="B38" s="320"/>
      <c r="C38" s="320"/>
      <c r="D38" s="320"/>
      <c r="E38" s="320"/>
      <c r="F38" s="320"/>
      <c r="G38" s="320"/>
      <c r="H38" s="320"/>
      <c r="I38" s="320"/>
      <c r="J38" s="323"/>
    </row>
    <row r="39" spans="1:10" ht="15">
      <c r="A39" s="318"/>
      <c r="B39" s="320"/>
      <c r="C39" s="320"/>
      <c r="D39" s="320"/>
      <c r="E39" s="320"/>
      <c r="F39" s="320"/>
      <c r="G39" s="320"/>
      <c r="H39" s="320"/>
      <c r="I39" s="320"/>
      <c r="J39" s="323"/>
    </row>
    <row r="40" spans="1:10" ht="15.75">
      <c r="A40" s="318"/>
      <c r="B40" s="320"/>
      <c r="C40" s="336"/>
      <c r="D40" s="336"/>
      <c r="E40" s="336"/>
      <c r="F40" s="336"/>
      <c r="G40" s="336"/>
      <c r="H40" s="336"/>
      <c r="I40" s="320"/>
      <c r="J40" s="323"/>
    </row>
    <row r="41" spans="1:10" ht="15.75">
      <c r="A41" s="318"/>
      <c r="B41" s="334"/>
      <c r="C41" s="334"/>
      <c r="D41" s="334"/>
      <c r="E41" s="334"/>
      <c r="F41" s="337"/>
      <c r="G41" s="334"/>
      <c r="H41" s="334"/>
      <c r="I41" s="334"/>
      <c r="J41" s="323"/>
    </row>
    <row r="42" spans="1:10" ht="15">
      <c r="A42" s="318"/>
      <c r="B42" s="318"/>
      <c r="C42" s="320"/>
      <c r="D42" s="320"/>
      <c r="E42" s="320"/>
      <c r="F42" s="320"/>
      <c r="G42" s="320"/>
      <c r="H42" s="320"/>
      <c r="I42" s="323"/>
      <c r="J42" s="323"/>
    </row>
    <row r="43" spans="1:10" ht="15.75">
      <c r="A43" s="318"/>
      <c r="B43" s="318" t="s">
        <v>294</v>
      </c>
      <c r="D43" s="467" t="s">
        <v>476</v>
      </c>
      <c r="E43" s="467"/>
      <c r="F43" s="322" t="s">
        <v>295</v>
      </c>
      <c r="G43" s="338" t="s">
        <v>477</v>
      </c>
      <c r="H43" s="334"/>
      <c r="I43" s="323"/>
      <c r="J43" s="323"/>
    </row>
    <row r="44" spans="1:10" ht="15.75">
      <c r="A44" s="318"/>
      <c r="B44" s="318" t="s">
        <v>296</v>
      </c>
      <c r="C44" s="320"/>
      <c r="D44" s="334"/>
      <c r="E44" s="337"/>
      <c r="F44" s="334"/>
      <c r="G44" s="334"/>
      <c r="H44" s="334"/>
      <c r="I44" s="323"/>
      <c r="J44" s="323"/>
    </row>
    <row r="45" spans="1:10" ht="15.75">
      <c r="A45" s="318"/>
      <c r="B45" s="318" t="s">
        <v>297</v>
      </c>
      <c r="C45" s="320"/>
      <c r="D45" s="324" t="s">
        <v>298</v>
      </c>
      <c r="E45" s="332"/>
      <c r="F45" s="324"/>
      <c r="G45" s="332"/>
      <c r="H45" s="324"/>
      <c r="I45" s="323"/>
      <c r="J45" s="323"/>
    </row>
    <row r="46" spans="1:10" ht="15.75">
      <c r="A46" s="318"/>
      <c r="B46" s="318"/>
      <c r="C46" s="320"/>
      <c r="D46" s="320"/>
      <c r="E46" s="322" t="s">
        <v>299</v>
      </c>
      <c r="F46" s="339" t="s">
        <v>478</v>
      </c>
      <c r="G46" s="324"/>
      <c r="H46" s="324"/>
      <c r="I46" s="323"/>
      <c r="J46" s="323"/>
    </row>
    <row r="47" spans="1:10" ht="15">
      <c r="A47" s="318"/>
      <c r="B47" s="318" t="s">
        <v>300</v>
      </c>
      <c r="C47" s="320"/>
      <c r="D47" s="334"/>
      <c r="E47" s="334"/>
      <c r="F47" s="334"/>
      <c r="G47" s="334"/>
      <c r="H47" s="334"/>
      <c r="I47" s="323"/>
      <c r="J47" s="323"/>
    </row>
    <row r="48" spans="1:10" ht="15">
      <c r="A48" s="318"/>
      <c r="B48" s="340"/>
      <c r="C48" s="334"/>
      <c r="D48" s="334"/>
      <c r="E48" s="334"/>
      <c r="F48" s="334"/>
      <c r="G48" s="334"/>
      <c r="H48" s="334"/>
      <c r="I48" s="341"/>
      <c r="J48" s="323"/>
    </row>
    <row r="49" spans="1:10" ht="15">
      <c r="A49" s="318"/>
      <c r="B49" s="320"/>
      <c r="C49" s="320"/>
      <c r="D49" s="320"/>
      <c r="E49" s="320"/>
      <c r="F49" s="320"/>
      <c r="G49" s="320"/>
      <c r="H49" s="320"/>
      <c r="I49" s="320"/>
      <c r="J49" s="323"/>
    </row>
    <row r="50" spans="1:10" ht="15">
      <c r="A50" s="318"/>
      <c r="B50" s="320"/>
      <c r="C50" s="320"/>
      <c r="D50" s="320"/>
      <c r="E50" s="320"/>
      <c r="F50" s="320"/>
      <c r="G50" s="320"/>
      <c r="H50" s="320"/>
      <c r="I50" s="320"/>
      <c r="J50" s="323"/>
    </row>
    <row r="51" spans="1:10" ht="15">
      <c r="A51" s="340"/>
      <c r="B51" s="334"/>
      <c r="C51" s="334"/>
      <c r="D51" s="334"/>
      <c r="E51" s="334"/>
      <c r="F51" s="334"/>
      <c r="G51" s="334"/>
      <c r="H51" s="334"/>
      <c r="I51" s="334"/>
      <c r="J51" s="341"/>
    </row>
  </sheetData>
  <sheetProtection/>
  <mergeCells count="4">
    <mergeCell ref="A29:J29"/>
    <mergeCell ref="B30:I30"/>
    <mergeCell ref="B31:I31"/>
    <mergeCell ref="D43:E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A367"/>
  <sheetViews>
    <sheetView zoomScalePageLayoutView="0" workbookViewId="0" topLeftCell="A104">
      <selection activeCell="J322" sqref="J322"/>
    </sheetView>
  </sheetViews>
  <sheetFormatPr defaultColWidth="9.140625" defaultRowHeight="15" outlineLevelRow="1"/>
  <cols>
    <col min="1" max="1" width="0.2890625" style="197" customWidth="1"/>
    <col min="2" max="2" width="3.57421875" style="197" customWidth="1"/>
    <col min="3" max="3" width="43.00390625" style="197" customWidth="1"/>
    <col min="4" max="4" width="11.421875" style="197" customWidth="1"/>
    <col min="5" max="5" width="15.57421875" style="197" customWidth="1"/>
    <col min="6" max="6" width="13.140625" style="197" customWidth="1"/>
    <col min="7" max="7" width="19.00390625" style="197" hidden="1" customWidth="1"/>
    <col min="8" max="8" width="10.57421875" style="197" customWidth="1"/>
    <col min="9" max="9" width="12.140625" style="197" customWidth="1"/>
    <col min="10" max="10" width="11.7109375" style="197" customWidth="1"/>
    <col min="11" max="11" width="11.57421875" style="197" customWidth="1"/>
    <col min="12" max="12" width="13.421875" style="197" customWidth="1"/>
    <col min="13" max="14" width="7.28125" style="197" customWidth="1"/>
    <col min="15" max="15" width="4.00390625" style="198" customWidth="1"/>
    <col min="16" max="16" width="4.00390625" style="199" customWidth="1"/>
    <col min="17" max="17" width="28.421875" style="197" customWidth="1"/>
    <col min="18" max="18" width="9.00390625" style="197" customWidth="1"/>
    <col min="19" max="19" width="12.00390625" style="197" customWidth="1"/>
    <col min="20" max="20" width="10.140625" style="197" customWidth="1"/>
    <col min="21" max="21" width="8.8515625" style="197" customWidth="1"/>
    <col min="22" max="22" width="10.57421875" style="199" customWidth="1"/>
    <col min="23" max="23" width="10.28125" style="199" customWidth="1"/>
    <col min="24" max="24" width="13.00390625" style="199" customWidth="1"/>
    <col min="25" max="25" width="9.140625" style="197" customWidth="1"/>
    <col min="26" max="26" width="3.421875" style="201" customWidth="1"/>
    <col min="27" max="16384" width="9.140625" style="197" customWidth="1"/>
  </cols>
  <sheetData>
    <row r="1" ht="11.25"/>
    <row r="2" spans="2:25" ht="14.25">
      <c r="B2" s="132" t="s">
        <v>267</v>
      </c>
      <c r="C2" s="133"/>
      <c r="D2" s="133"/>
      <c r="E2" s="133"/>
      <c r="F2" s="133"/>
      <c r="X2" s="200"/>
      <c r="Y2" s="200"/>
    </row>
    <row r="3" spans="2:25" ht="14.25">
      <c r="B3" s="132"/>
      <c r="C3" s="133"/>
      <c r="D3" s="133"/>
      <c r="E3" s="133"/>
      <c r="F3" s="133"/>
      <c r="P3" s="32"/>
      <c r="X3" s="200"/>
      <c r="Y3" s="200"/>
    </row>
    <row r="4" spans="2:27" ht="18.75">
      <c r="B4" s="136" t="s">
        <v>236</v>
      </c>
      <c r="C4" s="136"/>
      <c r="D4" s="133"/>
      <c r="E4" s="133"/>
      <c r="F4" s="133"/>
      <c r="P4" s="197"/>
      <c r="X4" s="200"/>
      <c r="Y4" s="200"/>
      <c r="Z4" s="202"/>
      <c r="AA4" s="96" t="s">
        <v>215</v>
      </c>
    </row>
    <row r="5" spans="2:27" s="199" customFormat="1" ht="15" customHeight="1">
      <c r="B5" s="172"/>
      <c r="C5" s="172"/>
      <c r="D5" s="173"/>
      <c r="E5" s="173"/>
      <c r="F5" s="173"/>
      <c r="O5" s="198"/>
      <c r="P5" s="469" t="s">
        <v>209</v>
      </c>
      <c r="Q5" s="469"/>
      <c r="R5" s="469"/>
      <c r="S5" s="469"/>
      <c r="T5" s="469"/>
      <c r="U5" s="469"/>
      <c r="V5" s="469"/>
      <c r="X5" s="200"/>
      <c r="Y5" s="200"/>
      <c r="Z5" s="200"/>
      <c r="AA5" s="96"/>
    </row>
    <row r="6" spans="2:25" ht="15" customHeight="1" outlineLevel="1">
      <c r="B6" s="473" t="s">
        <v>281</v>
      </c>
      <c r="C6" s="473"/>
      <c r="D6" s="473"/>
      <c r="E6" s="473"/>
      <c r="F6" s="473"/>
      <c r="G6" s="473"/>
      <c r="P6" s="44"/>
      <c r="Q6" s="45"/>
      <c r="R6" s="45"/>
      <c r="S6" s="45"/>
      <c r="T6" s="45"/>
      <c r="U6" s="45"/>
      <c r="V6" s="51"/>
      <c r="X6" s="200"/>
      <c r="Y6" s="200"/>
    </row>
    <row r="7" spans="3:25" ht="1.5" customHeight="1" outlineLevel="1" thickBot="1">
      <c r="C7" s="57"/>
      <c r="P7" s="44"/>
      <c r="Q7" s="45"/>
      <c r="R7" s="45"/>
      <c r="S7" s="45"/>
      <c r="T7" s="45"/>
      <c r="U7" s="45"/>
      <c r="V7" s="51"/>
      <c r="X7" s="200"/>
      <c r="Y7" s="200"/>
    </row>
    <row r="8" spans="2:25" ht="42.75" customHeight="1" outlineLevel="1" thickBot="1" thickTop="1">
      <c r="B8" s="302"/>
      <c r="C8" s="311"/>
      <c r="D8" s="311" t="s">
        <v>221</v>
      </c>
      <c r="E8" s="311" t="s">
        <v>466</v>
      </c>
      <c r="F8" s="311" t="s">
        <v>461</v>
      </c>
      <c r="G8" s="311" t="s">
        <v>462</v>
      </c>
      <c r="P8" s="12"/>
      <c r="Q8" s="13" t="s">
        <v>184</v>
      </c>
      <c r="R8" s="48" t="s">
        <v>10</v>
      </c>
      <c r="S8" s="48" t="s">
        <v>185</v>
      </c>
      <c r="T8" s="48" t="s">
        <v>208</v>
      </c>
      <c r="U8" s="48" t="s">
        <v>210</v>
      </c>
      <c r="V8" s="49" t="s">
        <v>3</v>
      </c>
      <c r="X8" s="203" t="s">
        <v>190</v>
      </c>
      <c r="Y8" s="200"/>
    </row>
    <row r="9" spans="2:25" ht="15.75" customHeight="1" outlineLevel="1" thickTop="1">
      <c r="B9" s="130" t="s">
        <v>0</v>
      </c>
      <c r="C9" s="314" t="s">
        <v>1</v>
      </c>
      <c r="D9" s="207"/>
      <c r="E9" s="207"/>
      <c r="F9" s="207"/>
      <c r="G9" s="207"/>
      <c r="P9" s="204"/>
      <c r="Q9" s="205"/>
      <c r="R9" s="205"/>
      <c r="S9" s="205"/>
      <c r="T9" s="205"/>
      <c r="U9" s="205"/>
      <c r="V9" s="206"/>
      <c r="Y9" s="200"/>
    </row>
    <row r="10" spans="2:25" ht="11.25" outlineLevel="1">
      <c r="B10" s="303" t="s">
        <v>2</v>
      </c>
      <c r="C10" s="131" t="s">
        <v>226</v>
      </c>
      <c r="D10" s="207"/>
      <c r="E10" s="207"/>
      <c r="F10" s="207"/>
      <c r="G10" s="207"/>
      <c r="P10" s="14" t="s">
        <v>0</v>
      </c>
      <c r="Q10" s="15" t="s">
        <v>268</v>
      </c>
      <c r="R10" s="16">
        <v>0</v>
      </c>
      <c r="S10" s="17">
        <v>0</v>
      </c>
      <c r="T10" s="18">
        <v>173500</v>
      </c>
      <c r="U10" s="18">
        <v>0</v>
      </c>
      <c r="V10" s="174">
        <f>SUM(R10:U10)</f>
        <v>173500</v>
      </c>
      <c r="X10" s="203"/>
      <c r="Y10" s="200"/>
    </row>
    <row r="11" spans="2:25" ht="14.25" customHeight="1" outlineLevel="1">
      <c r="B11" s="304"/>
      <c r="C11" s="9" t="s">
        <v>54</v>
      </c>
      <c r="D11" s="207">
        <v>3</v>
      </c>
      <c r="E11" s="207">
        <f aca="true" t="shared" si="0" ref="E11:G12">E67</f>
        <v>1036931</v>
      </c>
      <c r="F11" s="207">
        <f t="shared" si="0"/>
        <v>19431</v>
      </c>
      <c r="G11" s="207">
        <f t="shared" si="0"/>
        <v>17850</v>
      </c>
      <c r="I11" s="258"/>
      <c r="P11" s="19"/>
      <c r="Q11" s="20" t="s">
        <v>204</v>
      </c>
      <c r="R11" s="21">
        <v>0</v>
      </c>
      <c r="S11" s="21">
        <v>0</v>
      </c>
      <c r="T11" s="22">
        <v>659205</v>
      </c>
      <c r="U11" s="22">
        <v>0</v>
      </c>
      <c r="V11" s="23">
        <f>SUM(R11:U11)</f>
        <v>659205</v>
      </c>
      <c r="X11" s="203"/>
      <c r="Y11" s="200"/>
    </row>
    <row r="12" spans="2:25" ht="9.75" customHeight="1" outlineLevel="1">
      <c r="B12" s="304"/>
      <c r="C12" s="208" t="s">
        <v>55</v>
      </c>
      <c r="D12" s="207">
        <v>4</v>
      </c>
      <c r="E12" s="207">
        <f t="shared" si="0"/>
        <v>0</v>
      </c>
      <c r="F12" s="207">
        <f t="shared" si="0"/>
        <v>0</v>
      </c>
      <c r="G12" s="207">
        <f t="shared" si="0"/>
        <v>0</v>
      </c>
      <c r="I12" s="258"/>
      <c r="P12" s="19"/>
      <c r="Q12" s="20" t="s">
        <v>205</v>
      </c>
      <c r="R12" s="21">
        <v>0</v>
      </c>
      <c r="S12" s="21">
        <v>0</v>
      </c>
      <c r="T12" s="22">
        <v>0</v>
      </c>
      <c r="U12" s="22">
        <v>0</v>
      </c>
      <c r="V12" s="23">
        <f>SUM(R12:U12)</f>
        <v>0</v>
      </c>
      <c r="X12" s="203"/>
      <c r="Y12" s="200"/>
    </row>
    <row r="13" spans="2:25" ht="11.25" outlineLevel="1">
      <c r="B13" s="304"/>
      <c r="C13" s="9" t="s">
        <v>57</v>
      </c>
      <c r="D13" s="207">
        <v>5</v>
      </c>
      <c r="E13" s="207">
        <f>E78</f>
        <v>32775926</v>
      </c>
      <c r="F13" s="207">
        <f>F78</f>
        <v>28417295</v>
      </c>
      <c r="G13" s="207">
        <f>G78</f>
        <v>28371095</v>
      </c>
      <c r="I13" s="258"/>
      <c r="P13" s="157"/>
      <c r="Q13" s="209" t="s">
        <v>269</v>
      </c>
      <c r="R13" s="158">
        <f>R10+R11-R12</f>
        <v>0</v>
      </c>
      <c r="S13" s="158">
        <f>S10+S11-S12</f>
        <v>0</v>
      </c>
      <c r="T13" s="158">
        <f>T10+T11-T12</f>
        <v>832705</v>
      </c>
      <c r="U13" s="158">
        <f>U10+U11-U12</f>
        <v>0</v>
      </c>
      <c r="V13" s="165">
        <f>V10+V11-V12</f>
        <v>832705</v>
      </c>
      <c r="W13" s="7"/>
      <c r="X13" s="203"/>
      <c r="Y13" s="200"/>
    </row>
    <row r="14" spans="2:25" ht="12.75" customHeight="1" outlineLevel="1">
      <c r="B14" s="304"/>
      <c r="C14" s="9" t="s">
        <v>4</v>
      </c>
      <c r="D14" s="207">
        <v>6</v>
      </c>
      <c r="E14" s="207">
        <f>E85</f>
        <v>10553525.77</v>
      </c>
      <c r="F14" s="207">
        <f>F85</f>
        <v>8830563</v>
      </c>
      <c r="G14" s="207">
        <f>G85</f>
        <v>7604187</v>
      </c>
      <c r="H14" s="210"/>
      <c r="I14" s="258"/>
      <c r="P14" s="211"/>
      <c r="Q14" s="212"/>
      <c r="R14" s="212"/>
      <c r="S14" s="212"/>
      <c r="T14" s="212"/>
      <c r="U14" s="212"/>
      <c r="V14" s="213"/>
      <c r="W14" s="7"/>
      <c r="X14" s="203"/>
      <c r="Y14" s="200"/>
    </row>
    <row r="15" spans="1:27" s="201" customFormat="1" ht="12" outlineLevel="1" thickBot="1">
      <c r="A15" s="197"/>
      <c r="B15" s="304"/>
      <c r="C15" s="9" t="s">
        <v>6</v>
      </c>
      <c r="D15" s="207">
        <v>8</v>
      </c>
      <c r="E15" s="207">
        <v>0</v>
      </c>
      <c r="F15" s="207">
        <v>0</v>
      </c>
      <c r="G15" s="207">
        <v>0</v>
      </c>
      <c r="H15" s="210"/>
      <c r="I15" s="258"/>
      <c r="J15" s="197"/>
      <c r="K15" s="197"/>
      <c r="L15" s="197"/>
      <c r="M15" s="197"/>
      <c r="N15" s="197"/>
      <c r="O15" s="198"/>
      <c r="P15" s="19" t="s">
        <v>12</v>
      </c>
      <c r="Q15" s="20" t="s">
        <v>270</v>
      </c>
      <c r="R15" s="21">
        <v>0</v>
      </c>
      <c r="S15" s="21">
        <v>0</v>
      </c>
      <c r="T15" s="22">
        <v>34700</v>
      </c>
      <c r="U15" s="22">
        <v>0</v>
      </c>
      <c r="V15" s="23">
        <f>SUM(R15:U15)</f>
        <v>34700</v>
      </c>
      <c r="W15" s="199"/>
      <c r="X15" s="203"/>
      <c r="Y15" s="200"/>
      <c r="AA15" s="197"/>
    </row>
    <row r="16" spans="1:27" s="201" customFormat="1" ht="14.25" customHeight="1" outlineLevel="1" thickBot="1" thickTop="1">
      <c r="A16" s="197"/>
      <c r="B16" s="304"/>
      <c r="C16" s="9" t="s">
        <v>7</v>
      </c>
      <c r="D16" s="207">
        <v>9</v>
      </c>
      <c r="E16" s="207">
        <v>0</v>
      </c>
      <c r="F16" s="207">
        <v>0</v>
      </c>
      <c r="G16" s="207"/>
      <c r="H16" s="210"/>
      <c r="I16" s="258"/>
      <c r="J16" s="197"/>
      <c r="K16" s="197"/>
      <c r="L16" s="197"/>
      <c r="M16" s="197"/>
      <c r="N16" s="197"/>
      <c r="O16" s="198"/>
      <c r="P16" s="211"/>
      <c r="Q16" s="214" t="s">
        <v>248</v>
      </c>
      <c r="R16" s="214"/>
      <c r="S16" s="214"/>
      <c r="T16" s="214">
        <v>101768</v>
      </c>
      <c r="U16" s="214">
        <v>0</v>
      </c>
      <c r="V16" s="23">
        <f>SUM(R16:U16)</f>
        <v>101768</v>
      </c>
      <c r="W16" s="199"/>
      <c r="X16" s="128" t="str">
        <f>IF(V16=-F191,"OK","Nuk Kuadron!")</f>
        <v>Nuk Kuadron!</v>
      </c>
      <c r="Y16" s="200"/>
      <c r="AA16" s="197"/>
    </row>
    <row r="17" spans="1:27" s="201" customFormat="1" ht="12" outlineLevel="1" thickTop="1">
      <c r="A17" s="197"/>
      <c r="B17" s="305"/>
      <c r="C17" s="150" t="s">
        <v>227</v>
      </c>
      <c r="D17" s="140"/>
      <c r="E17" s="151">
        <f>SUM(E11:E16)</f>
        <v>44366382.769999996</v>
      </c>
      <c r="F17" s="151">
        <f>SUM(F11:F16)</f>
        <v>37267289</v>
      </c>
      <c r="G17" s="151">
        <f>SUM(G11:G16)</f>
        <v>35993132</v>
      </c>
      <c r="H17" s="197"/>
      <c r="I17" s="258"/>
      <c r="J17" s="197"/>
      <c r="K17" s="197"/>
      <c r="L17" s="197"/>
      <c r="M17" s="197"/>
      <c r="N17" s="197"/>
      <c r="O17" s="198"/>
      <c r="P17" s="19"/>
      <c r="Q17" s="20" t="s">
        <v>207</v>
      </c>
      <c r="R17" s="21">
        <v>0</v>
      </c>
      <c r="S17" s="21">
        <v>0</v>
      </c>
      <c r="T17" s="22">
        <v>0</v>
      </c>
      <c r="U17" s="22">
        <v>0</v>
      </c>
      <c r="V17" s="23">
        <f>SUM(R17:U17)</f>
        <v>0</v>
      </c>
      <c r="W17" s="199"/>
      <c r="X17" s="203"/>
      <c r="Y17" s="200"/>
      <c r="AA17" s="197"/>
    </row>
    <row r="18" spans="1:27" s="201" customFormat="1" ht="11.25" outlineLevel="1">
      <c r="A18" s="197"/>
      <c r="B18" s="303" t="s">
        <v>8</v>
      </c>
      <c r="C18" s="131" t="s">
        <v>228</v>
      </c>
      <c r="D18" s="207"/>
      <c r="E18" s="207"/>
      <c r="F18" s="207"/>
      <c r="G18" s="207"/>
      <c r="H18" s="197"/>
      <c r="I18" s="258"/>
      <c r="J18" s="197"/>
      <c r="K18" s="197"/>
      <c r="L18" s="197"/>
      <c r="M18" s="197"/>
      <c r="N18" s="197"/>
      <c r="O18" s="198"/>
      <c r="P18" s="157"/>
      <c r="Q18" s="159" t="s">
        <v>280</v>
      </c>
      <c r="R18" s="158">
        <f>R15+R16-R17</f>
        <v>0</v>
      </c>
      <c r="S18" s="158">
        <f>S15+S16-S17</f>
        <v>0</v>
      </c>
      <c r="T18" s="158">
        <f>T15+T16-T17</f>
        <v>136468</v>
      </c>
      <c r="U18" s="158">
        <f>U15+U16-U17</f>
        <v>0</v>
      </c>
      <c r="V18" s="165">
        <f>V15+V16-V17</f>
        <v>136468</v>
      </c>
      <c r="W18" s="199"/>
      <c r="X18" s="203"/>
      <c r="Y18" s="200"/>
      <c r="AA18" s="197"/>
    </row>
    <row r="19" spans="1:27" s="201" customFormat="1" ht="11.25" outlineLevel="1">
      <c r="A19" s="197"/>
      <c r="B19" s="304"/>
      <c r="C19" s="9" t="s">
        <v>9</v>
      </c>
      <c r="D19" s="207">
        <v>10</v>
      </c>
      <c r="E19" s="207">
        <f>E98</f>
        <v>0</v>
      </c>
      <c r="F19" s="207">
        <f>F98</f>
        <v>0</v>
      </c>
      <c r="G19" s="207">
        <v>0</v>
      </c>
      <c r="H19" s="197"/>
      <c r="I19" s="258"/>
      <c r="J19" s="197"/>
      <c r="K19" s="197"/>
      <c r="L19" s="197"/>
      <c r="M19" s="197"/>
      <c r="N19" s="197"/>
      <c r="O19" s="198"/>
      <c r="P19" s="19"/>
      <c r="Q19" s="214"/>
      <c r="R19" s="21"/>
      <c r="S19" s="21"/>
      <c r="T19" s="22"/>
      <c r="U19" s="22"/>
      <c r="V19" s="23">
        <f>SUM(R19:U19)</f>
        <v>0</v>
      </c>
      <c r="W19" s="199"/>
      <c r="X19" s="203"/>
      <c r="Y19" s="200"/>
      <c r="AA19" s="197"/>
    </row>
    <row r="20" spans="1:27" s="201" customFormat="1" ht="11.25" outlineLevel="1">
      <c r="A20" s="197"/>
      <c r="B20" s="304"/>
      <c r="C20" s="9" t="s">
        <v>61</v>
      </c>
      <c r="D20" s="207">
        <v>11</v>
      </c>
      <c r="E20" s="207">
        <f>E104</f>
        <v>7876575</v>
      </c>
      <c r="F20" s="207">
        <f>F104</f>
        <v>7776575</v>
      </c>
      <c r="G20" s="207">
        <f>G104</f>
        <v>6646125</v>
      </c>
      <c r="H20" s="197"/>
      <c r="I20" s="258"/>
      <c r="J20" s="197"/>
      <c r="K20" s="197"/>
      <c r="L20" s="197"/>
      <c r="M20" s="197"/>
      <c r="N20" s="197"/>
      <c r="O20" s="198"/>
      <c r="P20" s="19" t="s">
        <v>186</v>
      </c>
      <c r="Q20" s="20" t="s">
        <v>271</v>
      </c>
      <c r="R20" s="21">
        <v>0</v>
      </c>
      <c r="S20" s="21">
        <v>0</v>
      </c>
      <c r="T20" s="22">
        <v>0</v>
      </c>
      <c r="U20" s="22">
        <v>0</v>
      </c>
      <c r="V20" s="23">
        <f>SUM(R20:U20)</f>
        <v>0</v>
      </c>
      <c r="W20" s="199"/>
      <c r="X20" s="203"/>
      <c r="Y20" s="200"/>
      <c r="AA20" s="197"/>
    </row>
    <row r="21" spans="1:27" s="201" customFormat="1" ht="11.25" outlineLevel="1">
      <c r="A21" s="197"/>
      <c r="B21" s="304"/>
      <c r="C21" s="9" t="s">
        <v>11</v>
      </c>
      <c r="D21" s="207">
        <v>13</v>
      </c>
      <c r="E21" s="207">
        <v>0</v>
      </c>
      <c r="F21" s="207">
        <v>0</v>
      </c>
      <c r="G21" s="207">
        <v>0</v>
      </c>
      <c r="H21" s="197"/>
      <c r="I21" s="258"/>
      <c r="J21" s="197"/>
      <c r="K21" s="197"/>
      <c r="L21" s="197"/>
      <c r="M21" s="197"/>
      <c r="N21" s="197"/>
      <c r="O21" s="198"/>
      <c r="P21" s="19"/>
      <c r="Q21" s="20" t="s">
        <v>204</v>
      </c>
      <c r="R21" s="21">
        <v>0</v>
      </c>
      <c r="S21" s="21">
        <v>0</v>
      </c>
      <c r="T21" s="22">
        <v>0</v>
      </c>
      <c r="U21" s="22">
        <v>0</v>
      </c>
      <c r="V21" s="23">
        <f>SUM(R21:U21)</f>
        <v>0</v>
      </c>
      <c r="W21" s="199"/>
      <c r="X21" s="203"/>
      <c r="Y21" s="200"/>
      <c r="AA21" s="197"/>
    </row>
    <row r="22" spans="1:27" s="201" customFormat="1" ht="11.25" outlineLevel="1">
      <c r="A22" s="197"/>
      <c r="B22" s="304"/>
      <c r="C22" s="9" t="s">
        <v>63</v>
      </c>
      <c r="D22" s="207">
        <v>14</v>
      </c>
      <c r="E22" s="207">
        <v>0</v>
      </c>
      <c r="F22" s="207">
        <v>0</v>
      </c>
      <c r="G22" s="207">
        <v>0</v>
      </c>
      <c r="H22" s="197"/>
      <c r="I22" s="258"/>
      <c r="J22" s="197"/>
      <c r="K22" s="197"/>
      <c r="L22" s="197"/>
      <c r="M22" s="197"/>
      <c r="N22" s="197"/>
      <c r="O22" s="198"/>
      <c r="P22" s="19"/>
      <c r="Q22" s="20" t="s">
        <v>205</v>
      </c>
      <c r="R22" s="21">
        <v>0</v>
      </c>
      <c r="S22" s="21">
        <v>0</v>
      </c>
      <c r="T22" s="22">
        <v>0</v>
      </c>
      <c r="U22" s="22">
        <v>0</v>
      </c>
      <c r="V22" s="23">
        <f>SUM(R22:U22)</f>
        <v>0</v>
      </c>
      <c r="W22" s="199"/>
      <c r="X22" s="203"/>
      <c r="Y22" s="200"/>
      <c r="AA22" s="197"/>
    </row>
    <row r="23" spans="1:27" s="201" customFormat="1" ht="11.25" outlineLevel="1">
      <c r="A23" s="197"/>
      <c r="B23" s="304"/>
      <c r="C23" s="9" t="s">
        <v>64</v>
      </c>
      <c r="D23" s="207">
        <v>15</v>
      </c>
      <c r="E23" s="207">
        <v>0</v>
      </c>
      <c r="F23" s="207">
        <v>0</v>
      </c>
      <c r="G23" s="207">
        <v>0</v>
      </c>
      <c r="H23" s="197"/>
      <c r="I23" s="258"/>
      <c r="J23" s="197"/>
      <c r="K23" s="197"/>
      <c r="L23" s="197"/>
      <c r="M23" s="197"/>
      <c r="N23" s="197"/>
      <c r="O23" s="198"/>
      <c r="P23" s="157"/>
      <c r="Q23" s="159" t="s">
        <v>272</v>
      </c>
      <c r="R23" s="158">
        <f>R20+R21-R22</f>
        <v>0</v>
      </c>
      <c r="S23" s="158">
        <f>S20+S21-S22</f>
        <v>0</v>
      </c>
      <c r="T23" s="158">
        <f>T20+T21-T22</f>
        <v>0</v>
      </c>
      <c r="U23" s="158">
        <f>U20+U21-U22</f>
        <v>0</v>
      </c>
      <c r="V23" s="165">
        <f>V20+V21-V22</f>
        <v>0</v>
      </c>
      <c r="W23" s="199"/>
      <c r="X23" s="203"/>
      <c r="Y23" s="200"/>
      <c r="AA23" s="197"/>
    </row>
    <row r="24" spans="1:27" s="201" customFormat="1" ht="12" outlineLevel="1" thickBot="1">
      <c r="A24" s="197"/>
      <c r="B24" s="305"/>
      <c r="C24" s="150" t="s">
        <v>229</v>
      </c>
      <c r="D24" s="215"/>
      <c r="E24" s="151">
        <f>SUM(E19:E23)</f>
        <v>7876575</v>
      </c>
      <c r="F24" s="151">
        <f>SUM(F19:F23)</f>
        <v>7776575</v>
      </c>
      <c r="G24" s="151">
        <f>SUM(G19:G23)</f>
        <v>6646125</v>
      </c>
      <c r="H24" s="197"/>
      <c r="I24" s="258"/>
      <c r="J24" s="197"/>
      <c r="K24" s="197"/>
      <c r="L24" s="197"/>
      <c r="M24" s="197"/>
      <c r="N24" s="197"/>
      <c r="O24" s="198"/>
      <c r="P24" s="211"/>
      <c r="Q24" s="214"/>
      <c r="R24" s="214"/>
      <c r="S24" s="214"/>
      <c r="T24" s="214"/>
      <c r="U24" s="214"/>
      <c r="V24" s="213"/>
      <c r="W24" s="199"/>
      <c r="X24" s="203"/>
      <c r="Y24" s="200"/>
      <c r="AA24" s="197"/>
    </row>
    <row r="25" spans="1:27" s="201" customFormat="1" ht="13.5" customHeight="1" outlineLevel="1" thickBot="1" thickTop="1">
      <c r="A25" s="197"/>
      <c r="B25" s="306"/>
      <c r="C25" s="216" t="s">
        <v>66</v>
      </c>
      <c r="D25" s="217"/>
      <c r="E25" s="217">
        <f>E17+E24</f>
        <v>52242957.769999996</v>
      </c>
      <c r="F25" s="217">
        <f>F17+F24</f>
        <v>45043864</v>
      </c>
      <c r="G25" s="217">
        <f>G17+G24</f>
        <v>42639257</v>
      </c>
      <c r="H25" s="197"/>
      <c r="I25" s="258"/>
      <c r="J25" s="197"/>
      <c r="K25" s="197"/>
      <c r="L25" s="197"/>
      <c r="M25" s="197"/>
      <c r="N25" s="197"/>
      <c r="O25" s="198"/>
      <c r="P25" s="157" t="s">
        <v>206</v>
      </c>
      <c r="Q25" s="159" t="s">
        <v>273</v>
      </c>
      <c r="R25" s="160">
        <f>R10-R15-R20</f>
        <v>0</v>
      </c>
      <c r="S25" s="160">
        <f>S10-S15-S20</f>
        <v>0</v>
      </c>
      <c r="T25" s="160">
        <f>T10-T15-T20</f>
        <v>138800</v>
      </c>
      <c r="U25" s="160">
        <f>U10-U15-U20</f>
        <v>0</v>
      </c>
      <c r="V25" s="161">
        <f>V10-V15-V20</f>
        <v>138800</v>
      </c>
      <c r="W25" s="199"/>
      <c r="X25" s="128" t="str">
        <f>IF(V25=G24,"OK","Nuk Kuadron!")</f>
        <v>Nuk Kuadron!</v>
      </c>
      <c r="Y25" s="200"/>
      <c r="AA25" s="197"/>
    </row>
    <row r="26" spans="2:25" s="199" customFormat="1" ht="12.75" customHeight="1" outlineLevel="1" thickBot="1" thickTop="1">
      <c r="B26" s="307"/>
      <c r="C26" s="218"/>
      <c r="D26" s="219"/>
      <c r="E26" s="219"/>
      <c r="F26" s="219"/>
      <c r="G26" s="219"/>
      <c r="I26" s="258"/>
      <c r="O26" s="198"/>
      <c r="P26" s="19"/>
      <c r="Q26" s="214"/>
      <c r="R26" s="21"/>
      <c r="S26" s="21"/>
      <c r="T26" s="22"/>
      <c r="U26" s="22"/>
      <c r="V26" s="23">
        <f>SUM(R26:U26)</f>
        <v>0</v>
      </c>
      <c r="X26" s="203"/>
      <c r="Y26" s="200"/>
    </row>
    <row r="27" spans="1:27" s="199" customFormat="1" ht="16.5" outlineLevel="1" thickBot="1" thickTop="1">
      <c r="A27" s="197"/>
      <c r="B27" s="308" t="s">
        <v>12</v>
      </c>
      <c r="C27" s="220" t="s">
        <v>67</v>
      </c>
      <c r="D27" s="207"/>
      <c r="E27" s="207"/>
      <c r="F27" s="207"/>
      <c r="G27" s="207"/>
      <c r="H27" s="197"/>
      <c r="I27" s="258"/>
      <c r="J27" s="197"/>
      <c r="K27" s="197"/>
      <c r="L27" s="197"/>
      <c r="M27" s="197"/>
      <c r="N27" s="197"/>
      <c r="O27" s="198"/>
      <c r="P27" s="162"/>
      <c r="Q27" s="163" t="s">
        <v>274</v>
      </c>
      <c r="R27" s="164">
        <f>R13-R18-R23</f>
        <v>0</v>
      </c>
      <c r="S27" s="164">
        <f>S13-S18-S23</f>
        <v>0</v>
      </c>
      <c r="T27" s="164">
        <f>T13-T18-T23</f>
        <v>696237</v>
      </c>
      <c r="U27" s="164">
        <f>U13-U18-U23</f>
        <v>0</v>
      </c>
      <c r="V27" s="166">
        <f>V13-V18-V23</f>
        <v>696237</v>
      </c>
      <c r="X27" s="128" t="str">
        <f>IF(V27=F24,"OK","Nuk Kuadron!")</f>
        <v>Nuk Kuadron!</v>
      </c>
      <c r="Y27" s="200"/>
      <c r="Z27" s="201"/>
      <c r="AA27" s="197"/>
    </row>
    <row r="28" spans="1:27" s="199" customFormat="1" ht="12" outlineLevel="1" thickTop="1">
      <c r="A28" s="197"/>
      <c r="B28" s="303" t="s">
        <v>2</v>
      </c>
      <c r="C28" s="131" t="s">
        <v>230</v>
      </c>
      <c r="D28" s="207">
        <v>16</v>
      </c>
      <c r="E28" s="207"/>
      <c r="F28" s="207"/>
      <c r="G28" s="207"/>
      <c r="H28" s="197"/>
      <c r="I28" s="258"/>
      <c r="J28" s="197"/>
      <c r="K28" s="197"/>
      <c r="L28" s="197"/>
      <c r="M28" s="197"/>
      <c r="N28" s="197"/>
      <c r="O28" s="198"/>
      <c r="Y28" s="221">
        <f>V27-F24</f>
        <v>-7080338</v>
      </c>
      <c r="Z28" s="201"/>
      <c r="AA28" s="197"/>
    </row>
    <row r="29" spans="1:27" s="199" customFormat="1" ht="11.25" outlineLevel="1">
      <c r="A29" s="197"/>
      <c r="B29" s="304"/>
      <c r="C29" s="9" t="s">
        <v>14</v>
      </c>
      <c r="D29" s="207">
        <v>16</v>
      </c>
      <c r="E29" s="207">
        <f>E127</f>
        <v>0</v>
      </c>
      <c r="F29" s="207">
        <f>F127</f>
        <v>0</v>
      </c>
      <c r="G29" s="207">
        <v>0</v>
      </c>
      <c r="H29" s="197"/>
      <c r="I29" s="258"/>
      <c r="J29" s="197"/>
      <c r="K29" s="197"/>
      <c r="L29" s="197"/>
      <c r="M29" s="197"/>
      <c r="N29" s="197"/>
      <c r="O29" s="198"/>
      <c r="X29" s="200"/>
      <c r="Y29" s="200"/>
      <c r="Z29" s="201"/>
      <c r="AA29" s="197"/>
    </row>
    <row r="30" spans="1:27" s="199" customFormat="1" ht="12" outlineLevel="1" thickBot="1">
      <c r="A30" s="197"/>
      <c r="B30" s="304"/>
      <c r="C30" s="9" t="s">
        <v>69</v>
      </c>
      <c r="D30" s="207">
        <v>16</v>
      </c>
      <c r="E30" s="207">
        <f>E136</f>
        <v>34022185</v>
      </c>
      <c r="F30" s="207">
        <f>F136</f>
        <v>24896599</v>
      </c>
      <c r="G30" s="207">
        <f>G136</f>
        <v>19154111</v>
      </c>
      <c r="H30" s="197"/>
      <c r="I30" s="258"/>
      <c r="J30" s="197"/>
      <c r="K30" s="197"/>
      <c r="L30" s="197"/>
      <c r="M30" s="197"/>
      <c r="N30" s="197"/>
      <c r="O30" s="198"/>
      <c r="P30" s="50" t="s">
        <v>187</v>
      </c>
      <c r="Q30" s="51"/>
      <c r="R30" s="51"/>
      <c r="S30" s="51"/>
      <c r="T30" s="51"/>
      <c r="U30" s="51"/>
      <c r="V30" s="51"/>
      <c r="X30" s="200"/>
      <c r="Y30" s="200"/>
      <c r="Z30" s="201"/>
      <c r="AA30" s="197"/>
    </row>
    <row r="31" spans="1:27" s="199" customFormat="1" ht="12" outlineLevel="1" thickTop="1">
      <c r="A31" s="197"/>
      <c r="B31" s="304"/>
      <c r="C31" s="9" t="s">
        <v>15</v>
      </c>
      <c r="D31" s="207">
        <v>16</v>
      </c>
      <c r="E31" s="207">
        <v>0</v>
      </c>
      <c r="F31" s="207">
        <v>0</v>
      </c>
      <c r="G31" s="207">
        <v>0</v>
      </c>
      <c r="H31" s="197"/>
      <c r="I31" s="258"/>
      <c r="J31" s="197"/>
      <c r="K31" s="197"/>
      <c r="L31" s="197"/>
      <c r="M31" s="197"/>
      <c r="N31" s="197"/>
      <c r="O31" s="198"/>
      <c r="P31" s="222">
        <v>1</v>
      </c>
      <c r="Q31" s="26" t="s">
        <v>275</v>
      </c>
      <c r="R31" s="26"/>
      <c r="S31" s="27">
        <f>S10*0.05</f>
        <v>0</v>
      </c>
      <c r="T31" s="27">
        <f>T25*0.2</f>
        <v>27760</v>
      </c>
      <c r="U31" s="27">
        <f>U25*0.2</f>
        <v>0</v>
      </c>
      <c r="V31" s="28">
        <f>SUM(S31:U31)</f>
        <v>27760</v>
      </c>
      <c r="X31" s="200"/>
      <c r="Y31" s="200"/>
      <c r="Z31" s="201"/>
      <c r="AA31" s="197"/>
    </row>
    <row r="32" spans="1:27" s="199" customFormat="1" ht="11.25" outlineLevel="1">
      <c r="A32" s="197"/>
      <c r="B32" s="304"/>
      <c r="C32" s="9" t="s">
        <v>16</v>
      </c>
      <c r="D32" s="207">
        <v>16</v>
      </c>
      <c r="E32" s="207">
        <v>0</v>
      </c>
      <c r="F32" s="207">
        <v>0</v>
      </c>
      <c r="G32" s="207">
        <v>0</v>
      </c>
      <c r="H32" s="197"/>
      <c r="I32" s="258"/>
      <c r="J32" s="223"/>
      <c r="K32" s="223"/>
      <c r="L32" s="197"/>
      <c r="M32" s="197"/>
      <c r="N32" s="197"/>
      <c r="O32" s="198"/>
      <c r="P32" s="224">
        <v>2</v>
      </c>
      <c r="Q32" s="29" t="s">
        <v>276</v>
      </c>
      <c r="R32" s="29"/>
      <c r="S32" s="30"/>
      <c r="T32" s="30"/>
      <c r="U32" s="30">
        <v>0</v>
      </c>
      <c r="V32" s="23">
        <f>SUM(S32:U32)</f>
        <v>0</v>
      </c>
      <c r="X32" s="200"/>
      <c r="Y32" s="200"/>
      <c r="Z32" s="201"/>
      <c r="AA32" s="197"/>
    </row>
    <row r="33" spans="1:27" s="199" customFormat="1" ht="11.25" outlineLevel="1">
      <c r="A33" s="197"/>
      <c r="B33" s="305"/>
      <c r="C33" s="150" t="s">
        <v>231</v>
      </c>
      <c r="D33" s="215"/>
      <c r="E33" s="151">
        <f>SUM(E29:E32)</f>
        <v>34022185</v>
      </c>
      <c r="F33" s="151">
        <f>SUM(F29:F32)</f>
        <v>24896599</v>
      </c>
      <c r="G33" s="151">
        <f>SUM(G29:G32)</f>
        <v>19154111</v>
      </c>
      <c r="H33" s="197"/>
      <c r="I33" s="258"/>
      <c r="J33" s="223"/>
      <c r="K33" s="223"/>
      <c r="L33" s="197"/>
      <c r="M33" s="197"/>
      <c r="N33" s="197"/>
      <c r="O33" s="198"/>
      <c r="P33" s="211">
        <v>3</v>
      </c>
      <c r="Q33" s="29" t="s">
        <v>277</v>
      </c>
      <c r="R33" s="29"/>
      <c r="S33" s="30"/>
      <c r="T33" s="30">
        <f>T16-T31</f>
        <v>74008</v>
      </c>
      <c r="U33" s="30"/>
      <c r="V33" s="23">
        <f>SUM(S33:U33)</f>
        <v>74008</v>
      </c>
      <c r="X33" s="200"/>
      <c r="Y33" s="200"/>
      <c r="Z33" s="201"/>
      <c r="AA33" s="197"/>
    </row>
    <row r="34" spans="1:27" s="199" customFormat="1" ht="12" outlineLevel="1" thickBot="1">
      <c r="A34" s="197"/>
      <c r="B34" s="303" t="s">
        <v>8</v>
      </c>
      <c r="C34" s="131" t="s">
        <v>232</v>
      </c>
      <c r="D34" s="207">
        <v>17</v>
      </c>
      <c r="E34" s="207"/>
      <c r="F34" s="207"/>
      <c r="G34" s="207"/>
      <c r="H34" s="197"/>
      <c r="I34" s="258"/>
      <c r="J34" s="223"/>
      <c r="K34" s="223"/>
      <c r="L34" s="197"/>
      <c r="M34" s="197"/>
      <c r="N34" s="197"/>
      <c r="O34" s="198"/>
      <c r="P34" s="225"/>
      <c r="Q34" s="24" t="s">
        <v>188</v>
      </c>
      <c r="R34" s="24"/>
      <c r="S34" s="24"/>
      <c r="T34" s="31"/>
      <c r="U34" s="31"/>
      <c r="V34" s="25">
        <f>V31+V32+V33</f>
        <v>101768</v>
      </c>
      <c r="X34" s="200"/>
      <c r="Y34" s="200"/>
      <c r="Z34" s="201"/>
      <c r="AA34" s="197"/>
    </row>
    <row r="35" spans="1:27" s="199" customFormat="1" ht="12" outlineLevel="1" thickTop="1">
      <c r="A35" s="197"/>
      <c r="B35" s="304"/>
      <c r="C35" s="9" t="s">
        <v>72</v>
      </c>
      <c r="D35" s="207">
        <v>17</v>
      </c>
      <c r="E35" s="207">
        <f>E148</f>
        <v>16428546</v>
      </c>
      <c r="F35" s="207">
        <f>F148</f>
        <v>18656409</v>
      </c>
      <c r="G35" s="207">
        <f>G148</f>
        <v>20745284</v>
      </c>
      <c r="H35" s="197"/>
      <c r="I35" s="258"/>
      <c r="J35" s="226"/>
      <c r="K35" s="223"/>
      <c r="L35" s="197"/>
      <c r="M35" s="197"/>
      <c r="N35" s="197"/>
      <c r="O35" s="198"/>
      <c r="P35" s="44"/>
      <c r="Q35" s="44"/>
      <c r="R35" s="44"/>
      <c r="S35" s="44"/>
      <c r="T35" s="44"/>
      <c r="U35" s="197"/>
      <c r="X35" s="200"/>
      <c r="Y35" s="200"/>
      <c r="Z35" s="201"/>
      <c r="AA35" s="197"/>
    </row>
    <row r="36" spans="1:27" s="199" customFormat="1" ht="11.25" outlineLevel="1">
      <c r="A36" s="197"/>
      <c r="B36" s="304"/>
      <c r="C36" s="9" t="s">
        <v>17</v>
      </c>
      <c r="D36" s="207">
        <v>17</v>
      </c>
      <c r="E36" s="207">
        <v>0</v>
      </c>
      <c r="F36" s="207">
        <v>0</v>
      </c>
      <c r="G36" s="207">
        <v>0</v>
      </c>
      <c r="H36" s="197"/>
      <c r="I36" s="258"/>
      <c r="J36" s="226"/>
      <c r="K36" s="223"/>
      <c r="L36" s="197"/>
      <c r="M36" s="197"/>
      <c r="N36" s="197"/>
      <c r="O36" s="198"/>
      <c r="P36" s="470" t="s">
        <v>189</v>
      </c>
      <c r="Q36" s="470"/>
      <c r="R36" s="470"/>
      <c r="S36" s="470"/>
      <c r="T36" s="470"/>
      <c r="U36" s="197"/>
      <c r="X36" s="200"/>
      <c r="Y36" s="200"/>
      <c r="Z36" s="201"/>
      <c r="AA36" s="197"/>
    </row>
    <row r="37" spans="1:27" s="199" customFormat="1" ht="12" outlineLevel="1" thickBot="1">
      <c r="A37" s="197"/>
      <c r="B37" s="304"/>
      <c r="C37" s="9" t="s">
        <v>18</v>
      </c>
      <c r="D37" s="207">
        <v>17</v>
      </c>
      <c r="E37" s="207">
        <v>0</v>
      </c>
      <c r="F37" s="207">
        <v>0</v>
      </c>
      <c r="G37" s="207">
        <v>0</v>
      </c>
      <c r="H37" s="197"/>
      <c r="I37" s="258"/>
      <c r="J37" s="226"/>
      <c r="K37" s="223"/>
      <c r="L37" s="197"/>
      <c r="M37" s="197"/>
      <c r="N37" s="197"/>
      <c r="O37" s="198"/>
      <c r="P37" s="45"/>
      <c r="Q37" s="197"/>
      <c r="R37" s="227"/>
      <c r="S37" s="197"/>
      <c r="T37" s="197"/>
      <c r="U37" s="186" t="s">
        <v>190</v>
      </c>
      <c r="X37" s="200"/>
      <c r="Y37" s="200"/>
      <c r="Z37" s="201"/>
      <c r="AA37" s="197"/>
    </row>
    <row r="38" spans="1:27" s="199" customFormat="1" ht="12" outlineLevel="1" thickTop="1">
      <c r="A38" s="197"/>
      <c r="B38" s="304"/>
      <c r="C38" s="9" t="s">
        <v>15</v>
      </c>
      <c r="D38" s="207">
        <v>17</v>
      </c>
      <c r="E38" s="207">
        <v>0</v>
      </c>
      <c r="F38" s="207">
        <v>0</v>
      </c>
      <c r="G38" s="207">
        <v>0</v>
      </c>
      <c r="H38" s="197"/>
      <c r="I38" s="258"/>
      <c r="J38" s="223"/>
      <c r="K38" s="223"/>
      <c r="L38" s="197"/>
      <c r="M38" s="197"/>
      <c r="N38" s="197"/>
      <c r="O38" s="198"/>
      <c r="P38" s="177" t="s">
        <v>2</v>
      </c>
      <c r="Q38" s="178" t="s">
        <v>191</v>
      </c>
      <c r="R38" s="179"/>
      <c r="S38" s="180">
        <f>F206</f>
        <v>58920</v>
      </c>
      <c r="T38" s="180">
        <f>G206</f>
        <v>-2053532</v>
      </c>
      <c r="U38" s="187"/>
      <c r="X38" s="200"/>
      <c r="Y38" s="200"/>
      <c r="Z38" s="201"/>
      <c r="AA38" s="197"/>
    </row>
    <row r="39" spans="1:27" s="199" customFormat="1" ht="12" outlineLevel="1" thickBot="1">
      <c r="A39" s="197"/>
      <c r="B39" s="305"/>
      <c r="C39" s="150" t="s">
        <v>233</v>
      </c>
      <c r="D39" s="215"/>
      <c r="E39" s="151">
        <f>SUM(E35:E38)</f>
        <v>16428546</v>
      </c>
      <c r="F39" s="151">
        <f>SUM(F35:F38)</f>
        <v>18656409</v>
      </c>
      <c r="G39" s="151">
        <f>SUM(G35:G38)</f>
        <v>20745284</v>
      </c>
      <c r="H39" s="197"/>
      <c r="I39" s="258"/>
      <c r="J39" s="223"/>
      <c r="K39" s="223"/>
      <c r="L39" s="197"/>
      <c r="M39" s="197"/>
      <c r="N39" s="197"/>
      <c r="O39" s="198"/>
      <c r="P39" s="181" t="s">
        <v>8</v>
      </c>
      <c r="Q39" s="182" t="s">
        <v>192</v>
      </c>
      <c r="R39" s="33"/>
      <c r="S39" s="10">
        <f>SUM(S40:S45)</f>
        <v>0</v>
      </c>
      <c r="T39" s="10">
        <v>0</v>
      </c>
      <c r="U39" s="188"/>
      <c r="X39" s="200"/>
      <c r="Y39" s="200"/>
      <c r="Z39" s="201"/>
      <c r="AA39" s="197"/>
    </row>
    <row r="40" spans="1:27" s="199" customFormat="1" ht="12" outlineLevel="1" thickTop="1">
      <c r="A40" s="197"/>
      <c r="B40" s="305"/>
      <c r="C40" s="149" t="s">
        <v>234</v>
      </c>
      <c r="D40" s="215"/>
      <c r="E40" s="151">
        <f>E33+E39</f>
        <v>50450731</v>
      </c>
      <c r="F40" s="151">
        <f>F33+F39</f>
        <v>43553008</v>
      </c>
      <c r="G40" s="151">
        <f>G33+G39</f>
        <v>39899395</v>
      </c>
      <c r="H40" s="197"/>
      <c r="I40" s="258"/>
      <c r="J40" s="197"/>
      <c r="K40" s="197"/>
      <c r="L40" s="197"/>
      <c r="M40" s="197"/>
      <c r="N40" s="197"/>
      <c r="O40" s="198"/>
      <c r="P40" s="189">
        <v>1</v>
      </c>
      <c r="Q40" s="183" t="s">
        <v>193</v>
      </c>
      <c r="R40" s="33"/>
      <c r="S40" s="10">
        <v>0</v>
      </c>
      <c r="T40" s="10">
        <v>0</v>
      </c>
      <c r="U40" s="186"/>
      <c r="X40" s="200"/>
      <c r="Y40" s="200"/>
      <c r="Z40" s="201"/>
      <c r="AA40" s="197"/>
    </row>
    <row r="41" spans="1:27" s="199" customFormat="1" ht="11.25" outlineLevel="1">
      <c r="A41" s="197"/>
      <c r="B41" s="303" t="s">
        <v>19</v>
      </c>
      <c r="C41" s="131" t="s">
        <v>20</v>
      </c>
      <c r="D41" s="207"/>
      <c r="E41" s="207"/>
      <c r="F41" s="207"/>
      <c r="G41" s="207"/>
      <c r="H41" s="197"/>
      <c r="I41" s="258"/>
      <c r="J41" s="197"/>
      <c r="K41" s="197"/>
      <c r="L41" s="197"/>
      <c r="M41" s="197"/>
      <c r="N41" s="197"/>
      <c r="O41" s="198"/>
      <c r="P41" s="189">
        <v>2</v>
      </c>
      <c r="Q41" s="183" t="s">
        <v>194</v>
      </c>
      <c r="R41" s="33"/>
      <c r="S41" s="10">
        <v>0</v>
      </c>
      <c r="T41" s="10">
        <v>0</v>
      </c>
      <c r="U41" s="186"/>
      <c r="X41" s="200"/>
      <c r="Y41" s="200"/>
      <c r="Z41" s="201"/>
      <c r="AA41" s="197"/>
    </row>
    <row r="42" spans="1:27" s="199" customFormat="1" ht="11.25" outlineLevel="1">
      <c r="A42" s="197"/>
      <c r="B42" s="304"/>
      <c r="C42" s="9" t="s">
        <v>245</v>
      </c>
      <c r="D42" s="207">
        <v>18</v>
      </c>
      <c r="E42" s="207">
        <f>E158</f>
        <v>100000</v>
      </c>
      <c r="F42" s="207">
        <f>F158</f>
        <v>100000</v>
      </c>
      <c r="G42" s="207">
        <f>G158</f>
        <v>100000</v>
      </c>
      <c r="H42" s="197"/>
      <c r="I42" s="258"/>
      <c r="J42" s="197"/>
      <c r="K42" s="197"/>
      <c r="L42" s="197"/>
      <c r="M42" s="197"/>
      <c r="N42" s="197"/>
      <c r="O42" s="198"/>
      <c r="P42" s="189">
        <v>3</v>
      </c>
      <c r="Q42" s="183" t="s">
        <v>195</v>
      </c>
      <c r="R42" s="33"/>
      <c r="S42" s="10">
        <v>0</v>
      </c>
      <c r="T42" s="10">
        <v>0</v>
      </c>
      <c r="U42" s="186"/>
      <c r="X42" s="200"/>
      <c r="Y42" s="200"/>
      <c r="Z42" s="201"/>
      <c r="AA42" s="197"/>
    </row>
    <row r="43" spans="1:27" s="199" customFormat="1" ht="11.25" outlineLevel="1">
      <c r="A43" s="197"/>
      <c r="B43" s="304"/>
      <c r="C43" s="9" t="s">
        <v>21</v>
      </c>
      <c r="D43" s="207"/>
      <c r="E43" s="207">
        <v>0</v>
      </c>
      <c r="F43" s="207">
        <v>0</v>
      </c>
      <c r="G43" s="207">
        <v>0</v>
      </c>
      <c r="H43" s="197"/>
      <c r="I43" s="258"/>
      <c r="J43" s="197"/>
      <c r="K43" s="197"/>
      <c r="L43" s="197"/>
      <c r="M43" s="197"/>
      <c r="N43" s="197"/>
      <c r="O43" s="198"/>
      <c r="P43" s="189">
        <v>4</v>
      </c>
      <c r="Q43" s="183" t="s">
        <v>196</v>
      </c>
      <c r="R43" s="33"/>
      <c r="S43" s="10">
        <v>0</v>
      </c>
      <c r="T43" s="10">
        <v>0</v>
      </c>
      <c r="U43" s="186"/>
      <c r="X43" s="200"/>
      <c r="Y43" s="200"/>
      <c r="Z43" s="201"/>
      <c r="AA43" s="197"/>
    </row>
    <row r="44" spans="1:27" s="199" customFormat="1" ht="11.25" outlineLevel="1">
      <c r="A44" s="197"/>
      <c r="B44" s="304"/>
      <c r="C44" s="9" t="s">
        <v>76</v>
      </c>
      <c r="D44" s="207"/>
      <c r="E44" s="207">
        <v>0</v>
      </c>
      <c r="F44" s="207">
        <v>0</v>
      </c>
      <c r="G44" s="207">
        <v>0</v>
      </c>
      <c r="H44" s="197"/>
      <c r="I44" s="258"/>
      <c r="J44" s="197"/>
      <c r="K44" s="197"/>
      <c r="L44" s="197"/>
      <c r="M44" s="197"/>
      <c r="N44" s="197"/>
      <c r="O44" s="198"/>
      <c r="P44" s="189">
        <v>5</v>
      </c>
      <c r="Q44" s="183" t="s">
        <v>197</v>
      </c>
      <c r="R44" s="33"/>
      <c r="S44" s="10">
        <v>0</v>
      </c>
      <c r="T44" s="10">
        <v>0</v>
      </c>
      <c r="U44" s="186"/>
      <c r="X44" s="200"/>
      <c r="Y44" s="200"/>
      <c r="Z44" s="201"/>
      <c r="AA44" s="197"/>
    </row>
    <row r="45" spans="1:27" s="199" customFormat="1" ht="11.25" outlineLevel="1">
      <c r="A45" s="197"/>
      <c r="B45" s="304"/>
      <c r="C45" s="9" t="s">
        <v>77</v>
      </c>
      <c r="D45" s="207"/>
      <c r="E45" s="207">
        <v>0</v>
      </c>
      <c r="F45" s="207">
        <v>0</v>
      </c>
      <c r="G45" s="207">
        <v>0</v>
      </c>
      <c r="H45" s="197"/>
      <c r="I45" s="258"/>
      <c r="J45" s="197"/>
      <c r="K45" s="197"/>
      <c r="L45" s="197"/>
      <c r="M45" s="197"/>
      <c r="N45" s="197"/>
      <c r="O45" s="198"/>
      <c r="P45" s="189">
        <v>6</v>
      </c>
      <c r="Q45" s="182" t="s">
        <v>251</v>
      </c>
      <c r="R45" s="33"/>
      <c r="S45" s="10">
        <v>0</v>
      </c>
      <c r="T45" s="10">
        <v>0</v>
      </c>
      <c r="U45" s="186"/>
      <c r="X45" s="200"/>
      <c r="Y45" s="200"/>
      <c r="Z45" s="201"/>
      <c r="AA45" s="197"/>
    </row>
    <row r="46" spans="1:27" s="199" customFormat="1" ht="11.25" outlineLevel="1">
      <c r="A46" s="197"/>
      <c r="B46" s="304"/>
      <c r="C46" s="9" t="s">
        <v>22</v>
      </c>
      <c r="D46" s="207"/>
      <c r="E46" s="207">
        <v>0</v>
      </c>
      <c r="F46" s="207">
        <v>0</v>
      </c>
      <c r="G46" s="207">
        <v>0</v>
      </c>
      <c r="H46" s="197"/>
      <c r="I46" s="258"/>
      <c r="J46" s="197"/>
      <c r="K46" s="197"/>
      <c r="L46" s="197"/>
      <c r="M46" s="197"/>
      <c r="N46" s="197"/>
      <c r="O46" s="198"/>
      <c r="P46" s="208"/>
      <c r="Q46" s="208"/>
      <c r="R46" s="208"/>
      <c r="S46" s="208"/>
      <c r="T46" s="208"/>
      <c r="U46" s="228"/>
      <c r="X46" s="200"/>
      <c r="Y46" s="200"/>
      <c r="Z46" s="201"/>
      <c r="AA46" s="197"/>
    </row>
    <row r="47" spans="1:27" s="199" customFormat="1" ht="11.25" outlineLevel="1">
      <c r="A47" s="197"/>
      <c r="B47" s="304"/>
      <c r="C47" s="9" t="s">
        <v>23</v>
      </c>
      <c r="D47" s="207"/>
      <c r="E47" s="207">
        <v>0</v>
      </c>
      <c r="F47" s="207">
        <v>0</v>
      </c>
      <c r="G47" s="207"/>
      <c r="H47" s="197"/>
      <c r="I47" s="258"/>
      <c r="J47" s="197"/>
      <c r="K47" s="197"/>
      <c r="L47" s="197"/>
      <c r="M47" s="197"/>
      <c r="N47" s="197"/>
      <c r="O47" s="198"/>
      <c r="P47" s="181" t="s">
        <v>19</v>
      </c>
      <c r="Q47" s="182" t="s">
        <v>198</v>
      </c>
      <c r="R47" s="33"/>
      <c r="S47" s="34">
        <v>0</v>
      </c>
      <c r="T47" s="10">
        <v>0</v>
      </c>
      <c r="U47" s="186"/>
      <c r="X47" s="200"/>
      <c r="Y47" s="200"/>
      <c r="Z47" s="201"/>
      <c r="AA47" s="197"/>
    </row>
    <row r="48" spans="1:27" s="199" customFormat="1" ht="11.25" outlineLevel="1">
      <c r="A48" s="197"/>
      <c r="B48" s="304"/>
      <c r="C48" s="9" t="s">
        <v>246</v>
      </c>
      <c r="D48" s="207">
        <v>19</v>
      </c>
      <c r="E48" s="207">
        <f aca="true" t="shared" si="1" ref="E48:G49">E164</f>
        <v>1390856</v>
      </c>
      <c r="F48" s="207">
        <f t="shared" si="1"/>
        <v>1337828</v>
      </c>
      <c r="G48" s="207">
        <f t="shared" si="1"/>
        <v>4900984</v>
      </c>
      <c r="H48" s="197"/>
      <c r="I48" s="258"/>
      <c r="J48" s="197"/>
      <c r="K48" s="197"/>
      <c r="L48" s="197"/>
      <c r="M48" s="197"/>
      <c r="N48" s="197"/>
      <c r="O48" s="198"/>
      <c r="P48" s="208"/>
      <c r="Q48" s="208"/>
      <c r="R48" s="208"/>
      <c r="S48" s="208"/>
      <c r="T48" s="208"/>
      <c r="U48" s="228"/>
      <c r="X48" s="200"/>
      <c r="Y48" s="200"/>
      <c r="Z48" s="201"/>
      <c r="AA48" s="197"/>
    </row>
    <row r="49" spans="1:27" s="199" customFormat="1" ht="11.25" outlineLevel="1">
      <c r="A49" s="197"/>
      <c r="B49" s="304"/>
      <c r="C49" s="9" t="s">
        <v>24</v>
      </c>
      <c r="D49" s="207">
        <v>19</v>
      </c>
      <c r="E49" s="207">
        <f t="shared" si="1"/>
        <v>301371.3</v>
      </c>
      <c r="F49" s="207">
        <f t="shared" si="1"/>
        <v>53028</v>
      </c>
      <c r="G49" s="207">
        <f t="shared" si="1"/>
        <v>-2261122</v>
      </c>
      <c r="H49" s="197"/>
      <c r="I49" s="258"/>
      <c r="J49" s="197"/>
      <c r="K49" s="197"/>
      <c r="L49" s="197"/>
      <c r="M49" s="197"/>
      <c r="N49" s="197"/>
      <c r="O49" s="198"/>
      <c r="P49" s="181" t="s">
        <v>252</v>
      </c>
      <c r="Q49" s="182" t="s">
        <v>255</v>
      </c>
      <c r="R49" s="175"/>
      <c r="S49" s="35">
        <f>S38+S39+S47</f>
        <v>58920</v>
      </c>
      <c r="T49" s="35">
        <f>T38+T39+T47</f>
        <v>-2053532</v>
      </c>
      <c r="U49" s="187"/>
      <c r="X49" s="200"/>
      <c r="Y49" s="200"/>
      <c r="Z49" s="201"/>
      <c r="AA49" s="197"/>
    </row>
    <row r="50" spans="2:25" ht="11.25" outlineLevel="1">
      <c r="B50" s="305"/>
      <c r="C50" s="150" t="s">
        <v>216</v>
      </c>
      <c r="D50" s="215"/>
      <c r="E50" s="151">
        <f>SUM(E42:E49)</f>
        <v>1792227.3</v>
      </c>
      <c r="F50" s="151">
        <f>SUM(F42:F49)</f>
        <v>1490856</v>
      </c>
      <c r="G50" s="151">
        <f>SUM(G42:G49)</f>
        <v>2739862</v>
      </c>
      <c r="I50" s="258"/>
      <c r="P50" s="208"/>
      <c r="Q50" s="208"/>
      <c r="R50" s="208"/>
      <c r="S50" s="208"/>
      <c r="T50" s="208"/>
      <c r="U50" s="187"/>
      <c r="X50" s="200"/>
      <c r="Y50" s="200"/>
    </row>
    <row r="51" spans="2:25" s="199" customFormat="1" ht="11.25" outlineLevel="1">
      <c r="B51" s="309"/>
      <c r="C51" s="312"/>
      <c r="D51" s="207"/>
      <c r="E51" s="313"/>
      <c r="F51" s="313"/>
      <c r="G51" s="313"/>
      <c r="I51" s="258"/>
      <c r="O51" s="198"/>
      <c r="P51" s="181" t="s">
        <v>253</v>
      </c>
      <c r="Q51" s="182" t="s">
        <v>250</v>
      </c>
      <c r="R51" s="230"/>
      <c r="S51" s="35">
        <v>1235136</v>
      </c>
      <c r="T51" s="35">
        <f>T49*0.1</f>
        <v>-205353.2</v>
      </c>
      <c r="U51" s="228"/>
      <c r="X51" s="200"/>
      <c r="Y51" s="200"/>
    </row>
    <row r="52" spans="2:25" ht="12" outlineLevel="1" thickBot="1">
      <c r="B52" s="310"/>
      <c r="C52" s="216" t="s">
        <v>220</v>
      </c>
      <c r="D52" s="217"/>
      <c r="E52" s="217">
        <f>E40+E50</f>
        <v>52242958.3</v>
      </c>
      <c r="F52" s="217">
        <f>F40+F50</f>
        <v>45043864</v>
      </c>
      <c r="G52" s="217">
        <f>G40+G50</f>
        <v>42639257</v>
      </c>
      <c r="I52" s="258"/>
      <c r="P52" s="181"/>
      <c r="Q52" s="231"/>
      <c r="R52" s="232"/>
      <c r="S52" s="231"/>
      <c r="T52" s="231"/>
      <c r="U52" s="228"/>
      <c r="X52" s="200"/>
      <c r="Y52" s="200"/>
    </row>
    <row r="53" spans="15:25" ht="16.5" outlineLevel="1" thickBot="1" thickTop="1">
      <c r="O53" s="190"/>
      <c r="P53" s="184" t="s">
        <v>254</v>
      </c>
      <c r="Q53" s="185" t="s">
        <v>256</v>
      </c>
      <c r="R53" s="233"/>
      <c r="S53" s="176">
        <f>S38-S51</f>
        <v>-1176216</v>
      </c>
      <c r="T53" s="176">
        <f>T38-T51</f>
        <v>-1848178.8</v>
      </c>
      <c r="U53" s="128" t="str">
        <f>IF(S53=F210,"OK","Nuk Kuadron!")</f>
        <v>Nuk Kuadron!</v>
      </c>
      <c r="X53" s="2"/>
      <c r="Y53" s="2"/>
    </row>
    <row r="54" spans="3:25" ht="16.5" outlineLevel="1" thickBot="1" thickTop="1">
      <c r="C54" s="191" t="s">
        <v>257</v>
      </c>
      <c r="D54" s="170"/>
      <c r="E54" s="170"/>
      <c r="F54" s="128" t="str">
        <f>IF(F52=F25,"OK","Nuk Kuadron!")</f>
        <v>OK</v>
      </c>
      <c r="G54" s="128" t="str">
        <f>IF(G52=G25,"OK","Nuk Kuadron!")</f>
        <v>OK</v>
      </c>
      <c r="O54" s="190"/>
      <c r="X54" s="2"/>
      <c r="Y54" s="2"/>
    </row>
    <row r="55" spans="6:25" ht="15.75" outlineLevel="1" thickTop="1">
      <c r="F55" s="137">
        <f>F25-F52</f>
        <v>0</v>
      </c>
      <c r="O55" s="190"/>
      <c r="X55" s="2"/>
      <c r="Y55" s="2"/>
    </row>
    <row r="56" spans="4:25" s="198" customFormat="1" ht="15.75" thickBot="1">
      <c r="D56" s="99"/>
      <c r="E56" s="99"/>
      <c r="X56" s="234"/>
      <c r="Y56" s="234"/>
    </row>
    <row r="57" spans="15:26" s="199" customFormat="1" ht="11.25">
      <c r="O57" s="198"/>
      <c r="U57" s="197"/>
      <c r="X57" s="200"/>
      <c r="Y57" s="200"/>
      <c r="Z57" s="201"/>
    </row>
    <row r="58" spans="2:3" ht="18.75" outlineLevel="1">
      <c r="B58" s="136" t="s">
        <v>113</v>
      </c>
      <c r="C58" s="136"/>
    </row>
    <row r="59" spans="3:7" ht="11.25" outlineLevel="1">
      <c r="C59" s="57" t="s">
        <v>240</v>
      </c>
      <c r="D59" s="57"/>
      <c r="E59" s="57"/>
      <c r="F59" s="57"/>
      <c r="G59" s="57"/>
    </row>
    <row r="60" spans="3:7" ht="11.25" outlineLevel="1">
      <c r="C60" s="57" t="s">
        <v>79</v>
      </c>
      <c r="D60" s="57"/>
      <c r="E60" s="57"/>
      <c r="F60" s="57"/>
      <c r="G60" s="57"/>
    </row>
    <row r="61" spans="3:7" ht="11.25" outlineLevel="1">
      <c r="C61" s="57" t="s">
        <v>80</v>
      </c>
      <c r="D61" s="57"/>
      <c r="E61" s="57"/>
      <c r="F61" s="57"/>
      <c r="G61" s="57"/>
    </row>
    <row r="62" spans="2:7" ht="15" customHeight="1" outlineLevel="1">
      <c r="B62" s="474" t="str">
        <f>B6</f>
        <v>Shoqeria : "BREDHI - BR"  sh.pk., Tiranë. </v>
      </c>
      <c r="C62" s="474"/>
      <c r="D62" s="474"/>
      <c r="E62" s="474"/>
      <c r="F62" s="474"/>
      <c r="G62" s="474"/>
    </row>
    <row r="63" ht="12" outlineLevel="1" thickBot="1"/>
    <row r="64" spans="2:25" ht="26.25" customHeight="1" outlineLevel="1" thickBot="1" thickTop="1">
      <c r="B64" s="145" t="s">
        <v>0</v>
      </c>
      <c r="C64" s="146" t="s">
        <v>235</v>
      </c>
      <c r="D64" s="147" t="s">
        <v>221</v>
      </c>
      <c r="E64" s="311" t="s">
        <v>466</v>
      </c>
      <c r="F64" s="311" t="s">
        <v>461</v>
      </c>
      <c r="G64" s="311" t="s">
        <v>462</v>
      </c>
      <c r="I64" s="477"/>
      <c r="J64" s="477"/>
      <c r="K64" s="477"/>
      <c r="L64" s="477"/>
      <c r="P64" s="235"/>
      <c r="Q64" s="54" t="s">
        <v>199</v>
      </c>
      <c r="R64" s="236"/>
      <c r="S64" s="237"/>
      <c r="T64" s="52" t="s">
        <v>190</v>
      </c>
      <c r="U64" s="200"/>
      <c r="V64" s="200"/>
      <c r="W64" s="200"/>
      <c r="X64" s="200"/>
      <c r="Y64" s="200"/>
    </row>
    <row r="65" spans="2:25" ht="12" outlineLevel="1" thickTop="1">
      <c r="B65" s="46"/>
      <c r="C65" s="46"/>
      <c r="D65" s="238"/>
      <c r="E65" s="238"/>
      <c r="F65" s="238"/>
      <c r="G65" s="238"/>
      <c r="P65" s="239"/>
      <c r="Q65" s="36" t="s">
        <v>200</v>
      </c>
      <c r="R65" s="36">
        <v>5</v>
      </c>
      <c r="S65" s="37"/>
      <c r="T65" s="55"/>
      <c r="U65" s="200"/>
      <c r="V65" s="200"/>
      <c r="W65" s="200"/>
      <c r="X65" s="200"/>
      <c r="Y65" s="200"/>
    </row>
    <row r="66" spans="2:25" ht="11.25" outlineLevel="1">
      <c r="B66" s="47" t="s">
        <v>2</v>
      </c>
      <c r="C66" s="47" t="s">
        <v>53</v>
      </c>
      <c r="D66" s="208"/>
      <c r="E66" s="207"/>
      <c r="F66" s="207"/>
      <c r="G66" s="207"/>
      <c r="P66" s="38">
        <v>1</v>
      </c>
      <c r="Q66" s="39" t="s">
        <v>201</v>
      </c>
      <c r="R66" s="36">
        <v>5</v>
      </c>
      <c r="S66" s="40"/>
      <c r="T66" s="52"/>
      <c r="U66" s="87"/>
      <c r="V66" s="87"/>
      <c r="W66" s="87"/>
      <c r="X66" s="200"/>
      <c r="Y66" s="200"/>
    </row>
    <row r="67" spans="2:25" ht="11.25" outlineLevel="1">
      <c r="B67" s="208">
        <v>1</v>
      </c>
      <c r="C67" s="47" t="s">
        <v>54</v>
      </c>
      <c r="D67" s="284">
        <v>512531</v>
      </c>
      <c r="E67" s="207">
        <v>1036931</v>
      </c>
      <c r="F67" s="207">
        <v>19431</v>
      </c>
      <c r="G67" s="207">
        <v>17850</v>
      </c>
      <c r="P67" s="38">
        <v>2</v>
      </c>
      <c r="Q67" s="39" t="s">
        <v>202</v>
      </c>
      <c r="R67" s="36">
        <v>5</v>
      </c>
      <c r="S67" s="40"/>
      <c r="T67" s="53"/>
      <c r="U67" s="87"/>
      <c r="V67" s="87"/>
      <c r="W67" s="87"/>
      <c r="X67" s="200"/>
      <c r="Y67" s="200"/>
    </row>
    <row r="68" spans="2:25" ht="11.25" outlineLevel="1">
      <c r="B68" s="208">
        <v>2</v>
      </c>
      <c r="C68" s="208" t="s">
        <v>55</v>
      </c>
      <c r="D68" s="208"/>
      <c r="E68" s="207">
        <v>0</v>
      </c>
      <c r="F68" s="207">
        <v>0</v>
      </c>
      <c r="G68" s="207">
        <v>0</v>
      </c>
      <c r="P68" s="38">
        <v>3</v>
      </c>
      <c r="Q68" s="39" t="s">
        <v>203</v>
      </c>
      <c r="R68" s="36">
        <v>5</v>
      </c>
      <c r="S68" s="41"/>
      <c r="T68" s="52"/>
      <c r="U68" s="3"/>
      <c r="V68" s="3"/>
      <c r="W68" s="3"/>
      <c r="X68" s="200"/>
      <c r="Y68" s="200"/>
    </row>
    <row r="69" spans="2:25" ht="11.25" outlineLevel="1">
      <c r="B69" s="208"/>
      <c r="C69" s="240" t="s">
        <v>211</v>
      </c>
      <c r="D69" s="208"/>
      <c r="E69" s="207">
        <v>0</v>
      </c>
      <c r="F69" s="207">
        <v>0</v>
      </c>
      <c r="G69" s="207">
        <v>0</v>
      </c>
      <c r="P69" s="197"/>
      <c r="U69" s="8"/>
      <c r="V69" s="8"/>
      <c r="W69" s="8"/>
      <c r="X69" s="200"/>
      <c r="Y69" s="200"/>
    </row>
    <row r="70" spans="1:27" s="201" customFormat="1" ht="11.25" outlineLevel="1">
      <c r="A70" s="197"/>
      <c r="B70" s="208"/>
      <c r="C70" s="240" t="s">
        <v>212</v>
      </c>
      <c r="D70" s="208"/>
      <c r="E70" s="207">
        <v>0</v>
      </c>
      <c r="F70" s="207">
        <v>0</v>
      </c>
      <c r="G70" s="207">
        <v>0</v>
      </c>
      <c r="H70" s="197"/>
      <c r="I70" s="197"/>
      <c r="J70" s="197"/>
      <c r="K70" s="197"/>
      <c r="L70" s="197"/>
      <c r="M70" s="197"/>
      <c r="N70" s="197"/>
      <c r="O70" s="198"/>
      <c r="P70" s="199"/>
      <c r="Q70" s="197"/>
      <c r="R70" s="197"/>
      <c r="S70" s="197"/>
      <c r="T70" s="197"/>
      <c r="U70" s="8"/>
      <c r="V70" s="8"/>
      <c r="W70" s="8"/>
      <c r="X70" s="200"/>
      <c r="Y70" s="200"/>
      <c r="AA70" s="197"/>
    </row>
    <row r="71" spans="1:27" s="201" customFormat="1" ht="11.25" outlineLevel="1">
      <c r="A71" s="197"/>
      <c r="B71" s="138"/>
      <c r="C71" s="139" t="s">
        <v>56</v>
      </c>
      <c r="D71" s="138"/>
      <c r="E71" s="140">
        <f>SUM(E67:E70)</f>
        <v>1036931</v>
      </c>
      <c r="F71" s="140">
        <f>SUM(F67:F70)</f>
        <v>19431</v>
      </c>
      <c r="G71" s="140">
        <v>17850</v>
      </c>
      <c r="H71" s="197"/>
      <c r="I71" s="197"/>
      <c r="J71" s="197"/>
      <c r="K71" s="197"/>
      <c r="L71" s="197"/>
      <c r="M71" s="197"/>
      <c r="N71" s="197"/>
      <c r="O71" s="198"/>
      <c r="P71" s="199"/>
      <c r="Q71" s="4"/>
      <c r="R71" s="5"/>
      <c r="S71" s="85"/>
      <c r="T71" s="85"/>
      <c r="U71" s="8"/>
      <c r="V71" s="8"/>
      <c r="W71" s="8"/>
      <c r="X71" s="200"/>
      <c r="Y71" s="200"/>
      <c r="AA71" s="197"/>
    </row>
    <row r="72" spans="1:27" s="201" customFormat="1" ht="11.25" outlineLevel="1">
      <c r="A72" s="197"/>
      <c r="B72" s="208">
        <v>3</v>
      </c>
      <c r="C72" s="47" t="s">
        <v>57</v>
      </c>
      <c r="D72" s="208"/>
      <c r="E72" s="207"/>
      <c r="F72" s="207"/>
      <c r="G72" s="207"/>
      <c r="H72" s="197"/>
      <c r="I72" s="258"/>
      <c r="J72" s="197"/>
      <c r="K72" s="197"/>
      <c r="L72" s="197"/>
      <c r="M72" s="197"/>
      <c r="N72" s="197"/>
      <c r="O72" s="198"/>
      <c r="P72" s="199"/>
      <c r="Q72" s="4"/>
      <c r="R72" s="5"/>
      <c r="S72" s="89"/>
      <c r="T72" s="85"/>
      <c r="U72" s="8"/>
      <c r="V72" s="8"/>
      <c r="W72" s="8"/>
      <c r="X72" s="7"/>
      <c r="Y72" s="200"/>
      <c r="AA72" s="197"/>
    </row>
    <row r="73" spans="1:27" s="201" customFormat="1" ht="11.25" outlineLevel="1">
      <c r="A73" s="197"/>
      <c r="B73" s="208"/>
      <c r="C73" s="240" t="s">
        <v>81</v>
      </c>
      <c r="D73" s="208">
        <v>411</v>
      </c>
      <c r="E73" s="207">
        <v>4388492</v>
      </c>
      <c r="F73" s="207"/>
      <c r="G73" s="207"/>
      <c r="H73" s="197"/>
      <c r="I73" s="258"/>
      <c r="J73" s="197"/>
      <c r="K73" s="197"/>
      <c r="L73" s="197"/>
      <c r="M73" s="197"/>
      <c r="N73" s="197"/>
      <c r="O73" s="198"/>
      <c r="P73" s="199"/>
      <c r="Q73" s="4"/>
      <c r="R73" s="5"/>
      <c r="S73" s="89"/>
      <c r="T73" s="85"/>
      <c r="U73" s="8"/>
      <c r="V73" s="8"/>
      <c r="W73" s="8"/>
      <c r="X73" s="7"/>
      <c r="Y73" s="200"/>
      <c r="AA73" s="197"/>
    </row>
    <row r="74" spans="1:27" s="201" customFormat="1" ht="11.25" outlineLevel="1">
      <c r="A74" s="197"/>
      <c r="B74" s="208"/>
      <c r="C74" s="240" t="s">
        <v>81</v>
      </c>
      <c r="D74" s="208">
        <v>413</v>
      </c>
      <c r="E74" s="207">
        <v>20181768</v>
      </c>
      <c r="F74" s="207">
        <v>20181768</v>
      </c>
      <c r="G74" s="207">
        <v>20153778</v>
      </c>
      <c r="H74" s="197"/>
      <c r="I74" s="197"/>
      <c r="J74" s="197"/>
      <c r="K74" s="197"/>
      <c r="L74" s="197"/>
      <c r="M74" s="197"/>
      <c r="N74" s="197"/>
      <c r="O74" s="198"/>
      <c r="P74" s="199"/>
      <c r="Q74" s="4"/>
      <c r="R74" s="200"/>
      <c r="S74" s="85"/>
      <c r="T74" s="85"/>
      <c r="U74" s="8"/>
      <c r="V74" s="8"/>
      <c r="W74" s="8"/>
      <c r="X74" s="7"/>
      <c r="Y74" s="200"/>
      <c r="AA74" s="197"/>
    </row>
    <row r="75" spans="1:27" s="201" customFormat="1" ht="11.25" outlineLevel="1">
      <c r="A75" s="197"/>
      <c r="B75" s="208"/>
      <c r="C75" s="240" t="s">
        <v>82</v>
      </c>
      <c r="D75" s="284">
        <v>444</v>
      </c>
      <c r="E75" s="207">
        <v>10052</v>
      </c>
      <c r="F75" s="207">
        <v>39913</v>
      </c>
      <c r="G75" s="207">
        <v>21704</v>
      </c>
      <c r="H75" s="197"/>
      <c r="I75" s="197"/>
      <c r="J75" s="197"/>
      <c r="K75" s="197"/>
      <c r="L75" s="197"/>
      <c r="M75" s="197"/>
      <c r="N75" s="197"/>
      <c r="O75" s="198"/>
      <c r="P75" s="199"/>
      <c r="Q75" s="4"/>
      <c r="R75" s="5"/>
      <c r="S75" s="85"/>
      <c r="T75" s="85"/>
      <c r="U75" s="8"/>
      <c r="V75" s="8"/>
      <c r="W75" s="8"/>
      <c r="X75" s="7"/>
      <c r="Y75" s="200"/>
      <c r="AA75" s="197"/>
    </row>
    <row r="76" spans="1:27" s="201" customFormat="1" ht="11.25" outlineLevel="1">
      <c r="A76" s="197"/>
      <c r="B76" s="208"/>
      <c r="C76" s="240" t="s">
        <v>83</v>
      </c>
      <c r="D76" s="208">
        <v>467</v>
      </c>
      <c r="E76" s="207">
        <v>8195614</v>
      </c>
      <c r="F76" s="207">
        <v>8195614</v>
      </c>
      <c r="G76" s="207">
        <v>8195613</v>
      </c>
      <c r="H76" s="197"/>
      <c r="I76" s="197"/>
      <c r="J76" s="197"/>
      <c r="K76" s="197"/>
      <c r="L76" s="197"/>
      <c r="M76" s="197"/>
      <c r="N76" s="197"/>
      <c r="O76" s="198"/>
      <c r="P76" s="199"/>
      <c r="Q76" s="4"/>
      <c r="R76" s="5"/>
      <c r="S76" s="85"/>
      <c r="T76" s="85"/>
      <c r="U76" s="8"/>
      <c r="V76" s="8"/>
      <c r="W76" s="8"/>
      <c r="X76" s="7"/>
      <c r="Y76" s="200"/>
      <c r="AA76" s="197"/>
    </row>
    <row r="77" spans="1:27" s="201" customFormat="1" ht="11.25" outlineLevel="1">
      <c r="A77" s="197"/>
      <c r="B77" s="208"/>
      <c r="C77" s="240" t="s">
        <v>84</v>
      </c>
      <c r="D77" s="208"/>
      <c r="E77" s="207">
        <v>0</v>
      </c>
      <c r="F77" s="207">
        <v>0</v>
      </c>
      <c r="G77" s="207">
        <v>0</v>
      </c>
      <c r="H77" s="197"/>
      <c r="I77" s="197"/>
      <c r="J77" s="197"/>
      <c r="K77" s="197"/>
      <c r="L77" s="197"/>
      <c r="M77" s="197"/>
      <c r="N77" s="197"/>
      <c r="O77" s="198"/>
      <c r="P77" s="199"/>
      <c r="Q77" s="4"/>
      <c r="R77" s="5"/>
      <c r="S77" s="85"/>
      <c r="T77" s="85"/>
      <c r="U77" s="8"/>
      <c r="V77" s="8"/>
      <c r="W77" s="8"/>
      <c r="X77" s="200"/>
      <c r="Y77" s="200"/>
      <c r="AA77" s="197"/>
    </row>
    <row r="78" spans="1:27" s="201" customFormat="1" ht="11.25" outlineLevel="1">
      <c r="A78" s="197"/>
      <c r="B78" s="138"/>
      <c r="C78" s="139" t="s">
        <v>58</v>
      </c>
      <c r="D78" s="138"/>
      <c r="E78" s="140">
        <f>E76+E75+E74+E73</f>
        <v>32775926</v>
      </c>
      <c r="F78" s="140">
        <f>SUM(F74:F77)</f>
        <v>28417295</v>
      </c>
      <c r="G78" s="140">
        <v>28371095</v>
      </c>
      <c r="H78" s="197"/>
      <c r="I78" s="197"/>
      <c r="J78" s="197"/>
      <c r="K78" s="197"/>
      <c r="L78" s="197"/>
      <c r="M78" s="197"/>
      <c r="N78" s="197"/>
      <c r="O78" s="198"/>
      <c r="P78" s="199"/>
      <c r="Q78" s="4"/>
      <c r="R78" s="5"/>
      <c r="S78" s="85"/>
      <c r="T78" s="85"/>
      <c r="U78" s="8"/>
      <c r="V78" s="8"/>
      <c r="W78" s="8"/>
      <c r="X78" s="200"/>
      <c r="Y78" s="200"/>
      <c r="AA78" s="197"/>
    </row>
    <row r="79" spans="1:27" s="201" customFormat="1" ht="11.25" outlineLevel="1">
      <c r="A79" s="197"/>
      <c r="B79" s="208">
        <v>4</v>
      </c>
      <c r="C79" s="47" t="s">
        <v>4</v>
      </c>
      <c r="D79" s="208"/>
      <c r="E79" s="207"/>
      <c r="F79" s="207"/>
      <c r="G79" s="207"/>
      <c r="H79" s="197"/>
      <c r="I79" s="197"/>
      <c r="J79" s="197"/>
      <c r="K79" s="197"/>
      <c r="L79" s="197"/>
      <c r="M79" s="197"/>
      <c r="N79" s="197"/>
      <c r="O79" s="198"/>
      <c r="P79" s="199"/>
      <c r="Q79" s="4"/>
      <c r="R79" s="200"/>
      <c r="S79" s="85"/>
      <c r="T79" s="85"/>
      <c r="U79" s="8"/>
      <c r="V79" s="8"/>
      <c r="W79" s="8"/>
      <c r="X79" s="200"/>
      <c r="Y79" s="200"/>
      <c r="AA79" s="197"/>
    </row>
    <row r="80" spans="1:27" s="201" customFormat="1" ht="11.25" outlineLevel="1">
      <c r="A80" s="197"/>
      <c r="B80" s="208"/>
      <c r="C80" s="240" t="s">
        <v>85</v>
      </c>
      <c r="D80" s="208">
        <v>351</v>
      </c>
      <c r="E80" s="207">
        <v>10553525.77</v>
      </c>
      <c r="F80" s="207">
        <v>8830563</v>
      </c>
      <c r="G80" s="207">
        <v>7604187</v>
      </c>
      <c r="H80" s="197"/>
      <c r="I80" s="197"/>
      <c r="J80" s="197"/>
      <c r="K80" s="197"/>
      <c r="L80" s="197"/>
      <c r="M80" s="197"/>
      <c r="N80" s="197"/>
      <c r="O80" s="198"/>
      <c r="P80" s="199"/>
      <c r="Q80" s="4"/>
      <c r="R80" s="5"/>
      <c r="S80" s="85"/>
      <c r="T80" s="85"/>
      <c r="U80" s="8"/>
      <c r="V80" s="8"/>
      <c r="W80" s="8"/>
      <c r="X80" s="200"/>
      <c r="Y80" s="200"/>
      <c r="AA80" s="197"/>
    </row>
    <row r="81" spans="1:27" s="201" customFormat="1" ht="11.25" outlineLevel="1">
      <c r="A81" s="197"/>
      <c r="B81" s="208"/>
      <c r="C81" s="240" t="s">
        <v>86</v>
      </c>
      <c r="D81" s="208"/>
      <c r="E81" s="207">
        <v>0</v>
      </c>
      <c r="F81" s="207">
        <v>0</v>
      </c>
      <c r="G81" s="207">
        <v>0</v>
      </c>
      <c r="H81" s="197"/>
      <c r="I81" s="197"/>
      <c r="J81" s="197"/>
      <c r="K81" s="197"/>
      <c r="L81" s="197"/>
      <c r="M81" s="197"/>
      <c r="N81" s="197"/>
      <c r="O81" s="198"/>
      <c r="P81" s="199"/>
      <c r="Q81" s="4"/>
      <c r="R81" s="5"/>
      <c r="S81" s="85"/>
      <c r="T81" s="85"/>
      <c r="U81" s="8"/>
      <c r="V81" s="8"/>
      <c r="W81" s="8"/>
      <c r="X81" s="200"/>
      <c r="Y81" s="200"/>
      <c r="AA81" s="197"/>
    </row>
    <row r="82" spans="1:27" s="201" customFormat="1" ht="11.25" outlineLevel="1">
      <c r="A82" s="197"/>
      <c r="B82" s="208"/>
      <c r="C82" s="240" t="s">
        <v>87</v>
      </c>
      <c r="D82" s="208"/>
      <c r="E82" s="207">
        <v>0</v>
      </c>
      <c r="F82" s="207">
        <v>0</v>
      </c>
      <c r="G82" s="207">
        <v>0</v>
      </c>
      <c r="H82" s="197"/>
      <c r="I82" s="197"/>
      <c r="J82" s="197"/>
      <c r="K82" s="197"/>
      <c r="L82" s="197"/>
      <c r="M82" s="197"/>
      <c r="N82" s="197"/>
      <c r="O82" s="198"/>
      <c r="P82" s="199"/>
      <c r="Q82" s="4"/>
      <c r="R82" s="5"/>
      <c r="S82" s="85"/>
      <c r="T82" s="85"/>
      <c r="U82" s="8"/>
      <c r="V82" s="8"/>
      <c r="W82" s="8"/>
      <c r="X82" s="200"/>
      <c r="Y82" s="200"/>
      <c r="AA82" s="197"/>
    </row>
    <row r="83" spans="1:27" s="201" customFormat="1" ht="11.25" outlineLevel="1">
      <c r="A83" s="197"/>
      <c r="B83" s="208"/>
      <c r="C83" s="240" t="s">
        <v>88</v>
      </c>
      <c r="D83" s="208"/>
      <c r="E83" s="207">
        <v>0</v>
      </c>
      <c r="F83" s="207">
        <v>0</v>
      </c>
      <c r="G83" s="207">
        <v>0</v>
      </c>
      <c r="H83" s="197"/>
      <c r="I83" s="197"/>
      <c r="J83" s="197"/>
      <c r="K83" s="197"/>
      <c r="L83" s="197"/>
      <c r="M83" s="197"/>
      <c r="N83" s="197"/>
      <c r="O83" s="198"/>
      <c r="P83" s="199"/>
      <c r="Q83" s="4"/>
      <c r="R83" s="5"/>
      <c r="S83" s="85"/>
      <c r="T83" s="85"/>
      <c r="U83" s="8"/>
      <c r="V83" s="8"/>
      <c r="W83" s="8"/>
      <c r="X83" s="200"/>
      <c r="Y83" s="200"/>
      <c r="AA83" s="197"/>
    </row>
    <row r="84" spans="1:27" s="201" customFormat="1" ht="11.25" outlineLevel="1">
      <c r="A84" s="197"/>
      <c r="B84" s="208"/>
      <c r="C84" s="240" t="s">
        <v>89</v>
      </c>
      <c r="D84" s="208"/>
      <c r="E84" s="207">
        <v>0</v>
      </c>
      <c r="F84" s="207">
        <v>0</v>
      </c>
      <c r="G84" s="207">
        <v>0</v>
      </c>
      <c r="H84" s="197"/>
      <c r="I84" s="197"/>
      <c r="J84" s="197"/>
      <c r="K84" s="197"/>
      <c r="L84" s="197"/>
      <c r="M84" s="197"/>
      <c r="N84" s="197"/>
      <c r="O84" s="198"/>
      <c r="P84" s="199"/>
      <c r="Q84" s="4"/>
      <c r="R84" s="200"/>
      <c r="S84" s="85"/>
      <c r="T84" s="85"/>
      <c r="U84" s="8"/>
      <c r="V84" s="8"/>
      <c r="W84" s="8"/>
      <c r="X84" s="200"/>
      <c r="Y84" s="200"/>
      <c r="AA84" s="197"/>
    </row>
    <row r="85" spans="1:27" s="201" customFormat="1" ht="11.25" outlineLevel="1">
      <c r="A85" s="197"/>
      <c r="B85" s="138"/>
      <c r="C85" s="139" t="s">
        <v>59</v>
      </c>
      <c r="D85" s="138"/>
      <c r="E85" s="140">
        <f>SUM(E80:E84)</f>
        <v>10553525.77</v>
      </c>
      <c r="F85" s="140">
        <f>SUM(F80:F84)</f>
        <v>8830563</v>
      </c>
      <c r="G85" s="140">
        <v>7604187</v>
      </c>
      <c r="H85" s="197"/>
      <c r="I85" s="197"/>
      <c r="J85" s="197"/>
      <c r="K85" s="197"/>
      <c r="L85" s="197"/>
      <c r="M85" s="197"/>
      <c r="N85" s="197"/>
      <c r="O85" s="198"/>
      <c r="P85" s="199"/>
      <c r="Q85" s="4"/>
      <c r="R85" s="5"/>
      <c r="S85" s="85"/>
      <c r="T85" s="85"/>
      <c r="U85" s="8"/>
      <c r="V85" s="8"/>
      <c r="W85" s="8"/>
      <c r="X85" s="200"/>
      <c r="Y85" s="200"/>
      <c r="AA85" s="197"/>
    </row>
    <row r="86" spans="1:27" s="201" customFormat="1" ht="11.25" outlineLevel="1">
      <c r="A86" s="197"/>
      <c r="B86" s="208">
        <v>5</v>
      </c>
      <c r="C86" s="47" t="s">
        <v>5</v>
      </c>
      <c r="D86" s="208"/>
      <c r="E86" s="207">
        <v>0</v>
      </c>
      <c r="F86" s="207">
        <v>0</v>
      </c>
      <c r="G86" s="207">
        <v>0</v>
      </c>
      <c r="H86" s="197"/>
      <c r="I86" s="197"/>
      <c r="J86" s="197"/>
      <c r="K86" s="197"/>
      <c r="L86" s="197"/>
      <c r="M86" s="197"/>
      <c r="N86" s="197"/>
      <c r="O86" s="198"/>
      <c r="P86" s="199"/>
      <c r="Q86" s="4"/>
      <c r="R86" s="200"/>
      <c r="S86" s="85"/>
      <c r="T86" s="85"/>
      <c r="U86" s="8"/>
      <c r="V86" s="8"/>
      <c r="W86" s="8"/>
      <c r="X86" s="200"/>
      <c r="Y86" s="200"/>
      <c r="AA86" s="197"/>
    </row>
    <row r="87" spans="1:27" s="201" customFormat="1" ht="11.25" outlineLevel="1">
      <c r="A87" s="197"/>
      <c r="B87" s="208">
        <v>6</v>
      </c>
      <c r="C87" s="47" t="s">
        <v>6</v>
      </c>
      <c r="D87" s="208"/>
      <c r="E87" s="207">
        <v>0</v>
      </c>
      <c r="F87" s="207">
        <v>0</v>
      </c>
      <c r="G87" s="207">
        <v>0</v>
      </c>
      <c r="H87" s="197"/>
      <c r="I87" s="197"/>
      <c r="J87" s="197"/>
      <c r="K87" s="197"/>
      <c r="L87" s="197"/>
      <c r="M87" s="197"/>
      <c r="N87" s="197"/>
      <c r="O87" s="198"/>
      <c r="P87" s="199"/>
      <c r="Q87" s="4"/>
      <c r="R87" s="5"/>
      <c r="S87" s="85"/>
      <c r="T87" s="85"/>
      <c r="U87" s="8"/>
      <c r="V87" s="8"/>
      <c r="W87" s="8"/>
      <c r="X87" s="200"/>
      <c r="Y87" s="200"/>
      <c r="AA87" s="197"/>
    </row>
    <row r="88" spans="1:27" s="201" customFormat="1" ht="11.25" outlineLevel="1">
      <c r="A88" s="197"/>
      <c r="B88" s="208">
        <v>7</v>
      </c>
      <c r="C88" s="47" t="s">
        <v>7</v>
      </c>
      <c r="D88" s="208"/>
      <c r="E88" s="207">
        <v>0</v>
      </c>
      <c r="F88" s="207">
        <v>0</v>
      </c>
      <c r="G88" s="207">
        <v>0</v>
      </c>
      <c r="H88" s="197"/>
      <c r="I88" s="197"/>
      <c r="J88" s="197"/>
      <c r="K88" s="197"/>
      <c r="L88" s="197"/>
      <c r="M88" s="197"/>
      <c r="N88" s="197"/>
      <c r="O88" s="198"/>
      <c r="P88" s="199"/>
      <c r="Q88" s="4"/>
      <c r="R88" s="200"/>
      <c r="S88" s="200"/>
      <c r="T88" s="200"/>
      <c r="U88" s="200"/>
      <c r="V88" s="200"/>
      <c r="W88" s="200"/>
      <c r="X88" s="200"/>
      <c r="Y88" s="200"/>
      <c r="AA88" s="197"/>
    </row>
    <row r="89" spans="1:27" s="201" customFormat="1" ht="11.25" outlineLevel="1">
      <c r="A89" s="197"/>
      <c r="B89" s="208"/>
      <c r="C89" s="47"/>
      <c r="D89" s="208"/>
      <c r="E89" s="207"/>
      <c r="F89" s="207"/>
      <c r="G89" s="207"/>
      <c r="H89" s="197"/>
      <c r="I89" s="197"/>
      <c r="J89" s="197"/>
      <c r="K89" s="197"/>
      <c r="L89" s="197"/>
      <c r="M89" s="197"/>
      <c r="N89" s="197"/>
      <c r="O89" s="198"/>
      <c r="P89" s="199"/>
      <c r="Q89" s="4"/>
      <c r="R89" s="200"/>
      <c r="S89" s="200"/>
      <c r="T89" s="200"/>
      <c r="U89" s="200"/>
      <c r="V89" s="200"/>
      <c r="W89" s="200"/>
      <c r="X89" s="200"/>
      <c r="Y89" s="200"/>
      <c r="AA89" s="197"/>
    </row>
    <row r="90" spans="1:27" s="201" customFormat="1" ht="12" outlineLevel="1">
      <c r="A90" s="197"/>
      <c r="B90" s="241"/>
      <c r="C90" s="152" t="s">
        <v>90</v>
      </c>
      <c r="D90" s="153"/>
      <c r="E90" s="154">
        <f>E71+E78+E85+E86+E87+E88</f>
        <v>44366382.769999996</v>
      </c>
      <c r="F90" s="154">
        <f>F71+F78+F85+F86+F87+F88</f>
        <v>37267289</v>
      </c>
      <c r="G90" s="154">
        <v>35993132</v>
      </c>
      <c r="H90" s="197"/>
      <c r="I90" s="197"/>
      <c r="J90" s="197"/>
      <c r="K90" s="197"/>
      <c r="L90" s="197"/>
      <c r="M90" s="197"/>
      <c r="N90" s="197"/>
      <c r="O90" s="198"/>
      <c r="P90" s="199"/>
      <c r="Q90" s="200"/>
      <c r="R90" s="200"/>
      <c r="S90" s="200"/>
      <c r="T90" s="6"/>
      <c r="U90" s="6"/>
      <c r="V90" s="6"/>
      <c r="W90" s="6"/>
      <c r="X90" s="200"/>
      <c r="Y90" s="200"/>
      <c r="AA90" s="197"/>
    </row>
    <row r="91" spans="2:25" s="199" customFormat="1" ht="11.25" outlineLevel="1">
      <c r="B91" s="208"/>
      <c r="C91" s="100"/>
      <c r="D91" s="208"/>
      <c r="E91" s="207"/>
      <c r="F91" s="207"/>
      <c r="G91" s="207"/>
      <c r="O91" s="198"/>
      <c r="Q91" s="200"/>
      <c r="R91" s="200"/>
      <c r="S91" s="200"/>
      <c r="T91" s="6"/>
      <c r="U91" s="6"/>
      <c r="V91" s="6"/>
      <c r="W91" s="6"/>
      <c r="X91" s="200"/>
      <c r="Y91" s="200"/>
    </row>
    <row r="92" spans="1:27" s="201" customFormat="1" ht="11.25" outlineLevel="1">
      <c r="A92" s="197"/>
      <c r="B92" s="47" t="s">
        <v>8</v>
      </c>
      <c r="C92" s="47" t="s">
        <v>91</v>
      </c>
      <c r="D92" s="208"/>
      <c r="E92" s="207"/>
      <c r="F92" s="207"/>
      <c r="G92" s="207"/>
      <c r="H92" s="197"/>
      <c r="I92" s="197"/>
      <c r="J92" s="197"/>
      <c r="K92" s="197"/>
      <c r="L92" s="197"/>
      <c r="M92" s="197"/>
      <c r="N92" s="197"/>
      <c r="O92" s="198"/>
      <c r="P92" s="199"/>
      <c r="Q92" s="200"/>
      <c r="R92" s="87"/>
      <c r="S92" s="87"/>
      <c r="T92" s="87"/>
      <c r="U92" s="87"/>
      <c r="V92" s="87"/>
      <c r="W92" s="87"/>
      <c r="X92" s="200"/>
      <c r="Y92" s="200"/>
      <c r="AA92" s="197"/>
    </row>
    <row r="93" spans="1:27" s="201" customFormat="1" ht="11.25" outlineLevel="1">
      <c r="A93" s="197"/>
      <c r="B93" s="208">
        <v>1</v>
      </c>
      <c r="C93" s="47" t="s">
        <v>9</v>
      </c>
      <c r="D93" s="208"/>
      <c r="E93" s="207"/>
      <c r="F93" s="207"/>
      <c r="G93" s="207"/>
      <c r="H93" s="197"/>
      <c r="I93" s="197"/>
      <c r="J93" s="197"/>
      <c r="K93" s="197"/>
      <c r="L93" s="197"/>
      <c r="M93" s="197"/>
      <c r="N93" s="197"/>
      <c r="O93" s="198"/>
      <c r="P93" s="199"/>
      <c r="Q93" s="86"/>
      <c r="R93" s="200"/>
      <c r="S93" s="200"/>
      <c r="T93" s="6"/>
      <c r="U93" s="6"/>
      <c r="V93" s="6"/>
      <c r="W93" s="6"/>
      <c r="X93" s="200"/>
      <c r="Y93" s="200"/>
      <c r="AA93" s="197"/>
    </row>
    <row r="94" spans="1:27" s="201" customFormat="1" ht="11.25" outlineLevel="1">
      <c r="A94" s="197"/>
      <c r="B94" s="208"/>
      <c r="C94" s="240" t="s">
        <v>213</v>
      </c>
      <c r="D94" s="208"/>
      <c r="E94" s="207">
        <v>0</v>
      </c>
      <c r="F94" s="207">
        <v>0</v>
      </c>
      <c r="G94" s="207">
        <v>0</v>
      </c>
      <c r="H94" s="197"/>
      <c r="I94" s="197"/>
      <c r="J94" s="197"/>
      <c r="K94" s="197"/>
      <c r="L94" s="197"/>
      <c r="M94" s="197"/>
      <c r="N94" s="197"/>
      <c r="O94" s="198"/>
      <c r="P94" s="199"/>
      <c r="Q94" s="200"/>
      <c r="R94" s="5"/>
      <c r="S94" s="5"/>
      <c r="T94" s="8"/>
      <c r="U94" s="8"/>
      <c r="V94" s="8"/>
      <c r="W94" s="8"/>
      <c r="X94" s="200"/>
      <c r="Y94" s="200"/>
      <c r="AA94" s="197"/>
    </row>
    <row r="95" spans="1:27" s="201" customFormat="1" ht="11.25" outlineLevel="1">
      <c r="A95" s="197"/>
      <c r="B95" s="208"/>
      <c r="C95" s="240" t="s">
        <v>92</v>
      </c>
      <c r="D95" s="208"/>
      <c r="E95" s="207">
        <v>0</v>
      </c>
      <c r="F95" s="207">
        <v>0</v>
      </c>
      <c r="G95" s="207">
        <v>0</v>
      </c>
      <c r="H95" s="197"/>
      <c r="I95" s="197"/>
      <c r="J95" s="197"/>
      <c r="K95" s="197"/>
      <c r="L95" s="197"/>
      <c r="M95" s="197"/>
      <c r="N95" s="197"/>
      <c r="O95" s="198"/>
      <c r="P95" s="199"/>
      <c r="Q95" s="200"/>
      <c r="R95" s="5"/>
      <c r="S95" s="5"/>
      <c r="T95" s="8"/>
      <c r="U95" s="8"/>
      <c r="V95" s="8"/>
      <c r="W95" s="8"/>
      <c r="X95" s="200"/>
      <c r="Y95" s="200"/>
      <c r="AA95" s="197"/>
    </row>
    <row r="96" spans="1:27" s="201" customFormat="1" ht="11.25" outlineLevel="1">
      <c r="A96" s="197"/>
      <c r="B96" s="208"/>
      <c r="C96" s="240" t="s">
        <v>93</v>
      </c>
      <c r="D96" s="208"/>
      <c r="E96" s="207">
        <v>0</v>
      </c>
      <c r="F96" s="207">
        <v>0</v>
      </c>
      <c r="G96" s="207">
        <v>0</v>
      </c>
      <c r="H96" s="197"/>
      <c r="I96" s="197"/>
      <c r="J96" s="197"/>
      <c r="K96" s="197"/>
      <c r="L96" s="197"/>
      <c r="M96" s="197"/>
      <c r="N96" s="197"/>
      <c r="O96" s="198"/>
      <c r="P96" s="199"/>
      <c r="Q96" s="200"/>
      <c r="R96" s="5"/>
      <c r="S96" s="5"/>
      <c r="T96" s="8"/>
      <c r="U96" s="8"/>
      <c r="V96" s="8"/>
      <c r="W96" s="8"/>
      <c r="X96" s="200"/>
      <c r="Y96" s="200"/>
      <c r="AA96" s="197"/>
    </row>
    <row r="97" spans="1:27" s="201" customFormat="1" ht="11.25" outlineLevel="1">
      <c r="A97" s="197"/>
      <c r="B97" s="208"/>
      <c r="C97" s="240" t="s">
        <v>94</v>
      </c>
      <c r="D97" s="208"/>
      <c r="E97" s="207">
        <v>0</v>
      </c>
      <c r="F97" s="207">
        <v>0</v>
      </c>
      <c r="G97" s="207">
        <v>0</v>
      </c>
      <c r="H97" s="197"/>
      <c r="I97" s="197"/>
      <c r="J97" s="197"/>
      <c r="K97" s="197"/>
      <c r="L97" s="197"/>
      <c r="M97" s="197"/>
      <c r="N97" s="197"/>
      <c r="O97" s="198"/>
      <c r="P97" s="199"/>
      <c r="Q97" s="200"/>
      <c r="R97" s="8"/>
      <c r="S97" s="8"/>
      <c r="T97" s="8"/>
      <c r="U97" s="8"/>
      <c r="V97" s="8"/>
      <c r="W97" s="8"/>
      <c r="X97" s="200"/>
      <c r="Y97" s="200"/>
      <c r="AA97" s="197"/>
    </row>
    <row r="98" spans="1:27" s="201" customFormat="1" ht="11.25" outlineLevel="1">
      <c r="A98" s="197"/>
      <c r="B98" s="138"/>
      <c r="C98" s="139" t="s">
        <v>60</v>
      </c>
      <c r="D98" s="138"/>
      <c r="E98" s="140">
        <f>SUM(E94:E97)</f>
        <v>0</v>
      </c>
      <c r="F98" s="140">
        <f>SUM(F94:F97)</f>
        <v>0</v>
      </c>
      <c r="G98" s="140">
        <v>0</v>
      </c>
      <c r="H98" s="197"/>
      <c r="I98" s="197"/>
      <c r="J98" s="197"/>
      <c r="K98" s="197"/>
      <c r="L98" s="197"/>
      <c r="M98" s="197"/>
      <c r="N98" s="197"/>
      <c r="O98" s="198"/>
      <c r="P98" s="199"/>
      <c r="Q98" s="200"/>
      <c r="R98" s="200"/>
      <c r="S98" s="200"/>
      <c r="T98" s="200"/>
      <c r="U98" s="200"/>
      <c r="V98" s="200"/>
      <c r="W98" s="200"/>
      <c r="X98" s="200"/>
      <c r="Y98" s="200"/>
      <c r="AA98" s="197"/>
    </row>
    <row r="99" spans="1:27" s="201" customFormat="1" ht="11.25" outlineLevel="1">
      <c r="A99" s="197"/>
      <c r="B99" s="208">
        <v>2</v>
      </c>
      <c r="C99" s="47" t="s">
        <v>61</v>
      </c>
      <c r="D99" s="208"/>
      <c r="E99" s="207"/>
      <c r="F99" s="207"/>
      <c r="G99" s="207"/>
      <c r="H99" s="197"/>
      <c r="I99" s="197"/>
      <c r="J99" s="197"/>
      <c r="K99" s="197"/>
      <c r="L99" s="197"/>
      <c r="M99" s="197"/>
      <c r="N99" s="197"/>
      <c r="O99" s="198"/>
      <c r="P99" s="199"/>
      <c r="Q99" s="200"/>
      <c r="R99" s="200"/>
      <c r="S99" s="200"/>
      <c r="T99" s="200"/>
      <c r="U99" s="200"/>
      <c r="V99" s="200"/>
      <c r="W99" s="200"/>
      <c r="X99" s="200"/>
      <c r="Y99" s="200"/>
      <c r="AA99" s="197"/>
    </row>
    <row r="100" spans="1:27" s="201" customFormat="1" ht="11.25" outlineLevel="1">
      <c r="A100" s="197"/>
      <c r="B100" s="208"/>
      <c r="C100" s="240" t="s">
        <v>95</v>
      </c>
      <c r="D100" s="208"/>
      <c r="E100" s="207">
        <v>0</v>
      </c>
      <c r="F100" s="207">
        <v>0</v>
      </c>
      <c r="G100" s="207">
        <v>0</v>
      </c>
      <c r="H100" s="197"/>
      <c r="I100" s="197"/>
      <c r="J100" s="197"/>
      <c r="K100" s="197"/>
      <c r="L100" s="197"/>
      <c r="M100" s="197"/>
      <c r="N100" s="197"/>
      <c r="O100" s="198"/>
      <c r="P100" s="199"/>
      <c r="Q100" s="200"/>
      <c r="R100" s="86"/>
      <c r="S100" s="86"/>
      <c r="T100" s="86"/>
      <c r="U100" s="86"/>
      <c r="V100" s="242"/>
      <c r="W100" s="200"/>
      <c r="X100" s="200"/>
      <c r="Y100" s="200"/>
      <c r="AA100" s="197"/>
    </row>
    <row r="101" spans="1:27" s="201" customFormat="1" ht="11.25" outlineLevel="1">
      <c r="A101" s="197"/>
      <c r="B101" s="208"/>
      <c r="C101" s="240" t="s">
        <v>96</v>
      </c>
      <c r="D101" s="208"/>
      <c r="E101" s="207">
        <v>0</v>
      </c>
      <c r="F101" s="207">
        <v>0</v>
      </c>
      <c r="G101" s="207">
        <v>0</v>
      </c>
      <c r="H101" s="197"/>
      <c r="I101" s="197"/>
      <c r="J101" s="197"/>
      <c r="K101" s="197"/>
      <c r="L101" s="197"/>
      <c r="M101" s="197"/>
      <c r="N101" s="197"/>
      <c r="O101" s="198"/>
      <c r="P101" s="199"/>
      <c r="Q101" s="86"/>
      <c r="R101" s="200"/>
      <c r="S101" s="90"/>
      <c r="T101" s="200"/>
      <c r="U101" s="200"/>
      <c r="V101" s="242"/>
      <c r="W101" s="200"/>
      <c r="X101" s="200"/>
      <c r="Y101" s="200"/>
      <c r="AA101" s="197"/>
    </row>
    <row r="102" spans="1:27" s="201" customFormat="1" ht="11.25" outlineLevel="1">
      <c r="A102" s="197"/>
      <c r="B102" s="208"/>
      <c r="C102" s="240" t="s">
        <v>97</v>
      </c>
      <c r="D102" s="208">
        <v>215</v>
      </c>
      <c r="E102" s="207">
        <v>7876575</v>
      </c>
      <c r="F102" s="207">
        <v>7776575</v>
      </c>
      <c r="G102" s="207">
        <v>6646125</v>
      </c>
      <c r="H102" s="197"/>
      <c r="I102" s="197"/>
      <c r="J102" s="197"/>
      <c r="K102" s="197"/>
      <c r="L102" s="197"/>
      <c r="M102" s="197"/>
      <c r="N102" s="197"/>
      <c r="O102" s="198"/>
      <c r="P102" s="199"/>
      <c r="Q102" s="87"/>
      <c r="R102" s="200"/>
      <c r="S102" s="243"/>
      <c r="T102" s="200"/>
      <c r="U102" s="200"/>
      <c r="V102" s="91"/>
      <c r="W102" s="200"/>
      <c r="X102" s="200"/>
      <c r="Y102" s="200"/>
      <c r="AA102" s="197"/>
    </row>
    <row r="103" spans="1:27" s="201" customFormat="1" ht="11.25" outlineLevel="1">
      <c r="A103" s="197"/>
      <c r="B103" s="208"/>
      <c r="C103" s="240" t="s">
        <v>98</v>
      </c>
      <c r="D103" s="208"/>
      <c r="E103" s="207">
        <v>0</v>
      </c>
      <c r="F103" s="207">
        <v>0</v>
      </c>
      <c r="G103" s="207">
        <v>0</v>
      </c>
      <c r="H103" s="197"/>
      <c r="I103" s="197"/>
      <c r="J103" s="197"/>
      <c r="K103" s="197"/>
      <c r="L103" s="197"/>
      <c r="M103" s="197"/>
      <c r="N103" s="197"/>
      <c r="O103" s="198"/>
      <c r="P103" s="199"/>
      <c r="Q103" s="87"/>
      <c r="R103" s="1"/>
      <c r="S103" s="4"/>
      <c r="T103" s="8"/>
      <c r="U103" s="8"/>
      <c r="V103" s="92"/>
      <c r="W103" s="200"/>
      <c r="X103" s="200"/>
      <c r="Y103" s="200"/>
      <c r="AA103" s="197"/>
    </row>
    <row r="104" spans="1:27" s="201" customFormat="1" ht="11.25" outlineLevel="1">
      <c r="A104" s="197"/>
      <c r="B104" s="138"/>
      <c r="C104" s="139" t="s">
        <v>56</v>
      </c>
      <c r="D104" s="138"/>
      <c r="E104" s="140">
        <f>SUM(E100:E103)</f>
        <v>7876575</v>
      </c>
      <c r="F104" s="140">
        <f>SUM(F100:F103)</f>
        <v>7776575</v>
      </c>
      <c r="G104" s="140">
        <v>6646125</v>
      </c>
      <c r="H104" s="197"/>
      <c r="I104" s="197"/>
      <c r="J104" s="197"/>
      <c r="K104" s="197"/>
      <c r="L104" s="197"/>
      <c r="M104" s="197"/>
      <c r="N104" s="197"/>
      <c r="O104" s="198"/>
      <c r="P104" s="199"/>
      <c r="Q104" s="87"/>
      <c r="R104" s="1"/>
      <c r="S104" s="4"/>
      <c r="T104" s="6"/>
      <c r="U104" s="6"/>
      <c r="V104" s="92"/>
      <c r="W104" s="200"/>
      <c r="X104" s="200"/>
      <c r="Y104" s="200"/>
      <c r="AA104" s="197"/>
    </row>
    <row r="105" spans="1:27" s="201" customFormat="1" ht="11.25" outlineLevel="1">
      <c r="A105" s="197"/>
      <c r="B105" s="208">
        <v>3</v>
      </c>
      <c r="C105" s="47" t="s">
        <v>62</v>
      </c>
      <c r="D105" s="208"/>
      <c r="E105" s="207">
        <v>0</v>
      </c>
      <c r="F105" s="207">
        <v>0</v>
      </c>
      <c r="G105" s="207">
        <v>0</v>
      </c>
      <c r="H105" s="197"/>
      <c r="I105" s="197"/>
      <c r="J105" s="197"/>
      <c r="K105" s="197"/>
      <c r="L105" s="197"/>
      <c r="M105" s="197"/>
      <c r="N105" s="197"/>
      <c r="O105" s="198"/>
      <c r="P105" s="199"/>
      <c r="Q105" s="87"/>
      <c r="R105" s="7"/>
      <c r="S105" s="4"/>
      <c r="T105" s="6"/>
      <c r="U105" s="6"/>
      <c r="V105" s="91"/>
      <c r="W105" s="200"/>
      <c r="X105" s="200"/>
      <c r="Y105" s="200"/>
      <c r="AA105" s="197"/>
    </row>
    <row r="106" spans="1:27" s="201" customFormat="1" ht="11.25" outlineLevel="1">
      <c r="A106" s="197"/>
      <c r="B106" s="208">
        <v>4</v>
      </c>
      <c r="C106" s="47" t="s">
        <v>11</v>
      </c>
      <c r="D106" s="208"/>
      <c r="E106" s="207"/>
      <c r="F106" s="207"/>
      <c r="G106" s="207"/>
      <c r="H106" s="197"/>
      <c r="I106" s="197"/>
      <c r="J106" s="197"/>
      <c r="K106" s="197"/>
      <c r="L106" s="197"/>
      <c r="M106" s="197"/>
      <c r="N106" s="197"/>
      <c r="O106" s="198"/>
      <c r="P106" s="199"/>
      <c r="Q106" s="4"/>
      <c r="R106" s="7"/>
      <c r="S106" s="4"/>
      <c r="T106" s="6"/>
      <c r="U106" s="6"/>
      <c r="V106" s="91"/>
      <c r="W106" s="200"/>
      <c r="X106" s="200"/>
      <c r="Y106" s="200"/>
      <c r="AA106" s="197"/>
    </row>
    <row r="107" spans="1:27" s="201" customFormat="1" ht="11.25" outlineLevel="1">
      <c r="A107" s="197"/>
      <c r="B107" s="208"/>
      <c r="C107" s="240" t="s">
        <v>99</v>
      </c>
      <c r="D107" s="208"/>
      <c r="E107" s="207">
        <v>0</v>
      </c>
      <c r="F107" s="207">
        <v>0</v>
      </c>
      <c r="G107" s="207">
        <v>0</v>
      </c>
      <c r="H107" s="197"/>
      <c r="I107" s="197"/>
      <c r="J107" s="197"/>
      <c r="K107" s="197"/>
      <c r="L107" s="197"/>
      <c r="M107" s="197"/>
      <c r="N107" s="197"/>
      <c r="O107" s="198"/>
      <c r="P107" s="199"/>
      <c r="Q107" s="4"/>
      <c r="R107" s="7"/>
      <c r="S107" s="4"/>
      <c r="T107" s="6"/>
      <c r="U107" s="6"/>
      <c r="V107" s="91"/>
      <c r="W107" s="200"/>
      <c r="X107" s="200"/>
      <c r="Y107" s="200"/>
      <c r="AA107" s="197"/>
    </row>
    <row r="108" spans="1:27" s="201" customFormat="1" ht="11.25" outlineLevel="1">
      <c r="A108" s="197"/>
      <c r="B108" s="208"/>
      <c r="C108" s="240" t="s">
        <v>100</v>
      </c>
      <c r="D108" s="208"/>
      <c r="E108" s="207">
        <v>0</v>
      </c>
      <c r="F108" s="207">
        <v>0</v>
      </c>
      <c r="G108" s="207">
        <v>0</v>
      </c>
      <c r="H108" s="197"/>
      <c r="I108" s="197"/>
      <c r="J108" s="197"/>
      <c r="K108" s="197"/>
      <c r="L108" s="197"/>
      <c r="M108" s="197"/>
      <c r="N108" s="197"/>
      <c r="O108" s="198"/>
      <c r="P108" s="199"/>
      <c r="Q108" s="4"/>
      <c r="R108" s="7"/>
      <c r="S108" s="4"/>
      <c r="T108" s="6"/>
      <c r="U108" s="6"/>
      <c r="V108" s="91"/>
      <c r="W108" s="200"/>
      <c r="X108" s="200"/>
      <c r="Y108" s="200"/>
      <c r="AA108" s="197"/>
    </row>
    <row r="109" spans="1:27" s="201" customFormat="1" ht="11.25" outlineLevel="1">
      <c r="A109" s="197"/>
      <c r="B109" s="208"/>
      <c r="C109" s="240" t="s">
        <v>101</v>
      </c>
      <c r="D109" s="208"/>
      <c r="E109" s="207">
        <v>0</v>
      </c>
      <c r="F109" s="207">
        <v>0</v>
      </c>
      <c r="G109" s="207">
        <v>0</v>
      </c>
      <c r="H109" s="197"/>
      <c r="I109" s="197"/>
      <c r="J109" s="197"/>
      <c r="K109" s="197"/>
      <c r="L109" s="197"/>
      <c r="M109" s="197"/>
      <c r="N109" s="197"/>
      <c r="O109" s="198"/>
      <c r="P109" s="199"/>
      <c r="Q109" s="4"/>
      <c r="R109" s="7"/>
      <c r="S109" s="4"/>
      <c r="T109" s="6"/>
      <c r="U109" s="6"/>
      <c r="V109" s="91"/>
      <c r="W109" s="200"/>
      <c r="X109" s="200"/>
      <c r="Y109" s="200"/>
      <c r="AA109" s="197"/>
    </row>
    <row r="110" spans="1:27" s="201" customFormat="1" ht="11.25" outlineLevel="1">
      <c r="A110" s="197"/>
      <c r="B110" s="138"/>
      <c r="C110" s="139" t="s">
        <v>59</v>
      </c>
      <c r="D110" s="138"/>
      <c r="E110" s="140">
        <f>SUM(E107:E109)</f>
        <v>0</v>
      </c>
      <c r="F110" s="140">
        <f>SUM(F107:F109)</f>
        <v>0</v>
      </c>
      <c r="G110" s="140">
        <v>0</v>
      </c>
      <c r="H110" s="197"/>
      <c r="I110" s="197"/>
      <c r="J110" s="197"/>
      <c r="K110" s="197"/>
      <c r="L110" s="197"/>
      <c r="M110" s="197"/>
      <c r="N110" s="197"/>
      <c r="O110" s="198"/>
      <c r="P110" s="199"/>
      <c r="Q110" s="4"/>
      <c r="R110" s="1"/>
      <c r="S110" s="4"/>
      <c r="T110" s="6"/>
      <c r="U110" s="6"/>
      <c r="V110" s="91"/>
      <c r="W110" s="200"/>
      <c r="X110" s="200"/>
      <c r="Y110" s="200"/>
      <c r="AA110" s="197"/>
    </row>
    <row r="111" spans="1:27" s="201" customFormat="1" ht="11.25" outlineLevel="1">
      <c r="A111" s="197"/>
      <c r="B111" s="208">
        <v>5</v>
      </c>
      <c r="C111" s="208" t="s">
        <v>63</v>
      </c>
      <c r="D111" s="208"/>
      <c r="E111" s="207">
        <v>0</v>
      </c>
      <c r="F111" s="207">
        <v>0</v>
      </c>
      <c r="G111" s="207">
        <v>0</v>
      </c>
      <c r="H111" s="197"/>
      <c r="I111" s="197"/>
      <c r="J111" s="197"/>
      <c r="K111" s="197"/>
      <c r="L111" s="197"/>
      <c r="M111" s="197"/>
      <c r="N111" s="197"/>
      <c r="O111" s="198"/>
      <c r="P111" s="199"/>
      <c r="Q111" s="4"/>
      <c r="R111" s="1"/>
      <c r="S111" s="4"/>
      <c r="T111" s="85"/>
      <c r="U111" s="6"/>
      <c r="V111" s="91"/>
      <c r="W111" s="200"/>
      <c r="X111" s="200"/>
      <c r="Y111" s="200"/>
      <c r="AA111" s="197"/>
    </row>
    <row r="112" spans="1:27" s="201" customFormat="1" ht="11.25" outlineLevel="1">
      <c r="A112" s="197"/>
      <c r="B112" s="208">
        <v>6</v>
      </c>
      <c r="C112" s="208" t="s">
        <v>64</v>
      </c>
      <c r="D112" s="208"/>
      <c r="E112" s="207">
        <v>0</v>
      </c>
      <c r="F112" s="207">
        <v>0</v>
      </c>
      <c r="G112" s="207">
        <v>0</v>
      </c>
      <c r="H112" s="197"/>
      <c r="I112" s="197"/>
      <c r="J112" s="197"/>
      <c r="K112" s="197"/>
      <c r="L112" s="197"/>
      <c r="M112" s="197"/>
      <c r="N112" s="197"/>
      <c r="O112" s="198"/>
      <c r="P112" s="199"/>
      <c r="Q112" s="87"/>
      <c r="R112" s="1"/>
      <c r="S112" s="88"/>
      <c r="T112" s="8"/>
      <c r="U112" s="8"/>
      <c r="V112" s="92"/>
      <c r="W112" s="200"/>
      <c r="X112" s="200"/>
      <c r="Y112" s="200"/>
      <c r="AA112" s="197"/>
    </row>
    <row r="113" spans="1:27" s="201" customFormat="1" ht="11.25" outlineLevel="1">
      <c r="A113" s="197"/>
      <c r="B113" s="244"/>
      <c r="C113" s="102" t="s">
        <v>65</v>
      </c>
      <c r="D113" s="244"/>
      <c r="E113" s="245">
        <f>E98+E104+E110+E111+E112</f>
        <v>7876575</v>
      </c>
      <c r="F113" s="245">
        <f>F98+F104+F110+F111+F112</f>
        <v>7776575</v>
      </c>
      <c r="G113" s="245">
        <v>6646125</v>
      </c>
      <c r="H113" s="197"/>
      <c r="I113" s="197"/>
      <c r="J113" s="197"/>
      <c r="K113" s="197"/>
      <c r="L113" s="197"/>
      <c r="M113" s="197"/>
      <c r="N113" s="197"/>
      <c r="O113" s="198"/>
      <c r="P113" s="199"/>
      <c r="Q113" s="87"/>
      <c r="R113" s="1"/>
      <c r="S113" s="242"/>
      <c r="T113" s="8"/>
      <c r="U113" s="8"/>
      <c r="V113" s="92"/>
      <c r="W113" s="200"/>
      <c r="X113" s="200"/>
      <c r="Y113" s="200"/>
      <c r="AA113" s="197"/>
    </row>
    <row r="114" spans="1:27" s="201" customFormat="1" ht="11.25" outlineLevel="1">
      <c r="A114" s="197"/>
      <c r="B114" s="208"/>
      <c r="C114" s="100"/>
      <c r="D114" s="208"/>
      <c r="E114" s="207"/>
      <c r="F114" s="207"/>
      <c r="G114" s="207"/>
      <c r="H114" s="197"/>
      <c r="I114" s="197"/>
      <c r="J114" s="197"/>
      <c r="K114" s="197"/>
      <c r="L114" s="197"/>
      <c r="M114" s="197"/>
      <c r="N114" s="197"/>
      <c r="O114" s="198"/>
      <c r="P114" s="199"/>
      <c r="Q114" s="87"/>
      <c r="R114" s="1"/>
      <c r="S114" s="242"/>
      <c r="T114" s="8"/>
      <c r="U114" s="8"/>
      <c r="V114" s="92"/>
      <c r="W114" s="200"/>
      <c r="X114" s="200"/>
      <c r="Y114" s="200"/>
      <c r="AA114" s="197"/>
    </row>
    <row r="115" spans="1:27" s="201" customFormat="1" ht="12.75" outlineLevel="1" thickBot="1">
      <c r="A115" s="197"/>
      <c r="B115" s="155"/>
      <c r="C115" s="155" t="s">
        <v>66</v>
      </c>
      <c r="D115" s="155"/>
      <c r="E115" s="156">
        <f>E90+E113</f>
        <v>52242957.769999996</v>
      </c>
      <c r="F115" s="156">
        <f>F90+F113</f>
        <v>45043864</v>
      </c>
      <c r="G115" s="156">
        <v>42639257</v>
      </c>
      <c r="H115" s="197"/>
      <c r="I115" s="197"/>
      <c r="J115" s="197"/>
      <c r="K115" s="197"/>
      <c r="L115" s="197"/>
      <c r="M115" s="197"/>
      <c r="N115" s="197"/>
      <c r="O115" s="198"/>
      <c r="P115" s="199"/>
      <c r="Q115" s="87"/>
      <c r="R115" s="1"/>
      <c r="S115" s="242"/>
      <c r="T115" s="8"/>
      <c r="U115" s="8"/>
      <c r="V115" s="92"/>
      <c r="W115" s="200"/>
      <c r="X115" s="200"/>
      <c r="Y115" s="200"/>
      <c r="AA115" s="197"/>
    </row>
    <row r="116" spans="2:25" s="199" customFormat="1" ht="12" outlineLevel="1" thickTop="1">
      <c r="B116" s="200"/>
      <c r="C116" s="56"/>
      <c r="D116" s="200"/>
      <c r="E116" s="200"/>
      <c r="F116" s="246"/>
      <c r="G116" s="246"/>
      <c r="O116" s="198"/>
      <c r="Q116" s="87"/>
      <c r="R116" s="1"/>
      <c r="S116" s="242"/>
      <c r="T116" s="8"/>
      <c r="U116" s="8"/>
      <c r="V116" s="92"/>
      <c r="W116" s="200"/>
      <c r="X116" s="200"/>
      <c r="Y116" s="200"/>
    </row>
    <row r="117" spans="1:27" s="201" customFormat="1" ht="19.5" customHeight="1" outlineLevel="1">
      <c r="A117" s="197"/>
      <c r="B117" s="474" t="s">
        <v>479</v>
      </c>
      <c r="C117" s="474"/>
      <c r="D117" s="474"/>
      <c r="E117" s="474"/>
      <c r="F117" s="474"/>
      <c r="G117" s="474"/>
      <c r="H117" s="197"/>
      <c r="I117" s="197"/>
      <c r="J117" s="197"/>
      <c r="K117" s="197"/>
      <c r="L117" s="197"/>
      <c r="M117" s="197"/>
      <c r="N117" s="197"/>
      <c r="O117" s="198"/>
      <c r="P117" s="199"/>
      <c r="Q117" s="87"/>
      <c r="R117" s="1"/>
      <c r="S117" s="242"/>
      <c r="T117" s="8"/>
      <c r="U117" s="8"/>
      <c r="V117" s="92"/>
      <c r="W117" s="200"/>
      <c r="X117" s="200"/>
      <c r="Y117" s="200"/>
      <c r="AA117" s="197"/>
    </row>
    <row r="118" spans="1:27" s="201" customFormat="1" ht="27" customHeight="1" outlineLevel="1" thickBot="1">
      <c r="A118" s="197"/>
      <c r="B118" s="145" t="s">
        <v>12</v>
      </c>
      <c r="C118" s="148" t="s">
        <v>241</v>
      </c>
      <c r="D118" s="147" t="s">
        <v>221</v>
      </c>
      <c r="E118" s="311" t="s">
        <v>466</v>
      </c>
      <c r="F118" s="311" t="s">
        <v>461</v>
      </c>
      <c r="G118" s="311" t="s">
        <v>462</v>
      </c>
      <c r="H118" s="197"/>
      <c r="I118" s="197"/>
      <c r="J118" s="197"/>
      <c r="K118" s="197"/>
      <c r="L118" s="197"/>
      <c r="M118" s="197"/>
      <c r="N118" s="197"/>
      <c r="O118" s="198"/>
      <c r="P118" s="199"/>
      <c r="Q118" s="87"/>
      <c r="R118" s="1"/>
      <c r="S118" s="242"/>
      <c r="T118" s="8"/>
      <c r="U118" s="8"/>
      <c r="V118" s="92"/>
      <c r="W118" s="200"/>
      <c r="X118" s="200"/>
      <c r="Y118" s="200"/>
      <c r="AA118" s="197"/>
    </row>
    <row r="119" spans="1:27" s="201" customFormat="1" ht="12" outlineLevel="1" thickTop="1">
      <c r="A119" s="197"/>
      <c r="B119" s="238"/>
      <c r="C119" s="46"/>
      <c r="D119" s="208"/>
      <c r="E119" s="207"/>
      <c r="F119" s="207"/>
      <c r="G119" s="207"/>
      <c r="H119" s="197"/>
      <c r="I119" s="197"/>
      <c r="J119" s="197"/>
      <c r="K119" s="197"/>
      <c r="L119" s="197"/>
      <c r="M119" s="197"/>
      <c r="N119" s="197"/>
      <c r="O119" s="198"/>
      <c r="P119" s="199"/>
      <c r="Q119" s="87"/>
      <c r="R119" s="1"/>
      <c r="S119" s="242"/>
      <c r="T119" s="8"/>
      <c r="U119" s="8"/>
      <c r="V119" s="92"/>
      <c r="W119" s="200"/>
      <c r="X119" s="200"/>
      <c r="Y119" s="200"/>
      <c r="AA119" s="197"/>
    </row>
    <row r="120" spans="1:27" s="201" customFormat="1" ht="11.25" outlineLevel="1">
      <c r="A120" s="197"/>
      <c r="B120" s="58"/>
      <c r="C120" s="59" t="s">
        <v>67</v>
      </c>
      <c r="D120" s="208"/>
      <c r="E120" s="207"/>
      <c r="F120" s="207"/>
      <c r="G120" s="207"/>
      <c r="H120" s="197"/>
      <c r="I120" s="197"/>
      <c r="J120" s="197"/>
      <c r="K120" s="197"/>
      <c r="L120" s="197"/>
      <c r="M120" s="197"/>
      <c r="N120" s="197"/>
      <c r="O120" s="198"/>
      <c r="P120" s="199"/>
      <c r="Q120" s="87"/>
      <c r="R120" s="200"/>
      <c r="S120" s="242"/>
      <c r="T120" s="200"/>
      <c r="U120" s="200"/>
      <c r="V120" s="87"/>
      <c r="W120" s="200"/>
      <c r="X120" s="200"/>
      <c r="Y120" s="200"/>
      <c r="AA120" s="197"/>
    </row>
    <row r="121" spans="1:27" s="201" customFormat="1" ht="11.25" outlineLevel="1">
      <c r="A121" s="197"/>
      <c r="B121" s="47" t="s">
        <v>2</v>
      </c>
      <c r="C121" s="47" t="s">
        <v>68</v>
      </c>
      <c r="D121" s="208"/>
      <c r="E121" s="207"/>
      <c r="F121" s="207"/>
      <c r="G121" s="207"/>
      <c r="H121" s="197"/>
      <c r="I121" s="197"/>
      <c r="J121" s="197"/>
      <c r="K121" s="197"/>
      <c r="L121" s="197"/>
      <c r="M121" s="197"/>
      <c r="N121" s="197"/>
      <c r="O121" s="198"/>
      <c r="P121" s="199"/>
      <c r="Q121" s="87"/>
      <c r="R121" s="200"/>
      <c r="S121" s="200"/>
      <c r="T121" s="247"/>
      <c r="U121" s="247"/>
      <c r="V121" s="200"/>
      <c r="W121" s="200"/>
      <c r="X121" s="200"/>
      <c r="Y121" s="200"/>
      <c r="AA121" s="197"/>
    </row>
    <row r="122" spans="1:27" s="201" customFormat="1" ht="11.25" outlineLevel="1">
      <c r="A122" s="197"/>
      <c r="B122" s="208">
        <v>1</v>
      </c>
      <c r="C122" s="47" t="s">
        <v>13</v>
      </c>
      <c r="D122" s="208"/>
      <c r="E122" s="207">
        <v>0</v>
      </c>
      <c r="F122" s="207">
        <v>0</v>
      </c>
      <c r="G122" s="207">
        <v>0</v>
      </c>
      <c r="H122" s="197"/>
      <c r="I122" s="197"/>
      <c r="J122" s="197"/>
      <c r="K122" s="197"/>
      <c r="L122" s="197"/>
      <c r="M122" s="197"/>
      <c r="N122" s="197"/>
      <c r="O122" s="198"/>
      <c r="P122" s="199"/>
      <c r="Q122" s="200"/>
      <c r="R122" s="200"/>
      <c r="S122" s="200"/>
      <c r="T122" s="200"/>
      <c r="U122" s="200"/>
      <c r="V122" s="200"/>
      <c r="W122" s="200"/>
      <c r="X122" s="200"/>
      <c r="Y122" s="200"/>
      <c r="AA122" s="197"/>
    </row>
    <row r="123" spans="1:27" s="201" customFormat="1" ht="11.25" outlineLevel="1">
      <c r="A123" s="197"/>
      <c r="B123" s="208">
        <v>2</v>
      </c>
      <c r="C123" s="47" t="s">
        <v>14</v>
      </c>
      <c r="D123" s="208"/>
      <c r="E123" s="207"/>
      <c r="F123" s="207"/>
      <c r="G123" s="207"/>
      <c r="H123" s="197"/>
      <c r="I123" s="197"/>
      <c r="J123" s="197"/>
      <c r="K123" s="197"/>
      <c r="L123" s="197"/>
      <c r="M123" s="197"/>
      <c r="N123" s="197"/>
      <c r="O123" s="198"/>
      <c r="P123" s="199"/>
      <c r="Q123" s="200"/>
      <c r="R123" s="93"/>
      <c r="S123" s="200"/>
      <c r="T123" s="200"/>
      <c r="U123" s="91"/>
      <c r="V123" s="200"/>
      <c r="W123" s="200"/>
      <c r="X123" s="200"/>
      <c r="Y123" s="200"/>
      <c r="AA123" s="197"/>
    </row>
    <row r="124" spans="1:27" s="201" customFormat="1" ht="11.25" outlineLevel="1">
      <c r="A124" s="197"/>
      <c r="B124" s="208"/>
      <c r="C124" s="240" t="s">
        <v>102</v>
      </c>
      <c r="D124" s="208"/>
      <c r="E124" s="207">
        <v>0</v>
      </c>
      <c r="F124" s="207">
        <v>0</v>
      </c>
      <c r="G124" s="207">
        <v>0</v>
      </c>
      <c r="H124" s="197"/>
      <c r="I124" s="197"/>
      <c r="J124" s="197"/>
      <c r="K124" s="197"/>
      <c r="L124" s="197"/>
      <c r="M124" s="197"/>
      <c r="N124" s="197"/>
      <c r="O124" s="198"/>
      <c r="P124" s="199"/>
      <c r="Q124" s="200"/>
      <c r="R124" s="5"/>
      <c r="S124" s="5"/>
      <c r="T124" s="8"/>
      <c r="U124" s="94"/>
      <c r="V124" s="200"/>
      <c r="W124" s="200"/>
      <c r="X124" s="200"/>
      <c r="Y124" s="200"/>
      <c r="AA124" s="197"/>
    </row>
    <row r="125" spans="1:27" s="201" customFormat="1" ht="11.25" outlineLevel="1">
      <c r="A125" s="197"/>
      <c r="B125" s="208"/>
      <c r="C125" s="240" t="s">
        <v>103</v>
      </c>
      <c r="D125" s="208"/>
      <c r="E125" s="207">
        <v>0</v>
      </c>
      <c r="F125" s="207">
        <v>0</v>
      </c>
      <c r="G125" s="207">
        <v>0</v>
      </c>
      <c r="H125" s="197"/>
      <c r="I125" s="197"/>
      <c r="J125" s="197"/>
      <c r="K125" s="197"/>
      <c r="L125" s="197"/>
      <c r="M125" s="197"/>
      <c r="N125" s="197"/>
      <c r="O125" s="198"/>
      <c r="P125" s="199"/>
      <c r="Q125" s="200"/>
      <c r="R125" s="95"/>
      <c r="S125" s="5"/>
      <c r="T125" s="6"/>
      <c r="U125" s="91"/>
      <c r="V125" s="200"/>
      <c r="W125" s="200"/>
      <c r="X125" s="200"/>
      <c r="Y125" s="200"/>
      <c r="AA125" s="197"/>
    </row>
    <row r="126" spans="1:27" s="201" customFormat="1" ht="11.25" outlineLevel="1">
      <c r="A126" s="197"/>
      <c r="B126" s="208"/>
      <c r="C126" s="240" t="s">
        <v>104</v>
      </c>
      <c r="D126" s="208"/>
      <c r="E126" s="207">
        <v>0</v>
      </c>
      <c r="F126" s="207">
        <v>0</v>
      </c>
      <c r="G126" s="207">
        <v>0</v>
      </c>
      <c r="H126" s="197"/>
      <c r="I126" s="197"/>
      <c r="J126" s="197"/>
      <c r="K126" s="197"/>
      <c r="L126" s="197"/>
      <c r="M126" s="197"/>
      <c r="N126" s="197"/>
      <c r="O126" s="198"/>
      <c r="P126" s="199"/>
      <c r="Q126" s="5"/>
      <c r="R126" s="95"/>
      <c r="S126" s="5"/>
      <c r="T126" s="6"/>
      <c r="U126" s="92"/>
      <c r="V126" s="200"/>
      <c r="W126" s="200"/>
      <c r="X126" s="200"/>
      <c r="Y126" s="200"/>
      <c r="AA126" s="197"/>
    </row>
    <row r="127" spans="1:27" s="201" customFormat="1" ht="11.25" outlineLevel="1">
      <c r="A127" s="197"/>
      <c r="B127" s="138"/>
      <c r="C127" s="139" t="s">
        <v>56</v>
      </c>
      <c r="D127" s="138"/>
      <c r="E127" s="140">
        <f>SUM(E124:E126)</f>
        <v>0</v>
      </c>
      <c r="F127" s="140">
        <f>SUM(F124:F126)</f>
        <v>0</v>
      </c>
      <c r="G127" s="140">
        <f>SUM(G124:G126)</f>
        <v>0</v>
      </c>
      <c r="H127" s="197"/>
      <c r="I127" s="197"/>
      <c r="J127" s="197"/>
      <c r="K127" s="197"/>
      <c r="L127" s="197"/>
      <c r="M127" s="197"/>
      <c r="N127" s="197"/>
      <c r="O127" s="198"/>
      <c r="P127" s="199"/>
      <c r="Q127" s="5"/>
      <c r="R127" s="95"/>
      <c r="S127" s="5"/>
      <c r="T127" s="8"/>
      <c r="U127" s="91"/>
      <c r="V127" s="248"/>
      <c r="W127" s="200"/>
      <c r="X127" s="200"/>
      <c r="Y127" s="200"/>
      <c r="AA127" s="197"/>
    </row>
    <row r="128" spans="1:27" s="201" customFormat="1" ht="11.25" outlineLevel="1">
      <c r="A128" s="197"/>
      <c r="B128" s="208">
        <v>3</v>
      </c>
      <c r="C128" s="47" t="s">
        <v>69</v>
      </c>
      <c r="D128" s="208"/>
      <c r="E128" s="207"/>
      <c r="F128" s="207"/>
      <c r="G128" s="207"/>
      <c r="H128" s="197"/>
      <c r="I128" s="197"/>
      <c r="J128" s="197"/>
      <c r="K128" s="197"/>
      <c r="L128" s="197"/>
      <c r="M128" s="197"/>
      <c r="N128" s="197"/>
      <c r="O128" s="198"/>
      <c r="P128" s="199"/>
      <c r="Q128" s="5"/>
      <c r="R128" s="95"/>
      <c r="S128" s="200"/>
      <c r="T128" s="8"/>
      <c r="U128" s="91"/>
      <c r="V128" s="200"/>
      <c r="W128" s="200"/>
      <c r="X128" s="200"/>
      <c r="Y128" s="200"/>
      <c r="AA128" s="197"/>
    </row>
    <row r="129" spans="1:27" s="201" customFormat="1" ht="11.25" outlineLevel="1">
      <c r="A129" s="197"/>
      <c r="B129" s="208"/>
      <c r="C129" s="240" t="s">
        <v>105</v>
      </c>
      <c r="D129" s="208">
        <v>401</v>
      </c>
      <c r="E129" s="207"/>
      <c r="F129" s="207">
        <v>90000</v>
      </c>
      <c r="G129" s="207"/>
      <c r="H129" s="197"/>
      <c r="I129" s="197"/>
      <c r="J129" s="197"/>
      <c r="K129" s="197"/>
      <c r="L129" s="197"/>
      <c r="M129" s="197"/>
      <c r="N129" s="197"/>
      <c r="O129" s="198"/>
      <c r="P129" s="199"/>
      <c r="Q129" s="5"/>
      <c r="R129" s="95"/>
      <c r="S129" s="200"/>
      <c r="T129" s="8"/>
      <c r="U129" s="91"/>
      <c r="V129" s="200"/>
      <c r="W129" s="200"/>
      <c r="X129" s="200"/>
      <c r="Y129" s="200"/>
      <c r="AA129" s="197"/>
    </row>
    <row r="130" spans="1:27" s="201" customFormat="1" ht="11.25" outlineLevel="1">
      <c r="A130" s="197"/>
      <c r="B130" s="208"/>
      <c r="C130" s="240" t="s">
        <v>105</v>
      </c>
      <c r="D130" s="208">
        <v>404</v>
      </c>
      <c r="E130" s="207">
        <v>18891768</v>
      </c>
      <c r="F130" s="207">
        <v>18891768</v>
      </c>
      <c r="G130" s="207">
        <v>18891768</v>
      </c>
      <c r="H130" s="197"/>
      <c r="I130" s="197"/>
      <c r="J130" s="197"/>
      <c r="K130" s="197"/>
      <c r="L130" s="197"/>
      <c r="M130" s="197"/>
      <c r="N130" s="197"/>
      <c r="O130" s="198"/>
      <c r="P130" s="199"/>
      <c r="Q130" s="5"/>
      <c r="R130" s="200"/>
      <c r="S130" s="200"/>
      <c r="T130" s="200"/>
      <c r="U130" s="91"/>
      <c r="V130" s="200"/>
      <c r="W130" s="200"/>
      <c r="X130" s="200"/>
      <c r="Y130" s="200"/>
      <c r="AA130" s="197"/>
    </row>
    <row r="131" spans="1:27" s="201" customFormat="1" ht="11.25" outlineLevel="1">
      <c r="A131" s="197"/>
      <c r="B131" s="208"/>
      <c r="C131" s="240" t="s">
        <v>106</v>
      </c>
      <c r="D131" s="284">
        <v>421</v>
      </c>
      <c r="E131" s="207">
        <v>1576530</v>
      </c>
      <c r="F131" s="207">
        <v>174396</v>
      </c>
      <c r="G131" s="207">
        <v>152908</v>
      </c>
      <c r="H131" s="197"/>
      <c r="I131" s="197"/>
      <c r="J131" s="197"/>
      <c r="K131" s="197"/>
      <c r="L131" s="197"/>
      <c r="M131" s="197"/>
      <c r="N131" s="197"/>
      <c r="O131" s="198"/>
      <c r="P131" s="199"/>
      <c r="Q131" s="200"/>
      <c r="R131" s="200"/>
      <c r="S131" s="200"/>
      <c r="T131" s="200"/>
      <c r="U131" s="200"/>
      <c r="V131" s="200"/>
      <c r="W131" s="200"/>
      <c r="X131" s="200"/>
      <c r="Y131" s="200"/>
      <c r="AA131" s="197"/>
    </row>
    <row r="132" spans="1:27" s="201" customFormat="1" ht="11.25" outlineLevel="1">
      <c r="A132" s="197"/>
      <c r="B132" s="208"/>
      <c r="C132" s="240" t="s">
        <v>467</v>
      </c>
      <c r="D132" s="284">
        <v>4455</v>
      </c>
      <c r="E132" s="207">
        <v>5968</v>
      </c>
      <c r="F132" s="207"/>
      <c r="G132" s="207"/>
      <c r="H132" s="197"/>
      <c r="I132" s="197"/>
      <c r="J132" s="197"/>
      <c r="K132" s="197"/>
      <c r="L132" s="197"/>
      <c r="M132" s="197"/>
      <c r="N132" s="197"/>
      <c r="O132" s="198"/>
      <c r="P132" s="199"/>
      <c r="Q132" s="200"/>
      <c r="R132" s="200"/>
      <c r="S132" s="200"/>
      <c r="T132" s="200"/>
      <c r="U132" s="200"/>
      <c r="V132" s="200"/>
      <c r="W132" s="200"/>
      <c r="X132" s="200"/>
      <c r="Y132" s="200"/>
      <c r="AA132" s="197"/>
    </row>
    <row r="133" spans="1:27" s="201" customFormat="1" ht="11.25" outlineLevel="1">
      <c r="A133" s="197"/>
      <c r="B133" s="208"/>
      <c r="C133" s="240" t="s">
        <v>239</v>
      </c>
      <c r="D133" s="284">
        <v>431442</v>
      </c>
      <c r="E133" s="207">
        <v>42569</v>
      </c>
      <c r="F133" s="207">
        <v>74993</v>
      </c>
      <c r="G133" s="207">
        <v>109435</v>
      </c>
      <c r="H133" s="197"/>
      <c r="I133" s="197"/>
      <c r="J133" s="197"/>
      <c r="K133" s="197"/>
      <c r="L133" s="197"/>
      <c r="M133" s="197"/>
      <c r="N133" s="197"/>
      <c r="O133" s="198"/>
      <c r="P133" s="199"/>
      <c r="Q133" s="200"/>
      <c r="R133" s="200"/>
      <c r="S133" s="200"/>
      <c r="T133" s="200"/>
      <c r="U133" s="200"/>
      <c r="V133" s="200"/>
      <c r="W133" s="200"/>
      <c r="X133" s="200"/>
      <c r="Y133" s="200"/>
      <c r="AA133" s="197"/>
    </row>
    <row r="134" spans="1:27" s="201" customFormat="1" ht="11.25" outlineLevel="1">
      <c r="A134" s="197"/>
      <c r="B134" s="208"/>
      <c r="C134" s="240" t="s">
        <v>107</v>
      </c>
      <c r="D134" s="284">
        <v>467</v>
      </c>
      <c r="E134" s="207">
        <v>7994211</v>
      </c>
      <c r="F134" s="207">
        <v>154303</v>
      </c>
      <c r="G134" s="207">
        <v>0</v>
      </c>
      <c r="H134" s="197"/>
      <c r="I134" s="197"/>
      <c r="J134" s="197"/>
      <c r="K134" s="258">
        <f>E135-F135</f>
        <v>0</v>
      </c>
      <c r="L134" s="197"/>
      <c r="M134" s="197"/>
      <c r="N134" s="197"/>
      <c r="O134" s="198"/>
      <c r="P134" s="199"/>
      <c r="Q134" s="197"/>
      <c r="R134" s="197"/>
      <c r="S134" s="197"/>
      <c r="T134" s="197"/>
      <c r="U134" s="197"/>
      <c r="V134" s="199"/>
      <c r="W134" s="199"/>
      <c r="X134" s="199"/>
      <c r="Y134" s="197"/>
      <c r="AA134" s="197"/>
    </row>
    <row r="135" spans="1:27" s="201" customFormat="1" ht="11.25" outlineLevel="1">
      <c r="A135" s="197"/>
      <c r="B135" s="208"/>
      <c r="C135" s="240" t="s">
        <v>108</v>
      </c>
      <c r="D135" s="208">
        <v>455</v>
      </c>
      <c r="E135" s="207">
        <v>5511139</v>
      </c>
      <c r="F135" s="207">
        <v>5511139</v>
      </c>
      <c r="G135" s="207">
        <v>0</v>
      </c>
      <c r="H135" s="197"/>
      <c r="I135" s="197"/>
      <c r="J135" s="197"/>
      <c r="K135" s="197"/>
      <c r="L135" s="197"/>
      <c r="M135" s="197"/>
      <c r="N135" s="197"/>
      <c r="O135" s="198"/>
      <c r="P135" s="199"/>
      <c r="Q135" s="197"/>
      <c r="R135" s="197"/>
      <c r="S135" s="197"/>
      <c r="T135" s="197"/>
      <c r="U135" s="197"/>
      <c r="V135" s="199"/>
      <c r="W135" s="199"/>
      <c r="X135" s="199"/>
      <c r="Y135" s="197"/>
      <c r="AA135" s="197"/>
    </row>
    <row r="136" spans="1:27" s="201" customFormat="1" ht="11.25" outlineLevel="1">
      <c r="A136" s="197"/>
      <c r="B136" s="138"/>
      <c r="C136" s="139" t="s">
        <v>58</v>
      </c>
      <c r="D136" s="138"/>
      <c r="E136" s="140">
        <f>SUM(E130:E135)</f>
        <v>34022185</v>
      </c>
      <c r="F136" s="140">
        <f>F135+F134+F133+F131+F130+F129</f>
        <v>24896599</v>
      </c>
      <c r="G136" s="140">
        <v>19154111</v>
      </c>
      <c r="H136" s="197"/>
      <c r="I136" s="197"/>
      <c r="J136" s="197"/>
      <c r="K136" s="197"/>
      <c r="L136" s="197"/>
      <c r="M136" s="197"/>
      <c r="N136" s="197"/>
      <c r="O136" s="198"/>
      <c r="P136" s="199"/>
      <c r="Q136" s="197"/>
      <c r="R136" s="197"/>
      <c r="S136" s="197"/>
      <c r="T136" s="197"/>
      <c r="U136" s="197"/>
      <c r="V136" s="199"/>
      <c r="W136" s="199"/>
      <c r="X136" s="199"/>
      <c r="Y136" s="197"/>
      <c r="AA136" s="197"/>
    </row>
    <row r="137" spans="1:27" s="201" customFormat="1" ht="11.25" outlineLevel="1">
      <c r="A137" s="197"/>
      <c r="B137" s="208">
        <v>4</v>
      </c>
      <c r="C137" s="47" t="s">
        <v>15</v>
      </c>
      <c r="D137" s="208"/>
      <c r="E137" s="207"/>
      <c r="F137" s="207"/>
      <c r="G137" s="207"/>
      <c r="H137" s="197"/>
      <c r="I137" s="197"/>
      <c r="J137" s="197"/>
      <c r="K137" s="197"/>
      <c r="L137" s="197"/>
      <c r="M137" s="197"/>
      <c r="N137" s="197"/>
      <c r="O137" s="198"/>
      <c r="P137" s="199"/>
      <c r="Q137" s="197"/>
      <c r="R137" s="197"/>
      <c r="S137" s="197"/>
      <c r="T137" s="197"/>
      <c r="U137" s="197"/>
      <c r="V137" s="199"/>
      <c r="W137" s="199"/>
      <c r="X137" s="199"/>
      <c r="Y137" s="197"/>
      <c r="AA137" s="197"/>
    </row>
    <row r="138" spans="1:27" s="201" customFormat="1" ht="11.25" outlineLevel="1">
      <c r="A138" s="197"/>
      <c r="B138" s="208">
        <v>5</v>
      </c>
      <c r="C138" s="47" t="s">
        <v>16</v>
      </c>
      <c r="D138" s="208"/>
      <c r="E138" s="207"/>
      <c r="F138" s="207"/>
      <c r="G138" s="207"/>
      <c r="H138" s="197"/>
      <c r="I138" s="197"/>
      <c r="J138" s="197"/>
      <c r="K138" s="197"/>
      <c r="L138" s="197"/>
      <c r="M138" s="197"/>
      <c r="N138" s="197"/>
      <c r="O138" s="198"/>
      <c r="P138" s="199"/>
      <c r="Q138" s="197"/>
      <c r="R138" s="197"/>
      <c r="S138" s="197"/>
      <c r="T138" s="197"/>
      <c r="U138" s="197"/>
      <c r="V138" s="199"/>
      <c r="W138" s="199"/>
      <c r="X138" s="199"/>
      <c r="Y138" s="197"/>
      <c r="AA138" s="197"/>
    </row>
    <row r="139" spans="1:27" s="201" customFormat="1" ht="11.25" outlineLevel="1">
      <c r="A139" s="197"/>
      <c r="B139" s="208"/>
      <c r="C139" s="47"/>
      <c r="D139" s="208"/>
      <c r="E139" s="207"/>
      <c r="F139" s="207"/>
      <c r="G139" s="207"/>
      <c r="H139" s="197"/>
      <c r="I139" s="197"/>
      <c r="J139" s="197"/>
      <c r="K139" s="197"/>
      <c r="L139" s="197"/>
      <c r="M139" s="197"/>
      <c r="N139" s="197"/>
      <c r="O139" s="198"/>
      <c r="P139" s="199"/>
      <c r="Q139" s="197"/>
      <c r="R139" s="197"/>
      <c r="S139" s="197"/>
      <c r="T139" s="197"/>
      <c r="U139" s="197"/>
      <c r="V139" s="199"/>
      <c r="W139" s="199"/>
      <c r="X139" s="199"/>
      <c r="Y139" s="197"/>
      <c r="AA139" s="197"/>
    </row>
    <row r="140" spans="2:7" ht="11.25" outlineLevel="1">
      <c r="B140" s="138"/>
      <c r="C140" s="138" t="s">
        <v>70</v>
      </c>
      <c r="D140" s="138"/>
      <c r="E140" s="140">
        <f>E122+E127+E136+E137+E138</f>
        <v>34022185</v>
      </c>
      <c r="F140" s="140">
        <f>F122+F127+F136+F137+F138</f>
        <v>24896599</v>
      </c>
      <c r="G140" s="140">
        <v>19154111</v>
      </c>
    </row>
    <row r="141" spans="2:15" s="199" customFormat="1" ht="11.25" outlineLevel="1">
      <c r="B141" s="208"/>
      <c r="C141" s="47"/>
      <c r="D141" s="208"/>
      <c r="E141" s="207"/>
      <c r="F141" s="207"/>
      <c r="G141" s="207"/>
      <c r="O141" s="198"/>
    </row>
    <row r="142" spans="2:7" ht="11.25" outlineLevel="1">
      <c r="B142" s="47" t="s">
        <v>8</v>
      </c>
      <c r="C142" s="47" t="s">
        <v>71</v>
      </c>
      <c r="D142" s="208"/>
      <c r="E142" s="207"/>
      <c r="F142" s="207"/>
      <c r="G142" s="207"/>
    </row>
    <row r="143" spans="2:7" ht="11.25" outlineLevel="1">
      <c r="B143" s="47"/>
      <c r="C143" s="47"/>
      <c r="D143" s="208"/>
      <c r="E143" s="207"/>
      <c r="F143" s="207"/>
      <c r="G143" s="207"/>
    </row>
    <row r="144" spans="2:7" ht="12" outlineLevel="1" thickBot="1">
      <c r="B144" s="208">
        <v>1</v>
      </c>
      <c r="C144" s="47" t="s">
        <v>72</v>
      </c>
      <c r="D144" s="208"/>
      <c r="E144" s="207"/>
      <c r="F144" s="207"/>
      <c r="G144" s="207"/>
    </row>
    <row r="145" spans="2:10" ht="11.25" outlineLevel="1">
      <c r="B145" s="208"/>
      <c r="C145" s="240" t="s">
        <v>109</v>
      </c>
      <c r="D145" s="208"/>
      <c r="E145" s="207">
        <v>0</v>
      </c>
      <c r="F145" s="207">
        <v>0</v>
      </c>
      <c r="G145" s="207">
        <v>0</v>
      </c>
      <c r="I145" s="249"/>
      <c r="J145" s="250"/>
    </row>
    <row r="146" spans="2:10" ht="11.25" outlineLevel="1">
      <c r="B146" s="208"/>
      <c r="C146" s="240" t="s">
        <v>110</v>
      </c>
      <c r="D146" s="208"/>
      <c r="E146" s="207">
        <v>0</v>
      </c>
      <c r="F146" s="207">
        <v>0</v>
      </c>
      <c r="G146" s="207">
        <v>0</v>
      </c>
      <c r="I146" s="251"/>
      <c r="J146" s="252"/>
    </row>
    <row r="147" spans="2:10" ht="12" outlineLevel="1" thickBot="1">
      <c r="B147" s="138"/>
      <c r="C147" s="139" t="s">
        <v>73</v>
      </c>
      <c r="D147" s="138"/>
      <c r="E147" s="140">
        <f>SUM(E145:E146)</f>
        <v>0</v>
      </c>
      <c r="F147" s="140">
        <f>SUM(F145:F146)</f>
        <v>0</v>
      </c>
      <c r="G147" s="140">
        <v>0</v>
      </c>
      <c r="I147" s="253"/>
      <c r="J147" s="254"/>
    </row>
    <row r="148" spans="2:7" ht="11.25" outlineLevel="1">
      <c r="B148" s="208">
        <v>2</v>
      </c>
      <c r="C148" s="47" t="s">
        <v>17</v>
      </c>
      <c r="D148" s="208"/>
      <c r="E148" s="207">
        <v>16428546</v>
      </c>
      <c r="F148" s="207">
        <v>18656409</v>
      </c>
      <c r="G148" s="207">
        <v>20745284</v>
      </c>
    </row>
    <row r="149" spans="2:7" ht="11.25" outlineLevel="1">
      <c r="B149" s="208">
        <v>3</v>
      </c>
      <c r="C149" s="47" t="s">
        <v>18</v>
      </c>
      <c r="D149" s="208"/>
      <c r="E149" s="207">
        <v>0</v>
      </c>
      <c r="F149" s="207">
        <v>0</v>
      </c>
      <c r="G149" s="207">
        <v>0</v>
      </c>
    </row>
    <row r="150" spans="2:7" ht="11.25" outlineLevel="1">
      <c r="B150" s="208">
        <v>4</v>
      </c>
      <c r="C150" s="47" t="s">
        <v>15</v>
      </c>
      <c r="D150" s="208"/>
      <c r="E150" s="207">
        <v>0</v>
      </c>
      <c r="F150" s="207">
        <v>0</v>
      </c>
      <c r="G150" s="207">
        <v>0</v>
      </c>
    </row>
    <row r="151" spans="2:7" ht="11.25" outlineLevel="1">
      <c r="B151" s="208"/>
      <c r="C151" s="47"/>
      <c r="D151" s="208"/>
      <c r="E151" s="207">
        <v>0</v>
      </c>
      <c r="F151" s="207">
        <v>0</v>
      </c>
      <c r="G151" s="207">
        <v>0</v>
      </c>
    </row>
    <row r="152" spans="2:7" ht="11.25" outlineLevel="1">
      <c r="B152" s="138"/>
      <c r="C152" s="138" t="s">
        <v>74</v>
      </c>
      <c r="D152" s="138"/>
      <c r="E152" s="140">
        <f>E147+E148+E149+E150</f>
        <v>16428546</v>
      </c>
      <c r="F152" s="140">
        <f>F147+F148+F149+F150</f>
        <v>18656409</v>
      </c>
      <c r="G152" s="140">
        <v>20745284</v>
      </c>
    </row>
    <row r="153" spans="2:7" ht="11.25" outlineLevel="1">
      <c r="B153" s="208"/>
      <c r="C153" s="47"/>
      <c r="D153" s="208"/>
      <c r="E153" s="207"/>
      <c r="F153" s="207"/>
      <c r="G153" s="207"/>
    </row>
    <row r="154" spans="2:7" ht="11.25" outlineLevel="1">
      <c r="B154" s="208"/>
      <c r="C154" s="47" t="s">
        <v>75</v>
      </c>
      <c r="D154" s="208"/>
      <c r="E154" s="207"/>
      <c r="F154" s="207"/>
      <c r="G154" s="207"/>
    </row>
    <row r="155" spans="2:7" ht="11.25" outlineLevel="1">
      <c r="B155" s="208" t="s">
        <v>19</v>
      </c>
      <c r="C155" s="47" t="s">
        <v>111</v>
      </c>
      <c r="D155" s="208"/>
      <c r="E155" s="207"/>
      <c r="F155" s="207"/>
      <c r="G155" s="207"/>
    </row>
    <row r="156" spans="2:7" ht="11.25" outlineLevel="1">
      <c r="B156" s="208">
        <v>1</v>
      </c>
      <c r="C156" s="208" t="s">
        <v>115</v>
      </c>
      <c r="D156" s="255" t="s">
        <v>249</v>
      </c>
      <c r="E156" s="207">
        <v>0</v>
      </c>
      <c r="F156" s="207">
        <v>0</v>
      </c>
      <c r="G156" s="207">
        <v>0</v>
      </c>
    </row>
    <row r="157" spans="2:7" ht="11.25" outlineLevel="1">
      <c r="B157" s="208">
        <v>2</v>
      </c>
      <c r="C157" s="208" t="s">
        <v>114</v>
      </c>
      <c r="D157" s="255" t="s">
        <v>249</v>
      </c>
      <c r="E157" s="207">
        <v>0</v>
      </c>
      <c r="F157" s="207">
        <v>0</v>
      </c>
      <c r="G157" s="207">
        <v>0</v>
      </c>
    </row>
    <row r="158" spans="2:7" ht="11.25" outlineLevel="1">
      <c r="B158" s="208">
        <v>3</v>
      </c>
      <c r="C158" s="208" t="s">
        <v>237</v>
      </c>
      <c r="D158" s="208">
        <v>101</v>
      </c>
      <c r="E158" s="207">
        <v>100000</v>
      </c>
      <c r="F158" s="207">
        <v>100000</v>
      </c>
      <c r="G158" s="207">
        <v>100000</v>
      </c>
    </row>
    <row r="159" spans="2:9" ht="11.25" outlineLevel="1">
      <c r="B159" s="208">
        <v>4</v>
      </c>
      <c r="C159" s="208" t="s">
        <v>21</v>
      </c>
      <c r="D159" s="208"/>
      <c r="E159" s="207">
        <v>0</v>
      </c>
      <c r="F159" s="207">
        <v>0</v>
      </c>
      <c r="G159" s="207">
        <v>0</v>
      </c>
      <c r="I159" s="258"/>
    </row>
    <row r="160" spans="2:7" ht="11.25" outlineLevel="1">
      <c r="B160" s="208">
        <v>5</v>
      </c>
      <c r="C160" s="208" t="s">
        <v>76</v>
      </c>
      <c r="D160" s="208"/>
      <c r="E160" s="207">
        <v>0</v>
      </c>
      <c r="F160" s="207">
        <v>0</v>
      </c>
      <c r="G160" s="207">
        <v>0</v>
      </c>
    </row>
    <row r="161" spans="2:7" ht="11.25" outlineLevel="1">
      <c r="B161" s="208">
        <v>6</v>
      </c>
      <c r="C161" s="208" t="s">
        <v>77</v>
      </c>
      <c r="D161" s="208"/>
      <c r="E161" s="207">
        <v>0</v>
      </c>
      <c r="F161" s="207">
        <v>0</v>
      </c>
      <c r="G161" s="207">
        <v>0</v>
      </c>
    </row>
    <row r="162" spans="2:9" ht="11.25" outlineLevel="1">
      <c r="B162" s="208">
        <v>7</v>
      </c>
      <c r="C162" s="208" t="s">
        <v>22</v>
      </c>
      <c r="D162" s="208"/>
      <c r="E162" s="207">
        <v>0</v>
      </c>
      <c r="F162" s="207">
        <v>0</v>
      </c>
      <c r="G162" s="207">
        <v>0</v>
      </c>
      <c r="I162" s="258"/>
    </row>
    <row r="163" spans="2:7" ht="11.25" outlineLevel="1">
      <c r="B163" s="208">
        <v>8</v>
      </c>
      <c r="C163" s="208" t="s">
        <v>23</v>
      </c>
      <c r="D163" s="208"/>
      <c r="E163" s="207">
        <v>0</v>
      </c>
      <c r="F163" s="207">
        <v>0</v>
      </c>
      <c r="G163" s="207">
        <v>0</v>
      </c>
    </row>
    <row r="164" spans="2:7" ht="11.25" outlineLevel="1">
      <c r="B164" s="208">
        <v>9</v>
      </c>
      <c r="C164" s="208" t="s">
        <v>214</v>
      </c>
      <c r="D164" s="208">
        <v>121</v>
      </c>
      <c r="E164" s="207">
        <v>1390856</v>
      </c>
      <c r="F164" s="207">
        <v>1337828</v>
      </c>
      <c r="G164" s="207">
        <v>4900984</v>
      </c>
    </row>
    <row r="165" spans="2:7" ht="11.25" outlineLevel="1">
      <c r="B165" s="208">
        <v>10</v>
      </c>
      <c r="C165" s="208" t="s">
        <v>24</v>
      </c>
      <c r="D165" s="208">
        <v>120</v>
      </c>
      <c r="E165" s="207">
        <f>E210</f>
        <v>301371.3</v>
      </c>
      <c r="F165" s="207">
        <f>F210</f>
        <v>53028</v>
      </c>
      <c r="G165" s="207">
        <v>-2261122</v>
      </c>
    </row>
    <row r="166" spans="2:7" ht="11.25" outlineLevel="1">
      <c r="B166" s="101"/>
      <c r="C166" s="101" t="s">
        <v>78</v>
      </c>
      <c r="D166" s="101"/>
      <c r="E166" s="141">
        <f>SUM(E156:E165)</f>
        <v>1792227.3</v>
      </c>
      <c r="F166" s="141">
        <f>SUM(F156:F165)</f>
        <v>1490856</v>
      </c>
      <c r="G166" s="141">
        <v>2739862</v>
      </c>
    </row>
    <row r="167" spans="2:7" ht="11.25" outlineLevel="1">
      <c r="B167" s="256"/>
      <c r="C167" s="135"/>
      <c r="D167" s="256"/>
      <c r="E167" s="229"/>
      <c r="F167" s="229"/>
      <c r="G167" s="229"/>
    </row>
    <row r="168" spans="2:7" ht="14.25" customHeight="1" outlineLevel="1" thickBot="1">
      <c r="B168" s="134"/>
      <c r="C168" s="134" t="s">
        <v>112</v>
      </c>
      <c r="D168" s="134"/>
      <c r="E168" s="142">
        <f>E140+E152+E166</f>
        <v>52242958.3</v>
      </c>
      <c r="F168" s="142">
        <f>F140+F152+F166</f>
        <v>45043864</v>
      </c>
      <c r="G168" s="142">
        <v>42639257</v>
      </c>
    </row>
    <row r="169" ht="12.75" outlineLevel="1" thickBot="1" thickTop="1"/>
    <row r="170" spans="3:17" ht="16.5" outlineLevel="1" thickBot="1" thickTop="1">
      <c r="C170" s="171" t="s">
        <v>238</v>
      </c>
      <c r="D170" s="257"/>
      <c r="E170" s="257"/>
      <c r="F170" s="128" t="str">
        <f>IF(F115=F168,"OK","Nuk Kuadron!")</f>
        <v>OK</v>
      </c>
      <c r="G170" s="128" t="str">
        <f>IF(G115=G168,"OK","Nuk Kuadron!")</f>
        <v>OK</v>
      </c>
      <c r="Q170" s="197" t="s">
        <v>279</v>
      </c>
    </row>
    <row r="171" ht="12" outlineLevel="1" thickTop="1">
      <c r="F171" s="258">
        <f>F115-F168</f>
        <v>0</v>
      </c>
    </row>
    <row r="172" ht="11.25" outlineLevel="1">
      <c r="F172" s="258"/>
    </row>
    <row r="173" ht="11.25" outlineLevel="1">
      <c r="F173" s="258"/>
    </row>
    <row r="174" ht="11.25" outlineLevel="1">
      <c r="F174" s="258"/>
    </row>
    <row r="175" ht="11.25" outlineLevel="1">
      <c r="F175" s="258"/>
    </row>
    <row r="176" ht="11.25" outlineLevel="1">
      <c r="F176" s="258"/>
    </row>
    <row r="177" ht="11.25" outlineLevel="1">
      <c r="F177" s="258"/>
    </row>
    <row r="178" spans="2:3" ht="15.75" customHeight="1" thickBot="1">
      <c r="B178" s="143" t="s">
        <v>116</v>
      </c>
      <c r="C178" s="144"/>
    </row>
    <row r="179" spans="2:22" ht="15.75" customHeight="1" thickTop="1">
      <c r="B179" s="60" t="s">
        <v>117</v>
      </c>
      <c r="C179" s="60"/>
      <c r="Q179" s="478" t="s">
        <v>258</v>
      </c>
      <c r="R179" s="478"/>
      <c r="S179" s="478"/>
      <c r="T179" s="478"/>
      <c r="U179" s="478"/>
      <c r="V179" s="478"/>
    </row>
    <row r="180" spans="2:7" ht="15.75" customHeight="1">
      <c r="B180" s="475" t="str">
        <f>B6</f>
        <v>Shoqeria : "BREDHI - BR"  sh.pk., Tiranë. </v>
      </c>
      <c r="C180" s="476"/>
      <c r="D180" s="476"/>
      <c r="E180" s="476"/>
      <c r="F180" s="476"/>
      <c r="G180" s="476"/>
    </row>
    <row r="181" spans="2:23" ht="15.75" customHeight="1">
      <c r="B181" s="60"/>
      <c r="C181" s="60"/>
      <c r="Q181" s="482" t="s">
        <v>259</v>
      </c>
      <c r="R181" s="479" t="s">
        <v>302</v>
      </c>
      <c r="S181" s="480"/>
      <c r="T181" s="481"/>
      <c r="U181" s="479" t="s">
        <v>278</v>
      </c>
      <c r="V181" s="480"/>
      <c r="W181" s="481"/>
    </row>
    <row r="182" spans="2:23" ht="15.75" customHeight="1" thickBot="1">
      <c r="B182" s="61"/>
      <c r="C182" s="62" t="s">
        <v>118</v>
      </c>
      <c r="D182" s="97" t="s">
        <v>221</v>
      </c>
      <c r="E182" s="311" t="s">
        <v>466</v>
      </c>
      <c r="F182" s="311" t="s">
        <v>461</v>
      </c>
      <c r="G182" s="311" t="s">
        <v>462</v>
      </c>
      <c r="Q182" s="483"/>
      <c r="R182" s="285" t="s">
        <v>260</v>
      </c>
      <c r="S182" s="285" t="s">
        <v>265</v>
      </c>
      <c r="T182" s="285" t="s">
        <v>266</v>
      </c>
      <c r="U182" s="285" t="s">
        <v>260</v>
      </c>
      <c r="V182" s="285" t="s">
        <v>265</v>
      </c>
      <c r="W182" s="285" t="s">
        <v>266</v>
      </c>
    </row>
    <row r="183" spans="2:23" ht="15.75" customHeight="1" thickTop="1">
      <c r="B183" s="63"/>
      <c r="C183" s="63"/>
      <c r="D183" s="63"/>
      <c r="E183" s="63"/>
      <c r="F183" s="63"/>
      <c r="G183" s="63"/>
      <c r="Q183" s="286"/>
      <c r="R183" s="287"/>
      <c r="S183" s="288"/>
      <c r="T183" s="289"/>
      <c r="U183" s="290"/>
      <c r="V183" s="288"/>
      <c r="W183" s="289"/>
    </row>
    <row r="184" spans="2:23" ht="15.75" customHeight="1">
      <c r="B184" s="9">
        <v>1</v>
      </c>
      <c r="C184" s="9" t="s">
        <v>25</v>
      </c>
      <c r="D184" s="9">
        <v>19</v>
      </c>
      <c r="E184" s="34">
        <v>16286352</v>
      </c>
      <c r="F184" s="34">
        <v>7913228</v>
      </c>
      <c r="G184" s="34">
        <v>25129509</v>
      </c>
      <c r="Q184" s="291" t="s">
        <v>261</v>
      </c>
      <c r="R184" s="292">
        <v>1</v>
      </c>
      <c r="S184" s="293">
        <v>1050</v>
      </c>
      <c r="T184" s="293">
        <v>175</v>
      </c>
      <c r="U184" s="294">
        <v>1</v>
      </c>
      <c r="V184" s="295">
        <v>1050</v>
      </c>
      <c r="W184" s="293">
        <v>175</v>
      </c>
    </row>
    <row r="185" spans="2:23" ht="15.75" customHeight="1">
      <c r="B185" s="9">
        <v>2</v>
      </c>
      <c r="C185" s="9" t="s">
        <v>242</v>
      </c>
      <c r="D185" s="9" t="s">
        <v>243</v>
      </c>
      <c r="E185" s="34">
        <v>0</v>
      </c>
      <c r="F185" s="34">
        <v>0</v>
      </c>
      <c r="G185" s="34">
        <v>15228</v>
      </c>
      <c r="Q185" s="296" t="s">
        <v>262</v>
      </c>
      <c r="R185" s="292"/>
      <c r="S185" s="293"/>
      <c r="T185" s="293"/>
      <c r="U185" s="294"/>
      <c r="V185" s="295"/>
      <c r="W185" s="293">
        <v>0</v>
      </c>
    </row>
    <row r="186" spans="2:23" ht="15.75" customHeight="1">
      <c r="B186" s="9">
        <v>3</v>
      </c>
      <c r="C186" s="9" t="s">
        <v>119</v>
      </c>
      <c r="D186" s="9" t="s">
        <v>243</v>
      </c>
      <c r="E186" s="34">
        <v>0</v>
      </c>
      <c r="F186" s="34">
        <v>0</v>
      </c>
      <c r="G186" s="34">
        <v>0</v>
      </c>
      <c r="Q186" s="296" t="s">
        <v>263</v>
      </c>
      <c r="R186" s="292"/>
      <c r="S186" s="293"/>
      <c r="T186" s="293"/>
      <c r="U186" s="294"/>
      <c r="V186" s="293"/>
      <c r="W186" s="293">
        <v>0</v>
      </c>
    </row>
    <row r="187" spans="2:23" ht="15.75" customHeight="1">
      <c r="B187" s="9">
        <v>4</v>
      </c>
      <c r="C187" s="9" t="s">
        <v>244</v>
      </c>
      <c r="D187" s="9">
        <v>19</v>
      </c>
      <c r="E187" s="34">
        <v>-3308327</v>
      </c>
      <c r="F187" s="34">
        <v>-3507549</v>
      </c>
      <c r="G187" s="34">
        <v>-19719510</v>
      </c>
      <c r="Q187" s="296" t="s">
        <v>264</v>
      </c>
      <c r="R187" s="297">
        <v>6</v>
      </c>
      <c r="S187" s="298">
        <v>1218</v>
      </c>
      <c r="T187" s="293">
        <v>203</v>
      </c>
      <c r="U187" s="294">
        <v>7</v>
      </c>
      <c r="V187" s="298">
        <v>1324</v>
      </c>
      <c r="W187" s="293">
        <v>239</v>
      </c>
    </row>
    <row r="188" spans="2:23" ht="15.75" customHeight="1">
      <c r="B188" s="9">
        <v>5</v>
      </c>
      <c r="C188" s="9" t="s">
        <v>120</v>
      </c>
      <c r="D188" s="9">
        <v>19</v>
      </c>
      <c r="E188" s="34">
        <v>0</v>
      </c>
      <c r="F188" s="34">
        <v>0</v>
      </c>
      <c r="G188" s="34"/>
      <c r="Q188" s="299"/>
      <c r="R188" s="294"/>
      <c r="S188" s="299"/>
      <c r="T188" s="299"/>
      <c r="U188" s="294"/>
      <c r="V188" s="299"/>
      <c r="W188" s="293"/>
    </row>
    <row r="189" spans="2:23" ht="15.75" customHeight="1" thickBot="1">
      <c r="B189" s="9"/>
      <c r="C189" s="64" t="s">
        <v>218</v>
      </c>
      <c r="D189" s="9"/>
      <c r="E189" s="34">
        <v>-1720308</v>
      </c>
      <c r="F189" s="34">
        <v>-2256212</v>
      </c>
      <c r="G189" s="34">
        <v>-2268800</v>
      </c>
      <c r="I189" s="259"/>
      <c r="Q189" s="300" t="s">
        <v>188</v>
      </c>
      <c r="R189" s="301">
        <f aca="true" t="shared" si="2" ref="R189:W189">SUM(R184:R187)</f>
        <v>7</v>
      </c>
      <c r="S189" s="301">
        <f t="shared" si="2"/>
        <v>2268</v>
      </c>
      <c r="T189" s="301">
        <f t="shared" si="2"/>
        <v>378</v>
      </c>
      <c r="U189" s="301">
        <f t="shared" si="2"/>
        <v>8</v>
      </c>
      <c r="V189" s="301">
        <f t="shared" si="2"/>
        <v>2374</v>
      </c>
      <c r="W189" s="301">
        <f t="shared" si="2"/>
        <v>414</v>
      </c>
    </row>
    <row r="190" spans="2:9" ht="15.75" customHeight="1" thickTop="1">
      <c r="B190" s="9"/>
      <c r="C190" s="64" t="s">
        <v>219</v>
      </c>
      <c r="D190" s="9"/>
      <c r="E190" s="34">
        <v>-287292</v>
      </c>
      <c r="F190" s="34">
        <v>-376787</v>
      </c>
      <c r="G190" s="34">
        <v>-378889</v>
      </c>
      <c r="I190" s="259"/>
    </row>
    <row r="191" spans="2:20" ht="15.75" customHeight="1">
      <c r="B191" s="9">
        <v>6</v>
      </c>
      <c r="C191" s="9" t="s">
        <v>121</v>
      </c>
      <c r="D191" s="9"/>
      <c r="E191" s="34">
        <v>0</v>
      </c>
      <c r="F191" s="34">
        <v>0</v>
      </c>
      <c r="G191" s="34">
        <v>0</v>
      </c>
      <c r="R191" s="200"/>
      <c r="S191" s="192"/>
      <c r="T191" s="192"/>
    </row>
    <row r="192" spans="2:7" ht="15.75" customHeight="1">
      <c r="B192" s="9">
        <v>7</v>
      </c>
      <c r="C192" s="9" t="s">
        <v>122</v>
      </c>
      <c r="D192" s="9"/>
      <c r="E192" s="34">
        <v>-10262986</v>
      </c>
      <c r="F192" s="34">
        <v>-3015794</v>
      </c>
      <c r="G192" s="34">
        <v>-4831070</v>
      </c>
    </row>
    <row r="193" spans="2:7" ht="15.75" customHeight="1">
      <c r="B193" s="104">
        <v>8</v>
      </c>
      <c r="C193" s="105" t="s">
        <v>123</v>
      </c>
      <c r="D193" s="104"/>
      <c r="E193" s="106">
        <f>E192+E191+E190+E189+E188+E187</f>
        <v>-15578913</v>
      </c>
      <c r="F193" s="106">
        <f>F192+F191+F190+F189+F188+F187</f>
        <v>-9156342</v>
      </c>
      <c r="G193" s="106">
        <v>-27198269</v>
      </c>
    </row>
    <row r="194" spans="1:7" ht="15.75" customHeight="1">
      <c r="A194"/>
      <c r="B194" s="107"/>
      <c r="C194" s="107"/>
      <c r="D194" s="107"/>
      <c r="E194" s="457"/>
      <c r="F194" s="457"/>
      <c r="G194" s="107"/>
    </row>
    <row r="195" spans="2:7" ht="15.75" customHeight="1" thickBot="1">
      <c r="B195" s="9">
        <v>9</v>
      </c>
      <c r="C195" s="58" t="s">
        <v>124</v>
      </c>
      <c r="D195" s="58"/>
      <c r="E195" s="108">
        <f>SUM(E184:E192)</f>
        <v>707439</v>
      </c>
      <c r="F195" s="108">
        <f>SUM(F184:F192)</f>
        <v>-1243114</v>
      </c>
      <c r="G195" s="108">
        <v>-2053532</v>
      </c>
    </row>
    <row r="196" spans="2:7" ht="15.75" customHeight="1" thickTop="1">
      <c r="B196" s="9"/>
      <c r="C196" s="58"/>
      <c r="D196" s="9"/>
      <c r="E196" s="34"/>
      <c r="F196" s="34"/>
      <c r="G196" s="34"/>
    </row>
    <row r="197" spans="2:7" ht="15.75" customHeight="1">
      <c r="B197" s="9">
        <v>10</v>
      </c>
      <c r="C197" s="9" t="s">
        <v>125</v>
      </c>
      <c r="D197" s="9"/>
      <c r="E197" s="34">
        <v>0</v>
      </c>
      <c r="F197" s="34">
        <v>0</v>
      </c>
      <c r="G197" s="34">
        <v>0</v>
      </c>
    </row>
    <row r="198" spans="2:7" ht="15.75" customHeight="1">
      <c r="B198" s="9">
        <v>11</v>
      </c>
      <c r="C198" s="9" t="s">
        <v>126</v>
      </c>
      <c r="D198" s="9"/>
      <c r="E198" s="34">
        <v>0</v>
      </c>
      <c r="F198" s="34">
        <v>0</v>
      </c>
      <c r="G198" s="34">
        <v>0</v>
      </c>
    </row>
    <row r="199" spans="2:7" ht="15.75" customHeight="1">
      <c r="B199" s="9">
        <v>12</v>
      </c>
      <c r="C199" s="9" t="s">
        <v>127</v>
      </c>
      <c r="D199" s="9">
        <v>19</v>
      </c>
      <c r="E199" s="34">
        <v>0</v>
      </c>
      <c r="F199" s="34">
        <v>0</v>
      </c>
      <c r="G199" s="34">
        <v>0</v>
      </c>
    </row>
    <row r="200" spans="2:9" ht="15.75" customHeight="1">
      <c r="B200" s="9"/>
      <c r="C200" s="9" t="s">
        <v>128</v>
      </c>
      <c r="D200" s="196" t="s">
        <v>249</v>
      </c>
      <c r="E200" s="34">
        <v>0</v>
      </c>
      <c r="F200" s="34">
        <v>0</v>
      </c>
      <c r="G200" s="34">
        <v>0</v>
      </c>
      <c r="I200" s="259"/>
    </row>
    <row r="201" spans="2:9" ht="15.75" customHeight="1">
      <c r="B201" s="9"/>
      <c r="C201" s="9" t="s">
        <v>129</v>
      </c>
      <c r="D201" s="9"/>
      <c r="E201" s="34">
        <v>0</v>
      </c>
      <c r="F201" s="34">
        <v>0</v>
      </c>
      <c r="G201" s="34">
        <v>0</v>
      </c>
      <c r="I201" s="259"/>
    </row>
    <row r="202" spans="2:7" ht="15.75" customHeight="1">
      <c r="B202" s="9"/>
      <c r="C202" s="9" t="s">
        <v>130</v>
      </c>
      <c r="D202" s="9"/>
      <c r="E202" s="34">
        <v>0</v>
      </c>
      <c r="F202" s="34">
        <v>0</v>
      </c>
      <c r="G202" s="34">
        <v>0</v>
      </c>
    </row>
    <row r="203" spans="2:7" ht="15.75" customHeight="1">
      <c r="B203" s="9"/>
      <c r="C203" s="9" t="s">
        <v>131</v>
      </c>
      <c r="D203" s="9"/>
      <c r="E203" s="34">
        <v>-372582</v>
      </c>
      <c r="F203" s="34">
        <v>1302034</v>
      </c>
      <c r="G203" s="34">
        <v>0</v>
      </c>
    </row>
    <row r="204" spans="2:7" ht="15.75" customHeight="1" thickBot="1">
      <c r="B204" s="9">
        <v>13</v>
      </c>
      <c r="C204" s="9" t="s">
        <v>132</v>
      </c>
      <c r="D204" s="196" t="s">
        <v>249</v>
      </c>
      <c r="E204" s="103">
        <f>SUM(E197:E203)</f>
        <v>-372582</v>
      </c>
      <c r="F204" s="103">
        <f>SUM(F197:F203)</f>
        <v>1302034</v>
      </c>
      <c r="G204" s="103">
        <v>0</v>
      </c>
    </row>
    <row r="205" spans="2:7" ht="15.75" customHeight="1" thickTop="1">
      <c r="B205" s="9"/>
      <c r="C205" s="9"/>
      <c r="D205" s="9"/>
      <c r="E205" s="34"/>
      <c r="F205" s="34"/>
      <c r="G205" s="34"/>
    </row>
    <row r="206" spans="2:7" ht="15.75" customHeight="1" thickBot="1">
      <c r="B206" s="9">
        <v>14</v>
      </c>
      <c r="C206" s="58" t="s">
        <v>133</v>
      </c>
      <c r="D206" s="9"/>
      <c r="E206" s="103">
        <f>E195+E204</f>
        <v>334857</v>
      </c>
      <c r="F206" s="103">
        <f>F195+F204</f>
        <v>58920</v>
      </c>
      <c r="G206" s="103">
        <v>-2053532</v>
      </c>
    </row>
    <row r="207" spans="2:7" ht="15.75" customHeight="1" thickTop="1">
      <c r="B207" s="9"/>
      <c r="C207" s="58"/>
      <c r="D207" s="9"/>
      <c r="E207" s="34"/>
      <c r="F207" s="34"/>
      <c r="G207" s="34"/>
    </row>
    <row r="208" spans="2:7" ht="15.75" customHeight="1">
      <c r="B208" s="9">
        <v>15</v>
      </c>
      <c r="C208" s="58" t="s">
        <v>134</v>
      </c>
      <c r="D208" s="9">
        <v>19</v>
      </c>
      <c r="E208" s="34">
        <f>E206*0.1</f>
        <v>33485.700000000004</v>
      </c>
      <c r="F208" s="34">
        <v>5892</v>
      </c>
      <c r="G208" s="34">
        <v>207590</v>
      </c>
    </row>
    <row r="209" spans="2:7" ht="15.75" customHeight="1">
      <c r="B209" s="9"/>
      <c r="C209" s="58"/>
      <c r="D209" s="9"/>
      <c r="E209" s="34"/>
      <c r="F209" s="34"/>
      <c r="G209" s="34"/>
    </row>
    <row r="210" spans="2:7" ht="15.75" customHeight="1" thickBot="1">
      <c r="B210" s="9">
        <v>16</v>
      </c>
      <c r="C210" s="58" t="s">
        <v>135</v>
      </c>
      <c r="D210" s="9">
        <v>19</v>
      </c>
      <c r="E210" s="103">
        <f>E206-E208</f>
        <v>301371.3</v>
      </c>
      <c r="F210" s="103">
        <f>F206-F208</f>
        <v>53028</v>
      </c>
      <c r="G210" s="103">
        <v>-2261122</v>
      </c>
    </row>
    <row r="211" spans="2:7" ht="15.75" customHeight="1" thickTop="1">
      <c r="B211" s="9"/>
      <c r="C211" s="9"/>
      <c r="D211" s="9"/>
      <c r="E211" s="34"/>
      <c r="F211" s="34"/>
      <c r="G211" s="34"/>
    </row>
    <row r="212" spans="2:7" ht="15.75" customHeight="1" thickBot="1">
      <c r="B212" s="109">
        <v>17</v>
      </c>
      <c r="C212" s="110" t="s">
        <v>136</v>
      </c>
      <c r="D212" s="109"/>
      <c r="E212" s="111">
        <v>0</v>
      </c>
      <c r="F212" s="111">
        <v>0</v>
      </c>
      <c r="G212" s="111">
        <v>0</v>
      </c>
    </row>
    <row r="213" spans="2:7" ht="12" thickTop="1">
      <c r="B213" s="5"/>
      <c r="C213" s="93"/>
      <c r="D213" s="5"/>
      <c r="E213" s="5"/>
      <c r="F213" s="85"/>
      <c r="G213" s="85"/>
    </row>
    <row r="214" spans="2:7" ht="12" thickBot="1">
      <c r="B214" s="5"/>
      <c r="C214" s="93"/>
      <c r="D214" s="5"/>
      <c r="E214" s="5"/>
      <c r="F214" s="85"/>
      <c r="G214" s="85"/>
    </row>
    <row r="215" spans="2:7" ht="16.5" thickBot="1" thickTop="1">
      <c r="B215" s="5"/>
      <c r="C215" s="471" t="s">
        <v>247</v>
      </c>
      <c r="D215" s="472"/>
      <c r="E215" s="460"/>
      <c r="F215" s="128" t="str">
        <f>IF(F210=F49,"OK","Nuk Kuadron!")</f>
        <v>OK</v>
      </c>
      <c r="G215" s="128" t="str">
        <f>IF(G210=G49,"OK","Nuk Kuadron!")</f>
        <v>OK</v>
      </c>
    </row>
    <row r="216" spans="2:7" ht="12" thickTop="1">
      <c r="B216" s="5"/>
      <c r="C216" s="93"/>
      <c r="D216" s="5"/>
      <c r="E216" s="5"/>
      <c r="F216" s="85"/>
      <c r="G216" s="85"/>
    </row>
    <row r="217" spans="2:7" ht="11.25">
      <c r="B217" s="5"/>
      <c r="C217" s="93"/>
      <c r="D217" s="5"/>
      <c r="E217" s="5"/>
      <c r="F217" s="85"/>
      <c r="G217" s="85"/>
    </row>
    <row r="218" spans="2:7" ht="11.25">
      <c r="B218" s="5"/>
      <c r="C218" s="93"/>
      <c r="D218" s="5"/>
      <c r="E218" s="5"/>
      <c r="F218" s="85"/>
      <c r="G218" s="85"/>
    </row>
    <row r="220" s="198" customFormat="1" ht="11.25"/>
    <row r="221" spans="2:17" ht="11.25" hidden="1" outlineLevel="1">
      <c r="B221" s="260"/>
      <c r="C221" s="43" t="s">
        <v>137</v>
      </c>
      <c r="Q221" s="198"/>
    </row>
    <row r="222" spans="2:3" ht="11.25" hidden="1" outlineLevel="1">
      <c r="B222" s="260"/>
      <c r="C222" s="43" t="s">
        <v>138</v>
      </c>
    </row>
    <row r="223" spans="2:7" ht="11.25" hidden="1" outlineLevel="1">
      <c r="B223" s="65" t="s">
        <v>139</v>
      </c>
      <c r="C223" s="66" t="s">
        <v>118</v>
      </c>
      <c r="D223" s="67" t="s">
        <v>50</v>
      </c>
      <c r="E223" s="67"/>
      <c r="F223" s="67" t="s">
        <v>51</v>
      </c>
      <c r="G223" s="68" t="s">
        <v>52</v>
      </c>
    </row>
    <row r="224" spans="2:7" ht="11.25" hidden="1" outlineLevel="1">
      <c r="B224" s="69"/>
      <c r="C224" s="70"/>
      <c r="D224" s="71"/>
      <c r="E224" s="71"/>
      <c r="F224" s="71"/>
      <c r="G224" s="71"/>
    </row>
    <row r="225" spans="2:7" ht="11.25" hidden="1" outlineLevel="1">
      <c r="B225" s="72">
        <v>1</v>
      </c>
      <c r="C225" s="58" t="s">
        <v>140</v>
      </c>
      <c r="D225" s="73"/>
      <c r="E225" s="73"/>
      <c r="F225" s="73"/>
      <c r="G225" s="73"/>
    </row>
    <row r="226" spans="2:7" ht="11.25" hidden="1" outlineLevel="1">
      <c r="B226" s="72">
        <v>2</v>
      </c>
      <c r="C226" s="58" t="s">
        <v>141</v>
      </c>
      <c r="D226" s="73"/>
      <c r="E226" s="73"/>
      <c r="F226" s="73"/>
      <c r="G226" s="73"/>
    </row>
    <row r="227" spans="2:7" ht="11.25" hidden="1" outlineLevel="1">
      <c r="B227" s="72"/>
      <c r="C227" s="58"/>
      <c r="D227" s="73"/>
      <c r="E227" s="73"/>
      <c r="F227" s="73"/>
      <c r="G227" s="73"/>
    </row>
    <row r="228" spans="2:7" ht="11.25" hidden="1" outlineLevel="1">
      <c r="B228" s="74">
        <v>3</v>
      </c>
      <c r="C228" s="75" t="s">
        <v>142</v>
      </c>
      <c r="D228" s="73"/>
      <c r="E228" s="73"/>
      <c r="F228" s="73"/>
      <c r="G228" s="73"/>
    </row>
    <row r="229" spans="2:7" ht="11.25" hidden="1" outlineLevel="1">
      <c r="B229" s="72"/>
      <c r="C229" s="58"/>
      <c r="D229" s="73"/>
      <c r="E229" s="73"/>
      <c r="F229" s="73"/>
      <c r="G229" s="73"/>
    </row>
    <row r="230" spans="2:7" ht="11.25" hidden="1" outlineLevel="1">
      <c r="B230" s="72">
        <v>4</v>
      </c>
      <c r="C230" s="58" t="s">
        <v>143</v>
      </c>
      <c r="D230" s="73"/>
      <c r="E230" s="73"/>
      <c r="F230" s="73"/>
      <c r="G230" s="73"/>
    </row>
    <row r="231" spans="2:7" ht="11.25" hidden="1" outlineLevel="1">
      <c r="B231" s="72">
        <v>5</v>
      </c>
      <c r="C231" s="58" t="s">
        <v>144</v>
      </c>
      <c r="D231" s="73"/>
      <c r="E231" s="73"/>
      <c r="F231" s="73"/>
      <c r="G231" s="73"/>
    </row>
    <row r="232" spans="2:7" ht="11.25" hidden="1" outlineLevel="1">
      <c r="B232" s="72">
        <v>6</v>
      </c>
      <c r="C232" s="58" t="s">
        <v>145</v>
      </c>
      <c r="D232" s="73"/>
      <c r="E232" s="73"/>
      <c r="F232" s="73"/>
      <c r="G232" s="73"/>
    </row>
    <row r="233" spans="2:7" ht="11.25" hidden="1" outlineLevel="1">
      <c r="B233" s="72">
        <v>7</v>
      </c>
      <c r="C233" s="58" t="s">
        <v>146</v>
      </c>
      <c r="D233" s="73"/>
      <c r="E233" s="73"/>
      <c r="F233" s="73"/>
      <c r="G233" s="73"/>
    </row>
    <row r="234" spans="2:7" ht="11.25" hidden="1" outlineLevel="1">
      <c r="B234" s="72">
        <v>8</v>
      </c>
      <c r="C234" s="58" t="s">
        <v>147</v>
      </c>
      <c r="D234" s="73"/>
      <c r="E234" s="73"/>
      <c r="F234" s="73"/>
      <c r="G234" s="73"/>
    </row>
    <row r="235" spans="2:7" ht="11.25" hidden="1" outlineLevel="1">
      <c r="B235" s="72">
        <v>9</v>
      </c>
      <c r="C235" s="58" t="s">
        <v>148</v>
      </c>
      <c r="D235" s="73"/>
      <c r="E235" s="73"/>
      <c r="F235" s="73"/>
      <c r="G235" s="73"/>
    </row>
    <row r="236" spans="2:7" ht="11.25" hidden="1" outlineLevel="1">
      <c r="B236" s="72">
        <v>10</v>
      </c>
      <c r="C236" s="58" t="s">
        <v>149</v>
      </c>
      <c r="D236" s="73"/>
      <c r="E236" s="73"/>
      <c r="F236" s="73"/>
      <c r="G236" s="73"/>
    </row>
    <row r="237" spans="2:7" ht="11.25" hidden="1" outlineLevel="1">
      <c r="B237" s="72">
        <v>11</v>
      </c>
      <c r="C237" s="58" t="s">
        <v>127</v>
      </c>
      <c r="D237" s="73"/>
      <c r="E237" s="73"/>
      <c r="F237" s="73"/>
      <c r="G237" s="73"/>
    </row>
    <row r="238" spans="2:7" ht="11.25" hidden="1" outlineLevel="1">
      <c r="B238" s="72"/>
      <c r="C238" s="58" t="s">
        <v>150</v>
      </c>
      <c r="D238" s="73"/>
      <c r="E238" s="73"/>
      <c r="F238" s="73"/>
      <c r="G238" s="73"/>
    </row>
    <row r="239" spans="2:7" ht="11.25" hidden="1" outlineLevel="1">
      <c r="B239" s="72"/>
      <c r="C239" s="58" t="s">
        <v>151</v>
      </c>
      <c r="D239" s="73"/>
      <c r="E239" s="73"/>
      <c r="F239" s="73"/>
      <c r="G239" s="73"/>
    </row>
    <row r="240" spans="2:7" ht="11.25" hidden="1" outlineLevel="1">
      <c r="B240" s="72"/>
      <c r="C240" s="58" t="s">
        <v>152</v>
      </c>
      <c r="D240" s="73"/>
      <c r="E240" s="73"/>
      <c r="F240" s="73"/>
      <c r="G240" s="73"/>
    </row>
    <row r="241" spans="2:7" ht="11.25" hidden="1" outlineLevel="1">
      <c r="B241" s="72"/>
      <c r="C241" s="58" t="s">
        <v>153</v>
      </c>
      <c r="D241" s="73"/>
      <c r="E241" s="73"/>
      <c r="F241" s="73"/>
      <c r="G241" s="73"/>
    </row>
    <row r="242" spans="2:7" ht="11.25" hidden="1" outlineLevel="1">
      <c r="B242" s="72"/>
      <c r="C242" s="58"/>
      <c r="D242" s="73"/>
      <c r="E242" s="73"/>
      <c r="F242" s="73"/>
      <c r="G242" s="73"/>
    </row>
    <row r="243" spans="2:7" ht="11.25" hidden="1" outlineLevel="1">
      <c r="B243" s="72">
        <v>12</v>
      </c>
      <c r="C243" s="75" t="s">
        <v>154</v>
      </c>
      <c r="D243" s="73"/>
      <c r="E243" s="73"/>
      <c r="F243" s="73"/>
      <c r="G243" s="73"/>
    </row>
    <row r="244" spans="2:7" ht="11.25" hidden="1" outlineLevel="1">
      <c r="B244" s="72"/>
      <c r="C244" s="75"/>
      <c r="D244" s="73"/>
      <c r="E244" s="73"/>
      <c r="F244" s="73"/>
      <c r="G244" s="73"/>
    </row>
    <row r="245" spans="2:7" ht="11.25" hidden="1" outlineLevel="1">
      <c r="B245" s="72">
        <v>13</v>
      </c>
      <c r="C245" s="75" t="s">
        <v>155</v>
      </c>
      <c r="D245" s="73"/>
      <c r="E245" s="73"/>
      <c r="F245" s="73"/>
      <c r="G245" s="73"/>
    </row>
    <row r="246" spans="2:7" ht="11.25" hidden="1" outlineLevel="1">
      <c r="B246" s="72">
        <v>14</v>
      </c>
      <c r="C246" s="75" t="s">
        <v>156</v>
      </c>
      <c r="D246" s="73"/>
      <c r="E246" s="73"/>
      <c r="F246" s="73"/>
      <c r="G246" s="73"/>
    </row>
    <row r="247" spans="2:7" ht="11.25" hidden="1" outlineLevel="1">
      <c r="B247" s="72">
        <v>15</v>
      </c>
      <c r="C247" s="75" t="s">
        <v>157</v>
      </c>
      <c r="D247" s="73"/>
      <c r="E247" s="73"/>
      <c r="F247" s="73"/>
      <c r="G247" s="73"/>
    </row>
    <row r="248" spans="2:7" ht="11.25" hidden="1" outlineLevel="1">
      <c r="B248" s="72"/>
      <c r="C248" s="58"/>
      <c r="D248" s="73"/>
      <c r="E248" s="73"/>
      <c r="F248" s="73"/>
      <c r="G248" s="73"/>
    </row>
    <row r="249" spans="2:7" ht="11.25" hidden="1" outlineLevel="1">
      <c r="B249" s="72">
        <v>16</v>
      </c>
      <c r="C249" s="58" t="s">
        <v>136</v>
      </c>
      <c r="D249" s="73"/>
      <c r="E249" s="73"/>
      <c r="F249" s="73"/>
      <c r="G249" s="73"/>
    </row>
    <row r="250" ht="11.25" collapsed="1">
      <c r="B250" s="260"/>
    </row>
    <row r="251" s="198" customFormat="1" ht="11.25"/>
    <row r="252" ht="11.25">
      <c r="Q252" s="199"/>
    </row>
    <row r="253" spans="2:17" ht="12" hidden="1" outlineLevel="1" thickBot="1">
      <c r="B253" s="261" t="s">
        <v>139</v>
      </c>
      <c r="C253" s="261" t="s">
        <v>158</v>
      </c>
      <c r="D253" s="76" t="s">
        <v>50</v>
      </c>
      <c r="E253" s="76"/>
      <c r="F253" s="76" t="s">
        <v>51</v>
      </c>
      <c r="G253" s="77" t="s">
        <v>52</v>
      </c>
      <c r="Q253" s="199"/>
    </row>
    <row r="254" spans="2:17" ht="12" hidden="1" outlineLevel="1" thickTop="1">
      <c r="B254" s="235"/>
      <c r="C254" s="236"/>
      <c r="D254" s="236"/>
      <c r="E254" s="236"/>
      <c r="F254" s="236"/>
      <c r="G254" s="237"/>
      <c r="Q254" s="199"/>
    </row>
    <row r="255" spans="2:17" ht="11.25" hidden="1" outlineLevel="1">
      <c r="B255" s="239" t="s">
        <v>2</v>
      </c>
      <c r="C255" s="78" t="s">
        <v>159</v>
      </c>
      <c r="D255" s="262"/>
      <c r="E255" s="262"/>
      <c r="F255" s="262"/>
      <c r="G255" s="263"/>
      <c r="Q255" s="199"/>
    </row>
    <row r="256" spans="2:17" ht="11.25" hidden="1" outlineLevel="1">
      <c r="B256" s="239"/>
      <c r="C256" s="264" t="s">
        <v>160</v>
      </c>
      <c r="D256" s="262"/>
      <c r="E256" s="262"/>
      <c r="F256" s="262"/>
      <c r="G256" s="263"/>
      <c r="Q256" s="199"/>
    </row>
    <row r="257" spans="2:17" ht="11.25" hidden="1" outlineLevel="1">
      <c r="B257" s="239"/>
      <c r="C257" s="264" t="s">
        <v>161</v>
      </c>
      <c r="D257" s="262"/>
      <c r="E257" s="262"/>
      <c r="F257" s="262"/>
      <c r="G257" s="263"/>
      <c r="Q257" s="199"/>
    </row>
    <row r="258" spans="2:17" ht="11.25" hidden="1" outlineLevel="1">
      <c r="B258" s="239"/>
      <c r="C258" s="98" t="s">
        <v>162</v>
      </c>
      <c r="D258" s="262"/>
      <c r="E258" s="262"/>
      <c r="F258" s="262"/>
      <c r="G258" s="263"/>
      <c r="Q258" s="199"/>
    </row>
    <row r="259" spans="2:17" ht="11.25" hidden="1" outlineLevel="1">
      <c r="B259" s="239"/>
      <c r="C259" s="98" t="s">
        <v>163</v>
      </c>
      <c r="D259" s="262"/>
      <c r="E259" s="262"/>
      <c r="F259" s="262"/>
      <c r="G259" s="263"/>
      <c r="Q259" s="199"/>
    </row>
    <row r="260" spans="2:17" ht="11.25" hidden="1" outlineLevel="1">
      <c r="B260" s="239"/>
      <c r="C260" s="264" t="s">
        <v>164</v>
      </c>
      <c r="D260" s="262"/>
      <c r="E260" s="262"/>
      <c r="F260" s="262"/>
      <c r="G260" s="263"/>
      <c r="Q260" s="199"/>
    </row>
    <row r="261" spans="2:17" ht="11.25" hidden="1" outlineLevel="1">
      <c r="B261" s="239"/>
      <c r="C261" s="79" t="s">
        <v>165</v>
      </c>
      <c r="D261" s="262"/>
      <c r="E261" s="262"/>
      <c r="F261" s="262"/>
      <c r="G261" s="263"/>
      <c r="Q261" s="199"/>
    </row>
    <row r="262" spans="2:17" ht="11.25" hidden="1" outlineLevel="1">
      <c r="B262" s="239"/>
      <c r="C262" s="262"/>
      <c r="D262" s="262"/>
      <c r="E262" s="262"/>
      <c r="F262" s="262"/>
      <c r="G262" s="263"/>
      <c r="Q262" s="199"/>
    </row>
    <row r="263" spans="2:17" ht="11.25" hidden="1" outlineLevel="1">
      <c r="B263" s="239" t="s">
        <v>8</v>
      </c>
      <c r="C263" s="78" t="s">
        <v>166</v>
      </c>
      <c r="D263" s="262"/>
      <c r="E263" s="262"/>
      <c r="F263" s="262"/>
      <c r="G263" s="263"/>
      <c r="Q263" s="199"/>
    </row>
    <row r="264" spans="2:17" ht="11.25" hidden="1" outlineLevel="1">
      <c r="B264" s="239"/>
      <c r="C264" s="264" t="s">
        <v>167</v>
      </c>
      <c r="D264" s="262"/>
      <c r="E264" s="262"/>
      <c r="F264" s="262"/>
      <c r="G264" s="263"/>
      <c r="Q264" s="199"/>
    </row>
    <row r="265" spans="2:17" ht="11.25" hidden="1" outlineLevel="1">
      <c r="B265" s="239"/>
      <c r="C265" s="264" t="s">
        <v>26</v>
      </c>
      <c r="D265" s="262"/>
      <c r="E265" s="262"/>
      <c r="F265" s="262"/>
      <c r="G265" s="263"/>
      <c r="Q265" s="199"/>
    </row>
    <row r="266" spans="2:17" ht="11.25" hidden="1" outlineLevel="1">
      <c r="B266" s="239"/>
      <c r="C266" s="264" t="s">
        <v>168</v>
      </c>
      <c r="D266" s="262"/>
      <c r="E266" s="262"/>
      <c r="F266" s="262"/>
      <c r="G266" s="263"/>
      <c r="Q266" s="199"/>
    </row>
    <row r="267" spans="2:17" ht="11.25" hidden="1" outlineLevel="1">
      <c r="B267" s="239"/>
      <c r="C267" s="264" t="s">
        <v>169</v>
      </c>
      <c r="D267" s="262"/>
      <c r="E267" s="262"/>
      <c r="F267" s="262"/>
      <c r="G267" s="263"/>
      <c r="Q267" s="199"/>
    </row>
    <row r="268" spans="2:17" ht="11.25" hidden="1" outlineLevel="1">
      <c r="B268" s="239"/>
      <c r="C268" s="264" t="s">
        <v>170</v>
      </c>
      <c r="D268" s="262"/>
      <c r="E268" s="262"/>
      <c r="F268" s="262"/>
      <c r="G268" s="263"/>
      <c r="Q268" s="199"/>
    </row>
    <row r="269" spans="2:17" ht="11.25" hidden="1" outlineLevel="1">
      <c r="B269" s="239"/>
      <c r="C269" s="79" t="s">
        <v>171</v>
      </c>
      <c r="D269" s="262"/>
      <c r="E269" s="262"/>
      <c r="F269" s="262"/>
      <c r="G269" s="263"/>
      <c r="Q269" s="199"/>
    </row>
    <row r="270" spans="2:17" ht="11.25" hidden="1" outlineLevel="1">
      <c r="B270" s="239" t="s">
        <v>19</v>
      </c>
      <c r="C270" s="78" t="s">
        <v>172</v>
      </c>
      <c r="D270" s="262"/>
      <c r="E270" s="262"/>
      <c r="F270" s="262"/>
      <c r="G270" s="263"/>
      <c r="Q270" s="199"/>
    </row>
    <row r="271" spans="2:17" ht="11.25" hidden="1" outlineLevel="1">
      <c r="B271" s="239"/>
      <c r="C271" s="264" t="s">
        <v>27</v>
      </c>
      <c r="D271" s="262"/>
      <c r="E271" s="262"/>
      <c r="F271" s="262"/>
      <c r="G271" s="263"/>
      <c r="Q271" s="199"/>
    </row>
    <row r="272" spans="2:17" ht="11.25" hidden="1" outlineLevel="1">
      <c r="B272" s="239"/>
      <c r="C272" s="264" t="s">
        <v>28</v>
      </c>
      <c r="D272" s="262"/>
      <c r="E272" s="262"/>
      <c r="F272" s="262"/>
      <c r="G272" s="263"/>
      <c r="Q272" s="199"/>
    </row>
    <row r="273" spans="2:17" ht="11.25" hidden="1" outlineLevel="1">
      <c r="B273" s="239"/>
      <c r="C273" s="264" t="s">
        <v>173</v>
      </c>
      <c r="D273" s="262"/>
      <c r="E273" s="262"/>
      <c r="F273" s="262"/>
      <c r="G273" s="263"/>
      <c r="Q273" s="199"/>
    </row>
    <row r="274" spans="2:17" ht="11.25" hidden="1" outlineLevel="1">
      <c r="B274" s="239"/>
      <c r="C274" s="264" t="s">
        <v>174</v>
      </c>
      <c r="D274" s="262"/>
      <c r="E274" s="262"/>
      <c r="F274" s="262"/>
      <c r="G274" s="263"/>
      <c r="Q274" s="199"/>
    </row>
    <row r="275" spans="2:17" ht="11.25" hidden="1" outlineLevel="1">
      <c r="B275" s="239"/>
      <c r="C275" s="79" t="s">
        <v>175</v>
      </c>
      <c r="D275" s="262"/>
      <c r="E275" s="262"/>
      <c r="F275" s="262"/>
      <c r="G275" s="263"/>
      <c r="Q275" s="199"/>
    </row>
    <row r="276" spans="2:17" ht="11.25" hidden="1" outlineLevel="1">
      <c r="B276" s="239"/>
      <c r="C276" s="79"/>
      <c r="D276" s="262"/>
      <c r="E276" s="262"/>
      <c r="F276" s="262"/>
      <c r="G276" s="263"/>
      <c r="Q276" s="199"/>
    </row>
    <row r="277" spans="2:17" ht="11.25" hidden="1" outlineLevel="1">
      <c r="B277" s="239"/>
      <c r="C277" s="80" t="s">
        <v>29</v>
      </c>
      <c r="D277" s="262"/>
      <c r="E277" s="262"/>
      <c r="F277" s="262"/>
      <c r="G277" s="263"/>
      <c r="Q277" s="199"/>
    </row>
    <row r="278" spans="2:17" ht="11.25" hidden="1" outlineLevel="1">
      <c r="B278" s="239"/>
      <c r="C278" s="80" t="s">
        <v>30</v>
      </c>
      <c r="D278" s="262"/>
      <c r="E278" s="262"/>
      <c r="F278" s="262"/>
      <c r="G278" s="263"/>
      <c r="Q278" s="199"/>
    </row>
    <row r="279" spans="2:17" ht="12" hidden="1" outlineLevel="1" thickBot="1">
      <c r="B279" s="265"/>
      <c r="C279" s="81" t="s">
        <v>31</v>
      </c>
      <c r="D279" s="266"/>
      <c r="E279" s="266"/>
      <c r="F279" s="266"/>
      <c r="G279" s="267"/>
      <c r="Q279" s="199"/>
    </row>
    <row r="280" ht="11.25" collapsed="1">
      <c r="Q280" s="199"/>
    </row>
    <row r="281" s="198" customFormat="1" ht="11.25"/>
    <row r="282" s="199" customFormat="1" ht="15.75" customHeight="1">
      <c r="O282" s="198"/>
    </row>
    <row r="283" s="199" customFormat="1" ht="15.75" customHeight="1">
      <c r="O283" s="198"/>
    </row>
    <row r="284" s="199" customFormat="1" ht="15.75" customHeight="1">
      <c r="O284" s="198"/>
    </row>
    <row r="285" s="199" customFormat="1" ht="15.75" customHeight="1">
      <c r="O285" s="198"/>
    </row>
    <row r="286" spans="2:15" s="199" customFormat="1" ht="14.25">
      <c r="B286" s="468" t="str">
        <f>B6</f>
        <v>Shoqeria : "BREDHI - BR"  sh.pk., Tiranë. </v>
      </c>
      <c r="C286" s="468"/>
      <c r="D286" s="468"/>
      <c r="E286" s="468"/>
      <c r="F286" s="468"/>
      <c r="G286" s="468"/>
      <c r="O286" s="198"/>
    </row>
    <row r="287" ht="11.25">
      <c r="Q287" s="199"/>
    </row>
    <row r="288" spans="2:7" ht="35.25" customHeight="1" thickBot="1">
      <c r="B288" s="268"/>
      <c r="C288" s="193" t="s">
        <v>176</v>
      </c>
      <c r="D288" s="76" t="s">
        <v>50</v>
      </c>
      <c r="E288" s="311" t="s">
        <v>466</v>
      </c>
      <c r="F288" s="311" t="s">
        <v>461</v>
      </c>
      <c r="G288" s="311" t="s">
        <v>462</v>
      </c>
    </row>
    <row r="289" spans="2:7" ht="12" thickTop="1">
      <c r="B289" s="269"/>
      <c r="C289" s="270"/>
      <c r="D289" s="270"/>
      <c r="E289" s="237"/>
      <c r="F289" s="237"/>
      <c r="G289" s="271"/>
    </row>
    <row r="290" spans="2:7" ht="11.25">
      <c r="B290" s="239"/>
      <c r="C290" s="78" t="s">
        <v>159</v>
      </c>
      <c r="D290" s="262"/>
      <c r="E290" s="263"/>
      <c r="F290" s="263"/>
      <c r="G290" s="272"/>
    </row>
    <row r="291" spans="2:7" ht="11.25">
      <c r="B291" s="239"/>
      <c r="C291" s="273" t="s">
        <v>32</v>
      </c>
      <c r="D291" s="262"/>
      <c r="E291" s="274">
        <f>E49</f>
        <v>301371.3</v>
      </c>
      <c r="F291" s="274">
        <f>F49</f>
        <v>53028</v>
      </c>
      <c r="G291" s="275">
        <v>-2261122</v>
      </c>
    </row>
    <row r="292" spans="2:7" ht="11.25">
      <c r="B292" s="239"/>
      <c r="C292" s="273" t="s">
        <v>33</v>
      </c>
      <c r="D292" s="262"/>
      <c r="E292" s="274"/>
      <c r="F292" s="274"/>
      <c r="G292" s="275"/>
    </row>
    <row r="293" spans="2:7" ht="11.25">
      <c r="B293" s="239"/>
      <c r="C293" s="264" t="s">
        <v>34</v>
      </c>
      <c r="D293" s="262"/>
      <c r="E293" s="274">
        <f>-E191</f>
        <v>0</v>
      </c>
      <c r="F293" s="274">
        <f>-F191</f>
        <v>0</v>
      </c>
      <c r="G293" s="275">
        <v>0</v>
      </c>
    </row>
    <row r="294" spans="2:7" ht="11.25">
      <c r="B294" s="239"/>
      <c r="C294" s="264" t="s">
        <v>35</v>
      </c>
      <c r="D294" s="262"/>
      <c r="E294" s="274">
        <v>0</v>
      </c>
      <c r="F294" s="274">
        <v>0</v>
      </c>
      <c r="G294" s="275">
        <v>0</v>
      </c>
    </row>
    <row r="295" spans="2:7" ht="11.25">
      <c r="B295" s="239"/>
      <c r="C295" s="264" t="s">
        <v>36</v>
      </c>
      <c r="D295" s="262"/>
      <c r="E295" s="274">
        <v>0</v>
      </c>
      <c r="F295" s="274">
        <v>0</v>
      </c>
      <c r="G295" s="275">
        <v>0</v>
      </c>
    </row>
    <row r="296" spans="2:7" ht="11.25">
      <c r="B296" s="239"/>
      <c r="C296" s="264" t="s">
        <v>37</v>
      </c>
      <c r="D296" s="262"/>
      <c r="E296" s="274">
        <v>0</v>
      </c>
      <c r="F296" s="274">
        <v>0</v>
      </c>
      <c r="G296" s="275">
        <v>0</v>
      </c>
    </row>
    <row r="297" spans="2:7" ht="11.25">
      <c r="B297" s="239"/>
      <c r="C297" s="262" t="s">
        <v>177</v>
      </c>
      <c r="D297" s="276" t="s">
        <v>249</v>
      </c>
      <c r="E297" s="274">
        <f>-(E13-F13)</f>
        <v>-4358631</v>
      </c>
      <c r="F297" s="274">
        <f>-(F13-G13)</f>
        <v>-46200</v>
      </c>
      <c r="G297" s="275">
        <v>-12439983</v>
      </c>
    </row>
    <row r="298" spans="2:7" ht="11.25">
      <c r="B298" s="239"/>
      <c r="C298" s="262" t="s">
        <v>38</v>
      </c>
      <c r="D298" s="262"/>
      <c r="E298" s="274">
        <f>-(E14-F14)</f>
        <v>-1722962.7699999996</v>
      </c>
      <c r="F298" s="274">
        <f>-(F14-G14)</f>
        <v>-1226376</v>
      </c>
      <c r="G298" s="275">
        <v>-3576562</v>
      </c>
    </row>
    <row r="299" spans="2:7" ht="11.25">
      <c r="B299" s="239"/>
      <c r="C299" s="262" t="s">
        <v>178</v>
      </c>
      <c r="D299" s="262"/>
      <c r="E299" s="274">
        <f>(E40-F40)</f>
        <v>6897723</v>
      </c>
      <c r="F299" s="274">
        <f>(F30-G30)</f>
        <v>5742488</v>
      </c>
      <c r="G299" s="275">
        <v>18295247</v>
      </c>
    </row>
    <row r="300" spans="2:7" ht="11.25">
      <c r="B300" s="239"/>
      <c r="C300" s="262" t="s">
        <v>222</v>
      </c>
      <c r="D300" s="262"/>
      <c r="E300" s="274">
        <v>0</v>
      </c>
      <c r="F300" s="274">
        <v>0</v>
      </c>
      <c r="G300" s="275">
        <v>0</v>
      </c>
    </row>
    <row r="301" spans="2:7" ht="11.25">
      <c r="B301" s="239"/>
      <c r="C301" s="262" t="s">
        <v>163</v>
      </c>
      <c r="D301" s="262"/>
      <c r="E301" s="274">
        <v>0</v>
      </c>
      <c r="F301" s="274">
        <v>0</v>
      </c>
      <c r="G301" s="275">
        <v>0</v>
      </c>
    </row>
    <row r="302" spans="2:7" ht="11.25">
      <c r="B302" s="239"/>
      <c r="C302" s="262" t="s">
        <v>164</v>
      </c>
      <c r="D302" s="262"/>
      <c r="E302" s="274">
        <v>0</v>
      </c>
      <c r="F302" s="274">
        <v>0</v>
      </c>
      <c r="G302" s="275">
        <v>0</v>
      </c>
    </row>
    <row r="303" spans="2:7" ht="15.75" thickBot="1">
      <c r="B303" s="239"/>
      <c r="C303" s="129" t="s">
        <v>223</v>
      </c>
      <c r="D303" s="262"/>
      <c r="E303" s="117">
        <f>SUM(E291:E302)</f>
        <v>1117500.5300000003</v>
      </c>
      <c r="F303" s="117">
        <f>SUM(F291:F302)</f>
        <v>4522940</v>
      </c>
      <c r="G303" s="117">
        <f>SUM(G291:G302)</f>
        <v>17580</v>
      </c>
    </row>
    <row r="304" spans="2:7" ht="12" thickTop="1">
      <c r="B304" s="239"/>
      <c r="C304" s="262"/>
      <c r="D304" s="262"/>
      <c r="E304" s="274"/>
      <c r="F304" s="274"/>
      <c r="G304" s="275"/>
    </row>
    <row r="305" spans="2:7" ht="11.25">
      <c r="B305" s="239"/>
      <c r="C305" s="78" t="s">
        <v>166</v>
      </c>
      <c r="D305" s="262"/>
      <c r="E305" s="274"/>
      <c r="F305" s="274"/>
      <c r="G305" s="275"/>
    </row>
    <row r="306" spans="2:7" ht="11.25">
      <c r="B306" s="239"/>
      <c r="C306" s="277" t="s">
        <v>179</v>
      </c>
      <c r="D306" s="262"/>
      <c r="E306" s="274">
        <v>0</v>
      </c>
      <c r="F306" s="274">
        <v>0</v>
      </c>
      <c r="G306" s="275">
        <v>0</v>
      </c>
    </row>
    <row r="307" spans="2:7" ht="11.25">
      <c r="B307" s="239"/>
      <c r="C307" s="277" t="s">
        <v>26</v>
      </c>
      <c r="D307" s="262"/>
      <c r="E307" s="274">
        <f>-(E102-F102)</f>
        <v>-100000</v>
      </c>
      <c r="F307" s="274">
        <f>-(F102-G102)</f>
        <v>-1130450</v>
      </c>
      <c r="G307" s="275">
        <v>0</v>
      </c>
    </row>
    <row r="308" spans="2:7" ht="11.25">
      <c r="B308" s="239"/>
      <c r="C308" s="277" t="s">
        <v>180</v>
      </c>
      <c r="D308" s="262"/>
      <c r="E308" s="274"/>
      <c r="F308" s="274"/>
      <c r="G308" s="275"/>
    </row>
    <row r="309" spans="2:7" ht="11.25">
      <c r="B309" s="239"/>
      <c r="C309" s="277" t="s">
        <v>169</v>
      </c>
      <c r="D309" s="262"/>
      <c r="E309" s="274">
        <v>0</v>
      </c>
      <c r="F309" s="274">
        <v>0</v>
      </c>
      <c r="G309" s="275">
        <v>0</v>
      </c>
    </row>
    <row r="310" spans="2:7" ht="11.25">
      <c r="B310" s="239"/>
      <c r="C310" s="277" t="s">
        <v>170</v>
      </c>
      <c r="D310" s="262"/>
      <c r="E310" s="274">
        <v>0</v>
      </c>
      <c r="F310" s="274">
        <v>0</v>
      </c>
      <c r="G310" s="275">
        <v>0</v>
      </c>
    </row>
    <row r="311" spans="2:7" ht="15.75" thickBot="1">
      <c r="B311" s="239"/>
      <c r="C311" s="129" t="s">
        <v>224</v>
      </c>
      <c r="D311" s="262"/>
      <c r="E311" s="117">
        <f>SUM(E306:E310)</f>
        <v>-100000</v>
      </c>
      <c r="F311" s="117">
        <f>SUM(F306:F310)</f>
        <v>-1130450</v>
      </c>
      <c r="G311" s="117">
        <v>0</v>
      </c>
    </row>
    <row r="312" spans="2:7" ht="10.5" customHeight="1" thickTop="1">
      <c r="B312" s="239"/>
      <c r="C312"/>
      <c r="D312"/>
      <c r="E312" s="167"/>
      <c r="F312" s="167"/>
      <c r="G312" s="167"/>
    </row>
    <row r="313" spans="2:7" ht="11.25">
      <c r="B313" s="239"/>
      <c r="C313" s="78" t="s">
        <v>181</v>
      </c>
      <c r="D313" s="262"/>
      <c r="E313" s="274"/>
      <c r="F313" s="274"/>
      <c r="G313" s="275"/>
    </row>
    <row r="314" spans="2:7" ht="11.25">
      <c r="B314" s="239"/>
      <c r="C314" s="262" t="s">
        <v>182</v>
      </c>
      <c r="D314" s="262"/>
      <c r="E314" s="274">
        <v>0</v>
      </c>
      <c r="F314" s="274">
        <v>0</v>
      </c>
      <c r="G314" s="275">
        <v>0</v>
      </c>
    </row>
    <row r="315" spans="2:7" ht="11.25">
      <c r="B315" s="239"/>
      <c r="C315" s="262" t="s">
        <v>28</v>
      </c>
      <c r="D315" s="262"/>
      <c r="E315" s="274">
        <v>0</v>
      </c>
      <c r="F315" s="274">
        <v>0</v>
      </c>
      <c r="G315" s="275">
        <v>0</v>
      </c>
    </row>
    <row r="316" spans="2:7" ht="11.25">
      <c r="B316" s="239"/>
      <c r="C316" s="262" t="s">
        <v>173</v>
      </c>
      <c r="D316" s="262"/>
      <c r="E316" s="274"/>
      <c r="F316" s="274">
        <v>-3390909</v>
      </c>
      <c r="G316" s="275">
        <v>0</v>
      </c>
    </row>
    <row r="317" spans="2:7" ht="11.25">
      <c r="B317" s="239"/>
      <c r="C317" s="262" t="s">
        <v>183</v>
      </c>
      <c r="D317" s="262"/>
      <c r="E317" s="274">
        <v>0</v>
      </c>
      <c r="F317" s="274">
        <v>0</v>
      </c>
      <c r="G317" s="275">
        <v>0</v>
      </c>
    </row>
    <row r="318" spans="2:7" ht="15.75" thickBot="1">
      <c r="B318" s="278"/>
      <c r="C318" s="129" t="s">
        <v>225</v>
      </c>
      <c r="D318" s="262"/>
      <c r="E318" s="117">
        <f>SUM(E315:E317)</f>
        <v>0</v>
      </c>
      <c r="F318" s="117">
        <f>SUM(F315:F317)</f>
        <v>-3390909</v>
      </c>
      <c r="G318" s="117">
        <v>0</v>
      </c>
    </row>
    <row r="319" spans="2:7" ht="12" thickTop="1">
      <c r="B319" s="239"/>
      <c r="C319" s="79"/>
      <c r="D319" s="262"/>
      <c r="E319" s="274"/>
      <c r="F319" s="274"/>
      <c r="G319" s="275">
        <v>0</v>
      </c>
    </row>
    <row r="320" spans="2:7" ht="15.75" thickBot="1">
      <c r="B320" s="239"/>
      <c r="C320" s="78" t="s">
        <v>29</v>
      </c>
      <c r="D320" s="80"/>
      <c r="E320" s="117">
        <f>E303+E311+E318</f>
        <v>1017500.5300000003</v>
      </c>
      <c r="F320" s="117">
        <f>F303+F311+F318</f>
        <v>1581</v>
      </c>
      <c r="G320" s="117">
        <v>0</v>
      </c>
    </row>
    <row r="321" spans="2:7" ht="12" thickTop="1">
      <c r="B321" s="239"/>
      <c r="C321" s="78"/>
      <c r="D321" s="80"/>
      <c r="E321" s="115"/>
      <c r="F321" s="115"/>
      <c r="G321" s="168"/>
    </row>
    <row r="322" spans="2:7" ht="11.25">
      <c r="B322" s="239"/>
      <c r="C322" s="78" t="s">
        <v>30</v>
      </c>
      <c r="D322" s="80"/>
      <c r="E322" s="115">
        <v>19430</v>
      </c>
      <c r="F322" s="115">
        <f>G11</f>
        <v>17850</v>
      </c>
      <c r="G322" s="168">
        <v>17850</v>
      </c>
    </row>
    <row r="323" spans="2:9" ht="12" thickBot="1">
      <c r="B323" s="265"/>
      <c r="C323" s="82" t="s">
        <v>31</v>
      </c>
      <c r="D323" s="81"/>
      <c r="E323" s="116">
        <f>E11</f>
        <v>1036931</v>
      </c>
      <c r="F323" s="116">
        <f>F11</f>
        <v>19431</v>
      </c>
      <c r="G323" s="169">
        <v>17850</v>
      </c>
      <c r="I323" s="462"/>
    </row>
    <row r="324" spans="2:7" ht="12" thickTop="1">
      <c r="B324" s="223"/>
      <c r="C324" s="112"/>
      <c r="D324" s="113"/>
      <c r="E324" s="113"/>
      <c r="F324" s="114"/>
      <c r="G324" s="114"/>
    </row>
    <row r="325" spans="2:7" ht="9.75" customHeight="1">
      <c r="B325" s="223"/>
      <c r="C325" s="112"/>
      <c r="D325" s="113"/>
      <c r="E325" s="113"/>
      <c r="F325" s="114"/>
      <c r="G325" s="114"/>
    </row>
    <row r="326" spans="2:5" ht="11.25">
      <c r="B326" s="11"/>
      <c r="D326" s="260"/>
      <c r="E326" s="260"/>
    </row>
    <row r="327" ht="12.75">
      <c r="C327" s="194" t="s">
        <v>39</v>
      </c>
    </row>
    <row r="328" ht="11.25">
      <c r="C328" s="83" t="s">
        <v>47</v>
      </c>
    </row>
    <row r="329" s="199" customFormat="1" ht="11.25">
      <c r="C329" s="195"/>
    </row>
    <row r="330" spans="2:14" ht="36.75" customHeight="1" thickBot="1">
      <c r="B330" s="279"/>
      <c r="C330" s="279"/>
      <c r="D330" s="84" t="s">
        <v>237</v>
      </c>
      <c r="E330" s="84"/>
      <c r="F330" s="84" t="s">
        <v>21</v>
      </c>
      <c r="G330" s="84" t="s">
        <v>40</v>
      </c>
      <c r="H330" s="84" t="s">
        <v>41</v>
      </c>
      <c r="I330" s="84" t="s">
        <v>217</v>
      </c>
      <c r="J330" s="84" t="s">
        <v>3</v>
      </c>
      <c r="K330" s="280" t="s">
        <v>190</v>
      </c>
      <c r="L330" s="199"/>
      <c r="M330" s="125"/>
      <c r="N330" s="125"/>
    </row>
    <row r="331" spans="2:14" ht="15.75" thickTop="1">
      <c r="B331" s="235"/>
      <c r="C331" s="236"/>
      <c r="D331" s="236"/>
      <c r="E331" s="236"/>
      <c r="F331" s="236"/>
      <c r="G331" s="236"/>
      <c r="H331" s="236"/>
      <c r="I331" s="236"/>
      <c r="J331" s="237"/>
      <c r="K331" s="126"/>
      <c r="L331" s="199"/>
      <c r="M331" s="223"/>
      <c r="N331" s="223"/>
    </row>
    <row r="332" spans="1:27" s="281" customFormat="1" ht="15">
      <c r="A332" s="197"/>
      <c r="B332" s="239"/>
      <c r="C332" s="42" t="s">
        <v>301</v>
      </c>
      <c r="D332" s="119">
        <v>100000</v>
      </c>
      <c r="E332" s="119"/>
      <c r="F332" s="119">
        <v>0</v>
      </c>
      <c r="G332" s="119">
        <v>0</v>
      </c>
      <c r="H332" s="119">
        <v>0</v>
      </c>
      <c r="I332" s="119">
        <v>2639862</v>
      </c>
      <c r="J332" s="120">
        <f aca="true" t="shared" si="3" ref="J332:J339">SUM(D332:I332)</f>
        <v>2739862</v>
      </c>
      <c r="K332" s="127"/>
      <c r="L332" s="199"/>
      <c r="M332" s="124"/>
      <c r="N332" s="124"/>
      <c r="O332" s="198"/>
      <c r="P332" s="199"/>
      <c r="Q332" s="197"/>
      <c r="R332" s="197"/>
      <c r="S332" s="197"/>
      <c r="T332" s="197"/>
      <c r="U332" s="197"/>
      <c r="V332" s="199"/>
      <c r="W332" s="199"/>
      <c r="X332" s="199"/>
      <c r="Y332" s="197"/>
      <c r="Z332" s="201"/>
      <c r="AA332" s="197"/>
    </row>
    <row r="333" spans="1:27" s="281" customFormat="1" ht="15">
      <c r="A333" s="197"/>
      <c r="B333" s="239"/>
      <c r="C333" s="262" t="s">
        <v>42</v>
      </c>
      <c r="D333" s="119">
        <v>0</v>
      </c>
      <c r="E333" s="119"/>
      <c r="F333" s="119">
        <v>0</v>
      </c>
      <c r="G333" s="119"/>
      <c r="H333" s="119"/>
      <c r="I333" s="119">
        <v>0</v>
      </c>
      <c r="J333" s="120">
        <f t="shared" si="3"/>
        <v>0</v>
      </c>
      <c r="K333" s="127"/>
      <c r="L333" s="199"/>
      <c r="M333" s="124"/>
      <c r="N333" s="124"/>
      <c r="O333" s="198"/>
      <c r="P333" s="199"/>
      <c r="Q333" s="197"/>
      <c r="R333" s="197"/>
      <c r="S333" s="197"/>
      <c r="T333" s="197"/>
      <c r="U333" s="197"/>
      <c r="V333" s="199"/>
      <c r="W333" s="199"/>
      <c r="X333" s="199"/>
      <c r="Y333" s="197"/>
      <c r="Z333" s="201"/>
      <c r="AA333" s="197"/>
    </row>
    <row r="334" spans="1:27" s="281" customFormat="1" ht="15">
      <c r="A334" s="197"/>
      <c r="B334" s="239"/>
      <c r="C334" s="42" t="s">
        <v>43</v>
      </c>
      <c r="D334" s="119">
        <f>D332+D333</f>
        <v>100000</v>
      </c>
      <c r="E334" s="119"/>
      <c r="F334" s="119">
        <f>F332+F333</f>
        <v>0</v>
      </c>
      <c r="G334" s="119">
        <f>G332+G333</f>
        <v>0</v>
      </c>
      <c r="H334" s="119">
        <f>H332+H333</f>
        <v>0</v>
      </c>
      <c r="I334" s="119">
        <f>I332+I333</f>
        <v>2639862</v>
      </c>
      <c r="J334" s="120">
        <f t="shared" si="3"/>
        <v>2739862</v>
      </c>
      <c r="K334" s="127"/>
      <c r="L334" s="199"/>
      <c r="M334" s="124"/>
      <c r="N334" s="124"/>
      <c r="O334" s="198"/>
      <c r="P334" s="199"/>
      <c r="Q334" s="197"/>
      <c r="R334" s="197"/>
      <c r="S334" s="197"/>
      <c r="T334" s="197"/>
      <c r="U334" s="197"/>
      <c r="V334" s="199"/>
      <c r="W334" s="199"/>
      <c r="X334" s="199"/>
      <c r="Y334" s="197"/>
      <c r="Z334" s="201"/>
      <c r="AA334" s="197"/>
    </row>
    <row r="335" spans="1:27" s="281" customFormat="1" ht="15">
      <c r="A335" s="197"/>
      <c r="B335" s="239"/>
      <c r="C335" s="262" t="s">
        <v>45</v>
      </c>
      <c r="D335" s="119"/>
      <c r="E335" s="119"/>
      <c r="F335" s="119"/>
      <c r="G335" s="119"/>
      <c r="H335" s="119"/>
      <c r="I335" s="119">
        <v>53028</v>
      </c>
      <c r="J335" s="120">
        <f>I335</f>
        <v>53028</v>
      </c>
      <c r="K335" s="127"/>
      <c r="L335" s="199"/>
      <c r="M335" s="124"/>
      <c r="N335" s="124"/>
      <c r="O335" s="198"/>
      <c r="P335" s="199"/>
      <c r="Q335" s="197"/>
      <c r="R335" s="197"/>
      <c r="S335" s="197"/>
      <c r="T335" s="197"/>
      <c r="U335" s="197"/>
      <c r="V335" s="199"/>
      <c r="W335" s="199"/>
      <c r="X335" s="199"/>
      <c r="Y335" s="197"/>
      <c r="Z335" s="201"/>
      <c r="AA335" s="197"/>
    </row>
    <row r="336" spans="1:27" s="281" customFormat="1" ht="15">
      <c r="A336" s="197"/>
      <c r="B336" s="239"/>
      <c r="C336" s="262" t="s">
        <v>44</v>
      </c>
      <c r="D336" s="119"/>
      <c r="E336" s="119"/>
      <c r="F336" s="119"/>
      <c r="G336" s="119"/>
      <c r="H336" s="119"/>
      <c r="I336" s="119">
        <v>0</v>
      </c>
      <c r="J336" s="120">
        <f t="shared" si="3"/>
        <v>0</v>
      </c>
      <c r="K336" s="127"/>
      <c r="L336" s="199"/>
      <c r="M336" s="124"/>
      <c r="N336" s="124"/>
      <c r="O336" s="198"/>
      <c r="P336" s="199"/>
      <c r="Q336" s="197"/>
      <c r="R336" s="197"/>
      <c r="S336" s="197"/>
      <c r="T336" s="197"/>
      <c r="U336" s="197"/>
      <c r="V336" s="199"/>
      <c r="W336" s="199"/>
      <c r="X336" s="199"/>
      <c r="Y336" s="197"/>
      <c r="Z336" s="201"/>
      <c r="AA336" s="197"/>
    </row>
    <row r="337" spans="1:27" s="281" customFormat="1" ht="15">
      <c r="A337" s="197"/>
      <c r="B337" s="239"/>
      <c r="C337" s="262" t="s">
        <v>48</v>
      </c>
      <c r="D337" s="119"/>
      <c r="E337" s="119"/>
      <c r="F337" s="119"/>
      <c r="G337" s="119"/>
      <c r="H337" s="119"/>
      <c r="I337" s="119">
        <v>0</v>
      </c>
      <c r="J337" s="120">
        <f t="shared" si="3"/>
        <v>0</v>
      </c>
      <c r="K337" s="127"/>
      <c r="L337" s="199"/>
      <c r="M337" s="124"/>
      <c r="N337" s="124"/>
      <c r="O337" s="198"/>
      <c r="P337" s="199"/>
      <c r="Q337" s="197"/>
      <c r="R337" s="197"/>
      <c r="S337" s="197"/>
      <c r="T337" s="197"/>
      <c r="U337" s="197"/>
      <c r="V337" s="199"/>
      <c r="W337" s="199"/>
      <c r="X337" s="199"/>
      <c r="Y337" s="197"/>
      <c r="Z337" s="201"/>
      <c r="AA337" s="197"/>
    </row>
    <row r="338" spans="1:27" s="281" customFormat="1" ht="15">
      <c r="A338" s="197"/>
      <c r="B338" s="239"/>
      <c r="C338" s="262" t="s">
        <v>481</v>
      </c>
      <c r="D338" s="119"/>
      <c r="E338" s="119"/>
      <c r="F338" s="119"/>
      <c r="G338" s="119"/>
      <c r="H338" s="119"/>
      <c r="I338" s="119">
        <v>-1302034</v>
      </c>
      <c r="J338" s="120">
        <f t="shared" si="3"/>
        <v>-1302034</v>
      </c>
      <c r="K338" s="127"/>
      <c r="L338" s="199"/>
      <c r="M338" s="124"/>
      <c r="N338" s="124"/>
      <c r="O338" s="198"/>
      <c r="P338" s="199"/>
      <c r="Q338" s="197"/>
      <c r="R338" s="197"/>
      <c r="S338" s="197"/>
      <c r="T338" s="197"/>
      <c r="U338" s="197"/>
      <c r="V338" s="199"/>
      <c r="W338" s="199"/>
      <c r="X338" s="199"/>
      <c r="Y338" s="197"/>
      <c r="Z338" s="201"/>
      <c r="AA338" s="197"/>
    </row>
    <row r="339" spans="1:27" s="281" customFormat="1" ht="15.75" thickBot="1">
      <c r="A339" s="197"/>
      <c r="B339" s="239"/>
      <c r="C339" s="262" t="s">
        <v>49</v>
      </c>
      <c r="D339" s="119"/>
      <c r="E339" s="119"/>
      <c r="F339" s="119">
        <v>0</v>
      </c>
      <c r="G339" s="119"/>
      <c r="H339" s="119"/>
      <c r="I339" s="119"/>
      <c r="J339" s="120">
        <f t="shared" si="3"/>
        <v>0</v>
      </c>
      <c r="K339" s="127"/>
      <c r="L339" s="199"/>
      <c r="M339" s="124"/>
      <c r="N339" s="124"/>
      <c r="O339" s="198"/>
      <c r="P339" s="199"/>
      <c r="Q339" s="197"/>
      <c r="R339" s="197"/>
      <c r="S339" s="197"/>
      <c r="T339" s="197"/>
      <c r="U339" s="197"/>
      <c r="V339" s="199"/>
      <c r="W339" s="199"/>
      <c r="X339" s="199"/>
      <c r="Y339" s="197"/>
      <c r="Z339" s="201"/>
      <c r="AA339" s="197"/>
    </row>
    <row r="340" spans="1:27" s="281" customFormat="1" ht="16.5" thickBot="1" thickTop="1">
      <c r="A340" s="197"/>
      <c r="B340" s="239"/>
      <c r="C340" s="42" t="s">
        <v>463</v>
      </c>
      <c r="D340" s="119">
        <f>SUM(D334:D339)</f>
        <v>100000</v>
      </c>
      <c r="E340" s="119"/>
      <c r="F340" s="119">
        <f>SUM(F334:F339)</f>
        <v>0</v>
      </c>
      <c r="G340" s="119">
        <f>SUM(G334:G339)</f>
        <v>0</v>
      </c>
      <c r="H340" s="119">
        <f>SUM(H334:H339)</f>
        <v>0</v>
      </c>
      <c r="I340" s="119">
        <f>I338+I335+I334</f>
        <v>1390856</v>
      </c>
      <c r="J340" s="119">
        <f>SUM(J334:J339)</f>
        <v>1490856</v>
      </c>
      <c r="K340" s="128" t="str">
        <f>IF(J340=G50,"OK","Nuk Kuadron!")</f>
        <v>Nuk Kuadron!</v>
      </c>
      <c r="L340" s="199"/>
      <c r="M340" s="124"/>
      <c r="N340" s="124"/>
      <c r="O340" s="198"/>
      <c r="P340" s="199"/>
      <c r="Q340" s="197"/>
      <c r="R340" s="197"/>
      <c r="S340" s="197"/>
      <c r="T340" s="197"/>
      <c r="U340" s="197"/>
      <c r="V340" s="199"/>
      <c r="W340" s="199"/>
      <c r="X340" s="199"/>
      <c r="Y340" s="197"/>
      <c r="Z340" s="201"/>
      <c r="AA340" s="197"/>
    </row>
    <row r="341" spans="1:27" s="281" customFormat="1" ht="15.75" thickTop="1">
      <c r="A341" s="197"/>
      <c r="B341" s="239"/>
      <c r="C341" s="262"/>
      <c r="D341" s="119"/>
      <c r="E341" s="119"/>
      <c r="F341" s="119"/>
      <c r="G341" s="119"/>
      <c r="H341" s="119"/>
      <c r="I341" s="119"/>
      <c r="J341" s="120">
        <f aca="true" t="shared" si="4" ref="J341:J347">SUM(D341:I341)</f>
        <v>0</v>
      </c>
      <c r="K341" s="127"/>
      <c r="L341" s="199"/>
      <c r="M341" s="124"/>
      <c r="N341" s="124"/>
      <c r="O341" s="198"/>
      <c r="P341" s="199"/>
      <c r="Q341" s="197"/>
      <c r="R341" s="197"/>
      <c r="S341" s="197"/>
      <c r="T341" s="197"/>
      <c r="U341" s="197"/>
      <c r="V341" s="199"/>
      <c r="W341" s="199"/>
      <c r="X341" s="199"/>
      <c r="Y341" s="197"/>
      <c r="Z341" s="201"/>
      <c r="AA341" s="197"/>
    </row>
    <row r="342" spans="1:27" s="281" customFormat="1" ht="15">
      <c r="A342" s="197"/>
      <c r="B342" s="239"/>
      <c r="C342" s="262" t="s">
        <v>45</v>
      </c>
      <c r="D342" s="119">
        <v>0</v>
      </c>
      <c r="E342" s="119"/>
      <c r="F342" s="119">
        <v>0</v>
      </c>
      <c r="G342" s="119"/>
      <c r="H342" s="119"/>
      <c r="I342" s="119">
        <v>301371</v>
      </c>
      <c r="J342" s="120">
        <f t="shared" si="4"/>
        <v>301371</v>
      </c>
      <c r="K342" s="127"/>
      <c r="L342" s="199"/>
      <c r="M342" s="124"/>
      <c r="N342" s="124"/>
      <c r="O342" s="198"/>
      <c r="P342" s="199"/>
      <c r="Q342" s="197"/>
      <c r="R342" s="197"/>
      <c r="S342" s="197"/>
      <c r="T342" s="197"/>
      <c r="U342" s="197"/>
      <c r="V342" s="199"/>
      <c r="W342" s="199"/>
      <c r="X342" s="199"/>
      <c r="Y342" s="197"/>
      <c r="Z342" s="201"/>
      <c r="AA342" s="197"/>
    </row>
    <row r="343" spans="1:27" s="281" customFormat="1" ht="15">
      <c r="A343" s="197"/>
      <c r="B343" s="239"/>
      <c r="C343" s="262" t="s">
        <v>44</v>
      </c>
      <c r="D343" s="119">
        <v>0</v>
      </c>
      <c r="E343" s="119"/>
      <c r="F343" s="119">
        <v>0</v>
      </c>
      <c r="G343" s="119"/>
      <c r="H343" s="119"/>
      <c r="I343" s="119">
        <v>0</v>
      </c>
      <c r="J343" s="120">
        <f t="shared" si="4"/>
        <v>0</v>
      </c>
      <c r="K343" s="127"/>
      <c r="L343" s="199"/>
      <c r="M343" s="124"/>
      <c r="N343" s="124"/>
      <c r="O343" s="198"/>
      <c r="P343" s="199"/>
      <c r="Q343" s="197"/>
      <c r="R343" s="197"/>
      <c r="S343" s="197"/>
      <c r="T343" s="197"/>
      <c r="U343" s="197"/>
      <c r="V343" s="199"/>
      <c r="W343" s="199"/>
      <c r="X343" s="199"/>
      <c r="Y343" s="197"/>
      <c r="Z343" s="201"/>
      <c r="AA343" s="197"/>
    </row>
    <row r="344" spans="1:27" s="281" customFormat="1" ht="15">
      <c r="A344" s="197"/>
      <c r="B344" s="239"/>
      <c r="C344" s="262" t="s">
        <v>46</v>
      </c>
      <c r="D344" s="119">
        <f>F42-G42</f>
        <v>0</v>
      </c>
      <c r="E344" s="119"/>
      <c r="F344" s="119">
        <v>0</v>
      </c>
      <c r="G344" s="119"/>
      <c r="H344" s="119"/>
      <c r="I344" s="119"/>
      <c r="J344" s="120">
        <f t="shared" si="4"/>
        <v>0</v>
      </c>
      <c r="K344" s="127"/>
      <c r="L344" s="199"/>
      <c r="M344" s="124"/>
      <c r="N344" s="124"/>
      <c r="O344" s="198"/>
      <c r="P344" s="199"/>
      <c r="Q344" s="197"/>
      <c r="R344" s="197"/>
      <c r="S344" s="197"/>
      <c r="T344" s="197"/>
      <c r="U344" s="197"/>
      <c r="V344" s="199"/>
      <c r="W344" s="199"/>
      <c r="X344" s="199"/>
      <c r="Y344" s="197"/>
      <c r="Z344" s="201"/>
      <c r="AA344" s="197"/>
    </row>
    <row r="345" spans="1:27" s="281" customFormat="1" ht="15">
      <c r="A345" s="197"/>
      <c r="B345" s="239"/>
      <c r="C345" s="262"/>
      <c r="D345" s="119"/>
      <c r="E345" s="119"/>
      <c r="F345" s="119"/>
      <c r="G345" s="119"/>
      <c r="H345" s="119"/>
      <c r="I345" s="119"/>
      <c r="J345" s="120">
        <f t="shared" si="4"/>
        <v>0</v>
      </c>
      <c r="K345" s="127"/>
      <c r="L345" s="199"/>
      <c r="M345" s="124"/>
      <c r="N345" s="124"/>
      <c r="O345" s="198"/>
      <c r="P345" s="199"/>
      <c r="Q345" s="197"/>
      <c r="R345" s="197"/>
      <c r="S345" s="197"/>
      <c r="T345" s="197"/>
      <c r="U345" s="197"/>
      <c r="V345" s="199"/>
      <c r="W345" s="199"/>
      <c r="X345" s="199"/>
      <c r="Y345" s="197"/>
      <c r="Z345" s="201"/>
      <c r="AA345" s="197"/>
    </row>
    <row r="346" spans="1:27" s="281" customFormat="1" ht="15">
      <c r="A346" s="197"/>
      <c r="B346" s="239"/>
      <c r="C346" s="262" t="s">
        <v>464</v>
      </c>
      <c r="D346" s="119">
        <v>0</v>
      </c>
      <c r="E346" s="119"/>
      <c r="F346" s="119">
        <v>0</v>
      </c>
      <c r="G346" s="119">
        <v>0</v>
      </c>
      <c r="H346" s="119">
        <v>0</v>
      </c>
      <c r="I346" s="119">
        <v>0</v>
      </c>
      <c r="J346" s="120">
        <v>0</v>
      </c>
      <c r="K346" s="127"/>
      <c r="L346" s="199"/>
      <c r="M346" s="124"/>
      <c r="N346" s="124"/>
      <c r="O346" s="198"/>
      <c r="P346" s="199"/>
      <c r="Q346" s="197"/>
      <c r="R346" s="197"/>
      <c r="S346" s="197"/>
      <c r="T346" s="197"/>
      <c r="U346" s="197"/>
      <c r="V346" s="199"/>
      <c r="W346" s="199"/>
      <c r="X346" s="199"/>
      <c r="Y346" s="197"/>
      <c r="Z346" s="201"/>
      <c r="AA346" s="197"/>
    </row>
    <row r="347" spans="1:27" s="281" customFormat="1" ht="15">
      <c r="A347" s="197"/>
      <c r="B347" s="282"/>
      <c r="C347" s="283"/>
      <c r="D347" s="121"/>
      <c r="E347" s="121"/>
      <c r="F347" s="121"/>
      <c r="G347" s="121"/>
      <c r="H347" s="121"/>
      <c r="I347" s="121"/>
      <c r="J347" s="122">
        <f t="shared" si="4"/>
        <v>0</v>
      </c>
      <c r="K347" s="127"/>
      <c r="L347" s="199"/>
      <c r="M347" s="124"/>
      <c r="N347" s="124"/>
      <c r="O347" s="198"/>
      <c r="P347" s="199"/>
      <c r="Q347" s="197"/>
      <c r="R347" s="197"/>
      <c r="S347" s="197"/>
      <c r="T347" s="197"/>
      <c r="U347" s="197"/>
      <c r="V347" s="199"/>
      <c r="W347" s="199"/>
      <c r="X347" s="199"/>
      <c r="Y347" s="197"/>
      <c r="Z347" s="201"/>
      <c r="AA347" s="197"/>
    </row>
    <row r="348" spans="1:27" s="281" customFormat="1" ht="15.75" thickBot="1">
      <c r="A348" s="197"/>
      <c r="B348" s="461"/>
      <c r="C348" s="118" t="s">
        <v>468</v>
      </c>
      <c r="D348" s="123">
        <f>SUM(D339:D345)</f>
        <v>100000</v>
      </c>
      <c r="E348" s="123"/>
      <c r="F348" s="123">
        <f>SUM(F339:F345)</f>
        <v>0</v>
      </c>
      <c r="G348" s="123">
        <f>SUM(G339:G345)</f>
        <v>0</v>
      </c>
      <c r="H348" s="123">
        <f>SUM(H339:H345)</f>
        <v>0</v>
      </c>
      <c r="I348" s="123">
        <v>1390856</v>
      </c>
      <c r="J348" s="123">
        <f>J342+J340</f>
        <v>1792227</v>
      </c>
      <c r="K348" s="127"/>
      <c r="L348" s="199"/>
      <c r="M348" s="124"/>
      <c r="N348" s="124"/>
      <c r="O348" s="198"/>
      <c r="P348" s="199"/>
      <c r="Q348" s="197"/>
      <c r="R348" s="197"/>
      <c r="S348" s="197"/>
      <c r="T348" s="197"/>
      <c r="U348" s="197"/>
      <c r="V348" s="199"/>
      <c r="W348" s="199"/>
      <c r="X348" s="199"/>
      <c r="Y348" s="197"/>
      <c r="Z348" s="201"/>
      <c r="AA348" s="197"/>
    </row>
    <row r="349" ht="12" thickTop="1"/>
    <row r="350" ht="11.25">
      <c r="E350" s="197" t="s">
        <v>480</v>
      </c>
    </row>
    <row r="351" ht="11.25">
      <c r="E351" s="197" t="s">
        <v>482</v>
      </c>
    </row>
    <row r="354" ht="12.75">
      <c r="C354" s="194" t="s">
        <v>470</v>
      </c>
    </row>
    <row r="355" spans="3:10" ht="16.5">
      <c r="C355" s="449" t="s">
        <v>258</v>
      </c>
      <c r="D355" s="449"/>
      <c r="E355" s="449"/>
      <c r="F355" s="449"/>
      <c r="G355" s="449"/>
      <c r="H355" s="449"/>
      <c r="I355" s="449"/>
      <c r="J355" s="199"/>
    </row>
    <row r="356" spans="9:10" ht="11.25">
      <c r="I356" s="199"/>
      <c r="J356" s="199"/>
    </row>
    <row r="357" spans="3:10" ht="11.25" customHeight="1">
      <c r="C357" s="453" t="s">
        <v>259</v>
      </c>
      <c r="D357" s="450" t="s">
        <v>469</v>
      </c>
      <c r="E357" s="451"/>
      <c r="F357" s="451"/>
      <c r="G357" s="452"/>
      <c r="H357" s="450" t="s">
        <v>302</v>
      </c>
      <c r="I357" s="451"/>
      <c r="J357" s="452"/>
    </row>
    <row r="358" spans="3:10" ht="23.25" thickBot="1">
      <c r="C358" s="454"/>
      <c r="D358" s="285" t="s">
        <v>260</v>
      </c>
      <c r="E358" s="285"/>
      <c r="F358" s="285" t="s">
        <v>265</v>
      </c>
      <c r="G358" s="285" t="s">
        <v>266</v>
      </c>
      <c r="H358" s="285" t="s">
        <v>260</v>
      </c>
      <c r="I358" s="285" t="s">
        <v>265</v>
      </c>
      <c r="J358" s="285" t="s">
        <v>266</v>
      </c>
    </row>
    <row r="359" spans="3:10" ht="12" thickTop="1">
      <c r="C359" s="286"/>
      <c r="D359" s="287"/>
      <c r="E359" s="287"/>
      <c r="F359" s="288"/>
      <c r="G359" s="289"/>
      <c r="H359" s="290"/>
      <c r="I359" s="288"/>
      <c r="J359" s="289"/>
    </row>
    <row r="360" spans="3:10" ht="11.25">
      <c r="C360" s="291" t="s">
        <v>261</v>
      </c>
      <c r="D360" s="292">
        <v>1</v>
      </c>
      <c r="E360" s="292"/>
      <c r="F360" s="293">
        <v>40</v>
      </c>
      <c r="G360" s="293">
        <v>6</v>
      </c>
      <c r="H360" s="294">
        <v>1</v>
      </c>
      <c r="I360" s="295">
        <v>40</v>
      </c>
      <c r="J360" s="293">
        <v>3.8</v>
      </c>
    </row>
    <row r="361" spans="3:10" ht="11.25">
      <c r="C361" s="296" t="s">
        <v>262</v>
      </c>
      <c r="D361" s="292"/>
      <c r="E361" s="292"/>
      <c r="F361" s="293"/>
      <c r="G361" s="293">
        <v>0</v>
      </c>
      <c r="H361" s="294"/>
      <c r="I361" s="295"/>
      <c r="J361" s="293">
        <v>0</v>
      </c>
    </row>
    <row r="362" spans="3:10" ht="11.25">
      <c r="C362" s="296" t="s">
        <v>263</v>
      </c>
      <c r="D362" s="292"/>
      <c r="E362" s="292"/>
      <c r="F362" s="293"/>
      <c r="G362" s="293">
        <v>0</v>
      </c>
      <c r="H362" s="294"/>
      <c r="I362" s="293"/>
      <c r="J362" s="293">
        <v>0</v>
      </c>
    </row>
    <row r="363" spans="3:10" ht="15">
      <c r="C363" s="296" t="s">
        <v>264</v>
      </c>
      <c r="D363" s="297">
        <v>6</v>
      </c>
      <c r="E363" s="297"/>
      <c r="F363" s="298">
        <v>84</v>
      </c>
      <c r="G363" s="293">
        <v>12.6</v>
      </c>
      <c r="H363" s="294">
        <v>6</v>
      </c>
      <c r="I363" s="298">
        <v>84</v>
      </c>
      <c r="J363" s="293">
        <v>8</v>
      </c>
    </row>
    <row r="364" spans="3:10" ht="11.25">
      <c r="C364" s="299"/>
      <c r="D364" s="294"/>
      <c r="E364" s="294"/>
      <c r="F364" s="299"/>
      <c r="G364" s="299"/>
      <c r="H364" s="294"/>
      <c r="I364" s="299"/>
      <c r="J364" s="293"/>
    </row>
    <row r="365" spans="3:10" ht="15.75" thickBot="1">
      <c r="C365" s="300" t="s">
        <v>188</v>
      </c>
      <c r="D365" s="301">
        <f aca="true" t="shared" si="5" ref="D365:J365">SUM(D360:D363)</f>
        <v>7</v>
      </c>
      <c r="E365" s="301"/>
      <c r="F365" s="301">
        <f t="shared" si="5"/>
        <v>124</v>
      </c>
      <c r="G365" s="301">
        <f t="shared" si="5"/>
        <v>18.6</v>
      </c>
      <c r="H365" s="301">
        <f t="shared" si="5"/>
        <v>7</v>
      </c>
      <c r="I365" s="301">
        <f t="shared" si="5"/>
        <v>124</v>
      </c>
      <c r="J365" s="301">
        <f t="shared" si="5"/>
        <v>11.8</v>
      </c>
    </row>
    <row r="366" spans="9:10" ht="12" thickTop="1">
      <c r="I366" s="199"/>
      <c r="J366" s="199"/>
    </row>
    <row r="367" spans="3:9" ht="15">
      <c r="C367" s="200"/>
      <c r="D367" s="192"/>
      <c r="E367" s="192"/>
      <c r="F367" s="192"/>
      <c r="H367" s="199"/>
      <c r="I367" s="199"/>
    </row>
  </sheetData>
  <sheetProtection/>
  <mergeCells count="13">
    <mergeCell ref="U181:W181"/>
    <mergeCell ref="R181:T181"/>
    <mergeCell ref="Q181:Q182"/>
    <mergeCell ref="B286:G286"/>
    <mergeCell ref="P5:V5"/>
    <mergeCell ref="P36:T36"/>
    <mergeCell ref="C215:D215"/>
    <mergeCell ref="B6:G6"/>
    <mergeCell ref="B62:G62"/>
    <mergeCell ref="B180:G180"/>
    <mergeCell ref="I64:L64"/>
    <mergeCell ref="B117:G117"/>
    <mergeCell ref="Q179:V1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M56:N113"/>
  <sheetViews>
    <sheetView zoomScalePageLayoutView="0" workbookViewId="0" topLeftCell="A184">
      <selection activeCell="M145" sqref="M145:M147"/>
    </sheetView>
  </sheetViews>
  <sheetFormatPr defaultColWidth="9.140625" defaultRowHeight="15"/>
  <cols>
    <col min="14" max="14" width="11.421875" style="0" customWidth="1"/>
  </cols>
  <sheetData>
    <row r="56" ht="15">
      <c r="N56">
        <v>1</v>
      </c>
    </row>
    <row r="60" ht="15">
      <c r="N60">
        <v>1002006.64</v>
      </c>
    </row>
    <row r="61" ht="15">
      <c r="N61">
        <v>34925.41</v>
      </c>
    </row>
    <row r="62" ht="15">
      <c r="N62">
        <f>SUM(N60:N61)</f>
        <v>1036932.05</v>
      </c>
    </row>
    <row r="111" ht="15">
      <c r="M111">
        <v>1490856</v>
      </c>
    </row>
    <row r="112" ht="15">
      <c r="M112">
        <v>301371</v>
      </c>
    </row>
    <row r="113" ht="15">
      <c r="M113">
        <f>SUM(M111:M112)</f>
        <v>1792227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6"/>
  <legacyDrawing r:id="rId5"/>
  <oleObjects>
    <oleObject progId="Word.Document.8" shapeId="571527" r:id="rId1"/>
    <oleObject progId="Word.Document.8" shapeId="572454" r:id="rId2"/>
    <oleObject progId="Word.Document.8" shapeId="573810" r:id="rId3"/>
    <oleObject progId="Word.Document.8" shapeId="57700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3">
      <selection activeCell="A1" sqref="A1:G48"/>
    </sheetView>
  </sheetViews>
  <sheetFormatPr defaultColWidth="9.140625" defaultRowHeight="15"/>
  <cols>
    <col min="4" max="4" width="10.140625" style="0" bestFit="1" customWidth="1"/>
    <col min="7" max="7" width="10.140625" style="0" bestFit="1" customWidth="1"/>
  </cols>
  <sheetData>
    <row r="1" spans="2:7" ht="15">
      <c r="B1" s="343" t="s">
        <v>459</v>
      </c>
      <c r="C1" s="344"/>
      <c r="D1" s="344"/>
      <c r="E1" s="343" t="s">
        <v>458</v>
      </c>
      <c r="F1" s="344"/>
      <c r="G1" s="344"/>
    </row>
    <row r="2" spans="2:7" ht="15.75">
      <c r="B2" s="484" t="s">
        <v>483</v>
      </c>
      <c r="C2" s="484"/>
      <c r="D2" s="484"/>
      <c r="E2" s="484"/>
      <c r="F2" s="484"/>
      <c r="G2" s="484"/>
    </row>
    <row r="4" spans="1:7" ht="15">
      <c r="A4" s="485" t="s">
        <v>139</v>
      </c>
      <c r="B4" s="487" t="s">
        <v>401</v>
      </c>
      <c r="C4" s="485" t="s">
        <v>402</v>
      </c>
      <c r="D4" s="421" t="s">
        <v>403</v>
      </c>
      <c r="E4" s="485" t="s">
        <v>404</v>
      </c>
      <c r="F4" s="485" t="s">
        <v>405</v>
      </c>
      <c r="G4" s="421" t="s">
        <v>403</v>
      </c>
    </row>
    <row r="5" spans="1:7" ht="15">
      <c r="A5" s="486"/>
      <c r="B5" s="488"/>
      <c r="C5" s="486"/>
      <c r="D5" s="422">
        <v>41274</v>
      </c>
      <c r="E5" s="486"/>
      <c r="F5" s="486"/>
      <c r="G5" s="422">
        <v>41639</v>
      </c>
    </row>
    <row r="6" spans="1:7" ht="15">
      <c r="A6" s="423">
        <v>1</v>
      </c>
      <c r="B6" s="418" t="s">
        <v>10</v>
      </c>
      <c r="C6" s="423"/>
      <c r="D6" s="424"/>
      <c r="E6" s="424"/>
      <c r="F6" s="424"/>
      <c r="G6" s="424">
        <f aca="true" t="shared" si="0" ref="G6:G14">D6+E6-F6</f>
        <v>0</v>
      </c>
    </row>
    <row r="7" spans="1:7" ht="15">
      <c r="A7" s="423">
        <v>2</v>
      </c>
      <c r="B7" s="418" t="s">
        <v>406</v>
      </c>
      <c r="C7" s="423"/>
      <c r="D7" s="424"/>
      <c r="E7" s="424"/>
      <c r="F7" s="424"/>
      <c r="G7" s="424">
        <f t="shared" si="0"/>
        <v>0</v>
      </c>
    </row>
    <row r="8" spans="1:7" ht="15">
      <c r="A8" s="423">
        <v>3</v>
      </c>
      <c r="B8" s="425" t="s">
        <v>407</v>
      </c>
      <c r="C8" s="423"/>
      <c r="D8" s="424"/>
      <c r="E8" s="424"/>
      <c r="F8" s="424"/>
      <c r="G8" s="424">
        <f t="shared" si="0"/>
        <v>0</v>
      </c>
    </row>
    <row r="9" spans="1:7" ht="15">
      <c r="A9" s="423">
        <v>4</v>
      </c>
      <c r="B9" s="425" t="s">
        <v>408</v>
      </c>
      <c r="C9" s="423"/>
      <c r="D9" s="424">
        <v>7696125</v>
      </c>
      <c r="E9" s="424">
        <v>0</v>
      </c>
      <c r="F9" s="424"/>
      <c r="G9" s="424">
        <f t="shared" si="0"/>
        <v>7696125</v>
      </c>
    </row>
    <row r="10" spans="1:7" ht="15">
      <c r="A10" s="423">
        <v>5</v>
      </c>
      <c r="B10" s="425" t="s">
        <v>409</v>
      </c>
      <c r="C10" s="423"/>
      <c r="D10" s="424">
        <v>80450</v>
      </c>
      <c r="E10" s="458">
        <v>0</v>
      </c>
      <c r="F10" s="424"/>
      <c r="G10" s="424">
        <f t="shared" si="0"/>
        <v>80450</v>
      </c>
    </row>
    <row r="11" spans="1:7" ht="15">
      <c r="A11" s="423">
        <v>1</v>
      </c>
      <c r="B11" s="425" t="s">
        <v>410</v>
      </c>
      <c r="C11" s="423"/>
      <c r="D11" s="424"/>
      <c r="E11" s="424"/>
      <c r="F11" s="424"/>
      <c r="G11" s="424">
        <f t="shared" si="0"/>
        <v>0</v>
      </c>
    </row>
    <row r="12" spans="1:7" ht="15">
      <c r="A12" s="423">
        <v>2</v>
      </c>
      <c r="B12" s="107" t="s">
        <v>471</v>
      </c>
      <c r="C12" s="423"/>
      <c r="D12" s="424"/>
      <c r="E12" s="424">
        <v>100000</v>
      </c>
      <c r="F12" s="424"/>
      <c r="G12" s="424">
        <f t="shared" si="0"/>
        <v>100000</v>
      </c>
    </row>
    <row r="13" spans="1:7" ht="15">
      <c r="A13" s="423">
        <v>3</v>
      </c>
      <c r="B13" s="107"/>
      <c r="C13" s="423"/>
      <c r="D13" s="424"/>
      <c r="E13" s="424"/>
      <c r="F13" s="424"/>
      <c r="G13" s="424">
        <f t="shared" si="0"/>
        <v>0</v>
      </c>
    </row>
    <row r="14" spans="1:7" ht="15.75" thickBot="1">
      <c r="A14" s="426">
        <v>4</v>
      </c>
      <c r="B14" s="427"/>
      <c r="C14" s="426"/>
      <c r="D14" s="428"/>
      <c r="E14" s="428"/>
      <c r="F14" s="428"/>
      <c r="G14" s="428">
        <f t="shared" si="0"/>
        <v>0</v>
      </c>
    </row>
    <row r="15" spans="1:7" ht="15.75" thickBot="1">
      <c r="A15" s="429"/>
      <c r="B15" s="430" t="s">
        <v>411</v>
      </c>
      <c r="C15" s="431"/>
      <c r="D15" s="432">
        <f>SUM(D6:D14)</f>
        <v>7776575</v>
      </c>
      <c r="E15" s="432">
        <f>SUM(E6:E14)</f>
        <v>100000</v>
      </c>
      <c r="F15" s="432">
        <f>SUM(F6:F14)</f>
        <v>0</v>
      </c>
      <c r="G15" s="433">
        <f>SUM(G6:G14)</f>
        <v>7876575</v>
      </c>
    </row>
    <row r="17" spans="2:7" ht="15.75">
      <c r="B17" s="484" t="s">
        <v>472</v>
      </c>
      <c r="C17" s="484"/>
      <c r="D17" s="484"/>
      <c r="E17" s="484"/>
      <c r="F17" s="484"/>
      <c r="G17" s="484"/>
    </row>
    <row r="19" spans="1:7" ht="15">
      <c r="A19" s="485" t="s">
        <v>139</v>
      </c>
      <c r="B19" s="487" t="s">
        <v>401</v>
      </c>
      <c r="C19" s="485" t="s">
        <v>402</v>
      </c>
      <c r="D19" s="421" t="s">
        <v>403</v>
      </c>
      <c r="E19" s="485" t="s">
        <v>404</v>
      </c>
      <c r="F19" s="485" t="s">
        <v>405</v>
      </c>
      <c r="G19" s="421" t="s">
        <v>403</v>
      </c>
    </row>
    <row r="20" spans="1:7" ht="15">
      <c r="A20" s="486"/>
      <c r="B20" s="488"/>
      <c r="C20" s="486"/>
      <c r="D20" s="422">
        <v>41274</v>
      </c>
      <c r="E20" s="486"/>
      <c r="F20" s="486"/>
      <c r="G20" s="422">
        <v>41639</v>
      </c>
    </row>
    <row r="21" spans="1:7" ht="15">
      <c r="A21" s="423">
        <v>1</v>
      </c>
      <c r="B21" s="418" t="s">
        <v>10</v>
      </c>
      <c r="C21" s="423"/>
      <c r="D21" s="424"/>
      <c r="E21" s="424">
        <v>0</v>
      </c>
      <c r="F21" s="424"/>
      <c r="G21" s="424">
        <f>D21+E21</f>
        <v>0</v>
      </c>
    </row>
    <row r="22" spans="1:7" ht="15">
      <c r="A22" s="423">
        <v>2</v>
      </c>
      <c r="B22" s="418" t="s">
        <v>406</v>
      </c>
      <c r="C22" s="423"/>
      <c r="D22" s="424"/>
      <c r="E22" s="424"/>
      <c r="F22" s="424"/>
      <c r="G22" s="424">
        <f>D22+E22</f>
        <v>0</v>
      </c>
    </row>
    <row r="23" spans="1:7" ht="15">
      <c r="A23" s="423">
        <v>3</v>
      </c>
      <c r="B23" s="425" t="s">
        <v>412</v>
      </c>
      <c r="C23" s="423"/>
      <c r="D23" s="424"/>
      <c r="E23" s="434"/>
      <c r="F23" s="424"/>
      <c r="G23" s="424">
        <f>D23+E23</f>
        <v>0</v>
      </c>
    </row>
    <row r="24" spans="1:7" ht="15">
      <c r="A24" s="423">
        <v>4</v>
      </c>
      <c r="B24" s="425" t="s">
        <v>408</v>
      </c>
      <c r="C24" s="423"/>
      <c r="D24" s="424">
        <v>7696125</v>
      </c>
      <c r="E24" s="424"/>
      <c r="F24" s="424"/>
      <c r="G24" s="424">
        <f>D24+E24</f>
        <v>7696125</v>
      </c>
    </row>
    <row r="25" spans="1:7" ht="15">
      <c r="A25" s="423">
        <v>5</v>
      </c>
      <c r="B25" s="425" t="s">
        <v>409</v>
      </c>
      <c r="C25" s="423"/>
      <c r="D25" s="424">
        <v>80450</v>
      </c>
      <c r="E25" s="434"/>
      <c r="F25" s="424"/>
      <c r="G25" s="424">
        <f>D25+E25</f>
        <v>80450</v>
      </c>
    </row>
    <row r="26" spans="1:7" ht="15">
      <c r="A26" s="423">
        <v>1</v>
      </c>
      <c r="B26" s="425" t="s">
        <v>410</v>
      </c>
      <c r="C26" s="423"/>
      <c r="D26" s="424"/>
      <c r="E26" s="424"/>
      <c r="F26" s="424"/>
      <c r="G26" s="424"/>
    </row>
    <row r="27" spans="1:7" ht="15">
      <c r="A27" s="423">
        <v>2</v>
      </c>
      <c r="B27" s="107"/>
      <c r="C27" s="423"/>
      <c r="D27" s="424"/>
      <c r="E27" s="424"/>
      <c r="F27" s="424"/>
      <c r="G27" s="424">
        <f>D27+E27-F27</f>
        <v>0</v>
      </c>
    </row>
    <row r="28" spans="1:7" ht="15">
      <c r="A28" s="423">
        <v>3</v>
      </c>
      <c r="B28" s="107"/>
      <c r="C28" s="423"/>
      <c r="D28" s="424"/>
      <c r="E28" s="424"/>
      <c r="F28" s="424"/>
      <c r="G28" s="424">
        <f>D28+E28-F28</f>
        <v>0</v>
      </c>
    </row>
    <row r="29" spans="1:7" ht="15.75" thickBot="1">
      <c r="A29" s="426">
        <v>4</v>
      </c>
      <c r="B29" s="427"/>
      <c r="C29" s="426"/>
      <c r="D29" s="428"/>
      <c r="E29" s="428"/>
      <c r="F29" s="428"/>
      <c r="G29" s="428">
        <f>D29+E29-F29</f>
        <v>0</v>
      </c>
    </row>
    <row r="30" spans="1:7" ht="15.75" thickBot="1">
      <c r="A30" s="429"/>
      <c r="B30" s="430" t="s">
        <v>411</v>
      </c>
      <c r="C30" s="431"/>
      <c r="D30" s="432">
        <f>SUM(D21:D29)</f>
        <v>7776575</v>
      </c>
      <c r="E30" s="432">
        <f>SUM(E21:E29)</f>
        <v>0</v>
      </c>
      <c r="F30" s="432">
        <f>SUM(F21:F29)</f>
        <v>0</v>
      </c>
      <c r="G30" s="433">
        <f>SUM(G21:G29)</f>
        <v>7776575</v>
      </c>
    </row>
    <row r="32" spans="2:7" ht="15.75">
      <c r="B32" s="484" t="s">
        <v>473</v>
      </c>
      <c r="C32" s="484"/>
      <c r="D32" s="484"/>
      <c r="E32" s="484"/>
      <c r="F32" s="484"/>
      <c r="G32" s="484"/>
    </row>
    <row r="34" spans="1:7" ht="15">
      <c r="A34" s="485" t="s">
        <v>139</v>
      </c>
      <c r="B34" s="487" t="s">
        <v>401</v>
      </c>
      <c r="C34" s="485" t="s">
        <v>402</v>
      </c>
      <c r="D34" s="421" t="s">
        <v>403</v>
      </c>
      <c r="E34" s="485" t="s">
        <v>404</v>
      </c>
      <c r="F34" s="485" t="s">
        <v>405</v>
      </c>
      <c r="G34" s="421" t="s">
        <v>403</v>
      </c>
    </row>
    <row r="35" spans="1:7" ht="15">
      <c r="A35" s="486"/>
      <c r="B35" s="488"/>
      <c r="C35" s="486"/>
      <c r="D35" s="422">
        <v>41274</v>
      </c>
      <c r="E35" s="486"/>
      <c r="F35" s="486"/>
      <c r="G35" s="422">
        <v>41639</v>
      </c>
    </row>
    <row r="36" spans="1:7" ht="15">
      <c r="A36" s="423">
        <v>1</v>
      </c>
      <c r="B36" s="418" t="s">
        <v>10</v>
      </c>
      <c r="C36" s="423"/>
      <c r="D36" s="424"/>
      <c r="E36" s="424"/>
      <c r="F36" s="424">
        <v>0</v>
      </c>
      <c r="G36" s="424">
        <f aca="true" t="shared" si="1" ref="G36:G44">D36+E36-F36</f>
        <v>0</v>
      </c>
    </row>
    <row r="37" spans="1:7" ht="15">
      <c r="A37" s="423">
        <v>2</v>
      </c>
      <c r="B37" s="425" t="s">
        <v>406</v>
      </c>
      <c r="C37" s="423"/>
      <c r="D37" s="424"/>
      <c r="E37" s="424"/>
      <c r="F37" s="424"/>
      <c r="G37" s="424">
        <f t="shared" si="1"/>
        <v>0</v>
      </c>
    </row>
    <row r="38" spans="1:7" ht="15">
      <c r="A38" s="423">
        <v>3</v>
      </c>
      <c r="B38" s="425" t="s">
        <v>412</v>
      </c>
      <c r="C38" s="423"/>
      <c r="D38" s="424"/>
      <c r="E38" s="435"/>
      <c r="F38" s="424"/>
      <c r="G38" s="424">
        <f t="shared" si="1"/>
        <v>0</v>
      </c>
    </row>
    <row r="39" spans="1:7" ht="15">
      <c r="A39" s="423">
        <v>4</v>
      </c>
      <c r="B39" s="425" t="s">
        <v>408</v>
      </c>
      <c r="C39" s="423"/>
      <c r="D39" s="424">
        <v>7696125</v>
      </c>
      <c r="E39" s="424">
        <v>0</v>
      </c>
      <c r="F39" s="424">
        <f>F30</f>
        <v>0</v>
      </c>
      <c r="G39" s="424">
        <f t="shared" si="1"/>
        <v>7696125</v>
      </c>
    </row>
    <row r="40" spans="1:7" ht="15">
      <c r="A40" s="423">
        <v>5</v>
      </c>
      <c r="B40" s="425" t="s">
        <v>409</v>
      </c>
      <c r="C40" s="423"/>
      <c r="D40" s="424">
        <v>80450</v>
      </c>
      <c r="E40" s="424"/>
      <c r="F40" s="424"/>
      <c r="G40" s="424">
        <f t="shared" si="1"/>
        <v>80450</v>
      </c>
    </row>
    <row r="41" spans="1:7" ht="15">
      <c r="A41" s="423">
        <v>1</v>
      </c>
      <c r="B41" s="425" t="s">
        <v>410</v>
      </c>
      <c r="C41" s="423"/>
      <c r="D41" s="424"/>
      <c r="E41" s="424"/>
      <c r="F41" s="424"/>
      <c r="G41" s="424">
        <f t="shared" si="1"/>
        <v>0</v>
      </c>
    </row>
    <row r="42" spans="1:7" ht="15">
      <c r="A42" s="423">
        <v>2</v>
      </c>
      <c r="B42" s="425"/>
      <c r="C42" s="423"/>
      <c r="D42" s="424"/>
      <c r="E42" s="424"/>
      <c r="F42" s="424"/>
      <c r="G42" s="424">
        <f t="shared" si="1"/>
        <v>0</v>
      </c>
    </row>
    <row r="43" spans="1:7" ht="15">
      <c r="A43" s="423">
        <v>3</v>
      </c>
      <c r="B43" s="107"/>
      <c r="C43" s="423"/>
      <c r="D43" s="424"/>
      <c r="E43" s="424"/>
      <c r="F43" s="424"/>
      <c r="G43" s="424">
        <f t="shared" si="1"/>
        <v>0</v>
      </c>
    </row>
    <row r="44" spans="1:7" ht="15.75" thickBot="1">
      <c r="A44" s="426">
        <v>4</v>
      </c>
      <c r="B44" s="427"/>
      <c r="C44" s="426"/>
      <c r="D44" s="428"/>
      <c r="E44" s="428"/>
      <c r="F44" s="428"/>
      <c r="G44" s="428">
        <f t="shared" si="1"/>
        <v>0</v>
      </c>
    </row>
    <row r="45" spans="1:7" ht="15.75" thickBot="1">
      <c r="A45" s="429"/>
      <c r="B45" s="430" t="s">
        <v>411</v>
      </c>
      <c r="C45" s="431"/>
      <c r="D45" s="432">
        <f>SUM(D36:D44)</f>
        <v>7776575</v>
      </c>
      <c r="E45" s="432">
        <f>SUM(E36:E44)</f>
        <v>0</v>
      </c>
      <c r="F45" s="432">
        <f>SUM(F36:F44)</f>
        <v>0</v>
      </c>
      <c r="G45" s="433">
        <f>SUM(G36:G44)</f>
        <v>7776575</v>
      </c>
    </row>
    <row r="46" spans="1:6" ht="15">
      <c r="A46" s="320"/>
      <c r="B46" s="320"/>
      <c r="C46" s="320"/>
      <c r="D46" s="320"/>
      <c r="E46" s="320"/>
      <c r="F46" s="383" t="s">
        <v>338</v>
      </c>
    </row>
    <row r="47" spans="4:7" ht="15">
      <c r="D47" s="436"/>
      <c r="F47" s="386" t="s">
        <v>460</v>
      </c>
      <c r="G47" s="384"/>
    </row>
    <row r="48" spans="4:7" ht="15">
      <c r="D48" s="436"/>
      <c r="F48" s="386"/>
      <c r="G48" s="384"/>
    </row>
    <row r="49" spans="5:6" ht="15">
      <c r="E49" s="384"/>
      <c r="F49" s="383"/>
    </row>
    <row r="50" ht="15">
      <c r="G50" s="384"/>
    </row>
    <row r="51" spans="6:7" ht="15">
      <c r="F51" s="386"/>
      <c r="G51" s="384"/>
    </row>
  </sheetData>
  <sheetProtection/>
  <mergeCells count="18">
    <mergeCell ref="B32:G32"/>
    <mergeCell ref="A34:A35"/>
    <mergeCell ref="B34:B35"/>
    <mergeCell ref="C34:C35"/>
    <mergeCell ref="E34:E35"/>
    <mergeCell ref="F34:F35"/>
    <mergeCell ref="B17:G17"/>
    <mergeCell ref="A19:A20"/>
    <mergeCell ref="B19:B20"/>
    <mergeCell ref="C19:C20"/>
    <mergeCell ref="E19:E20"/>
    <mergeCell ref="F19:F20"/>
    <mergeCell ref="B2:G2"/>
    <mergeCell ref="A4:A5"/>
    <mergeCell ref="B4:B5"/>
    <mergeCell ref="C4:C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0">
      <selection activeCell="A29" sqref="A29:K77"/>
    </sheetView>
  </sheetViews>
  <sheetFormatPr defaultColWidth="9.140625" defaultRowHeight="15"/>
  <cols>
    <col min="6" max="6" width="5.00390625" style="0" customWidth="1"/>
    <col min="10" max="10" width="9.00390625" style="0" customWidth="1"/>
    <col min="11" max="11" width="9.140625" style="0" hidden="1" customWidth="1"/>
  </cols>
  <sheetData>
    <row r="1" spans="1:11" ht="15">
      <c r="A1" s="342"/>
      <c r="B1" s="343" t="s">
        <v>458</v>
      </c>
      <c r="C1" s="344"/>
      <c r="D1" s="344"/>
      <c r="E1" s="342"/>
      <c r="F1" s="342"/>
      <c r="G1" s="342"/>
      <c r="H1" s="342"/>
      <c r="I1" s="342"/>
      <c r="J1" s="342"/>
      <c r="K1" s="342"/>
    </row>
    <row r="2" spans="1:11" ht="15">
      <c r="A2" s="342"/>
      <c r="B2" s="343" t="s">
        <v>459</v>
      </c>
      <c r="C2" s="344"/>
      <c r="D2" s="344"/>
      <c r="E2" s="342"/>
      <c r="F2" s="342"/>
      <c r="G2" s="342"/>
      <c r="H2" s="342"/>
      <c r="I2" s="342"/>
      <c r="J2" s="342"/>
      <c r="K2" s="342"/>
    </row>
    <row r="3" spans="1:11" ht="15">
      <c r="A3" s="342"/>
      <c r="B3" s="194"/>
      <c r="C3" s="342"/>
      <c r="D3" s="342"/>
      <c r="E3" s="342"/>
      <c r="F3" s="342"/>
      <c r="G3" s="194" t="s">
        <v>307</v>
      </c>
      <c r="H3" s="342"/>
      <c r="J3" s="194"/>
      <c r="K3" s="342"/>
    </row>
    <row r="4" spans="1:11" ht="15">
      <c r="A4" s="342"/>
      <c r="B4" s="194"/>
      <c r="C4" s="342"/>
      <c r="D4" s="342"/>
      <c r="E4" s="342"/>
      <c r="F4" s="342"/>
      <c r="G4" s="342"/>
      <c r="H4" s="342"/>
      <c r="I4" s="342"/>
      <c r="J4" s="342"/>
      <c r="K4" s="342"/>
    </row>
    <row r="5" spans="1:11" ht="15">
      <c r="A5" s="345"/>
      <c r="B5" s="345"/>
      <c r="C5" s="345"/>
      <c r="D5" s="345"/>
      <c r="E5" s="345"/>
      <c r="F5" s="345"/>
      <c r="G5" s="345"/>
      <c r="H5" s="345"/>
      <c r="I5" s="345"/>
      <c r="J5" s="346"/>
      <c r="K5" s="347" t="s">
        <v>308</v>
      </c>
    </row>
    <row r="6" spans="1:11" ht="15">
      <c r="A6" s="489" t="s">
        <v>309</v>
      </c>
      <c r="B6" s="490"/>
      <c r="C6" s="490"/>
      <c r="D6" s="490"/>
      <c r="E6" s="490"/>
      <c r="F6" s="490"/>
      <c r="G6" s="490"/>
      <c r="H6" s="490"/>
      <c r="I6" s="490"/>
      <c r="J6" s="490"/>
      <c r="K6" s="491"/>
    </row>
    <row r="7" spans="1:11" ht="33.75" thickBot="1">
      <c r="A7" s="348"/>
      <c r="B7" s="492" t="s">
        <v>310</v>
      </c>
      <c r="C7" s="492"/>
      <c r="D7" s="492"/>
      <c r="E7" s="492"/>
      <c r="F7" s="493"/>
      <c r="G7" s="349" t="s">
        <v>311</v>
      </c>
      <c r="H7" s="349" t="s">
        <v>312</v>
      </c>
      <c r="I7" s="350" t="s">
        <v>474</v>
      </c>
      <c r="J7" s="350" t="s">
        <v>465</v>
      </c>
      <c r="K7" s="350" t="s">
        <v>313</v>
      </c>
    </row>
    <row r="8" spans="1:11" ht="15">
      <c r="A8" s="351">
        <v>1</v>
      </c>
      <c r="B8" s="494" t="s">
        <v>314</v>
      </c>
      <c r="C8" s="495"/>
      <c r="D8" s="495"/>
      <c r="E8" s="495"/>
      <c r="F8" s="495"/>
      <c r="G8" s="352">
        <v>70</v>
      </c>
      <c r="H8" s="352">
        <v>11100</v>
      </c>
      <c r="I8" s="352"/>
      <c r="J8" s="353"/>
      <c r="K8" s="354"/>
    </row>
    <row r="9" spans="1:11" ht="26.25">
      <c r="A9" s="355" t="s">
        <v>315</v>
      </c>
      <c r="B9" s="496" t="s">
        <v>316</v>
      </c>
      <c r="C9" s="496"/>
      <c r="D9" s="496"/>
      <c r="E9" s="496"/>
      <c r="F9" s="497"/>
      <c r="G9" s="356" t="s">
        <v>317</v>
      </c>
      <c r="H9" s="356">
        <v>11101</v>
      </c>
      <c r="I9" s="356"/>
      <c r="J9" s="357"/>
      <c r="K9" s="358"/>
    </row>
    <row r="10" spans="1:11" ht="15">
      <c r="A10" s="359" t="s">
        <v>318</v>
      </c>
      <c r="B10" s="496" t="s">
        <v>319</v>
      </c>
      <c r="C10" s="496"/>
      <c r="D10" s="496"/>
      <c r="E10" s="496"/>
      <c r="F10" s="497"/>
      <c r="G10" s="356">
        <v>704</v>
      </c>
      <c r="H10" s="356">
        <v>11102</v>
      </c>
      <c r="I10" s="356">
        <v>16286</v>
      </c>
      <c r="J10" s="360">
        <v>7913</v>
      </c>
      <c r="K10" s="361">
        <v>25144</v>
      </c>
    </row>
    <row r="11" spans="1:11" ht="15">
      <c r="A11" s="359" t="s">
        <v>320</v>
      </c>
      <c r="B11" s="496" t="s">
        <v>321</v>
      </c>
      <c r="C11" s="496"/>
      <c r="D11" s="496"/>
      <c r="E11" s="496"/>
      <c r="F11" s="497"/>
      <c r="G11" s="362">
        <v>705</v>
      </c>
      <c r="H11" s="356">
        <v>11103</v>
      </c>
      <c r="I11" s="356"/>
      <c r="J11" s="357"/>
      <c r="K11" s="358"/>
    </row>
    <row r="12" spans="1:11" ht="15">
      <c r="A12" s="363">
        <v>2</v>
      </c>
      <c r="B12" s="498" t="s">
        <v>322</v>
      </c>
      <c r="C12" s="498"/>
      <c r="D12" s="498"/>
      <c r="E12" s="498"/>
      <c r="F12" s="499"/>
      <c r="G12" s="364">
        <v>708</v>
      </c>
      <c r="H12" s="365">
        <v>11104</v>
      </c>
      <c r="I12" s="365"/>
      <c r="J12" s="357"/>
      <c r="K12" s="358"/>
    </row>
    <row r="13" spans="1:11" ht="15">
      <c r="A13" s="366" t="s">
        <v>315</v>
      </c>
      <c r="B13" s="496" t="s">
        <v>323</v>
      </c>
      <c r="C13" s="496"/>
      <c r="D13" s="496"/>
      <c r="E13" s="496"/>
      <c r="F13" s="497"/>
      <c r="G13" s="356">
        <v>7081</v>
      </c>
      <c r="H13" s="367">
        <v>111041</v>
      </c>
      <c r="I13" s="367"/>
      <c r="J13" s="357"/>
      <c r="K13" s="358"/>
    </row>
    <row r="14" spans="1:11" ht="15">
      <c r="A14" s="366" t="s">
        <v>324</v>
      </c>
      <c r="B14" s="496" t="s">
        <v>325</v>
      </c>
      <c r="C14" s="496"/>
      <c r="D14" s="496"/>
      <c r="E14" s="496"/>
      <c r="F14" s="497"/>
      <c r="G14" s="356">
        <v>7082</v>
      </c>
      <c r="H14" s="367">
        <v>111042</v>
      </c>
      <c r="I14" s="367"/>
      <c r="J14" s="357"/>
      <c r="K14" s="358"/>
    </row>
    <row r="15" spans="1:11" ht="15">
      <c r="A15" s="366" t="s">
        <v>326</v>
      </c>
      <c r="B15" s="496" t="s">
        <v>327</v>
      </c>
      <c r="C15" s="496"/>
      <c r="D15" s="496"/>
      <c r="E15" s="496"/>
      <c r="F15" s="497"/>
      <c r="G15" s="356">
        <v>7083</v>
      </c>
      <c r="H15" s="367">
        <v>111043</v>
      </c>
      <c r="I15" s="367"/>
      <c r="J15" s="357"/>
      <c r="K15" s="358"/>
    </row>
    <row r="16" spans="1:11" ht="15">
      <c r="A16" s="368">
        <v>3</v>
      </c>
      <c r="B16" s="498" t="s">
        <v>328</v>
      </c>
      <c r="C16" s="498"/>
      <c r="D16" s="498"/>
      <c r="E16" s="498"/>
      <c r="F16" s="499"/>
      <c r="G16" s="364">
        <v>71</v>
      </c>
      <c r="H16" s="365">
        <v>11201</v>
      </c>
      <c r="I16" s="365"/>
      <c r="J16" s="357"/>
      <c r="K16" s="358"/>
    </row>
    <row r="17" spans="1:11" ht="15">
      <c r="A17" s="369"/>
      <c r="B17" s="500" t="s">
        <v>329</v>
      </c>
      <c r="C17" s="500"/>
      <c r="D17" s="500"/>
      <c r="E17" s="500"/>
      <c r="F17" s="501"/>
      <c r="G17" s="370"/>
      <c r="H17" s="356">
        <v>112011</v>
      </c>
      <c r="I17" s="356"/>
      <c r="J17" s="357"/>
      <c r="K17" s="358"/>
    </row>
    <row r="18" spans="1:11" ht="15">
      <c r="A18" s="369"/>
      <c r="B18" s="500" t="s">
        <v>330</v>
      </c>
      <c r="C18" s="500"/>
      <c r="D18" s="500"/>
      <c r="E18" s="500"/>
      <c r="F18" s="501"/>
      <c r="G18" s="370"/>
      <c r="H18" s="356">
        <v>112012</v>
      </c>
      <c r="I18" s="356"/>
      <c r="J18" s="357"/>
      <c r="K18" s="358"/>
    </row>
    <row r="19" spans="1:11" ht="15">
      <c r="A19" s="371">
        <v>4</v>
      </c>
      <c r="B19" s="498" t="s">
        <v>331</v>
      </c>
      <c r="C19" s="498"/>
      <c r="D19" s="498"/>
      <c r="E19" s="498"/>
      <c r="F19" s="499"/>
      <c r="G19" s="372">
        <v>72</v>
      </c>
      <c r="H19" s="373">
        <v>11300</v>
      </c>
      <c r="I19" s="373"/>
      <c r="J19" s="357"/>
      <c r="K19" s="358"/>
    </row>
    <row r="20" spans="1:11" ht="15">
      <c r="A20" s="359"/>
      <c r="B20" s="502" t="s">
        <v>332</v>
      </c>
      <c r="C20" s="503"/>
      <c r="D20" s="503"/>
      <c r="E20" s="503"/>
      <c r="F20" s="503"/>
      <c r="G20" s="374"/>
      <c r="H20" s="375">
        <v>11301</v>
      </c>
      <c r="I20" s="375"/>
      <c r="J20" s="357"/>
      <c r="K20" s="358"/>
    </row>
    <row r="21" spans="1:11" ht="15">
      <c r="A21" s="376">
        <v>5</v>
      </c>
      <c r="B21" s="499" t="s">
        <v>333</v>
      </c>
      <c r="C21" s="504"/>
      <c r="D21" s="504"/>
      <c r="E21" s="504"/>
      <c r="F21" s="504"/>
      <c r="G21" s="377">
        <v>73</v>
      </c>
      <c r="H21" s="377">
        <v>11400</v>
      </c>
      <c r="I21" s="377"/>
      <c r="J21" s="357"/>
      <c r="K21" s="358"/>
    </row>
    <row r="22" spans="1:11" ht="15">
      <c r="A22" s="378">
        <v>6</v>
      </c>
      <c r="B22" s="499" t="s">
        <v>334</v>
      </c>
      <c r="C22" s="504"/>
      <c r="D22" s="504"/>
      <c r="E22" s="504"/>
      <c r="F22" s="504"/>
      <c r="G22" s="377">
        <v>75</v>
      </c>
      <c r="H22" s="379">
        <v>11500</v>
      </c>
      <c r="I22" s="379"/>
      <c r="J22" s="357"/>
      <c r="K22" s="358"/>
    </row>
    <row r="23" spans="1:11" ht="15">
      <c r="A23" s="376">
        <v>7</v>
      </c>
      <c r="B23" s="498" t="s">
        <v>335</v>
      </c>
      <c r="C23" s="498"/>
      <c r="D23" s="498"/>
      <c r="E23" s="498"/>
      <c r="F23" s="499"/>
      <c r="G23" s="364">
        <v>77</v>
      </c>
      <c r="H23" s="364">
        <v>11600</v>
      </c>
      <c r="I23" s="364"/>
      <c r="J23" s="357"/>
      <c r="K23" s="358"/>
    </row>
    <row r="24" spans="1:11" ht="15.75" thickBot="1">
      <c r="A24" s="380" t="s">
        <v>336</v>
      </c>
      <c r="B24" s="505" t="s">
        <v>337</v>
      </c>
      <c r="C24" s="505"/>
      <c r="D24" s="505"/>
      <c r="E24" s="505"/>
      <c r="F24" s="505"/>
      <c r="G24" s="381"/>
      <c r="H24" s="381">
        <v>11800</v>
      </c>
      <c r="I24" s="381">
        <f>SUM(I10:I23)</f>
        <v>16286</v>
      </c>
      <c r="J24" s="459">
        <f>SUM(J8:J23)</f>
        <v>7913</v>
      </c>
      <c r="K24" s="382">
        <f>SUM(K10:K23)</f>
        <v>25144</v>
      </c>
    </row>
    <row r="25" spans="1:9" ht="15">
      <c r="A25" s="383"/>
      <c r="B25" s="384"/>
      <c r="C25" s="384"/>
      <c r="D25" s="384"/>
      <c r="E25" s="384"/>
      <c r="F25" s="384"/>
      <c r="G25" s="384"/>
      <c r="H25" s="383" t="s">
        <v>338</v>
      </c>
      <c r="I25" s="383"/>
    </row>
    <row r="26" spans="1:9" ht="15">
      <c r="A26" s="383"/>
      <c r="B26" s="384"/>
      <c r="C26" s="384"/>
      <c r="D26" s="384"/>
      <c r="E26" s="384"/>
      <c r="F26" s="384"/>
      <c r="G26" s="384"/>
      <c r="H26" s="386" t="s">
        <v>460</v>
      </c>
      <c r="I26" s="386"/>
    </row>
    <row r="27" spans="1:9" ht="15">
      <c r="A27" s="383"/>
      <c r="B27" s="384"/>
      <c r="C27" s="384"/>
      <c r="D27" s="384"/>
      <c r="E27" s="384"/>
      <c r="F27" s="384"/>
      <c r="G27" s="384"/>
      <c r="H27" s="386"/>
      <c r="I27" s="386"/>
    </row>
    <row r="28" spans="1:11" ht="15">
      <c r="A28" s="383"/>
      <c r="B28" s="384"/>
      <c r="C28" s="384"/>
      <c r="D28" s="384"/>
      <c r="E28" s="384"/>
      <c r="F28" s="384"/>
      <c r="G28" s="384"/>
      <c r="H28" s="384"/>
      <c r="I28" s="384"/>
      <c r="J28" s="385"/>
      <c r="K28" s="385"/>
    </row>
    <row r="29" spans="1:11" ht="15">
      <c r="A29" s="342"/>
      <c r="B29" s="343" t="s">
        <v>458</v>
      </c>
      <c r="C29" s="344"/>
      <c r="D29" s="344"/>
      <c r="E29" s="342"/>
      <c r="F29" s="342"/>
      <c r="G29" s="342"/>
      <c r="H29" s="342"/>
      <c r="I29" s="342"/>
      <c r="J29" s="342"/>
      <c r="K29" s="342"/>
    </row>
    <row r="30" spans="1:11" ht="15">
      <c r="A30" s="342"/>
      <c r="B30" s="343" t="s">
        <v>459</v>
      </c>
      <c r="C30" s="344"/>
      <c r="D30" s="344"/>
      <c r="E30" s="342"/>
      <c r="F30" s="342"/>
      <c r="G30" s="342"/>
      <c r="H30" s="194" t="s">
        <v>339</v>
      </c>
      <c r="I30" s="342"/>
      <c r="K30" s="342"/>
    </row>
    <row r="31" spans="1:11" ht="15">
      <c r="A31" s="342"/>
      <c r="B31" s="194"/>
      <c r="C31" s="342"/>
      <c r="D31" s="342"/>
      <c r="E31" s="342"/>
      <c r="F31" s="342"/>
      <c r="G31" s="342"/>
      <c r="H31" s="342"/>
      <c r="I31" s="342"/>
      <c r="J31" s="194"/>
      <c r="K31" s="342"/>
    </row>
    <row r="32" spans="1:11" ht="15">
      <c r="A32" s="345"/>
      <c r="B32" s="345"/>
      <c r="C32" s="345"/>
      <c r="D32" s="345"/>
      <c r="E32" s="345"/>
      <c r="F32" s="345"/>
      <c r="G32" s="345"/>
      <c r="H32" s="345"/>
      <c r="I32" s="345"/>
      <c r="J32" s="346"/>
      <c r="K32" s="347" t="s">
        <v>308</v>
      </c>
    </row>
    <row r="33" spans="1:11" ht="15">
      <c r="A33" s="489" t="s">
        <v>309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1"/>
    </row>
    <row r="34" spans="1:11" ht="33.75" thickBot="1">
      <c r="A34" s="387"/>
      <c r="B34" s="506" t="s">
        <v>340</v>
      </c>
      <c r="C34" s="507"/>
      <c r="D34" s="507"/>
      <c r="E34" s="507"/>
      <c r="F34" s="508"/>
      <c r="G34" s="388" t="s">
        <v>311</v>
      </c>
      <c r="H34" s="388" t="s">
        <v>312</v>
      </c>
      <c r="I34" s="389" t="s">
        <v>474</v>
      </c>
      <c r="J34" s="389" t="s">
        <v>465</v>
      </c>
      <c r="K34" s="389" t="s">
        <v>313</v>
      </c>
    </row>
    <row r="35" spans="1:11" ht="15">
      <c r="A35" s="390">
        <v>1</v>
      </c>
      <c r="B35" s="509" t="s">
        <v>341</v>
      </c>
      <c r="C35" s="510"/>
      <c r="D35" s="510"/>
      <c r="E35" s="510"/>
      <c r="F35" s="510"/>
      <c r="G35" s="391">
        <v>60</v>
      </c>
      <c r="H35" s="391">
        <v>12100</v>
      </c>
      <c r="I35" s="391"/>
      <c r="J35" s="392"/>
      <c r="K35" s="393"/>
    </row>
    <row r="36" spans="1:11" ht="15">
      <c r="A36" s="394" t="s">
        <v>342</v>
      </c>
      <c r="B36" s="511" t="s">
        <v>343</v>
      </c>
      <c r="C36" s="511" t="s">
        <v>344</v>
      </c>
      <c r="D36" s="511"/>
      <c r="E36" s="511"/>
      <c r="F36" s="511"/>
      <c r="G36" s="395" t="s">
        <v>345</v>
      </c>
      <c r="H36" s="395">
        <v>12101</v>
      </c>
      <c r="I36" s="395">
        <v>3308</v>
      </c>
      <c r="J36" s="396">
        <v>3507</v>
      </c>
      <c r="K36" s="397"/>
    </row>
    <row r="37" spans="1:11" ht="15">
      <c r="A37" s="394" t="s">
        <v>318</v>
      </c>
      <c r="B37" s="511" t="s">
        <v>346</v>
      </c>
      <c r="C37" s="511" t="s">
        <v>344</v>
      </c>
      <c r="D37" s="511"/>
      <c r="E37" s="511"/>
      <c r="F37" s="511"/>
      <c r="G37" s="395"/>
      <c r="H37" s="398">
        <v>12102</v>
      </c>
      <c r="I37" s="398"/>
      <c r="J37" s="396"/>
      <c r="K37" s="397"/>
    </row>
    <row r="38" spans="1:11" ht="15">
      <c r="A38" s="394" t="s">
        <v>320</v>
      </c>
      <c r="B38" s="511" t="s">
        <v>347</v>
      </c>
      <c r="C38" s="511" t="s">
        <v>344</v>
      </c>
      <c r="D38" s="511"/>
      <c r="E38" s="511"/>
      <c r="F38" s="511"/>
      <c r="G38" s="395" t="s">
        <v>348</v>
      </c>
      <c r="H38" s="395">
        <v>12103</v>
      </c>
      <c r="I38" s="395"/>
      <c r="J38" s="396"/>
      <c r="K38" s="397"/>
    </row>
    <row r="39" spans="1:11" ht="15">
      <c r="A39" s="394" t="s">
        <v>349</v>
      </c>
      <c r="B39" s="512" t="s">
        <v>350</v>
      </c>
      <c r="C39" s="511" t="s">
        <v>344</v>
      </c>
      <c r="D39" s="511"/>
      <c r="E39" s="511"/>
      <c r="F39" s="511"/>
      <c r="G39" s="395"/>
      <c r="H39" s="398">
        <v>12104</v>
      </c>
      <c r="I39" s="398"/>
      <c r="J39" s="396"/>
      <c r="K39" s="397">
        <v>19719</v>
      </c>
    </row>
    <row r="40" spans="1:11" ht="15">
      <c r="A40" s="394" t="s">
        <v>351</v>
      </c>
      <c r="B40" s="511" t="s">
        <v>352</v>
      </c>
      <c r="C40" s="511" t="s">
        <v>344</v>
      </c>
      <c r="D40" s="511"/>
      <c r="E40" s="511"/>
      <c r="F40" s="511"/>
      <c r="G40" s="395" t="s">
        <v>353</v>
      </c>
      <c r="H40" s="398">
        <v>12105</v>
      </c>
      <c r="I40" s="398">
        <v>10262</v>
      </c>
      <c r="J40" s="396"/>
      <c r="K40" s="397"/>
    </row>
    <row r="41" spans="1:11" ht="15">
      <c r="A41" s="399">
        <v>2</v>
      </c>
      <c r="B41" s="513" t="s">
        <v>354</v>
      </c>
      <c r="C41" s="513"/>
      <c r="D41" s="513"/>
      <c r="E41" s="513"/>
      <c r="F41" s="513"/>
      <c r="G41" s="400">
        <v>64</v>
      </c>
      <c r="H41" s="400">
        <v>12200</v>
      </c>
      <c r="I41" s="400">
        <v>1720</v>
      </c>
      <c r="J41" s="396">
        <v>320</v>
      </c>
      <c r="K41" s="397"/>
    </row>
    <row r="42" spans="1:11" ht="15">
      <c r="A42" s="401" t="s">
        <v>355</v>
      </c>
      <c r="B42" s="513" t="s">
        <v>356</v>
      </c>
      <c r="C42" s="514"/>
      <c r="D42" s="514"/>
      <c r="E42" s="514"/>
      <c r="F42" s="514"/>
      <c r="G42" s="398">
        <v>641</v>
      </c>
      <c r="H42" s="398">
        <v>12201</v>
      </c>
      <c r="I42" s="398">
        <v>287</v>
      </c>
      <c r="J42" s="402">
        <v>2256</v>
      </c>
      <c r="K42" s="397">
        <v>2268</v>
      </c>
    </row>
    <row r="43" spans="1:11" ht="15">
      <c r="A43" s="401" t="s">
        <v>357</v>
      </c>
      <c r="B43" s="514" t="s">
        <v>358</v>
      </c>
      <c r="C43" s="514"/>
      <c r="D43" s="514"/>
      <c r="E43" s="514"/>
      <c r="F43" s="514"/>
      <c r="G43" s="398">
        <v>644</v>
      </c>
      <c r="H43" s="398">
        <v>12202</v>
      </c>
      <c r="I43" s="398"/>
      <c r="J43" s="396">
        <v>376</v>
      </c>
      <c r="K43" s="397">
        <v>378</v>
      </c>
    </row>
    <row r="44" spans="1:11" ht="15">
      <c r="A44" s="399">
        <v>3</v>
      </c>
      <c r="B44" s="513" t="s">
        <v>359</v>
      </c>
      <c r="C44" s="513"/>
      <c r="D44" s="513"/>
      <c r="E44" s="513"/>
      <c r="F44" s="513"/>
      <c r="G44" s="400">
        <v>68</v>
      </c>
      <c r="H44" s="400">
        <v>12300</v>
      </c>
      <c r="I44" s="400">
        <v>0</v>
      </c>
      <c r="J44" s="396"/>
      <c r="K44" s="397"/>
    </row>
    <row r="45" spans="1:11" ht="15">
      <c r="A45" s="399">
        <v>4</v>
      </c>
      <c r="B45" s="513" t="s">
        <v>360</v>
      </c>
      <c r="C45" s="513"/>
      <c r="D45" s="513"/>
      <c r="E45" s="513"/>
      <c r="F45" s="513"/>
      <c r="G45" s="400">
        <v>61</v>
      </c>
      <c r="H45" s="400">
        <v>12400</v>
      </c>
      <c r="I45" s="400"/>
      <c r="J45" s="396"/>
      <c r="K45" s="397"/>
    </row>
    <row r="46" spans="1:11" ht="15">
      <c r="A46" s="401" t="s">
        <v>315</v>
      </c>
      <c r="B46" s="515" t="s">
        <v>361</v>
      </c>
      <c r="C46" s="515"/>
      <c r="D46" s="515"/>
      <c r="E46" s="515"/>
      <c r="F46" s="515"/>
      <c r="G46" s="395"/>
      <c r="H46" s="395">
        <v>12401</v>
      </c>
      <c r="I46" s="395"/>
      <c r="J46" s="396"/>
      <c r="K46" s="397"/>
    </row>
    <row r="47" spans="1:11" ht="15">
      <c r="A47" s="401" t="s">
        <v>324</v>
      </c>
      <c r="B47" s="515" t="s">
        <v>362</v>
      </c>
      <c r="C47" s="515"/>
      <c r="D47" s="515"/>
      <c r="E47" s="515"/>
      <c r="F47" s="515"/>
      <c r="G47" s="403">
        <v>611</v>
      </c>
      <c r="H47" s="395">
        <v>12402</v>
      </c>
      <c r="I47" s="395"/>
      <c r="J47" s="396">
        <v>830</v>
      </c>
      <c r="K47" s="397"/>
    </row>
    <row r="48" spans="1:11" ht="15">
      <c r="A48" s="401" t="s">
        <v>326</v>
      </c>
      <c r="B48" s="515" t="s">
        <v>363</v>
      </c>
      <c r="C48" s="515"/>
      <c r="D48" s="515"/>
      <c r="E48" s="515"/>
      <c r="F48" s="515"/>
      <c r="G48" s="395">
        <v>613</v>
      </c>
      <c r="H48" s="395">
        <v>12403</v>
      </c>
      <c r="I48" s="395"/>
      <c r="J48" s="396"/>
      <c r="K48" s="397">
        <v>120</v>
      </c>
    </row>
    <row r="49" spans="1:11" ht="15">
      <c r="A49" s="401" t="s">
        <v>364</v>
      </c>
      <c r="B49" s="515" t="s">
        <v>365</v>
      </c>
      <c r="C49" s="515"/>
      <c r="D49" s="515"/>
      <c r="E49" s="515"/>
      <c r="F49" s="515"/>
      <c r="G49" s="403">
        <v>615</v>
      </c>
      <c r="H49" s="395">
        <v>12404</v>
      </c>
      <c r="I49" s="395"/>
      <c r="J49" s="400"/>
      <c r="K49" s="404"/>
    </row>
    <row r="50" spans="1:11" ht="15">
      <c r="A50" s="401" t="s">
        <v>366</v>
      </c>
      <c r="B50" s="515" t="s">
        <v>367</v>
      </c>
      <c r="C50" s="515"/>
      <c r="D50" s="515"/>
      <c r="E50" s="515"/>
      <c r="F50" s="515"/>
      <c r="G50" s="403">
        <v>616</v>
      </c>
      <c r="H50" s="395">
        <v>12405</v>
      </c>
      <c r="I50" s="395"/>
      <c r="J50" s="396"/>
      <c r="K50" s="397"/>
    </row>
    <row r="51" spans="1:11" ht="15">
      <c r="A51" s="401" t="s">
        <v>368</v>
      </c>
      <c r="B51" s="515" t="s">
        <v>369</v>
      </c>
      <c r="C51" s="515"/>
      <c r="D51" s="515"/>
      <c r="E51" s="515"/>
      <c r="F51" s="515"/>
      <c r="G51" s="403">
        <v>617</v>
      </c>
      <c r="H51" s="395">
        <v>12406</v>
      </c>
      <c r="I51" s="395"/>
      <c r="J51" s="396"/>
      <c r="K51" s="397"/>
    </row>
    <row r="52" spans="1:11" ht="15">
      <c r="A52" s="401" t="s">
        <v>370</v>
      </c>
      <c r="B52" s="511" t="s">
        <v>371</v>
      </c>
      <c r="C52" s="511" t="s">
        <v>344</v>
      </c>
      <c r="D52" s="511"/>
      <c r="E52" s="511"/>
      <c r="F52" s="511"/>
      <c r="G52" s="403">
        <v>618</v>
      </c>
      <c r="H52" s="395">
        <v>12407</v>
      </c>
      <c r="I52" s="395"/>
      <c r="J52" s="396">
        <v>566</v>
      </c>
      <c r="K52" s="397"/>
    </row>
    <row r="53" spans="1:11" ht="15">
      <c r="A53" s="401" t="s">
        <v>372</v>
      </c>
      <c r="B53" s="511" t="s">
        <v>373</v>
      </c>
      <c r="C53" s="511"/>
      <c r="D53" s="511"/>
      <c r="E53" s="511"/>
      <c r="F53" s="511"/>
      <c r="G53" s="403">
        <v>623</v>
      </c>
      <c r="H53" s="395">
        <v>12408</v>
      </c>
      <c r="I53" s="395"/>
      <c r="J53" s="396"/>
      <c r="K53" s="397"/>
    </row>
    <row r="54" spans="1:11" ht="15">
      <c r="A54" s="401" t="s">
        <v>374</v>
      </c>
      <c r="B54" s="511" t="s">
        <v>375</v>
      </c>
      <c r="C54" s="511"/>
      <c r="D54" s="511"/>
      <c r="E54" s="511"/>
      <c r="F54" s="511"/>
      <c r="G54" s="403">
        <v>624</v>
      </c>
      <c r="H54" s="395">
        <v>12409</v>
      </c>
      <c r="I54" s="395"/>
      <c r="J54" s="396"/>
      <c r="K54" s="397"/>
    </row>
    <row r="55" spans="1:11" ht="15">
      <c r="A55" s="401" t="s">
        <v>376</v>
      </c>
      <c r="B55" s="511" t="s">
        <v>377</v>
      </c>
      <c r="C55" s="511"/>
      <c r="D55" s="511"/>
      <c r="E55" s="511"/>
      <c r="F55" s="511"/>
      <c r="G55" s="403">
        <v>625</v>
      </c>
      <c r="H55" s="395">
        <v>12410</v>
      </c>
      <c r="I55" s="395"/>
      <c r="J55" s="396"/>
      <c r="K55" s="397"/>
    </row>
    <row r="56" spans="1:11" ht="15">
      <c r="A56" s="401" t="s">
        <v>378</v>
      </c>
      <c r="B56" s="511" t="s">
        <v>379</v>
      </c>
      <c r="C56" s="511"/>
      <c r="D56" s="511"/>
      <c r="E56" s="511"/>
      <c r="F56" s="511"/>
      <c r="G56" s="403">
        <v>626</v>
      </c>
      <c r="H56" s="395">
        <v>12411</v>
      </c>
      <c r="I56" s="395"/>
      <c r="J56" s="396"/>
      <c r="K56" s="397">
        <v>572</v>
      </c>
    </row>
    <row r="57" spans="1:11" ht="15">
      <c r="A57" s="405" t="s">
        <v>380</v>
      </c>
      <c r="B57" s="511" t="s">
        <v>381</v>
      </c>
      <c r="C57" s="511"/>
      <c r="D57" s="511"/>
      <c r="E57" s="511"/>
      <c r="F57" s="511"/>
      <c r="G57" s="403">
        <v>627</v>
      </c>
      <c r="H57" s="395">
        <v>12412</v>
      </c>
      <c r="I57" s="395"/>
      <c r="J57" s="396"/>
      <c r="K57" s="397"/>
    </row>
    <row r="58" spans="1:11" ht="15">
      <c r="A58" s="401"/>
      <c r="B58" s="517" t="s">
        <v>382</v>
      </c>
      <c r="C58" s="517"/>
      <c r="D58" s="517"/>
      <c r="E58" s="517"/>
      <c r="F58" s="517"/>
      <c r="G58" s="403">
        <v>6271</v>
      </c>
      <c r="H58" s="403">
        <v>124121</v>
      </c>
      <c r="I58" s="403"/>
      <c r="J58" s="396"/>
      <c r="K58" s="397"/>
    </row>
    <row r="59" spans="1:11" ht="15">
      <c r="A59" s="401"/>
      <c r="B59" s="517" t="s">
        <v>383</v>
      </c>
      <c r="C59" s="517"/>
      <c r="D59" s="517"/>
      <c r="E59" s="517"/>
      <c r="F59" s="517"/>
      <c r="G59" s="403">
        <v>6272</v>
      </c>
      <c r="H59" s="403">
        <v>124122</v>
      </c>
      <c r="I59" s="403"/>
      <c r="J59" s="396"/>
      <c r="K59" s="397"/>
    </row>
    <row r="60" spans="1:11" ht="15">
      <c r="A60" s="401" t="s">
        <v>384</v>
      </c>
      <c r="B60" s="511" t="s">
        <v>385</v>
      </c>
      <c r="C60" s="511"/>
      <c r="D60" s="511"/>
      <c r="E60" s="511"/>
      <c r="F60" s="511"/>
      <c r="G60" s="403">
        <v>628</v>
      </c>
      <c r="H60" s="403">
        <v>12413</v>
      </c>
      <c r="I60" s="403">
        <v>372</v>
      </c>
      <c r="J60" s="396"/>
      <c r="K60" s="397">
        <v>4141</v>
      </c>
    </row>
    <row r="61" spans="1:11" ht="15">
      <c r="A61" s="399">
        <v>5</v>
      </c>
      <c r="B61" s="512" t="s">
        <v>386</v>
      </c>
      <c r="C61" s="511"/>
      <c r="D61" s="511"/>
      <c r="E61" s="511"/>
      <c r="F61" s="511"/>
      <c r="G61" s="396">
        <v>63</v>
      </c>
      <c r="H61" s="396">
        <v>12500</v>
      </c>
      <c r="I61" s="396"/>
      <c r="J61" s="396"/>
      <c r="K61" s="397"/>
    </row>
    <row r="62" spans="1:11" ht="15">
      <c r="A62" s="401" t="s">
        <v>315</v>
      </c>
      <c r="B62" s="511" t="s">
        <v>387</v>
      </c>
      <c r="C62" s="511"/>
      <c r="D62" s="511"/>
      <c r="E62" s="511"/>
      <c r="F62" s="511"/>
      <c r="G62" s="403">
        <v>632</v>
      </c>
      <c r="H62" s="403">
        <v>12501</v>
      </c>
      <c r="I62" s="403"/>
      <c r="J62" s="396"/>
      <c r="K62" s="397"/>
    </row>
    <row r="63" spans="1:11" ht="15">
      <c r="A63" s="401" t="s">
        <v>324</v>
      </c>
      <c r="B63" s="511" t="s">
        <v>388</v>
      </c>
      <c r="C63" s="511"/>
      <c r="D63" s="511"/>
      <c r="E63" s="511"/>
      <c r="F63" s="511"/>
      <c r="G63" s="403">
        <v>633</v>
      </c>
      <c r="H63" s="403">
        <v>12502</v>
      </c>
      <c r="I63" s="403"/>
      <c r="J63" s="396"/>
      <c r="K63" s="397"/>
    </row>
    <row r="64" spans="1:11" ht="15">
      <c r="A64" s="401" t="s">
        <v>326</v>
      </c>
      <c r="B64" s="511" t="s">
        <v>389</v>
      </c>
      <c r="C64" s="511"/>
      <c r="D64" s="511"/>
      <c r="E64" s="511"/>
      <c r="F64" s="511"/>
      <c r="G64" s="403">
        <v>634</v>
      </c>
      <c r="H64" s="403">
        <v>12503</v>
      </c>
      <c r="I64" s="403"/>
      <c r="J64" s="396"/>
      <c r="K64" s="397"/>
    </row>
    <row r="65" spans="1:11" ht="15">
      <c r="A65" s="401" t="s">
        <v>364</v>
      </c>
      <c r="B65" s="511" t="s">
        <v>390</v>
      </c>
      <c r="C65" s="511"/>
      <c r="D65" s="511"/>
      <c r="E65" s="511"/>
      <c r="F65" s="511"/>
      <c r="G65" s="403" t="s">
        <v>391</v>
      </c>
      <c r="H65" s="403">
        <v>12504</v>
      </c>
      <c r="I65" s="403"/>
      <c r="J65" s="396"/>
      <c r="K65" s="397"/>
    </row>
    <row r="66" spans="1:11" ht="15">
      <c r="A66" s="399" t="s">
        <v>392</v>
      </c>
      <c r="B66" s="513" t="s">
        <v>393</v>
      </c>
      <c r="C66" s="513"/>
      <c r="D66" s="513"/>
      <c r="E66" s="513"/>
      <c r="F66" s="513"/>
      <c r="G66" s="403"/>
      <c r="H66" s="403">
        <v>12600</v>
      </c>
      <c r="I66" s="403">
        <f>SUM(I35:I65)</f>
        <v>15949</v>
      </c>
      <c r="J66" s="455">
        <f>SUM(J36:J65)</f>
        <v>7855</v>
      </c>
      <c r="K66" s="456">
        <v>27198</v>
      </c>
    </row>
    <row r="67" spans="1:11" ht="15">
      <c r="A67" s="406"/>
      <c r="B67" s="407" t="s">
        <v>394</v>
      </c>
      <c r="C67" s="408"/>
      <c r="D67" s="408"/>
      <c r="E67" s="408"/>
      <c r="F67" s="408"/>
      <c r="G67" s="408"/>
      <c r="H67" s="408"/>
      <c r="I67" s="408"/>
      <c r="J67" s="409" t="s">
        <v>465</v>
      </c>
      <c r="K67" s="410" t="s">
        <v>313</v>
      </c>
    </row>
    <row r="68" spans="1:11" ht="15">
      <c r="A68" s="411">
        <v>1</v>
      </c>
      <c r="B68" s="516" t="s">
        <v>395</v>
      </c>
      <c r="C68" s="516"/>
      <c r="D68" s="516"/>
      <c r="E68" s="516"/>
      <c r="F68" s="516"/>
      <c r="G68" s="396"/>
      <c r="H68" s="396">
        <v>14000</v>
      </c>
      <c r="I68" s="396"/>
      <c r="J68" s="396">
        <v>6</v>
      </c>
      <c r="K68" s="397">
        <v>7</v>
      </c>
    </row>
    <row r="69" spans="1:11" ht="15">
      <c r="A69" s="411">
        <v>2</v>
      </c>
      <c r="B69" s="516" t="s">
        <v>396</v>
      </c>
      <c r="C69" s="516"/>
      <c r="D69" s="516"/>
      <c r="E69" s="516"/>
      <c r="F69" s="516"/>
      <c r="G69" s="396"/>
      <c r="H69" s="396">
        <v>15000</v>
      </c>
      <c r="I69" s="396"/>
      <c r="J69" s="396"/>
      <c r="K69" s="397"/>
    </row>
    <row r="70" spans="1:11" ht="15">
      <c r="A70" s="412" t="s">
        <v>315</v>
      </c>
      <c r="B70" s="515" t="s">
        <v>397</v>
      </c>
      <c r="C70" s="515"/>
      <c r="D70" s="515"/>
      <c r="E70" s="515"/>
      <c r="F70" s="515"/>
      <c r="G70" s="396"/>
      <c r="H70" s="403">
        <v>15001</v>
      </c>
      <c r="I70" s="403"/>
      <c r="J70" s="402">
        <v>1130</v>
      </c>
      <c r="K70" s="397"/>
    </row>
    <row r="71" spans="1:11" ht="15">
      <c r="A71" s="412"/>
      <c r="B71" s="518" t="s">
        <v>398</v>
      </c>
      <c r="C71" s="518"/>
      <c r="D71" s="518"/>
      <c r="E71" s="518"/>
      <c r="F71" s="518"/>
      <c r="G71" s="396"/>
      <c r="H71" s="403">
        <v>150011</v>
      </c>
      <c r="I71" s="403">
        <v>100</v>
      </c>
      <c r="J71" s="402">
        <v>1130</v>
      </c>
      <c r="K71" s="397"/>
    </row>
    <row r="72" spans="1:11" ht="15">
      <c r="A72" s="413" t="s">
        <v>324</v>
      </c>
      <c r="B72" s="515" t="s">
        <v>399</v>
      </c>
      <c r="C72" s="515"/>
      <c r="D72" s="515"/>
      <c r="E72" s="515"/>
      <c r="F72" s="515"/>
      <c r="G72" s="396"/>
      <c r="H72" s="403">
        <v>15002</v>
      </c>
      <c r="I72" s="403"/>
      <c r="J72" s="396"/>
      <c r="K72" s="397"/>
    </row>
    <row r="73" spans="1:11" ht="15.75" thickBot="1">
      <c r="A73" s="414"/>
      <c r="B73" s="519" t="s">
        <v>400</v>
      </c>
      <c r="C73" s="519"/>
      <c r="D73" s="519"/>
      <c r="E73" s="519"/>
      <c r="F73" s="519"/>
      <c r="G73" s="415"/>
      <c r="H73" s="416">
        <v>150021</v>
      </c>
      <c r="I73" s="416"/>
      <c r="J73" s="415"/>
      <c r="K73" s="417"/>
    </row>
    <row r="74" spans="1:11" ht="15">
      <c r="A74" s="418"/>
      <c r="B74" s="418"/>
      <c r="C74" s="418"/>
      <c r="D74" s="418"/>
      <c r="E74" s="418"/>
      <c r="F74" s="418"/>
      <c r="G74" s="418"/>
      <c r="H74" s="383" t="s">
        <v>338</v>
      </c>
      <c r="I74" s="383"/>
      <c r="K74" s="419"/>
    </row>
    <row r="75" spans="1:11" ht="15.75">
      <c r="A75" s="342"/>
      <c r="B75" s="342"/>
      <c r="C75" s="342"/>
      <c r="D75" s="342"/>
      <c r="E75" s="342"/>
      <c r="F75" s="342"/>
      <c r="G75" s="342"/>
      <c r="H75" s="384"/>
      <c r="I75" s="384"/>
      <c r="K75" s="420"/>
    </row>
    <row r="76" spans="1:9" ht="15">
      <c r="A76" s="342"/>
      <c r="B76" s="342"/>
      <c r="C76" s="342"/>
      <c r="D76" s="342"/>
      <c r="E76" s="342"/>
      <c r="F76" s="342"/>
      <c r="G76" s="342"/>
      <c r="H76" s="386" t="s">
        <v>460</v>
      </c>
      <c r="I76" s="386"/>
    </row>
  </sheetData>
  <sheetProtection/>
  <mergeCells count="59"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8:F68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24:F24"/>
    <mergeCell ref="A33:K33"/>
    <mergeCell ref="B34:F34"/>
    <mergeCell ref="B35:F35"/>
    <mergeCell ref="B36:F36"/>
    <mergeCell ref="B37:F37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K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:D48"/>
    </sheetView>
  </sheetViews>
  <sheetFormatPr defaultColWidth="9.140625" defaultRowHeight="15"/>
  <cols>
    <col min="1" max="1" width="4.7109375" style="0" customWidth="1"/>
    <col min="3" max="3" width="33.8515625" style="0" bestFit="1" customWidth="1"/>
    <col min="4" max="4" width="29.28125" style="0" bestFit="1" customWidth="1"/>
  </cols>
  <sheetData>
    <row r="1" spans="2:4" ht="15">
      <c r="B1" s="343" t="s">
        <v>458</v>
      </c>
      <c r="C1" s="344"/>
      <c r="D1" s="344"/>
    </row>
    <row r="2" spans="2:4" ht="15">
      <c r="B2" s="343" t="s">
        <v>459</v>
      </c>
      <c r="C2" s="344"/>
      <c r="D2" s="344"/>
    </row>
    <row r="3" spans="2:4" ht="15">
      <c r="B3" s="343"/>
      <c r="D3" s="194" t="s">
        <v>413</v>
      </c>
    </row>
    <row r="4" ht="15">
      <c r="D4" t="s">
        <v>475</v>
      </c>
    </row>
    <row r="5" spans="1:4" ht="15">
      <c r="A5" s="107"/>
      <c r="B5" s="107"/>
      <c r="C5" s="374" t="s">
        <v>414</v>
      </c>
      <c r="D5" s="374" t="s">
        <v>415</v>
      </c>
    </row>
    <row r="6" spans="1:4" ht="15">
      <c r="A6" s="107">
        <v>1</v>
      </c>
      <c r="B6" s="374" t="s">
        <v>416</v>
      </c>
      <c r="C6" s="437" t="s">
        <v>417</v>
      </c>
      <c r="D6" s="438"/>
    </row>
    <row r="7" spans="1:4" ht="15">
      <c r="A7" s="107">
        <v>2</v>
      </c>
      <c r="B7" s="374" t="s">
        <v>416</v>
      </c>
      <c r="C7" s="437" t="s">
        <v>418</v>
      </c>
      <c r="D7" s="439"/>
    </row>
    <row r="8" spans="1:4" ht="15">
      <c r="A8" s="107">
        <v>3</v>
      </c>
      <c r="B8" s="374" t="s">
        <v>416</v>
      </c>
      <c r="C8" s="437" t="s">
        <v>419</v>
      </c>
      <c r="D8" s="439"/>
    </row>
    <row r="9" spans="1:4" ht="15">
      <c r="A9" s="107">
        <v>4</v>
      </c>
      <c r="B9" s="374" t="s">
        <v>416</v>
      </c>
      <c r="C9" s="437" t="s">
        <v>420</v>
      </c>
      <c r="D9" s="439"/>
    </row>
    <row r="10" spans="1:4" ht="15">
      <c r="A10" s="107">
        <v>5</v>
      </c>
      <c r="B10" s="374" t="s">
        <v>416</v>
      </c>
      <c r="C10" s="437" t="s">
        <v>421</v>
      </c>
      <c r="D10" s="439"/>
    </row>
    <row r="11" spans="1:4" ht="15">
      <c r="A11" s="107">
        <v>6</v>
      </c>
      <c r="B11" s="374" t="s">
        <v>416</v>
      </c>
      <c r="C11" s="437" t="s">
        <v>422</v>
      </c>
      <c r="D11" s="439"/>
    </row>
    <row r="12" spans="1:4" ht="15">
      <c r="A12" s="107">
        <v>7</v>
      </c>
      <c r="B12" s="374" t="s">
        <v>416</v>
      </c>
      <c r="C12" s="437" t="s">
        <v>423</v>
      </c>
      <c r="D12" s="439"/>
    </row>
    <row r="13" spans="1:4" ht="15">
      <c r="A13" s="107">
        <v>8</v>
      </c>
      <c r="B13" s="374" t="s">
        <v>416</v>
      </c>
      <c r="C13" s="437" t="s">
        <v>424</v>
      </c>
      <c r="D13" s="439">
        <v>2756</v>
      </c>
    </row>
    <row r="14" spans="1:4" ht="15">
      <c r="A14" s="374" t="s">
        <v>2</v>
      </c>
      <c r="B14" s="374"/>
      <c r="C14" s="374" t="s">
        <v>425</v>
      </c>
      <c r="D14" s="440"/>
    </row>
    <row r="15" spans="1:4" ht="15">
      <c r="A15" s="107">
        <v>9</v>
      </c>
      <c r="B15" s="374" t="s">
        <v>426</v>
      </c>
      <c r="C15" s="437" t="s">
        <v>427</v>
      </c>
      <c r="D15" s="439"/>
    </row>
    <row r="16" spans="1:4" ht="15">
      <c r="A16" s="107">
        <v>10</v>
      </c>
      <c r="B16" s="374" t="s">
        <v>426</v>
      </c>
      <c r="C16" s="437" t="s">
        <v>428</v>
      </c>
      <c r="D16" s="438">
        <v>0</v>
      </c>
    </row>
    <row r="17" spans="1:4" ht="15">
      <c r="A17" s="107">
        <v>11</v>
      </c>
      <c r="B17" s="374" t="s">
        <v>426</v>
      </c>
      <c r="C17" s="437" t="s">
        <v>429</v>
      </c>
      <c r="D17" s="439"/>
    </row>
    <row r="18" spans="1:4" ht="15">
      <c r="A18" s="374" t="s">
        <v>8</v>
      </c>
      <c r="B18" s="374"/>
      <c r="C18" s="374" t="s">
        <v>430</v>
      </c>
      <c r="D18" s="440"/>
    </row>
    <row r="19" spans="1:4" ht="15">
      <c r="A19" s="107">
        <v>12</v>
      </c>
      <c r="B19" s="374" t="s">
        <v>431</v>
      </c>
      <c r="C19" s="437" t="s">
        <v>432</v>
      </c>
      <c r="D19" s="439"/>
    </row>
    <row r="20" spans="1:4" ht="15">
      <c r="A20" s="107">
        <v>13</v>
      </c>
      <c r="B20" s="374" t="s">
        <v>431</v>
      </c>
      <c r="C20" s="374" t="s">
        <v>433</v>
      </c>
      <c r="D20" s="439"/>
    </row>
    <row r="21" spans="1:4" ht="15">
      <c r="A21" s="107">
        <v>14</v>
      </c>
      <c r="B21" s="374" t="s">
        <v>431</v>
      </c>
      <c r="C21" s="437" t="s">
        <v>434</v>
      </c>
      <c r="D21" s="439"/>
    </row>
    <row r="22" spans="1:4" ht="15">
      <c r="A22" s="107">
        <v>18</v>
      </c>
      <c r="B22" s="374" t="s">
        <v>431</v>
      </c>
      <c r="C22" s="437" t="s">
        <v>435</v>
      </c>
      <c r="D22" s="439"/>
    </row>
    <row r="23" spans="1:4" ht="15">
      <c r="A23" s="107">
        <v>19</v>
      </c>
      <c r="B23" s="374" t="s">
        <v>431</v>
      </c>
      <c r="C23" s="437" t="s">
        <v>436</v>
      </c>
      <c r="D23" s="439"/>
    </row>
    <row r="24" spans="1:4" ht="15">
      <c r="A24" s="374" t="s">
        <v>19</v>
      </c>
      <c r="B24" s="374"/>
      <c r="C24" s="374" t="s">
        <v>437</v>
      </c>
      <c r="D24" s="439">
        <v>0</v>
      </c>
    </row>
    <row r="25" spans="1:4" ht="15">
      <c r="A25" s="107">
        <v>20</v>
      </c>
      <c r="B25" s="374" t="s">
        <v>438</v>
      </c>
      <c r="C25" s="437" t="s">
        <v>439</v>
      </c>
      <c r="D25" s="439">
        <v>13530</v>
      </c>
    </row>
    <row r="26" spans="1:4" ht="15">
      <c r="A26" s="107">
        <v>21</v>
      </c>
      <c r="B26" s="374" t="s">
        <v>438</v>
      </c>
      <c r="C26" s="437" t="s">
        <v>440</v>
      </c>
      <c r="D26" s="438"/>
    </row>
    <row r="27" spans="1:4" ht="15">
      <c r="A27" s="107">
        <v>22</v>
      </c>
      <c r="B27" s="374" t="s">
        <v>438</v>
      </c>
      <c r="C27" s="437" t="s">
        <v>441</v>
      </c>
      <c r="D27" s="438"/>
    </row>
    <row r="28" spans="1:4" ht="15">
      <c r="A28" s="107">
        <v>23</v>
      </c>
      <c r="B28" s="374" t="s">
        <v>438</v>
      </c>
      <c r="C28" s="437" t="s">
        <v>442</v>
      </c>
      <c r="D28" s="439"/>
    </row>
    <row r="29" spans="1:4" ht="15">
      <c r="A29" s="374" t="s">
        <v>252</v>
      </c>
      <c r="B29" s="374"/>
      <c r="C29" s="374" t="s">
        <v>443</v>
      </c>
      <c r="D29" s="439"/>
    </row>
    <row r="30" spans="1:4" ht="15">
      <c r="A30" s="107">
        <v>24</v>
      </c>
      <c r="B30" s="374" t="s">
        <v>444</v>
      </c>
      <c r="C30" s="437" t="s">
        <v>445</v>
      </c>
      <c r="D30" s="439"/>
    </row>
    <row r="31" spans="1:4" ht="15">
      <c r="A31" s="107">
        <v>33</v>
      </c>
      <c r="B31" s="374" t="s">
        <v>444</v>
      </c>
      <c r="C31" s="437" t="s">
        <v>446</v>
      </c>
      <c r="D31" s="439"/>
    </row>
    <row r="32" spans="1:4" ht="15">
      <c r="A32" s="441">
        <v>34</v>
      </c>
      <c r="B32" s="374" t="s">
        <v>444</v>
      </c>
      <c r="C32" s="437" t="s">
        <v>447</v>
      </c>
      <c r="D32" s="439"/>
    </row>
    <row r="33" spans="1:4" ht="15">
      <c r="A33" s="374" t="s">
        <v>253</v>
      </c>
      <c r="B33" s="107"/>
      <c r="C33" s="374" t="s">
        <v>448</v>
      </c>
      <c r="D33" s="440"/>
    </row>
    <row r="34" spans="1:4" ht="15">
      <c r="A34" s="107"/>
      <c r="B34" s="107"/>
      <c r="C34" s="374" t="s">
        <v>449</v>
      </c>
      <c r="D34" s="440">
        <f>SUM(D6:D33)</f>
        <v>16286</v>
      </c>
    </row>
    <row r="37" spans="2:4" ht="15">
      <c r="B37" s="442" t="s">
        <v>450</v>
      </c>
      <c r="C37" s="427"/>
      <c r="D37" s="374" t="s">
        <v>451</v>
      </c>
    </row>
    <row r="38" spans="2:4" ht="15">
      <c r="B38" s="443"/>
      <c r="C38" s="444"/>
      <c r="D38" s="444"/>
    </row>
    <row r="39" spans="2:4" ht="15">
      <c r="B39" s="445" t="s">
        <v>452</v>
      </c>
      <c r="C39" s="445"/>
      <c r="D39" s="107">
        <v>0</v>
      </c>
    </row>
    <row r="40" spans="2:4" ht="15">
      <c r="B40" s="107" t="s">
        <v>453</v>
      </c>
      <c r="C40" s="107"/>
      <c r="D40" s="107">
        <v>3</v>
      </c>
    </row>
    <row r="41" spans="2:4" ht="15">
      <c r="B41" s="107" t="s">
        <v>454</v>
      </c>
      <c r="C41" s="107"/>
      <c r="D41" s="107">
        <v>2</v>
      </c>
    </row>
    <row r="42" spans="2:4" ht="15">
      <c r="B42" s="107" t="s">
        <v>455</v>
      </c>
      <c r="C42" s="107"/>
      <c r="D42" s="107">
        <v>0</v>
      </c>
    </row>
    <row r="43" spans="2:4" ht="15">
      <c r="B43" s="446" t="s">
        <v>456</v>
      </c>
      <c r="C43" s="427"/>
      <c r="D43" s="107">
        <v>0</v>
      </c>
    </row>
    <row r="44" spans="2:4" ht="15">
      <c r="B44" s="447"/>
      <c r="C44" s="448" t="s">
        <v>3</v>
      </c>
      <c r="D44" s="448"/>
    </row>
    <row r="46" ht="15">
      <c r="D46" s="383" t="s">
        <v>338</v>
      </c>
    </row>
    <row r="47" ht="15">
      <c r="D47" s="386" t="s">
        <v>460</v>
      </c>
    </row>
    <row r="48" spans="2:4" ht="15">
      <c r="B48" s="194" t="s">
        <v>457</v>
      </c>
      <c r="D48" s="3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2014-03-10T12:34:20Z</cp:lastPrinted>
  <dcterms:created xsi:type="dcterms:W3CDTF">2009-01-08T11:27:56Z</dcterms:created>
  <dcterms:modified xsi:type="dcterms:W3CDTF">2014-04-01T12:44:29Z</dcterms:modified>
  <cp:category/>
  <cp:version/>
  <cp:contentType/>
  <cp:contentStatus/>
</cp:coreProperties>
</file>