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Faqe 1" sheetId="1" r:id="rId1"/>
    <sheet name="Bilanci" sheetId="2" r:id="rId2"/>
    <sheet name="PASH" sheetId="3" r:id="rId3"/>
    <sheet name="Dekl analitike" sheetId="4" r:id="rId4"/>
    <sheet name="Inventari" sheetId="5" r:id="rId5"/>
    <sheet name="Amm" sheetId="6" r:id="rId6"/>
    <sheet name="fluksi" sheetId="7" r:id="rId7"/>
    <sheet name="levizja e kap" sheetId="8" r:id="rId8"/>
  </sheets>
  <definedNames/>
  <calcPr fullCalcOnLoad="1"/>
</workbook>
</file>

<file path=xl/sharedStrings.xml><?xml version="1.0" encoding="utf-8"?>
<sst xmlns="http://schemas.openxmlformats.org/spreadsheetml/2006/main" count="369" uniqueCount="269">
  <si>
    <t>Emertimi Mikronjesise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</si>
  <si>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</si>
  <si>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</si>
  <si>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</si>
  <si>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</si>
  <si>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</si>
  <si>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</si>
  <si>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Pasqyra Financiare jane te shprehura ne</t>
  </si>
  <si>
    <t>Leke</t>
  </si>
  <si>
    <t xml:space="preserve">  Periudha  Kontabel e Pasqyrave Financiare</t>
  </si>
  <si>
    <t>Nga</t>
  </si>
  <si>
    <t>Deri</t>
  </si>
  <si>
    <t xml:space="preserve">  Data  e  mbylljes se Pasqyrave Financiare</t>
  </si>
  <si>
    <t>TIRANE</t>
  </si>
  <si>
    <t>Ekspertiza kontabel</t>
  </si>
  <si>
    <t>Nr</t>
  </si>
  <si>
    <t>A K T I V E T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</si>
  <si>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</si>
  <si>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</si>
  <si>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</si>
  <si>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</si>
  <si>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</si>
  <si>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</si>
  <si>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</si>
  <si>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Aktive te tjera financiare afatshkurtra</t>
  </si>
  <si>
    <t>Kerkesa te arketushme</t>
  </si>
  <si>
    <t>Te tjera te arketushme</t>
  </si>
  <si>
    <t>Instrumenta te tjera financiare dhe borxhi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</si>
  <si>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</si>
  <si>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</si>
  <si>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</si>
  <si>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</si>
  <si>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</si>
  <si>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</si>
  <si>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II</t>
  </si>
  <si>
    <t>A K T I V E T    A F A T G J A T A</t>
  </si>
  <si>
    <t>Aktive afatgjata materiale</t>
  </si>
  <si>
    <t>Toka</t>
  </si>
  <si>
    <t>Ndertesa</t>
  </si>
  <si>
    <t xml:space="preserve">Aktive tjera afat gjata materiale </t>
  </si>
  <si>
    <t>Aktive te tjera afatgjata</t>
  </si>
  <si>
    <t>Totali   Aktiveve</t>
  </si>
  <si>
    <t>PASIVET  DHE  KAPITALI</t>
  </si>
  <si>
    <t>P A S I V E T      A F A T S H K U R T R A</t>
  </si>
  <si>
    <t>Huamarjet</t>
  </si>
  <si>
    <t>Overdraftet bankare</t>
  </si>
  <si>
    <t>Huamarrje afat shkuatra</t>
  </si>
  <si>
    <t>Detyrimet tregetare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</si>
  <si>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</si>
  <si>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</si>
  <si>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</si>
  <si>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</si>
  <si>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Tatimin ne Burim</t>
  </si>
  <si>
    <t>Debitore dhe Kreditore te tjere</t>
  </si>
  <si>
    <t>Parapagimet e arketuara</t>
  </si>
  <si>
    <t>P A S I V E T      A F A T G J A T A</t>
  </si>
  <si>
    <t>Huat  afatgjata</t>
  </si>
  <si>
    <t>Te tjera afatgjata</t>
  </si>
  <si>
    <t>III</t>
  </si>
  <si>
    <t xml:space="preserve">K A P I T A L I </t>
  </si>
  <si>
    <t>Kapitali  i  Pronarit</t>
  </si>
  <si>
    <t>Rezervat</t>
  </si>
  <si>
    <t>Fitimi  (Humbja)   e   vitit   financiar</t>
  </si>
  <si>
    <t xml:space="preserve">Totali   Pasiveve </t>
  </si>
  <si>
    <t>(  Bazuar ne klasifikimin e Shpenzimeve sipas Natyres  )</t>
  </si>
  <si>
    <t>Pershkrimi  i  Elementeve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</si>
  <si>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</si>
  <si>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</si>
  <si>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</si>
  <si>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</si>
  <si>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</si>
  <si>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</si>
  <si>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</si>
  <si>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</si>
  <si>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</si>
  <si>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Amortizimi i Aktiveve Afatgjata</t>
  </si>
  <si>
    <t>Te tjera</t>
  </si>
  <si>
    <t>Energji uji,fax,telefon,internet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</si>
  <si>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</si>
  <si>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</si>
  <si>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</si>
  <si>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</si>
  <si>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</si>
  <si>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</si>
  <si>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</si>
  <si>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</si>
  <si>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</si>
  <si>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</si>
  <si>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</si>
  <si>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</si>
  <si>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Periudha tatimore</t>
  </si>
  <si>
    <t>Emri tregtar</t>
  </si>
  <si>
    <t>Adresa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</si>
  <si>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</si>
  <si>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</si>
  <si>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</si>
  <si>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</si>
  <si>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</si>
  <si>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</si>
  <si>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</si>
  <si>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</si>
  <si>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</si>
  <si>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</si>
  <si>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</si>
  <si>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</si>
  <si>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</si>
  <si>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</si>
  <si>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</si>
  <si>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</si>
  <si>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</si>
  <si>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</si>
  <si>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</si>
  <si>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</si>
  <si>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</si>
  <si>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</si>
  <si>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</si>
  <si>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</si>
  <si>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</si>
  <si>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</si>
  <si>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</si>
  <si>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</si>
  <si>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</si>
  <si>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2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</si>
  <si>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</si>
  <si>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</si>
  <si>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</si>
  <si>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</si>
  <si>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</si>
  <si>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</si>
  <si>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</si>
  <si>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</si>
  <si>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</si>
  <si>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</si>
  <si>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</si>
  <si>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</si>
  <si>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</si>
  <si>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</si>
  <si>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</si>
  <si>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</si>
  <si>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</si>
  <si>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</si>
  <si>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</si>
  <si>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</si>
  <si>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</si>
  <si>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</si>
  <si>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</si>
  <si>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</si>
  <si>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</si>
  <si>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</si>
  <si>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</si>
  <si>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</si>
  <si>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</si>
  <si>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</si>
  <si>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</si>
  <si>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</si>
  <si>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</si>
  <si>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</si>
  <si>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</si>
  <si>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</si>
  <si>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</si>
  <si>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Grupet e aktiveve</t>
  </si>
  <si>
    <t>Gjendje</t>
  </si>
  <si>
    <t>Shtesa</t>
  </si>
  <si>
    <t>Pake</t>
  </si>
  <si>
    <t>sime</t>
  </si>
  <si>
    <t>Amortizimi</t>
  </si>
  <si>
    <t>Vl.mbetur</t>
  </si>
  <si>
    <t>Makineri e paisje</t>
  </si>
  <si>
    <t>Mjete Transporti</t>
  </si>
  <si>
    <t xml:space="preserve">S h u m a </t>
  </si>
  <si>
    <t>K31516059K</t>
  </si>
  <si>
    <t xml:space="preserve">Rr.BRIGADA E VIII, Pall. Nr  8/1  </t>
  </si>
  <si>
    <t>SIG.SHOQERORE E SHENDETSORE</t>
  </si>
  <si>
    <t>Detyrime per T. E BIZNESIT TE VOGEL</t>
  </si>
  <si>
    <t>Banka ne leke</t>
  </si>
  <si>
    <t>Banka ne Euro</t>
  </si>
  <si>
    <t>taxa vendore</t>
  </si>
  <si>
    <t>taksa ndaj IEKA</t>
  </si>
  <si>
    <t>gjoba,penalitete</t>
  </si>
  <si>
    <t>shpenzim I panjohur</t>
  </si>
  <si>
    <t xml:space="preserve">udhetim e dieta </t>
  </si>
  <si>
    <t xml:space="preserve">AI&amp;EI AUDITORS </t>
  </si>
  <si>
    <t>Rr.Brigada e VIII</t>
  </si>
  <si>
    <t>Ekspert kontabel I rregjistruar</t>
  </si>
  <si>
    <t xml:space="preserve">I N V E N T A R I   </t>
  </si>
  <si>
    <t>Dt.</t>
  </si>
  <si>
    <t>12.12.2002</t>
  </si>
  <si>
    <t>Pai. Zyre dhe inf.</t>
  </si>
  <si>
    <t>kompj</t>
  </si>
  <si>
    <t>bufe</t>
  </si>
  <si>
    <t>kolltuqe</t>
  </si>
  <si>
    <t>prill</t>
  </si>
  <si>
    <t>amortizimi</t>
  </si>
  <si>
    <t>gusht</t>
  </si>
  <si>
    <t>Arka ne leke</t>
  </si>
  <si>
    <t>makina gusht</t>
  </si>
  <si>
    <t>mjete transporti</t>
  </si>
  <si>
    <t xml:space="preserve">te tjera </t>
  </si>
  <si>
    <t>tvsh</t>
  </si>
  <si>
    <t>31.12.2011</t>
  </si>
  <si>
    <t>01.01.2011</t>
  </si>
  <si>
    <t>nr</t>
  </si>
  <si>
    <t>amortizimi vjetor</t>
  </si>
  <si>
    <t>shp karburanti, dhe riparime</t>
  </si>
  <si>
    <t>Detyrime tatimore per tatim fitim</t>
  </si>
  <si>
    <t>Kapitali aksionar</t>
  </si>
  <si>
    <t>rezervat ligj</t>
  </si>
  <si>
    <t xml:space="preserve">Fitimi pashperndare </t>
  </si>
  <si>
    <t xml:space="preserve">Fitimi ushtrimor </t>
  </si>
  <si>
    <t>TOTALI</t>
  </si>
  <si>
    <t>Fitimi neto per periudhen kontabel</t>
  </si>
  <si>
    <t>Dividentet e paguar</t>
  </si>
  <si>
    <t>Emetimi kapitali aksionar</t>
  </si>
  <si>
    <t>Pozicioni me 31 dhjetor 2010</t>
  </si>
  <si>
    <t>Pozicioni me 31 dhjetor 2011</t>
  </si>
  <si>
    <t>Ne   Leke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</si>
  <si>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</si>
  <si>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</si>
  <si>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</si>
  <si>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</si>
  <si>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</si>
  <si>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</si>
  <si>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</si>
  <si>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tatim fitim I llogaritur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</si>
  <si>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</si>
  <si>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</si>
  <si>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</si>
  <si>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parapagime dhe shpenzime te shtyra</t>
  </si>
  <si>
    <t>nga aktiviteti</t>
  </si>
  <si>
    <t>Rritje/renie ne huadhenie te tjera</t>
  </si>
  <si>
    <t>Rritje/renie ne tepricen e detyrimeve ,per tu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</si>
  <si>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</si>
  <si>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</si>
  <si>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</si>
  <si>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</si>
  <si>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</si>
  <si>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</si>
  <si>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</si>
  <si>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</si>
  <si>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</si>
  <si>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</si>
  <si>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</si>
  <si>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</si>
  <si>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</si>
  <si>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</si>
  <si>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</si>
  <si>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</si>
  <si>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</si>
  <si>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</si>
  <si>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Rritje rezerva</t>
  </si>
  <si>
    <t>nH EuroConsult(ish AI&amp;EI AUDITORS) shpk</t>
  </si>
  <si>
    <t>nH EuroConsult sh.p.k.</t>
  </si>
  <si>
    <t>I ak. dt 31.12.2011</t>
  </si>
  <si>
    <t>Aktivet Afatgjata Materiale   2012</t>
  </si>
  <si>
    <t>te tjera</t>
  </si>
  <si>
    <t>Pasqyrat    Financiare    te    Vitit   2012</t>
  </si>
  <si>
    <t>PASQYRAT FINANCIARE VITI 2012</t>
  </si>
  <si>
    <t>nga sherbimet</t>
  </si>
  <si>
    <t>Pasqyra   e   te   Ardhurave   dhe   Shpenzimeve     2012</t>
  </si>
  <si>
    <t>Shpenzime per qera</t>
  </si>
  <si>
    <t>te ardhura financiare</t>
  </si>
  <si>
    <t>Shpenzime financiare</t>
  </si>
  <si>
    <t>31.12.2012</t>
  </si>
  <si>
    <t>Pasqyra   e   Fluksit   Monetar  -  Metoda  Indirekte   2012</t>
  </si>
  <si>
    <t>Viti   2012</t>
  </si>
  <si>
    <t>01.01.2012</t>
  </si>
  <si>
    <t>Mars 2013</t>
  </si>
  <si>
    <t>Pozicioni me 31 dhjetor 2012</t>
  </si>
  <si>
    <t>Pasqyra  e  Ndryshimeve  ne  Kapital 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</si>
</sst>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_L_e_k_-;\-* #,##0.0_L_e_k_-;_-* &quot;-&quot;??_L_e_k_-;_-@_-"/>
    <numFmt numFmtId="176" formatCode="_-* #,##0_L_e_k_-;\-* #,##0_L_e_k_-;_-* &quot;-&quot;??_L_e_k_-;_-@_-"/>
    <numFmt numFmtId="177" formatCode="_-* #,##0.000_L_e_k_-;\-* #,##0.000_L_e_k_-;_-* &quot;-&quot;??_L_e_k_-;_-@_-"/>
    <numFmt numFmtId="178" formatCode="_-* #,##0.0000_L_e_k_-;\-* #,##0.0000_L_e_k_-;_-* &quot;-&quot;??_L_e_k_-;_-@_-"/>
    <numFmt numFmtId="179" formatCode="_-* #,##0.00000_L_e_k_-;\-* #,##0.00000_L_e_k_-;_-* &quot;-&quot;??_L_e_k_-;_-@_-"/>
    <numFmt numFmtId="180" formatCode="0.0"/>
  </numFmts>
  <fonts count="65">
    <font>
      <sz val="10"/>
      <name val="Arial"/>
      <family val="0"/>
    </font>
    <font>
      <sz val="11"/>
      <name val="Calibri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12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1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2" fillId="0" borderId="22" xfId="0" applyFont="1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4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9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176" fontId="0" fillId="0" borderId="17" xfId="42" applyNumberFormat="1" applyFont="1" applyBorder="1" applyAlignment="1">
      <alignment/>
    </xf>
    <xf numFmtId="176" fontId="0" fillId="0" borderId="12" xfId="42" applyNumberFormat="1" applyFont="1" applyBorder="1" applyAlignment="1">
      <alignment horizontal="center"/>
    </xf>
    <xf numFmtId="176" fontId="0" fillId="0" borderId="24" xfId="42" applyNumberFormat="1" applyFont="1" applyBorder="1" applyAlignment="1">
      <alignment/>
    </xf>
    <xf numFmtId="176" fontId="23" fillId="0" borderId="17" xfId="42" applyNumberFormat="1" applyFont="1" applyBorder="1" applyAlignment="1">
      <alignment/>
    </xf>
    <xf numFmtId="176" fontId="2" fillId="0" borderId="17" xfId="42" applyNumberFormat="1" applyFont="1" applyBorder="1" applyAlignment="1">
      <alignment/>
    </xf>
    <xf numFmtId="176" fontId="2" fillId="0" borderId="0" xfId="42" applyNumberFormat="1" applyFont="1" applyBorder="1" applyAlignment="1">
      <alignment/>
    </xf>
    <xf numFmtId="176" fontId="0" fillId="0" borderId="0" xfId="0" applyNumberFormat="1" applyAlignment="1">
      <alignment/>
    </xf>
    <xf numFmtId="176" fontId="11" fillId="0" borderId="17" xfId="42" applyNumberFormat="1" applyFont="1" applyBorder="1" applyAlignment="1">
      <alignment/>
    </xf>
    <xf numFmtId="176" fontId="14" fillId="0" borderId="17" xfId="42" applyNumberFormat="1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176" fontId="2" fillId="0" borderId="15" xfId="42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28" xfId="0" applyFont="1" applyBorder="1" applyAlignment="1">
      <alignment/>
    </xf>
    <xf numFmtId="176" fontId="11" fillId="0" borderId="29" xfId="42" applyNumberFormat="1" applyFont="1" applyBorder="1" applyAlignment="1">
      <alignment/>
    </xf>
    <xf numFmtId="171" fontId="0" fillId="0" borderId="17" xfId="42" applyFont="1" applyBorder="1" applyAlignment="1">
      <alignment horizontal="right"/>
    </xf>
    <xf numFmtId="176" fontId="17" fillId="0" borderId="17" xfId="42" applyNumberFormat="1" applyFont="1" applyBorder="1" applyAlignment="1">
      <alignment horizontal="right"/>
    </xf>
    <xf numFmtId="176" fontId="17" fillId="0" borderId="17" xfId="0" applyNumberFormat="1" applyFont="1" applyBorder="1" applyAlignment="1">
      <alignment/>
    </xf>
    <xf numFmtId="176" fontId="14" fillId="0" borderId="15" xfId="42" applyNumberFormat="1" applyFont="1" applyBorder="1" applyAlignment="1">
      <alignment horizontal="center"/>
    </xf>
    <xf numFmtId="176" fontId="14" fillId="0" borderId="12" xfId="42" applyNumberFormat="1" applyFont="1" applyBorder="1" applyAlignment="1">
      <alignment horizontal="center"/>
    </xf>
    <xf numFmtId="171" fontId="0" fillId="0" borderId="0" xfId="42" applyFont="1" applyAlignment="1">
      <alignment/>
    </xf>
    <xf numFmtId="179" fontId="0" fillId="0" borderId="0" xfId="42" applyNumberFormat="1" applyFont="1" applyAlignment="1">
      <alignment/>
    </xf>
    <xf numFmtId="176" fontId="17" fillId="0" borderId="17" xfId="42" applyNumberFormat="1" applyFont="1" applyBorder="1" applyAlignment="1">
      <alignment/>
    </xf>
    <xf numFmtId="3" fontId="17" fillId="0" borderId="23" xfId="0" applyNumberFormat="1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16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7" fillId="0" borderId="24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23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14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6" fontId="2" fillId="0" borderId="17" xfId="42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6" fontId="2" fillId="0" borderId="14" xfId="42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/>
    </xf>
    <xf numFmtId="3" fontId="17" fillId="0" borderId="21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3" fontId="17" fillId="0" borderId="21" xfId="0" applyNumberFormat="1" applyFont="1" applyFill="1" applyBorder="1" applyAlignment="1">
      <alignment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11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/>
    </xf>
    <xf numFmtId="176" fontId="1" fillId="0" borderId="21" xfId="42" applyNumberFormat="1" applyFont="1" applyBorder="1" applyAlignment="1">
      <alignment vertical="center"/>
    </xf>
    <xf numFmtId="176" fontId="2" fillId="0" borderId="21" xfId="42" applyNumberFormat="1" applyFont="1" applyBorder="1" applyAlignment="1">
      <alignment vertical="center"/>
    </xf>
    <xf numFmtId="3" fontId="64" fillId="0" borderId="2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3" fontId="11" fillId="0" borderId="38" xfId="0" applyNumberFormat="1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176" fontId="0" fillId="0" borderId="21" xfId="42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1" fontId="17" fillId="0" borderId="17" xfId="42" applyFont="1" applyBorder="1" applyAlignment="1">
      <alignment/>
    </xf>
    <xf numFmtId="2" fontId="17" fillId="0" borderId="17" xfId="0" applyNumberFormat="1" applyFont="1" applyBorder="1" applyAlignment="1">
      <alignment horizontal="center"/>
    </xf>
    <xf numFmtId="176" fontId="17" fillId="0" borderId="17" xfId="0" applyNumberFormat="1" applyFont="1" applyBorder="1" applyAlignment="1">
      <alignment horizontal="right"/>
    </xf>
    <xf numFmtId="171" fontId="17" fillId="0" borderId="17" xfId="42" applyFont="1" applyBorder="1" applyAlignment="1">
      <alignment horizontal="center"/>
    </xf>
    <xf numFmtId="3" fontId="14" fillId="0" borderId="2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176" fontId="0" fillId="0" borderId="21" xfId="42" applyNumberFormat="1" applyFont="1" applyBorder="1" applyAlignment="1">
      <alignment/>
    </xf>
    <xf numFmtId="3" fontId="1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41" xfId="0" applyFont="1" applyBorder="1" applyAlignment="1">
      <alignment/>
    </xf>
    <xf numFmtId="0" fontId="13" fillId="0" borderId="23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48" xfId="0" applyFont="1" applyBorder="1" applyAlignment="1">
      <alignment/>
    </xf>
    <xf numFmtId="0" fontId="13" fillId="0" borderId="49" xfId="0" applyFont="1" applyBorder="1" applyAlignment="1">
      <alignment horizontal="right"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1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4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16" fillId="0" borderId="22" xfId="0" applyFont="1" applyBorder="1" applyAlignment="1">
      <alignment/>
    </xf>
    <xf numFmtId="0" fontId="16" fillId="0" borderId="41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zoomScalePageLayoutView="0" workbookViewId="0" topLeftCell="A4">
      <selection activeCell="N6" sqref="N6"/>
    </sheetView>
  </sheetViews>
  <sheetFormatPr defaultColWidth="9.140625" defaultRowHeight="12.75"/>
  <cols>
    <col min="1" max="1" width="4.7109375" style="0" customWidth="1"/>
    <col min="2" max="2" width="7.28125" style="0" customWidth="1"/>
    <col min="5" max="5" width="2.8515625" style="0" customWidth="1"/>
    <col min="6" max="6" width="12.57421875" style="0" customWidth="1"/>
    <col min="7" max="7" width="7.421875" style="0" customWidth="1"/>
    <col min="11" max="11" width="12.57421875" style="0" customWidth="1"/>
  </cols>
  <sheetData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15">
      <c r="B3" s="5"/>
      <c r="C3" s="252" t="s">
        <v>0</v>
      </c>
      <c r="D3" s="252"/>
      <c r="E3" s="1"/>
      <c r="F3" s="7" t="s">
        <v>250</v>
      </c>
      <c r="G3" s="8"/>
      <c r="H3" s="9"/>
      <c r="I3" s="7"/>
      <c r="J3" s="1"/>
      <c r="K3" s="10"/>
    </row>
    <row r="4" spans="2:11" ht="15">
      <c r="B4" s="5"/>
      <c r="C4" s="6" t="s">
        <v>1</v>
      </c>
      <c r="D4" s="1"/>
      <c r="E4" s="1"/>
      <c r="F4" s="7" t="s">
        <v>170</v>
      </c>
      <c r="G4" s="11"/>
      <c r="H4" s="13"/>
      <c r="I4" s="6"/>
      <c r="J4" s="14"/>
      <c r="K4" s="10"/>
    </row>
    <row r="5" spans="2:11" ht="15">
      <c r="B5" s="5"/>
      <c r="C5" s="252" t="s">
        <v>2</v>
      </c>
      <c r="D5" s="252"/>
      <c r="E5" s="1"/>
      <c r="F5" s="7" t="s">
        <v>171</v>
      </c>
      <c r="G5" s="7"/>
      <c r="H5" s="7"/>
      <c r="I5" s="7"/>
      <c r="J5" s="7"/>
      <c r="K5" s="10"/>
    </row>
    <row r="6" spans="2:11" ht="15">
      <c r="B6" s="5"/>
      <c r="C6" s="1"/>
      <c r="D6" s="1"/>
      <c r="E6" s="1"/>
      <c r="F6" s="1"/>
      <c r="G6" s="1"/>
      <c r="H6" s="9" t="s">
        <v>13</v>
      </c>
      <c r="I6" s="9"/>
      <c r="J6" s="6"/>
      <c r="K6" s="10"/>
    </row>
    <row r="7" spans="2:11" ht="15">
      <c r="B7" s="5"/>
      <c r="C7" s="252" t="s">
        <v>3</v>
      </c>
      <c r="D7" s="252"/>
      <c r="E7" s="1"/>
      <c r="F7" s="7" t="s">
        <v>186</v>
      </c>
      <c r="G7" s="12"/>
      <c r="H7" s="1"/>
      <c r="I7" s="1"/>
      <c r="J7" s="1"/>
      <c r="K7" s="10"/>
    </row>
    <row r="8" spans="2:11" ht="15">
      <c r="B8" s="5"/>
      <c r="C8" s="252" t="s">
        <v>4</v>
      </c>
      <c r="D8" s="252"/>
      <c r="E8" s="252"/>
      <c r="F8" s="7">
        <v>28.656</v>
      </c>
      <c r="G8" s="12"/>
      <c r="H8" s="1"/>
      <c r="I8" s="1"/>
      <c r="J8" s="1"/>
      <c r="K8" s="10"/>
    </row>
    <row r="9" spans="2:11" ht="15">
      <c r="B9" s="5"/>
      <c r="C9" s="1"/>
      <c r="D9" s="1"/>
      <c r="E9" s="1"/>
      <c r="F9" s="1"/>
      <c r="G9" s="1"/>
      <c r="H9" s="1"/>
      <c r="I9" s="1"/>
      <c r="J9" s="1"/>
      <c r="K9" s="10"/>
    </row>
    <row r="10" spans="2:11" ht="15">
      <c r="B10" s="5"/>
      <c r="C10" s="252" t="s">
        <v>5</v>
      </c>
      <c r="D10" s="252"/>
      <c r="E10" s="1"/>
      <c r="F10" s="7" t="s">
        <v>14</v>
      </c>
      <c r="G10" s="7"/>
      <c r="H10" s="7"/>
      <c r="I10" s="7"/>
      <c r="J10" s="7"/>
      <c r="K10" s="10"/>
    </row>
    <row r="11" spans="2:11" ht="15">
      <c r="B11" s="5"/>
      <c r="C11" s="1"/>
      <c r="D11" s="1"/>
      <c r="E11" s="1"/>
      <c r="F11" s="7"/>
      <c r="G11" s="7"/>
      <c r="H11" s="7"/>
      <c r="I11" s="7"/>
      <c r="J11" s="7"/>
      <c r="K11" s="10"/>
    </row>
    <row r="12" spans="2:11" ht="15">
      <c r="B12" s="5"/>
      <c r="C12" s="1"/>
      <c r="D12" s="1"/>
      <c r="E12" s="1"/>
      <c r="F12" s="7"/>
      <c r="G12" s="7"/>
      <c r="H12" s="7"/>
      <c r="I12" s="7"/>
      <c r="J12" s="7"/>
      <c r="K12" s="10"/>
    </row>
    <row r="13" spans="2:11" ht="33.75">
      <c r="B13" s="253" t="s">
        <v>6</v>
      </c>
      <c r="C13" s="254"/>
      <c r="D13" s="254"/>
      <c r="E13" s="254"/>
      <c r="F13" s="254"/>
      <c r="G13" s="254"/>
      <c r="H13" s="254"/>
      <c r="I13" s="254"/>
      <c r="J13" s="254"/>
      <c r="K13" s="255"/>
    </row>
    <row r="14" spans="2:11" ht="33.75">
      <c r="B14" s="15"/>
      <c r="C14" s="12"/>
      <c r="D14" s="12"/>
      <c r="E14" s="12"/>
      <c r="F14" s="12"/>
      <c r="G14" s="12"/>
      <c r="H14" s="12"/>
      <c r="I14" s="12"/>
      <c r="J14" s="12"/>
      <c r="K14" s="16"/>
    </row>
    <row r="15" spans="2:11" ht="25.5">
      <c r="B15" s="256"/>
      <c r="C15" s="257"/>
      <c r="D15" s="257"/>
      <c r="E15" s="257"/>
      <c r="F15" s="257"/>
      <c r="G15" s="257"/>
      <c r="H15" s="257"/>
      <c r="I15" s="257"/>
      <c r="J15" s="257"/>
      <c r="K15" s="258"/>
    </row>
    <row r="16" spans="2:11" ht="25.5">
      <c r="B16" s="17"/>
      <c r="C16" s="12"/>
      <c r="D16" s="12"/>
      <c r="E16" s="12"/>
      <c r="F16" s="12"/>
      <c r="G16" s="12"/>
      <c r="H16" s="12"/>
      <c r="I16" s="12"/>
      <c r="J16" s="12"/>
      <c r="K16" s="18"/>
    </row>
    <row r="17" spans="2:11" ht="12.75">
      <c r="B17" s="19"/>
      <c r="C17" s="259"/>
      <c r="D17" s="259"/>
      <c r="E17" s="259"/>
      <c r="F17" s="259"/>
      <c r="G17" s="259"/>
      <c r="H17" s="259"/>
      <c r="I17" s="259"/>
      <c r="J17" s="259"/>
      <c r="K17" s="20"/>
    </row>
    <row r="18" spans="2:11" ht="15">
      <c r="B18" s="19"/>
      <c r="C18" s="260"/>
      <c r="D18" s="260"/>
      <c r="E18" s="260"/>
      <c r="F18" s="260"/>
      <c r="G18" s="260"/>
      <c r="H18" s="260"/>
      <c r="I18" s="260"/>
      <c r="J18" s="260"/>
      <c r="K18" s="20"/>
    </row>
    <row r="19" spans="2:11" ht="15">
      <c r="B19" s="19"/>
      <c r="C19" s="1"/>
      <c r="D19" s="1"/>
      <c r="E19" s="1"/>
      <c r="F19" s="1"/>
      <c r="G19" s="1"/>
      <c r="H19" s="1"/>
      <c r="I19" s="1"/>
      <c r="J19" s="1"/>
      <c r="K19" s="20"/>
    </row>
    <row r="20" spans="2:11" ht="15">
      <c r="B20" s="19"/>
      <c r="C20" s="1"/>
      <c r="D20" s="1"/>
      <c r="E20" s="1"/>
      <c r="F20" s="1"/>
      <c r="G20" s="1"/>
      <c r="H20" s="1"/>
      <c r="I20" s="1"/>
      <c r="J20" s="1"/>
      <c r="K20" s="20"/>
    </row>
    <row r="21" spans="2:11" ht="33.75">
      <c r="B21" s="19"/>
      <c r="C21" s="1"/>
      <c r="D21" s="1"/>
      <c r="E21" s="1"/>
      <c r="F21" s="21" t="s">
        <v>264</v>
      </c>
      <c r="G21" s="1"/>
      <c r="H21" s="1"/>
      <c r="I21" s="1"/>
      <c r="J21" s="1"/>
      <c r="K21" s="20"/>
    </row>
    <row r="22" spans="2:11" ht="15">
      <c r="B22" s="19"/>
      <c r="C22" s="1"/>
      <c r="D22" s="1"/>
      <c r="E22" s="1"/>
      <c r="F22" s="1"/>
      <c r="G22" s="1"/>
      <c r="H22" s="1"/>
      <c r="I22" s="1"/>
      <c r="J22" s="1"/>
      <c r="K22" s="20"/>
    </row>
    <row r="23" spans="2:11" ht="15">
      <c r="B23" s="19"/>
      <c r="C23" s="1"/>
      <c r="D23" s="1"/>
      <c r="E23" s="1"/>
      <c r="F23" s="1"/>
      <c r="G23" s="1"/>
      <c r="H23" s="1"/>
      <c r="I23" s="1"/>
      <c r="J23" s="1"/>
      <c r="K23" s="20"/>
    </row>
    <row r="24" spans="2:11" ht="15">
      <c r="B24" s="19"/>
      <c r="C24" s="1"/>
      <c r="D24" s="1"/>
      <c r="E24" s="1"/>
      <c r="F24" s="1"/>
      <c r="G24" s="1"/>
      <c r="H24" s="1"/>
      <c r="I24" s="1"/>
      <c r="J24" s="1"/>
      <c r="K24" s="20"/>
    </row>
    <row r="25" spans="2:11" ht="15">
      <c r="B25" s="19"/>
      <c r="C25" s="1"/>
      <c r="D25" s="1"/>
      <c r="E25" s="1"/>
      <c r="F25" s="1"/>
      <c r="G25" s="1"/>
      <c r="H25" s="1"/>
      <c r="I25" s="1"/>
      <c r="J25" s="1"/>
      <c r="K25" s="20"/>
    </row>
    <row r="26" spans="2:11" ht="15">
      <c r="B26" s="19"/>
      <c r="C26" s="1"/>
      <c r="D26" s="1"/>
      <c r="E26" s="1"/>
      <c r="F26" s="1"/>
      <c r="G26" s="1"/>
      <c r="H26" s="1"/>
      <c r="I26" s="1"/>
      <c r="J26" s="1"/>
      <c r="K26" s="20"/>
    </row>
    <row r="27" spans="2:11" ht="15">
      <c r="B27" s="19"/>
      <c r="C27" s="1"/>
      <c r="D27" s="1"/>
      <c r="E27" s="1"/>
      <c r="F27" s="1"/>
      <c r="G27" s="1"/>
      <c r="H27" s="1"/>
      <c r="I27" s="1"/>
      <c r="J27" s="1"/>
      <c r="K27" s="20"/>
    </row>
    <row r="28" spans="2:11" ht="15">
      <c r="B28" s="19"/>
      <c r="C28" s="1"/>
      <c r="D28" s="1"/>
      <c r="E28" s="1"/>
      <c r="F28" s="1"/>
      <c r="G28" s="1"/>
      <c r="H28" s="1"/>
      <c r="I28" s="1"/>
      <c r="J28" s="1"/>
      <c r="K28" s="20"/>
    </row>
    <row r="29" spans="2:11" ht="15">
      <c r="B29" s="19"/>
      <c r="C29" s="1"/>
      <c r="D29" s="1"/>
      <c r="E29" s="1"/>
      <c r="F29" s="1"/>
      <c r="G29" s="1"/>
      <c r="H29" s="1"/>
      <c r="I29" s="1"/>
      <c r="J29" s="1"/>
      <c r="K29" s="20"/>
    </row>
    <row r="30" spans="2:11" ht="15">
      <c r="B30" s="19"/>
      <c r="C30" s="1"/>
      <c r="D30" s="1"/>
      <c r="E30" s="1"/>
      <c r="F30" s="1"/>
      <c r="G30" s="1"/>
      <c r="H30" s="1"/>
      <c r="I30" s="1"/>
      <c r="J30" s="1"/>
      <c r="K30" s="20"/>
    </row>
    <row r="31" spans="2:11" ht="15">
      <c r="B31" s="19"/>
      <c r="C31" s="1"/>
      <c r="D31" s="1"/>
      <c r="E31" s="1"/>
      <c r="F31" s="1"/>
      <c r="G31" s="1"/>
      <c r="H31" s="1"/>
      <c r="I31" s="1"/>
      <c r="J31" s="1"/>
      <c r="K31" s="20"/>
    </row>
    <row r="32" spans="2:11" ht="15">
      <c r="B32" s="19"/>
      <c r="C32" s="1"/>
      <c r="D32" s="1"/>
      <c r="E32" s="1"/>
      <c r="F32" s="1"/>
      <c r="G32" s="1"/>
      <c r="H32" s="1"/>
      <c r="I32" s="1"/>
      <c r="J32" s="1"/>
      <c r="K32" s="20"/>
    </row>
    <row r="33" spans="2:11" ht="15">
      <c r="B33" s="19"/>
      <c r="C33" s="1"/>
      <c r="D33" s="1"/>
      <c r="E33" s="1"/>
      <c r="F33" s="1"/>
      <c r="G33" s="1"/>
      <c r="H33" s="1"/>
      <c r="I33" s="1"/>
      <c r="J33" s="1"/>
      <c r="K33" s="20"/>
    </row>
    <row r="34" spans="2:11" ht="15">
      <c r="B34" s="19"/>
      <c r="C34" s="1"/>
      <c r="D34" s="1"/>
      <c r="E34" s="1"/>
      <c r="F34" s="1"/>
      <c r="G34" s="1"/>
      <c r="H34" s="1"/>
      <c r="I34" s="1"/>
      <c r="J34" s="1"/>
      <c r="K34" s="20"/>
    </row>
    <row r="35" spans="2:11" ht="15">
      <c r="B35" s="19"/>
      <c r="C35" s="1"/>
      <c r="D35" s="1"/>
      <c r="E35" s="1"/>
      <c r="F35" s="1"/>
      <c r="G35" s="1"/>
      <c r="H35" s="1"/>
      <c r="I35" s="1"/>
      <c r="J35" s="1"/>
      <c r="K35" s="20"/>
    </row>
    <row r="36" spans="2:11" ht="15">
      <c r="B36" s="19"/>
      <c r="C36" s="1"/>
      <c r="D36" s="1"/>
      <c r="E36" s="1"/>
      <c r="F36" s="1"/>
      <c r="G36" s="1"/>
      <c r="H36" s="1"/>
      <c r="I36" s="1"/>
      <c r="J36" s="1"/>
      <c r="K36" s="20"/>
    </row>
    <row r="37" spans="2:11" ht="15">
      <c r="B37" s="5"/>
      <c r="C37" s="1"/>
      <c r="D37" s="1"/>
      <c r="E37" s="1"/>
      <c r="F37" s="1"/>
      <c r="G37" s="1"/>
      <c r="H37" s="260"/>
      <c r="I37" s="260"/>
      <c r="J37" s="1"/>
      <c r="K37" s="10"/>
    </row>
    <row r="38" spans="2:11" ht="15">
      <c r="B38" s="5"/>
      <c r="C38" s="1"/>
      <c r="D38" s="1"/>
      <c r="E38" s="1"/>
      <c r="F38" s="1"/>
      <c r="G38" s="1"/>
      <c r="H38" s="261"/>
      <c r="I38" s="261"/>
      <c r="J38" s="1"/>
      <c r="K38" s="10"/>
    </row>
    <row r="39" spans="2:11" ht="15">
      <c r="B39" s="5"/>
      <c r="C39" s="252" t="s">
        <v>7</v>
      </c>
      <c r="D39" s="252"/>
      <c r="E39" s="252"/>
      <c r="F39" s="252"/>
      <c r="G39" s="1"/>
      <c r="H39" s="262" t="s">
        <v>8</v>
      </c>
      <c r="I39" s="262"/>
      <c r="J39" s="1"/>
      <c r="K39" s="10"/>
    </row>
    <row r="40" spans="2:11" ht="15">
      <c r="B40" s="5"/>
      <c r="C40" s="252"/>
      <c r="D40" s="252"/>
      <c r="E40" s="252"/>
      <c r="F40" s="252"/>
      <c r="G40" s="1"/>
      <c r="H40" s="261"/>
      <c r="I40" s="261"/>
      <c r="J40" s="1"/>
      <c r="K40" s="10"/>
    </row>
    <row r="41" spans="2:11" ht="15">
      <c r="B41" s="19"/>
      <c r="C41" s="1"/>
      <c r="D41" s="1"/>
      <c r="E41" s="1"/>
      <c r="F41" s="1"/>
      <c r="G41" s="1"/>
      <c r="H41" s="1"/>
      <c r="I41" s="1"/>
      <c r="J41" s="1"/>
      <c r="K41" s="20"/>
    </row>
    <row r="42" spans="2:11" ht="15.75">
      <c r="B42" s="22"/>
      <c r="C42" s="252" t="s">
        <v>9</v>
      </c>
      <c r="D42" s="252"/>
      <c r="E42" s="252"/>
      <c r="F42" s="252"/>
      <c r="G42" s="13" t="s">
        <v>10</v>
      </c>
      <c r="H42" s="262" t="s">
        <v>265</v>
      </c>
      <c r="I42" s="262"/>
      <c r="J42" s="1"/>
      <c r="K42" s="23"/>
    </row>
    <row r="43" spans="2:11" ht="15.75">
      <c r="B43" s="22"/>
      <c r="C43" s="1"/>
      <c r="D43" s="1"/>
      <c r="E43" s="1"/>
      <c r="F43" s="1"/>
      <c r="G43" s="13" t="s">
        <v>11</v>
      </c>
      <c r="H43" s="263" t="s">
        <v>262</v>
      </c>
      <c r="I43" s="263"/>
      <c r="J43" s="1"/>
      <c r="K43" s="23"/>
    </row>
    <row r="44" spans="2:11" ht="15.75">
      <c r="B44" s="22"/>
      <c r="C44" s="1"/>
      <c r="D44" s="1"/>
      <c r="E44" s="1"/>
      <c r="F44" s="1"/>
      <c r="G44" s="12"/>
      <c r="H44" s="12"/>
      <c r="I44" s="12"/>
      <c r="J44" s="1"/>
      <c r="K44" s="23"/>
    </row>
    <row r="45" spans="2:11" ht="15.75">
      <c r="B45" s="22"/>
      <c r="C45" s="252" t="s">
        <v>12</v>
      </c>
      <c r="D45" s="252"/>
      <c r="E45" s="252"/>
      <c r="F45" s="252"/>
      <c r="G45" s="1"/>
      <c r="H45" s="7" t="s">
        <v>266</v>
      </c>
      <c r="I45" s="7"/>
      <c r="J45" s="1"/>
      <c r="K45" s="23"/>
    </row>
    <row r="46" spans="2:11" ht="12.75">
      <c r="B46" s="24"/>
      <c r="C46" s="25"/>
      <c r="D46" s="25"/>
      <c r="E46" s="25"/>
      <c r="F46" s="25"/>
      <c r="G46" s="25"/>
      <c r="H46" s="25"/>
      <c r="I46" s="25"/>
      <c r="J46" s="25"/>
      <c r="K46" s="26"/>
    </row>
  </sheetData>
  <sheetProtection/>
  <mergeCells count="19">
    <mergeCell ref="H43:I43"/>
    <mergeCell ref="C45:F45"/>
    <mergeCell ref="C40:F40"/>
    <mergeCell ref="H40:I40"/>
    <mergeCell ref="C42:F42"/>
    <mergeCell ref="H42:I42"/>
    <mergeCell ref="B15:K15"/>
    <mergeCell ref="C17:J17"/>
    <mergeCell ref="C18:J18"/>
    <mergeCell ref="H37:I37"/>
    <mergeCell ref="H38:I38"/>
    <mergeCell ref="C39:F39"/>
    <mergeCell ref="H39:I39"/>
    <mergeCell ref="C3:D3"/>
    <mergeCell ref="C5:D5"/>
    <mergeCell ref="C7:D7"/>
    <mergeCell ref="C8:E8"/>
    <mergeCell ref="C10:D10"/>
    <mergeCell ref="B13:K13"/>
  </mergeCells>
  <printOptions/>
  <pageMargins left="0.34" right="0.39" top="0.67" bottom="0.7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61">
      <selection activeCell="G83" sqref="G83"/>
    </sheetView>
  </sheetViews>
  <sheetFormatPr defaultColWidth="9.140625" defaultRowHeight="12.75"/>
  <cols>
    <col min="1" max="1" width="4.28125" style="0" customWidth="1"/>
    <col min="2" max="2" width="8.28125" style="0" customWidth="1"/>
    <col min="3" max="3" width="8.7109375" style="0" customWidth="1"/>
    <col min="4" max="4" width="31.57421875" style="0" customWidth="1"/>
    <col min="5" max="5" width="15.57421875" style="0" customWidth="1"/>
    <col min="6" max="6" width="14.57421875" style="0" customWidth="1"/>
    <col min="7" max="7" width="20.7109375" style="0" customWidth="1"/>
    <col min="8" max="8" width="13.421875" style="0" bestFit="1" customWidth="1"/>
    <col min="10" max="10" width="13.421875" style="0" bestFit="1" customWidth="1"/>
  </cols>
  <sheetData>
    <row r="1" spans="1:6" ht="21">
      <c r="A1" s="291" t="s">
        <v>251</v>
      </c>
      <c r="B1" s="291"/>
      <c r="C1" s="291"/>
      <c r="D1" s="291"/>
      <c r="E1" s="292"/>
      <c r="F1" s="292"/>
    </row>
    <row r="2" spans="1:6" ht="15">
      <c r="A2" s="1"/>
      <c r="B2" s="12"/>
      <c r="C2" s="12"/>
      <c r="D2" s="1"/>
      <c r="E2" s="12"/>
      <c r="F2" s="12"/>
    </row>
    <row r="3" spans="1:6" ht="15">
      <c r="A3" s="286" t="s">
        <v>255</v>
      </c>
      <c r="B3" s="286"/>
      <c r="C3" s="286"/>
      <c r="D3" s="286"/>
      <c r="E3" s="286"/>
      <c r="F3" s="286"/>
    </row>
    <row r="4" spans="1:6" ht="15">
      <c r="A4" s="12"/>
      <c r="B4" s="12"/>
      <c r="C4" s="12"/>
      <c r="D4" s="1"/>
      <c r="E4" s="1"/>
      <c r="F4" s="1"/>
    </row>
    <row r="5" spans="1:6" ht="12.75">
      <c r="A5" s="293" t="s">
        <v>15</v>
      </c>
      <c r="B5" s="295" t="s">
        <v>16</v>
      </c>
      <c r="C5" s="296"/>
      <c r="D5" s="297"/>
      <c r="E5" s="31" t="s">
        <v>17</v>
      </c>
      <c r="F5" s="31" t="s">
        <v>17</v>
      </c>
    </row>
    <row r="6" spans="1:6" ht="12.75">
      <c r="A6" s="294"/>
      <c r="B6" s="298"/>
      <c r="C6" s="299"/>
      <c r="D6" s="300"/>
      <c r="E6" s="33" t="s">
        <v>18</v>
      </c>
      <c r="F6" s="33" t="s">
        <v>19</v>
      </c>
    </row>
    <row r="7" spans="1:6" ht="12.75">
      <c r="A7" s="34" t="s">
        <v>20</v>
      </c>
      <c r="B7" s="301" t="s">
        <v>21</v>
      </c>
      <c r="C7" s="302"/>
      <c r="D7" s="303"/>
      <c r="E7" s="109"/>
      <c r="F7" s="109"/>
    </row>
    <row r="8" spans="1:7" ht="12.75">
      <c r="A8" s="38"/>
      <c r="B8" s="35">
        <v>1</v>
      </c>
      <c r="C8" s="264" t="s">
        <v>22</v>
      </c>
      <c r="D8" s="265"/>
      <c r="E8" s="112">
        <f>E9+E10+E11</f>
        <v>1079645</v>
      </c>
      <c r="F8" s="112">
        <f>F9+F10</f>
        <v>393437</v>
      </c>
      <c r="G8" s="111">
        <f>E8-F8</f>
        <v>686208</v>
      </c>
    </row>
    <row r="9" spans="1:6" ht="12.75">
      <c r="A9" s="38"/>
      <c r="B9" s="35"/>
      <c r="C9" s="9" t="s">
        <v>23</v>
      </c>
      <c r="D9" s="42" t="s">
        <v>174</v>
      </c>
      <c r="E9" s="109">
        <v>1073180</v>
      </c>
      <c r="F9" s="109">
        <v>332153</v>
      </c>
    </row>
    <row r="10" spans="1:6" ht="12.75">
      <c r="A10" s="38"/>
      <c r="B10" s="35"/>
      <c r="C10" s="9" t="s">
        <v>23</v>
      </c>
      <c r="D10" s="42" t="s">
        <v>175</v>
      </c>
      <c r="E10" s="109">
        <v>-1714</v>
      </c>
      <c r="F10" s="109">
        <v>61284</v>
      </c>
    </row>
    <row r="11" spans="1:6" ht="12.75">
      <c r="A11" s="38"/>
      <c r="B11" s="35"/>
      <c r="C11" s="9" t="s">
        <v>23</v>
      </c>
      <c r="D11" s="42" t="s">
        <v>194</v>
      </c>
      <c r="E11" s="109">
        <v>8179</v>
      </c>
      <c r="F11" s="109"/>
    </row>
    <row r="12" spans="1:7" ht="12.75">
      <c r="A12" s="38"/>
      <c r="B12" s="35">
        <v>2</v>
      </c>
      <c r="C12" s="264" t="s">
        <v>24</v>
      </c>
      <c r="D12" s="265"/>
      <c r="E12" s="112">
        <f>E13</f>
        <v>3843301</v>
      </c>
      <c r="F12" s="112">
        <f>F13</f>
        <v>744000</v>
      </c>
      <c r="G12" s="111">
        <f>E12-F12</f>
        <v>3099301</v>
      </c>
    </row>
    <row r="13" spans="1:6" ht="12.75">
      <c r="A13" s="38"/>
      <c r="B13" s="9"/>
      <c r="C13" s="9" t="s">
        <v>23</v>
      </c>
      <c r="D13" s="42" t="s">
        <v>25</v>
      </c>
      <c r="E13" s="109">
        <v>3843301</v>
      </c>
      <c r="F13" s="109">
        <v>744000</v>
      </c>
    </row>
    <row r="14" spans="1:6" ht="12.75">
      <c r="A14" s="38"/>
      <c r="B14" s="9"/>
      <c r="C14" s="9" t="s">
        <v>23</v>
      </c>
      <c r="D14" s="42" t="s">
        <v>26</v>
      </c>
      <c r="E14" s="109"/>
      <c r="F14" s="109"/>
    </row>
    <row r="15" spans="1:6" ht="12.75">
      <c r="A15" s="38"/>
      <c r="B15" s="9"/>
      <c r="C15" s="9" t="s">
        <v>23</v>
      </c>
      <c r="D15" s="42" t="s">
        <v>27</v>
      </c>
      <c r="E15" s="109"/>
      <c r="F15" s="109"/>
    </row>
    <row r="16" spans="1:6" ht="12.75">
      <c r="A16" s="38"/>
      <c r="B16" s="9"/>
      <c r="C16" s="9" t="s">
        <v>23</v>
      </c>
      <c r="D16" s="42"/>
      <c r="E16" s="109"/>
      <c r="F16" s="109"/>
    </row>
    <row r="17" spans="1:6" ht="12.75">
      <c r="A17" s="38"/>
      <c r="B17" s="35">
        <v>3</v>
      </c>
      <c r="C17" s="264" t="s">
        <v>28</v>
      </c>
      <c r="D17" s="265"/>
      <c r="E17" s="109"/>
      <c r="F17" s="109"/>
    </row>
    <row r="18" spans="1:6" ht="12.75">
      <c r="A18" s="38"/>
      <c r="B18" s="9"/>
      <c r="C18" s="9" t="s">
        <v>23</v>
      </c>
      <c r="D18" s="42" t="s">
        <v>29</v>
      </c>
      <c r="E18" s="109"/>
      <c r="F18" s="109"/>
    </row>
    <row r="19" spans="1:6" ht="12.75">
      <c r="A19" s="38"/>
      <c r="B19" s="9"/>
      <c r="C19" s="9" t="s">
        <v>23</v>
      </c>
      <c r="D19" s="42" t="s">
        <v>30</v>
      </c>
      <c r="E19" s="109"/>
      <c r="F19" s="109"/>
    </row>
    <row r="20" spans="1:6" ht="12.75">
      <c r="A20" s="38"/>
      <c r="B20" s="9"/>
      <c r="C20" s="9" t="s">
        <v>23</v>
      </c>
      <c r="D20" s="42" t="s">
        <v>31</v>
      </c>
      <c r="E20" s="109"/>
      <c r="F20" s="109"/>
    </row>
    <row r="21" spans="1:6" ht="12.75">
      <c r="A21" s="38"/>
      <c r="B21" s="9"/>
      <c r="C21" s="9" t="s">
        <v>23</v>
      </c>
      <c r="D21" s="42" t="s">
        <v>32</v>
      </c>
      <c r="E21" s="109"/>
      <c r="F21" s="109"/>
    </row>
    <row r="22" spans="1:6" ht="12.75">
      <c r="A22" s="38"/>
      <c r="B22" s="9"/>
      <c r="C22" s="9" t="s">
        <v>23</v>
      </c>
      <c r="D22" s="42" t="s">
        <v>33</v>
      </c>
      <c r="E22" s="109"/>
      <c r="F22" s="109"/>
    </row>
    <row r="23" spans="1:6" ht="12.75">
      <c r="A23" s="38"/>
      <c r="B23" s="9"/>
      <c r="C23" s="9" t="s">
        <v>23</v>
      </c>
      <c r="D23" s="42"/>
      <c r="E23" s="109"/>
      <c r="F23" s="109"/>
    </row>
    <row r="24" spans="1:6" ht="12.75">
      <c r="A24" s="38"/>
      <c r="B24" s="9"/>
      <c r="C24" s="9" t="s">
        <v>23</v>
      </c>
      <c r="D24" s="42"/>
      <c r="E24" s="109"/>
      <c r="F24" s="109"/>
    </row>
    <row r="25" spans="1:7" ht="12.75">
      <c r="A25" s="34" t="s">
        <v>34</v>
      </c>
      <c r="B25" s="269" t="s">
        <v>35</v>
      </c>
      <c r="C25" s="270"/>
      <c r="D25" s="271"/>
      <c r="E25" s="109"/>
      <c r="F25" s="109"/>
      <c r="G25" s="111">
        <f>G26+1559794</f>
        <v>5961650</v>
      </c>
    </row>
    <row r="26" spans="1:7" ht="12.75">
      <c r="A26" s="38"/>
      <c r="B26" s="35">
        <v>4</v>
      </c>
      <c r="C26" s="264" t="s">
        <v>36</v>
      </c>
      <c r="D26" s="265"/>
      <c r="E26" s="109">
        <f>E29+E30</f>
        <v>9615333</v>
      </c>
      <c r="F26" s="109">
        <f>F29+F30</f>
        <v>5213477</v>
      </c>
      <c r="G26" s="111">
        <f>E26-F26</f>
        <v>4401856</v>
      </c>
    </row>
    <row r="27" spans="1:6" ht="12.75">
      <c r="A27" s="38"/>
      <c r="B27" s="9"/>
      <c r="C27" s="9" t="s">
        <v>23</v>
      </c>
      <c r="D27" s="42" t="s">
        <v>37</v>
      </c>
      <c r="E27" s="109"/>
      <c r="F27" s="109"/>
    </row>
    <row r="28" spans="1:6" ht="12.75">
      <c r="A28" s="38"/>
      <c r="B28" s="9"/>
      <c r="C28" s="9" t="s">
        <v>23</v>
      </c>
      <c r="D28" s="42" t="s">
        <v>38</v>
      </c>
      <c r="E28" s="109"/>
      <c r="F28" s="109"/>
    </row>
    <row r="29" spans="1:6" ht="12.75">
      <c r="A29" s="38"/>
      <c r="B29" s="9"/>
      <c r="C29" s="9" t="s">
        <v>23</v>
      </c>
      <c r="D29" s="42" t="s">
        <v>196</v>
      </c>
      <c r="E29" s="109">
        <v>5909548</v>
      </c>
      <c r="F29" s="109">
        <v>3669068</v>
      </c>
    </row>
    <row r="30" spans="1:6" ht="12.75">
      <c r="A30" s="38"/>
      <c r="B30" s="9"/>
      <c r="C30" s="9" t="s">
        <v>23</v>
      </c>
      <c r="D30" s="42" t="s">
        <v>39</v>
      </c>
      <c r="E30" s="109">
        <v>3705785</v>
      </c>
      <c r="F30" s="109">
        <v>1544409</v>
      </c>
    </row>
    <row r="31" spans="1:6" ht="13.5" thickBot="1">
      <c r="A31" s="127"/>
      <c r="B31" s="128">
        <v>5</v>
      </c>
      <c r="C31" s="281" t="s">
        <v>40</v>
      </c>
      <c r="D31" s="282"/>
      <c r="E31" s="122"/>
      <c r="F31" s="122"/>
    </row>
    <row r="32" spans="1:19" ht="18.75" thickBot="1">
      <c r="A32" s="129"/>
      <c r="B32" s="283" t="s">
        <v>41</v>
      </c>
      <c r="C32" s="284"/>
      <c r="D32" s="285"/>
      <c r="E32" s="130">
        <f>E26+E12+E8</f>
        <v>14538279</v>
      </c>
      <c r="F32" s="130">
        <f>F26+F12+F8</f>
        <v>6350914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s="123" customFormat="1" ht="12.75" customHeight="1">
      <c r="A33" s="280"/>
      <c r="B33" s="261"/>
      <c r="C33" s="280"/>
      <c r="D33" s="55"/>
      <c r="E33" s="280"/>
      <c r="F33" s="290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s="123" customFormat="1" ht="12.75" customHeight="1">
      <c r="A34" s="280"/>
      <c r="B34" s="261"/>
      <c r="C34" s="280"/>
      <c r="D34" s="55"/>
      <c r="E34" s="280"/>
      <c r="F34" s="290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s="123" customFormat="1" ht="12.75" customHeight="1">
      <c r="A35" s="280"/>
      <c r="B35" s="261"/>
      <c r="C35" s="280"/>
      <c r="D35" s="55"/>
      <c r="E35" s="280"/>
      <c r="F35" s="290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s="123" customFormat="1" ht="12.75" customHeight="1">
      <c r="A36" s="280"/>
      <c r="B36" s="261"/>
      <c r="C36" s="280"/>
      <c r="D36" s="55"/>
      <c r="E36" s="280"/>
      <c r="F36" s="290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s="123" customFormat="1" ht="12.75" customHeight="1">
      <c r="A37" s="280"/>
      <c r="B37" s="261"/>
      <c r="C37" s="280"/>
      <c r="D37" s="55"/>
      <c r="E37" s="280"/>
      <c r="F37" s="290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s="123" customFormat="1" ht="12.75" customHeight="1">
      <c r="A38" s="280"/>
      <c r="B38" s="261"/>
      <c r="C38" s="280"/>
      <c r="D38" s="55"/>
      <c r="E38" s="280"/>
      <c r="F38" s="290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s="123" customFormat="1" ht="12.75" customHeight="1">
      <c r="A39" s="280"/>
      <c r="B39" s="261"/>
      <c r="C39" s="280"/>
      <c r="D39" s="124" t="s">
        <v>147</v>
      </c>
      <c r="E39" s="280"/>
      <c r="F39" s="290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s="123" customFormat="1" ht="12.75" customHeight="1">
      <c r="A40" s="280"/>
      <c r="B40" s="261"/>
      <c r="C40" s="280"/>
      <c r="D40" s="55"/>
      <c r="E40" s="280"/>
      <c r="F40" s="290"/>
      <c r="G40" s="55"/>
      <c r="H40" s="55"/>
      <c r="I40" s="55"/>
      <c r="J40" s="166"/>
      <c r="K40" s="55"/>
      <c r="L40" s="55"/>
      <c r="M40" s="55"/>
      <c r="N40" s="55"/>
      <c r="O40" s="55"/>
      <c r="P40" s="55"/>
      <c r="Q40" s="55"/>
      <c r="R40" s="55"/>
      <c r="S40" s="55"/>
    </row>
    <row r="41" spans="1:19" s="123" customFormat="1" ht="12.75" customHeight="1">
      <c r="A41" s="280"/>
      <c r="B41" s="261"/>
      <c r="C41" s="280"/>
      <c r="D41" s="55"/>
      <c r="E41" s="280"/>
      <c r="F41" s="290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123" customFormat="1" ht="12.75" customHeight="1">
      <c r="A42" s="280"/>
      <c r="B42" s="261"/>
      <c r="C42" s="280"/>
      <c r="D42" s="55"/>
      <c r="E42" s="280"/>
      <c r="F42" s="290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s="123" customFormat="1" ht="12.75" customHeight="1">
      <c r="A43" s="280"/>
      <c r="B43" s="261"/>
      <c r="C43" s="280"/>
      <c r="D43" s="55"/>
      <c r="E43" s="280"/>
      <c r="F43" s="290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s="123" customFormat="1" ht="12.75" customHeight="1">
      <c r="A44" s="280"/>
      <c r="B44" s="261"/>
      <c r="C44" s="280"/>
      <c r="D44" s="55"/>
      <c r="E44" s="280"/>
      <c r="F44" s="290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s="123" customFormat="1" ht="12.75" customHeight="1">
      <c r="A45" s="280"/>
      <c r="B45" s="261"/>
      <c r="C45" s="280"/>
      <c r="D45" s="55"/>
      <c r="E45" s="280"/>
      <c r="F45" s="290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s="123" customFormat="1" ht="12.75" customHeight="1">
      <c r="A46" s="280"/>
      <c r="B46" s="261"/>
      <c r="C46" s="280"/>
      <c r="D46" s="55"/>
      <c r="E46" s="280"/>
      <c r="F46" s="290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s="123" customFormat="1" ht="12.75" customHeight="1">
      <c r="A47" s="280"/>
      <c r="B47" s="261"/>
      <c r="C47" s="280"/>
      <c r="D47" s="55"/>
      <c r="E47" s="280"/>
      <c r="F47" s="290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s="123" customFormat="1" ht="12.75" customHeight="1">
      <c r="A48" s="280"/>
      <c r="B48" s="261"/>
      <c r="C48" s="280"/>
      <c r="D48" s="55"/>
      <c r="E48" s="280"/>
      <c r="F48" s="290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s="123" customFormat="1" ht="12.75" customHeight="1">
      <c r="A49" s="280"/>
      <c r="B49" s="261"/>
      <c r="C49" s="280"/>
      <c r="D49" s="55"/>
      <c r="E49" s="280"/>
      <c r="F49" s="290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s="123" customFormat="1" ht="12.75" customHeight="1">
      <c r="A50" s="280"/>
      <c r="B50" s="261"/>
      <c r="C50" s="280"/>
      <c r="D50" s="55"/>
      <c r="E50" s="280"/>
      <c r="F50" s="290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s="123" customFormat="1" ht="12.75" customHeight="1">
      <c r="A51" s="280"/>
      <c r="B51" s="261"/>
      <c r="C51" s="280"/>
      <c r="D51" s="55"/>
      <c r="E51" s="280"/>
      <c r="F51" s="290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s="123" customFormat="1" ht="12.75" customHeight="1">
      <c r="A52" s="280"/>
      <c r="B52" s="261"/>
      <c r="C52" s="280"/>
      <c r="D52" s="55"/>
      <c r="E52" s="280"/>
      <c r="F52" s="290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s="123" customFormat="1" ht="12.75" customHeight="1">
      <c r="A53" s="280"/>
      <c r="B53" s="261"/>
      <c r="C53" s="280"/>
      <c r="D53" s="55"/>
      <c r="E53" s="280"/>
      <c r="F53" s="290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s="123" customFormat="1" ht="12.75" customHeight="1">
      <c r="A54" s="280"/>
      <c r="B54" s="261"/>
      <c r="C54" s="280"/>
      <c r="D54" s="55"/>
      <c r="E54" s="280"/>
      <c r="F54" s="290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s="123" customFormat="1" ht="12.75" customHeight="1">
      <c r="A55" s="280"/>
      <c r="B55" s="261"/>
      <c r="C55" s="280"/>
      <c r="D55" s="55"/>
      <c r="E55" s="280"/>
      <c r="F55" s="290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s="123" customFormat="1" ht="12.75" customHeight="1">
      <c r="A56" s="280"/>
      <c r="B56" s="261"/>
      <c r="C56" s="280"/>
      <c r="D56" s="55"/>
      <c r="E56" s="280"/>
      <c r="F56" s="290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.75" customHeight="1" thickBot="1">
      <c r="A57" s="280"/>
      <c r="B57" s="261"/>
      <c r="C57" s="280"/>
      <c r="D57" s="159" t="s">
        <v>256</v>
      </c>
      <c r="E57" s="280"/>
      <c r="F57" s="290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.75">
      <c r="A58" s="272" t="s">
        <v>15</v>
      </c>
      <c r="B58" s="274" t="s">
        <v>42</v>
      </c>
      <c r="C58" s="275"/>
      <c r="D58" s="276"/>
      <c r="E58" s="125" t="s">
        <v>17</v>
      </c>
      <c r="F58" s="163" t="s">
        <v>17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3.5" thickBot="1">
      <c r="A59" s="273"/>
      <c r="B59" s="277"/>
      <c r="C59" s="278"/>
      <c r="D59" s="279"/>
      <c r="E59" s="126" t="s">
        <v>18</v>
      </c>
      <c r="F59" s="164" t="s">
        <v>19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.75">
      <c r="A60" s="34" t="s">
        <v>20</v>
      </c>
      <c r="B60" s="287" t="s">
        <v>43</v>
      </c>
      <c r="C60" s="288"/>
      <c r="D60" s="289"/>
      <c r="E60" s="109"/>
      <c r="F60" s="16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.75">
      <c r="A61" s="38"/>
      <c r="B61" s="35">
        <v>1</v>
      </c>
      <c r="C61" s="264" t="s">
        <v>44</v>
      </c>
      <c r="D61" s="265"/>
      <c r="E61" s="109"/>
      <c r="F61" s="16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.75">
      <c r="A62" s="38"/>
      <c r="B62" s="9"/>
      <c r="C62" s="9" t="s">
        <v>23</v>
      </c>
      <c r="D62" s="42" t="s">
        <v>45</v>
      </c>
      <c r="E62" s="109"/>
      <c r="F62" s="16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.75">
      <c r="A63" s="38"/>
      <c r="B63" s="9"/>
      <c r="C63" s="9" t="s">
        <v>23</v>
      </c>
      <c r="D63" s="42" t="s">
        <v>46</v>
      </c>
      <c r="E63" s="109"/>
      <c r="F63" s="16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.75">
      <c r="A64" s="38"/>
      <c r="B64" s="35">
        <v>2</v>
      </c>
      <c r="C64" s="264" t="s">
        <v>47</v>
      </c>
      <c r="D64" s="265"/>
      <c r="E64" s="112">
        <f>SUM(E65:E74)</f>
        <v>7630792</v>
      </c>
      <c r="F64" s="112">
        <f>SUM(F65:F74)</f>
        <v>1904207</v>
      </c>
      <c r="G64" s="166">
        <f>E64-F64</f>
        <v>5726585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.75">
      <c r="A65" s="38"/>
      <c r="B65" s="9"/>
      <c r="C65" s="9" t="s">
        <v>23</v>
      </c>
      <c r="D65" s="42" t="s">
        <v>48</v>
      </c>
      <c r="E65" s="109">
        <v>2893194</v>
      </c>
      <c r="F65" s="109">
        <v>1066709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.75">
      <c r="A66" s="38"/>
      <c r="B66" s="9"/>
      <c r="C66" s="9" t="s">
        <v>23</v>
      </c>
      <c r="D66" s="42" t="s">
        <v>49</v>
      </c>
      <c r="E66" s="109">
        <v>2893028</v>
      </c>
      <c r="F66" s="109">
        <v>544546</v>
      </c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.75">
      <c r="A67" s="38"/>
      <c r="B67" s="9"/>
      <c r="C67" s="9" t="s">
        <v>23</v>
      </c>
      <c r="D67" s="42" t="s">
        <v>50</v>
      </c>
      <c r="E67" s="109">
        <v>51042</v>
      </c>
      <c r="F67" s="109">
        <v>24469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.75">
      <c r="A68" s="38"/>
      <c r="B68" s="9"/>
      <c r="C68" s="9" t="s">
        <v>23</v>
      </c>
      <c r="D68" s="42" t="s">
        <v>51</v>
      </c>
      <c r="E68" s="109">
        <v>280000</v>
      </c>
      <c r="F68" s="109">
        <v>100000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.75">
      <c r="A69" s="38"/>
      <c r="B69" s="9"/>
      <c r="C69" s="9" t="s">
        <v>23</v>
      </c>
      <c r="D69" s="42" t="s">
        <v>204</v>
      </c>
      <c r="E69" s="109">
        <v>133884</v>
      </c>
      <c r="F69" s="109">
        <v>97263</v>
      </c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.75">
      <c r="A70" s="38"/>
      <c r="B70" s="9"/>
      <c r="C70" s="9" t="s">
        <v>23</v>
      </c>
      <c r="D70" s="42" t="s">
        <v>173</v>
      </c>
      <c r="E70" s="109"/>
      <c r="F70" s="109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.75">
      <c r="A71" s="38"/>
      <c r="B71" s="9"/>
      <c r="C71" s="9" t="s">
        <v>23</v>
      </c>
      <c r="D71" s="42" t="s">
        <v>52</v>
      </c>
      <c r="E71" s="109"/>
      <c r="F71" s="109"/>
      <c r="G71" s="55"/>
      <c r="H71" s="167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.75">
      <c r="A72" s="38"/>
      <c r="B72" s="9"/>
      <c r="C72" s="9" t="s">
        <v>23</v>
      </c>
      <c r="D72" s="42" t="s">
        <v>53</v>
      </c>
      <c r="E72" s="162">
        <v>1247200</v>
      </c>
      <c r="F72" s="162"/>
      <c r="G72" s="55"/>
      <c r="H72" s="168"/>
      <c r="I72" s="55"/>
      <c r="J72" s="166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.75">
      <c r="A73" s="38"/>
      <c r="B73" s="9"/>
      <c r="C73" s="9" t="s">
        <v>23</v>
      </c>
      <c r="D73" s="37" t="s">
        <v>54</v>
      </c>
      <c r="E73" s="109"/>
      <c r="F73" s="109"/>
      <c r="G73" s="55"/>
      <c r="H73" s="167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.75">
      <c r="A74" s="38"/>
      <c r="B74" s="9"/>
      <c r="C74" s="9" t="s">
        <v>23</v>
      </c>
      <c r="D74" s="37" t="s">
        <v>198</v>
      </c>
      <c r="E74" s="109">
        <v>132444</v>
      </c>
      <c r="F74" s="109">
        <v>71220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.75">
      <c r="A75" s="34" t="s">
        <v>34</v>
      </c>
      <c r="B75" s="269" t="s">
        <v>55</v>
      </c>
      <c r="C75" s="270"/>
      <c r="D75" s="271"/>
      <c r="E75" s="109"/>
      <c r="F75" s="109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.75">
      <c r="A76" s="38"/>
      <c r="B76" s="35">
        <v>1</v>
      </c>
      <c r="C76" s="264" t="s">
        <v>56</v>
      </c>
      <c r="D76" s="265"/>
      <c r="E76" s="109"/>
      <c r="F76" s="109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 ht="12.75">
      <c r="A77" s="38"/>
      <c r="B77" s="9"/>
      <c r="C77" s="9" t="s">
        <v>23</v>
      </c>
      <c r="D77" s="42"/>
      <c r="E77" s="109"/>
      <c r="F77" s="109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1:19" ht="12.75">
      <c r="A78" s="38"/>
      <c r="B78" s="35">
        <v>2</v>
      </c>
      <c r="C78" s="264" t="s">
        <v>57</v>
      </c>
      <c r="D78" s="265"/>
      <c r="E78" s="109"/>
      <c r="F78" s="109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2.75">
      <c r="A79" s="38"/>
      <c r="B79" s="35"/>
      <c r="C79" s="9" t="s">
        <v>23</v>
      </c>
      <c r="D79" s="42"/>
      <c r="E79" s="109"/>
      <c r="F79" s="109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34" t="s">
        <v>58</v>
      </c>
      <c r="B80" s="269" t="s">
        <v>59</v>
      </c>
      <c r="C80" s="270"/>
      <c r="D80" s="271"/>
      <c r="E80" s="112">
        <f>E81+E82+E83</f>
        <v>6907487</v>
      </c>
      <c r="F80" s="112">
        <f>F81+F82+F83</f>
        <v>4446707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2.75">
      <c r="A81" s="38"/>
      <c r="B81" s="35">
        <v>1</v>
      </c>
      <c r="C81" s="264" t="s">
        <v>60</v>
      </c>
      <c r="D81" s="265"/>
      <c r="E81" s="109">
        <v>100000</v>
      </c>
      <c r="F81" s="109">
        <v>100000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2.75">
      <c r="A82" s="38"/>
      <c r="B82" s="35">
        <v>2</v>
      </c>
      <c r="C82" s="264" t="s">
        <v>61</v>
      </c>
      <c r="D82" s="265"/>
      <c r="E82" s="109">
        <f>F82+F83</f>
        <v>4346707</v>
      </c>
      <c r="F82" s="109">
        <v>3182626</v>
      </c>
      <c r="G82" s="55"/>
      <c r="H82" s="166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2.75">
      <c r="A83" s="38"/>
      <c r="B83" s="35">
        <v>3</v>
      </c>
      <c r="C83" s="264" t="s">
        <v>62</v>
      </c>
      <c r="D83" s="265"/>
      <c r="E83" s="109">
        <v>2460780</v>
      </c>
      <c r="F83" s="109">
        <v>1164081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8">
      <c r="A84" s="38"/>
      <c r="B84" s="266" t="s">
        <v>63</v>
      </c>
      <c r="C84" s="267"/>
      <c r="D84" s="268"/>
      <c r="E84" s="112">
        <f>E80+E64</f>
        <v>14538279</v>
      </c>
      <c r="F84" s="112">
        <f>F80+F64</f>
        <v>6350914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7:19" ht="12.75"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7" spans="4:10" ht="15">
      <c r="D87" s="286" t="s">
        <v>147</v>
      </c>
      <c r="E87" s="286"/>
      <c r="F87" s="286"/>
      <c r="J87" s="111"/>
    </row>
    <row r="88" spans="4:5" ht="12.75">
      <c r="D88" s="111"/>
      <c r="E88" s="110"/>
    </row>
    <row r="89" ht="12.75">
      <c r="E89" s="55"/>
    </row>
    <row r="90" ht="12.75">
      <c r="E90" s="55"/>
    </row>
    <row r="91" ht="12.75">
      <c r="E91" s="110"/>
    </row>
  </sheetData>
  <sheetProtection/>
  <mergeCells count="32">
    <mergeCell ref="C8:D8"/>
    <mergeCell ref="C12:D12"/>
    <mergeCell ref="C17:D17"/>
    <mergeCell ref="A1:D1"/>
    <mergeCell ref="E1:F1"/>
    <mergeCell ref="A3:F3"/>
    <mergeCell ref="A5:A6"/>
    <mergeCell ref="B5:D6"/>
    <mergeCell ref="B7:D7"/>
    <mergeCell ref="B25:D25"/>
    <mergeCell ref="C26:D26"/>
    <mergeCell ref="C31:D31"/>
    <mergeCell ref="B32:D32"/>
    <mergeCell ref="D87:F87"/>
    <mergeCell ref="B60:D60"/>
    <mergeCell ref="C61:D61"/>
    <mergeCell ref="C64:D64"/>
    <mergeCell ref="B75:D75"/>
    <mergeCell ref="F33:F57"/>
    <mergeCell ref="A58:A59"/>
    <mergeCell ref="B58:D59"/>
    <mergeCell ref="A33:A57"/>
    <mergeCell ref="B33:B57"/>
    <mergeCell ref="C33:C57"/>
    <mergeCell ref="E33:E57"/>
    <mergeCell ref="C82:D82"/>
    <mergeCell ref="C83:D83"/>
    <mergeCell ref="B84:D84"/>
    <mergeCell ref="C76:D76"/>
    <mergeCell ref="C78:D78"/>
    <mergeCell ref="B80:D80"/>
    <mergeCell ref="C81:D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0">
      <selection activeCell="I14" sqref="I14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421875" style="0" customWidth="1"/>
    <col min="4" max="4" width="23.7109375" style="0" customWidth="1"/>
    <col min="5" max="5" width="18.00390625" style="0" customWidth="1"/>
    <col min="6" max="6" width="17.140625" style="0" customWidth="1"/>
    <col min="9" max="9" width="13.140625" style="0" customWidth="1"/>
  </cols>
  <sheetData>
    <row r="1" spans="1:4" ht="21">
      <c r="A1" s="291" t="s">
        <v>251</v>
      </c>
      <c r="B1" s="291"/>
      <c r="C1" s="291"/>
      <c r="D1" s="291"/>
    </row>
    <row r="2" spans="1:6" ht="18">
      <c r="A2" s="321" t="s">
        <v>258</v>
      </c>
      <c r="B2" s="321"/>
      <c r="C2" s="321"/>
      <c r="D2" s="321"/>
      <c r="E2" s="321"/>
      <c r="F2" s="321"/>
    </row>
    <row r="3" spans="1:6" ht="15">
      <c r="A3" s="322" t="s">
        <v>64</v>
      </c>
      <c r="B3" s="322"/>
      <c r="C3" s="322"/>
      <c r="D3" s="322"/>
      <c r="E3" s="322"/>
      <c r="F3" s="322"/>
    </row>
    <row r="4" spans="1:6" ht="15">
      <c r="A4" s="12"/>
      <c r="B4" s="12"/>
      <c r="C4" s="12"/>
      <c r="D4" s="1"/>
      <c r="E4" s="1"/>
      <c r="F4" s="1"/>
    </row>
    <row r="5" spans="1:6" ht="12.75">
      <c r="A5" s="323" t="s">
        <v>15</v>
      </c>
      <c r="B5" s="325" t="s">
        <v>65</v>
      </c>
      <c r="C5" s="326"/>
      <c r="D5" s="327"/>
      <c r="E5" s="44" t="s">
        <v>17</v>
      </c>
      <c r="F5" s="44" t="s">
        <v>17</v>
      </c>
    </row>
    <row r="6" spans="1:6" ht="12.75">
      <c r="A6" s="324"/>
      <c r="B6" s="328"/>
      <c r="C6" s="329"/>
      <c r="D6" s="330"/>
      <c r="E6" s="45" t="s">
        <v>18</v>
      </c>
      <c r="F6" s="45" t="s">
        <v>19</v>
      </c>
    </row>
    <row r="7" spans="1:6" ht="12.75">
      <c r="A7" s="46" t="s">
        <v>20</v>
      </c>
      <c r="B7" s="316" t="s">
        <v>66</v>
      </c>
      <c r="C7" s="317"/>
      <c r="D7" s="318"/>
      <c r="E7" s="113">
        <f>E8+E9+E10</f>
        <v>16127730</v>
      </c>
      <c r="F7" s="113">
        <v>19735949</v>
      </c>
    </row>
    <row r="8" spans="1:6" ht="12.75">
      <c r="A8" s="46"/>
      <c r="B8" s="48" t="s">
        <v>67</v>
      </c>
      <c r="C8" s="319" t="s">
        <v>257</v>
      </c>
      <c r="D8" s="320"/>
      <c r="E8" s="105">
        <v>15748189</v>
      </c>
      <c r="F8" s="105"/>
    </row>
    <row r="9" spans="1:6" ht="12.75">
      <c r="A9" s="46"/>
      <c r="B9" s="48" t="s">
        <v>67</v>
      </c>
      <c r="C9" s="319" t="s">
        <v>260</v>
      </c>
      <c r="D9" s="320"/>
      <c r="E9" s="105">
        <v>379541</v>
      </c>
      <c r="F9" s="105"/>
    </row>
    <row r="10" spans="1:6" ht="12.75">
      <c r="A10" s="46"/>
      <c r="B10" s="48" t="s">
        <v>67</v>
      </c>
      <c r="C10" s="319"/>
      <c r="D10" s="320"/>
      <c r="E10" s="105"/>
      <c r="F10" s="105"/>
    </row>
    <row r="11" spans="1:6" ht="12.75">
      <c r="A11" s="46" t="s">
        <v>34</v>
      </c>
      <c r="B11" s="309" t="s">
        <v>68</v>
      </c>
      <c r="C11" s="310"/>
      <c r="D11" s="311"/>
      <c r="E11" s="113">
        <f>E16+E19+E20+E30</f>
        <v>13393530</v>
      </c>
      <c r="F11" s="113">
        <f>F16+F19+F20+F30</f>
        <v>18385818</v>
      </c>
    </row>
    <row r="12" spans="1:6" ht="12.75">
      <c r="A12" s="50">
        <v>1</v>
      </c>
      <c r="B12" s="306" t="s">
        <v>69</v>
      </c>
      <c r="C12" s="307"/>
      <c r="D12" s="308"/>
      <c r="E12" s="134"/>
      <c r="F12" s="134"/>
    </row>
    <row r="13" spans="1:6" ht="12.75">
      <c r="A13" s="52"/>
      <c r="B13" s="48" t="s">
        <v>67</v>
      </c>
      <c r="C13" s="314" t="s">
        <v>70</v>
      </c>
      <c r="D13" s="315"/>
      <c r="E13" s="106"/>
      <c r="F13" s="106"/>
    </row>
    <row r="14" spans="1:6" ht="12.75">
      <c r="A14" s="52"/>
      <c r="B14" s="48" t="s">
        <v>67</v>
      </c>
      <c r="C14" s="314" t="s">
        <v>71</v>
      </c>
      <c r="D14" s="315"/>
      <c r="E14" s="106"/>
      <c r="F14" s="106"/>
    </row>
    <row r="15" spans="1:6" ht="12.75">
      <c r="A15" s="52"/>
      <c r="B15" s="48" t="s">
        <v>67</v>
      </c>
      <c r="C15" s="314" t="s">
        <v>72</v>
      </c>
      <c r="D15" s="315"/>
      <c r="E15" s="106"/>
      <c r="F15" s="106"/>
    </row>
    <row r="16" spans="1:6" ht="12.75">
      <c r="A16" s="52">
        <v>2</v>
      </c>
      <c r="B16" s="306" t="s">
        <v>73</v>
      </c>
      <c r="C16" s="307"/>
      <c r="D16" s="308"/>
      <c r="E16" s="135">
        <f>E17+E18</f>
        <v>7500486</v>
      </c>
      <c r="F16" s="135">
        <f>F17+F18</f>
        <v>13372144</v>
      </c>
    </row>
    <row r="17" spans="1:6" ht="12.75">
      <c r="A17" s="53"/>
      <c r="B17" s="48" t="s">
        <v>67</v>
      </c>
      <c r="C17" s="314" t="s">
        <v>74</v>
      </c>
      <c r="D17" s="315"/>
      <c r="E17" s="107">
        <v>7200000</v>
      </c>
      <c r="F17" s="107">
        <v>13200000</v>
      </c>
    </row>
    <row r="18" spans="1:6" ht="12.75">
      <c r="A18" s="46"/>
      <c r="B18" s="48" t="s">
        <v>67</v>
      </c>
      <c r="C18" s="314" t="s">
        <v>172</v>
      </c>
      <c r="D18" s="315"/>
      <c r="E18" s="105">
        <v>300486</v>
      </c>
      <c r="F18" s="105">
        <v>172144</v>
      </c>
    </row>
    <row r="19" spans="1:6" ht="12.75">
      <c r="A19" s="54">
        <v>3</v>
      </c>
      <c r="B19" s="306" t="s">
        <v>75</v>
      </c>
      <c r="C19" s="307"/>
      <c r="D19" s="308"/>
      <c r="E19" s="113">
        <v>1559794</v>
      </c>
      <c r="F19" s="113">
        <v>1159188</v>
      </c>
    </row>
    <row r="20" spans="1:6" ht="12.75">
      <c r="A20" s="54">
        <v>4</v>
      </c>
      <c r="B20" s="306" t="s">
        <v>76</v>
      </c>
      <c r="C20" s="307"/>
      <c r="D20" s="308"/>
      <c r="E20" s="113">
        <f>SUM(E21:E28)</f>
        <v>4295556</v>
      </c>
      <c r="F20" s="113">
        <f>F21+F22+F23+F24+F25+F27+F28</f>
        <v>3829976</v>
      </c>
    </row>
    <row r="21" spans="1:6" ht="12.75">
      <c r="A21" s="54"/>
      <c r="B21" s="48" t="s">
        <v>67</v>
      </c>
      <c r="C21" s="307" t="s">
        <v>77</v>
      </c>
      <c r="D21" s="308"/>
      <c r="E21" s="105"/>
      <c r="F21" s="105">
        <v>210225</v>
      </c>
    </row>
    <row r="22" spans="1:6" ht="12.75">
      <c r="A22" s="54"/>
      <c r="B22" s="48" t="s">
        <v>67</v>
      </c>
      <c r="C22" s="307" t="s">
        <v>203</v>
      </c>
      <c r="D22" s="308"/>
      <c r="E22" s="105">
        <v>1017877</v>
      </c>
      <c r="F22" s="105">
        <f>450064+74500+60480</f>
        <v>585044</v>
      </c>
    </row>
    <row r="23" spans="1:6" ht="12.75">
      <c r="A23" s="54"/>
      <c r="B23" s="48" t="s">
        <v>67</v>
      </c>
      <c r="C23" s="307" t="s">
        <v>176</v>
      </c>
      <c r="D23" s="308"/>
      <c r="E23" s="105">
        <v>28826</v>
      </c>
      <c r="F23" s="105">
        <v>30120</v>
      </c>
    </row>
    <row r="24" spans="1:6" ht="12.75">
      <c r="A24" s="54"/>
      <c r="B24" s="48" t="s">
        <v>67</v>
      </c>
      <c r="C24" s="307" t="s">
        <v>177</v>
      </c>
      <c r="D24" s="308"/>
      <c r="E24" s="105">
        <v>340000</v>
      </c>
      <c r="F24" s="105">
        <v>250000</v>
      </c>
    </row>
    <row r="25" spans="1:6" ht="12.75">
      <c r="A25" s="54"/>
      <c r="B25" s="48" t="s">
        <v>67</v>
      </c>
      <c r="C25" s="307" t="s">
        <v>178</v>
      </c>
      <c r="D25" s="308"/>
      <c r="E25" s="105"/>
      <c r="F25" s="105">
        <v>10367</v>
      </c>
    </row>
    <row r="26" spans="1:6" ht="12.75">
      <c r="A26" s="54"/>
      <c r="B26" s="48" t="s">
        <v>67</v>
      </c>
      <c r="C26" s="307" t="s">
        <v>259</v>
      </c>
      <c r="D26" s="308"/>
      <c r="E26" s="105">
        <v>1200000</v>
      </c>
      <c r="F26" s="105"/>
    </row>
    <row r="27" spans="1:6" ht="12.75">
      <c r="A27" s="54"/>
      <c r="B27" s="48" t="s">
        <v>67</v>
      </c>
      <c r="C27" s="312" t="s">
        <v>180</v>
      </c>
      <c r="D27" s="313"/>
      <c r="E27" s="105">
        <v>1514000</v>
      </c>
      <c r="F27" s="105">
        <v>2210000</v>
      </c>
    </row>
    <row r="28" spans="1:6" ht="12.75">
      <c r="A28" s="54"/>
      <c r="B28" s="48" t="s">
        <v>67</v>
      </c>
      <c r="C28" s="312" t="s">
        <v>197</v>
      </c>
      <c r="D28" s="313"/>
      <c r="E28" s="105">
        <v>194853</v>
      </c>
      <c r="F28" s="105">
        <v>534220</v>
      </c>
    </row>
    <row r="29" spans="1:6" ht="12.75">
      <c r="A29" s="54">
        <v>5</v>
      </c>
      <c r="B29" s="306" t="s">
        <v>261</v>
      </c>
      <c r="C29" s="307"/>
      <c r="D29" s="308"/>
      <c r="E29" s="113"/>
      <c r="F29" s="113"/>
    </row>
    <row r="30" spans="1:6" ht="12.75">
      <c r="A30" s="46"/>
      <c r="B30" s="48" t="s">
        <v>67</v>
      </c>
      <c r="C30" s="307" t="s">
        <v>78</v>
      </c>
      <c r="D30" s="308"/>
      <c r="E30" s="105">
        <v>37694</v>
      </c>
      <c r="F30" s="105">
        <f>11311.37+12898.63+300</f>
        <v>24510</v>
      </c>
    </row>
    <row r="31" spans="1:6" ht="12.75">
      <c r="A31" s="46"/>
      <c r="B31" s="48" t="s">
        <v>67</v>
      </c>
      <c r="C31" s="304"/>
      <c r="D31" s="305"/>
      <c r="E31" s="108"/>
      <c r="F31" s="108"/>
    </row>
    <row r="32" spans="1:6" ht="12.75">
      <c r="A32" s="46"/>
      <c r="B32" s="48" t="s">
        <v>67</v>
      </c>
      <c r="C32" s="304"/>
      <c r="D32" s="305"/>
      <c r="E32" s="105"/>
      <c r="F32" s="105"/>
    </row>
    <row r="33" spans="1:9" ht="12.75">
      <c r="A33" s="46" t="s">
        <v>79</v>
      </c>
      <c r="B33" s="309" t="s">
        <v>80</v>
      </c>
      <c r="C33" s="310"/>
      <c r="D33" s="311"/>
      <c r="E33" s="113">
        <f>SUM(E7-E11)</f>
        <v>2734200</v>
      </c>
      <c r="F33" s="113">
        <f>SUM(F7-F11)</f>
        <v>1350131</v>
      </c>
      <c r="I33" s="136"/>
    </row>
    <row r="34" spans="1:9" ht="12.75">
      <c r="A34" s="54"/>
      <c r="B34" s="48" t="s">
        <v>67</v>
      </c>
      <c r="C34" s="304" t="s">
        <v>179</v>
      </c>
      <c r="D34" s="305"/>
      <c r="E34" s="105"/>
      <c r="F34" s="105">
        <v>510367</v>
      </c>
      <c r="I34" s="137"/>
    </row>
    <row r="35" spans="1:6" ht="12.75">
      <c r="A35" s="54">
        <v>6</v>
      </c>
      <c r="B35" s="306" t="s">
        <v>81</v>
      </c>
      <c r="C35" s="307"/>
      <c r="D35" s="308"/>
      <c r="E35" s="105">
        <f>(E33+E34)*10/100</f>
        <v>273420</v>
      </c>
      <c r="F35" s="105">
        <f>(F33+F34)*10/100</f>
        <v>186049.8</v>
      </c>
    </row>
    <row r="36" spans="1:9" ht="12.75">
      <c r="A36" s="46" t="s">
        <v>82</v>
      </c>
      <c r="B36" s="309" t="s">
        <v>83</v>
      </c>
      <c r="C36" s="310"/>
      <c r="D36" s="311"/>
      <c r="E36" s="113">
        <f>E33-E35</f>
        <v>2460780</v>
      </c>
      <c r="F36" s="113">
        <f>F33-F35</f>
        <v>1164081.2</v>
      </c>
      <c r="I36" s="111"/>
    </row>
    <row r="40" spans="4:6" ht="15">
      <c r="D40" s="28" t="s">
        <v>147</v>
      </c>
      <c r="E40" s="28"/>
      <c r="F40" s="28"/>
    </row>
    <row r="41" ht="12.75">
      <c r="I41" s="111">
        <f>E35-88787</f>
        <v>184633</v>
      </c>
    </row>
  </sheetData>
  <sheetProtection/>
  <mergeCells count="35">
    <mergeCell ref="A1:D1"/>
    <mergeCell ref="A2:F2"/>
    <mergeCell ref="A3:F3"/>
    <mergeCell ref="A5:A6"/>
    <mergeCell ref="B5:D6"/>
    <mergeCell ref="B11:D11"/>
    <mergeCell ref="B12:D12"/>
    <mergeCell ref="C13:D13"/>
    <mergeCell ref="C14:D14"/>
    <mergeCell ref="B7:D7"/>
    <mergeCell ref="C8:D8"/>
    <mergeCell ref="C9:D9"/>
    <mergeCell ref="C10:D10"/>
    <mergeCell ref="B19:D19"/>
    <mergeCell ref="B20:D20"/>
    <mergeCell ref="C21:D21"/>
    <mergeCell ref="C22:D22"/>
    <mergeCell ref="C15:D15"/>
    <mergeCell ref="B16:D16"/>
    <mergeCell ref="C17:D17"/>
    <mergeCell ref="C18:D18"/>
    <mergeCell ref="C26:D26"/>
    <mergeCell ref="C27:D27"/>
    <mergeCell ref="C28:D28"/>
    <mergeCell ref="B29:D29"/>
    <mergeCell ref="C23:D23"/>
    <mergeCell ref="C24:D24"/>
    <mergeCell ref="C25:D25"/>
    <mergeCell ref="C34:D34"/>
    <mergeCell ref="B35:D35"/>
    <mergeCell ref="B36:D36"/>
    <mergeCell ref="C30:D30"/>
    <mergeCell ref="C31:D31"/>
    <mergeCell ref="C32:D32"/>
    <mergeCell ref="B33:D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8"/>
  <sheetViews>
    <sheetView zoomScalePageLayoutView="0" workbookViewId="0" topLeftCell="A37">
      <selection activeCell="P49" sqref="P49"/>
    </sheetView>
  </sheetViews>
  <sheetFormatPr defaultColWidth="9.140625" defaultRowHeight="12.75"/>
  <cols>
    <col min="1" max="1" width="3.00390625" style="0" customWidth="1"/>
    <col min="2" max="2" width="12.00390625" style="0" customWidth="1"/>
    <col min="3" max="3" width="6.57421875" style="0" customWidth="1"/>
    <col min="4" max="4" width="5.57421875" style="0" customWidth="1"/>
    <col min="5" max="5" width="12.57421875" style="0" customWidth="1"/>
    <col min="6" max="6" width="7.00390625" style="0" customWidth="1"/>
    <col min="7" max="7" width="6.7109375" style="0" customWidth="1"/>
    <col min="8" max="8" width="2.7109375" style="0" customWidth="1"/>
    <col min="9" max="9" width="13.28125" style="0" customWidth="1"/>
    <col min="10" max="10" width="3.140625" style="27" customWidth="1"/>
    <col min="11" max="11" width="14.57421875" style="0" customWidth="1"/>
    <col min="12" max="12" width="2.7109375" style="0" customWidth="1"/>
    <col min="13" max="13" width="3.421875" style="0" customWidth="1"/>
    <col min="14" max="14" width="2.00390625" style="0" customWidth="1"/>
  </cols>
  <sheetData>
    <row r="1" ht="8.25" customHeight="1">
      <c r="G1" s="55"/>
    </row>
    <row r="2" spans="2:13" ht="12.75">
      <c r="B2" s="47" t="s">
        <v>84</v>
      </c>
      <c r="F2" s="55"/>
      <c r="G2" s="56"/>
      <c r="H2" s="29" t="s">
        <v>85</v>
      </c>
      <c r="I2" s="29"/>
      <c r="J2" s="57"/>
      <c r="K2" s="58"/>
      <c r="M2" s="27"/>
    </row>
    <row r="3" spans="2:11" ht="12.75">
      <c r="B3" s="47" t="s">
        <v>86</v>
      </c>
      <c r="F3" s="55"/>
      <c r="G3" s="56"/>
      <c r="H3" s="55" t="s">
        <v>87</v>
      </c>
      <c r="I3" s="55" t="s">
        <v>88</v>
      </c>
      <c r="J3" s="59"/>
      <c r="K3" s="56"/>
    </row>
    <row r="4" spans="6:12" ht="6.75" customHeight="1">
      <c r="F4" s="55"/>
      <c r="G4" s="56"/>
      <c r="H4" s="36"/>
      <c r="I4" s="36"/>
      <c r="J4" s="39"/>
      <c r="K4" s="41"/>
      <c r="L4" s="40"/>
    </row>
    <row r="5" spans="2:7" ht="6" customHeight="1">
      <c r="B5" s="36"/>
      <c r="F5" s="55"/>
      <c r="G5" s="55"/>
    </row>
    <row r="6" spans="2:14" ht="12.75">
      <c r="B6" s="60" t="s">
        <v>89</v>
      </c>
      <c r="C6" s="61"/>
      <c r="D6" s="61" t="s">
        <v>170</v>
      </c>
      <c r="E6" s="61"/>
      <c r="F6" s="58"/>
      <c r="G6" s="55"/>
      <c r="H6" s="62"/>
      <c r="I6" s="57" t="s">
        <v>90</v>
      </c>
      <c r="J6" s="30"/>
      <c r="N6" s="63"/>
    </row>
    <row r="7" spans="2:10" ht="12.75">
      <c r="B7" s="64" t="s">
        <v>91</v>
      </c>
      <c r="C7" s="61"/>
      <c r="D7" s="61"/>
      <c r="E7" s="61" t="s">
        <v>181</v>
      </c>
      <c r="F7" s="56"/>
      <c r="G7" s="55"/>
      <c r="H7" s="64"/>
      <c r="I7" s="49">
        <v>2012</v>
      </c>
      <c r="J7" s="65"/>
    </row>
    <row r="8" spans="2:10" ht="12.75">
      <c r="B8" s="64" t="s">
        <v>92</v>
      </c>
      <c r="C8" s="61"/>
      <c r="D8" s="61"/>
      <c r="E8" s="61" t="s">
        <v>182</v>
      </c>
      <c r="F8" s="56"/>
      <c r="G8" s="55"/>
      <c r="H8" s="66"/>
      <c r="I8" s="36"/>
      <c r="J8" s="32"/>
    </row>
    <row r="9" spans="2:10" ht="6" customHeight="1">
      <c r="B9" s="66"/>
      <c r="C9" s="36"/>
      <c r="D9" s="36"/>
      <c r="E9" s="36"/>
      <c r="F9" s="41"/>
      <c r="G9" s="55"/>
      <c r="H9" s="66"/>
      <c r="I9" s="36"/>
      <c r="J9" s="59"/>
    </row>
    <row r="10" spans="2:7" ht="12.75">
      <c r="B10" s="29"/>
      <c r="C10" s="55"/>
      <c r="D10" s="55"/>
      <c r="E10" s="55"/>
      <c r="F10" s="55"/>
      <c r="G10" s="55"/>
    </row>
    <row r="11" spans="3:11" s="67" customFormat="1" ht="15.75" customHeight="1">
      <c r="C11" s="68" t="s">
        <v>93</v>
      </c>
      <c r="H11" s="69" t="s">
        <v>94</v>
      </c>
      <c r="I11" s="70"/>
      <c r="J11" s="71"/>
      <c r="K11" s="72" t="s">
        <v>95</v>
      </c>
    </row>
    <row r="12" spans="2:11" s="67" customFormat="1" ht="18" customHeight="1">
      <c r="B12" s="68" t="s">
        <v>96</v>
      </c>
      <c r="H12" s="73">
        <v>1</v>
      </c>
      <c r="I12" s="138">
        <v>16127730</v>
      </c>
      <c r="J12" s="156"/>
      <c r="K12" s="138">
        <v>16127730</v>
      </c>
    </row>
    <row r="13" spans="2:11" ht="12.75">
      <c r="B13" t="s">
        <v>97</v>
      </c>
      <c r="H13" s="74">
        <v>3</v>
      </c>
      <c r="I13" s="157">
        <v>13393530</v>
      </c>
      <c r="J13" s="158"/>
      <c r="K13" s="157">
        <v>13393530</v>
      </c>
    </row>
    <row r="14" spans="2:11" ht="12.75">
      <c r="B14" s="6" t="s">
        <v>98</v>
      </c>
      <c r="H14" s="114"/>
      <c r="I14" s="141"/>
      <c r="J14" s="139"/>
      <c r="K14" s="140"/>
    </row>
    <row r="15" spans="2:13" ht="12.75">
      <c r="B15" s="63" t="s">
        <v>99</v>
      </c>
      <c r="H15" s="114"/>
      <c r="I15" s="141"/>
      <c r="J15" s="139"/>
      <c r="K15" s="140"/>
      <c r="M15" s="55"/>
    </row>
    <row r="16" spans="2:11" ht="12.75">
      <c r="B16" s="63" t="s">
        <v>100</v>
      </c>
      <c r="H16" s="114"/>
      <c r="I16" s="141"/>
      <c r="J16" s="139"/>
      <c r="K16" s="140"/>
    </row>
    <row r="17" spans="2:11" ht="12.75">
      <c r="B17" s="75" t="s">
        <v>101</v>
      </c>
      <c r="H17" s="115"/>
      <c r="I17" s="142"/>
      <c r="J17" s="143"/>
      <c r="K17" s="144"/>
    </row>
    <row r="18" spans="2:14" ht="12.75">
      <c r="B18" s="63" t="s">
        <v>102</v>
      </c>
      <c r="H18" s="116"/>
      <c r="I18" s="145"/>
      <c r="J18" s="146"/>
      <c r="K18" s="147"/>
      <c r="N18" s="55"/>
    </row>
    <row r="19" spans="2:11" ht="12.75">
      <c r="B19" s="63" t="s">
        <v>103</v>
      </c>
      <c r="H19" s="114"/>
      <c r="I19" s="141"/>
      <c r="J19" s="139"/>
      <c r="K19" s="140"/>
    </row>
    <row r="20" spans="2:15" ht="12.75" customHeight="1">
      <c r="B20" s="75" t="s">
        <v>104</v>
      </c>
      <c r="H20" s="114"/>
      <c r="I20" s="141"/>
      <c r="J20" s="139"/>
      <c r="K20" s="140"/>
      <c r="M20" s="55"/>
      <c r="O20" s="55"/>
    </row>
    <row r="21" spans="2:11" ht="12.75">
      <c r="B21" s="63" t="s">
        <v>105</v>
      </c>
      <c r="H21" s="114"/>
      <c r="I21" s="141"/>
      <c r="J21" s="139"/>
      <c r="K21" s="140"/>
    </row>
    <row r="22" spans="2:15" ht="12.75">
      <c r="B22" s="75" t="s">
        <v>106</v>
      </c>
      <c r="H22" s="115"/>
      <c r="I22" s="142"/>
      <c r="J22" s="143"/>
      <c r="K22" s="144"/>
      <c r="O22" s="55"/>
    </row>
    <row r="23" spans="2:11" ht="12.75">
      <c r="B23" s="75" t="s">
        <v>107</v>
      </c>
      <c r="H23" s="116"/>
      <c r="I23" s="145"/>
      <c r="J23" s="146"/>
      <c r="K23" s="147"/>
    </row>
    <row r="24" spans="2:13" ht="12.75">
      <c r="B24" s="75" t="s">
        <v>108</v>
      </c>
      <c r="H24" s="117"/>
      <c r="I24" s="148"/>
      <c r="J24" s="149"/>
      <c r="K24" s="150"/>
      <c r="M24" s="55"/>
    </row>
    <row r="25" spans="2:11" ht="12.75">
      <c r="B25" s="63" t="s">
        <v>109</v>
      </c>
      <c r="H25" s="114"/>
      <c r="I25" s="141"/>
      <c r="J25" s="139"/>
      <c r="K25" s="140"/>
    </row>
    <row r="26" spans="2:11" ht="12.75">
      <c r="B26" s="63" t="s">
        <v>110</v>
      </c>
      <c r="H26" s="115"/>
      <c r="I26" s="142"/>
      <c r="J26" s="143"/>
      <c r="K26" s="144"/>
    </row>
    <row r="27" spans="2:11" ht="12.75">
      <c r="B27" s="63" t="s">
        <v>111</v>
      </c>
      <c r="H27" s="116"/>
      <c r="I27" s="145"/>
      <c r="J27" s="146"/>
      <c r="K27" s="147"/>
    </row>
    <row r="28" spans="2:11" ht="12.75">
      <c r="B28" s="63" t="s">
        <v>112</v>
      </c>
      <c r="H28" s="114"/>
      <c r="I28" s="141"/>
      <c r="J28" s="139"/>
      <c r="K28" s="140"/>
    </row>
    <row r="29" spans="2:13" ht="12.75">
      <c r="B29" s="63" t="s">
        <v>113</v>
      </c>
      <c r="H29" s="116"/>
      <c r="I29" s="145"/>
      <c r="J29" s="146"/>
      <c r="K29" s="147"/>
      <c r="M29" s="55"/>
    </row>
    <row r="30" spans="2:11" ht="12.75">
      <c r="B30" s="63" t="s">
        <v>114</v>
      </c>
      <c r="H30" s="117"/>
      <c r="I30" s="148"/>
      <c r="J30" s="149"/>
      <c r="K30" s="147"/>
    </row>
    <row r="31" spans="2:11" ht="12.75">
      <c r="B31" s="63" t="s">
        <v>115</v>
      </c>
      <c r="H31" s="114"/>
      <c r="I31" s="141"/>
      <c r="J31" s="146"/>
      <c r="K31" s="147"/>
    </row>
    <row r="32" spans="2:11" ht="12.75">
      <c r="B32" s="63" t="s">
        <v>116</v>
      </c>
      <c r="H32" s="117"/>
      <c r="I32" s="148"/>
      <c r="J32" s="149"/>
      <c r="K32" s="147"/>
    </row>
    <row r="33" spans="2:11" ht="12.75">
      <c r="B33" s="63" t="s">
        <v>117</v>
      </c>
      <c r="H33" s="115"/>
      <c r="I33" s="142"/>
      <c r="J33" s="143"/>
      <c r="K33" s="144"/>
    </row>
    <row r="34" spans="2:11" ht="12.75">
      <c r="B34" s="63" t="s">
        <v>118</v>
      </c>
      <c r="H34" s="117"/>
      <c r="I34" s="148"/>
      <c r="J34" s="149"/>
      <c r="K34" s="150"/>
    </row>
    <row r="35" spans="2:13" ht="12.75">
      <c r="B35" s="63" t="s">
        <v>119</v>
      </c>
      <c r="H35" s="114"/>
      <c r="I35" s="141"/>
      <c r="J35" s="139"/>
      <c r="K35" s="140"/>
      <c r="M35" s="55"/>
    </row>
    <row r="36" spans="2:11" ht="12.75">
      <c r="B36" s="63" t="s">
        <v>120</v>
      </c>
      <c r="H36" s="169"/>
      <c r="I36" s="170"/>
      <c r="J36" s="171"/>
      <c r="K36" s="172"/>
    </row>
    <row r="37" spans="2:14" ht="12.75">
      <c r="B37" s="63" t="s">
        <v>121</v>
      </c>
      <c r="H37" s="169"/>
      <c r="I37" s="170"/>
      <c r="J37" s="171"/>
      <c r="K37" s="172"/>
      <c r="N37" s="55"/>
    </row>
    <row r="38" spans="2:11" ht="12.75">
      <c r="B38" s="75" t="s">
        <v>122</v>
      </c>
      <c r="H38" s="169"/>
      <c r="I38" s="170"/>
      <c r="J38" s="171"/>
      <c r="K38" s="172"/>
    </row>
    <row r="39" spans="2:11" s="67" customFormat="1" ht="18" customHeight="1">
      <c r="B39" s="76" t="s">
        <v>123</v>
      </c>
      <c r="H39" s="173"/>
      <c r="I39" s="174"/>
      <c r="J39" s="175"/>
      <c r="K39" s="176"/>
    </row>
    <row r="40" spans="2:11" ht="12.75">
      <c r="B40" s="47" t="s">
        <v>124</v>
      </c>
      <c r="H40" s="114">
        <v>25</v>
      </c>
      <c r="I40" s="154"/>
      <c r="J40" s="139"/>
      <c r="K40" s="140"/>
    </row>
    <row r="41" spans="2:11" ht="12.75">
      <c r="B41" s="47" t="s">
        <v>125</v>
      </c>
      <c r="H41" s="114">
        <v>27</v>
      </c>
      <c r="I41" s="141"/>
      <c r="J41" s="139"/>
      <c r="K41" s="140">
        <v>2734200</v>
      </c>
    </row>
    <row r="42" spans="2:11" ht="12.75">
      <c r="B42" s="63" t="s">
        <v>126</v>
      </c>
      <c r="H42" s="117"/>
      <c r="I42" s="148"/>
      <c r="J42" s="149"/>
      <c r="K42" s="140"/>
    </row>
    <row r="43" spans="2:11" ht="12.75">
      <c r="B43" s="63" t="s">
        <v>127</v>
      </c>
      <c r="G43" s="56"/>
      <c r="H43" s="114"/>
      <c r="I43" s="141"/>
      <c r="J43" s="139"/>
      <c r="K43" s="140"/>
    </row>
    <row r="44" spans="2:11" ht="12.75">
      <c r="B44" s="75" t="s">
        <v>128</v>
      </c>
      <c r="G44" s="56"/>
      <c r="H44" s="119"/>
      <c r="I44" s="155"/>
      <c r="J44" s="149"/>
      <c r="K44" s="140"/>
    </row>
    <row r="45" spans="2:11" ht="12.75">
      <c r="B45" s="47" t="s">
        <v>129</v>
      </c>
      <c r="G45" s="56"/>
      <c r="H45" s="114">
        <v>32</v>
      </c>
      <c r="I45" s="141"/>
      <c r="J45" s="139"/>
      <c r="K45" s="140"/>
    </row>
    <row r="46" spans="2:11" ht="12.75">
      <c r="B46" s="47" t="s">
        <v>130</v>
      </c>
      <c r="G46" s="56"/>
      <c r="H46" s="114"/>
      <c r="I46" s="141"/>
      <c r="J46" s="139"/>
      <c r="K46" s="140"/>
    </row>
    <row r="47" spans="2:11" ht="12.75">
      <c r="B47" s="47" t="s">
        <v>131</v>
      </c>
      <c r="G47" s="56"/>
      <c r="H47" s="119"/>
      <c r="I47" s="155"/>
      <c r="J47" s="149"/>
      <c r="K47" s="140">
        <v>2734200</v>
      </c>
    </row>
    <row r="48" spans="2:11" ht="12.75">
      <c r="B48" s="47" t="s">
        <v>132</v>
      </c>
      <c r="G48" s="56"/>
      <c r="H48" s="114"/>
      <c r="I48" s="141"/>
      <c r="J48" s="139"/>
      <c r="K48" s="140">
        <v>273420</v>
      </c>
    </row>
    <row r="49" spans="2:11" ht="12.75">
      <c r="B49" s="47" t="s">
        <v>133</v>
      </c>
      <c r="G49" s="56"/>
      <c r="H49" s="119">
        <v>37</v>
      </c>
      <c r="I49" s="155"/>
      <c r="J49" s="149"/>
      <c r="K49" s="140"/>
    </row>
    <row r="50" spans="2:11" ht="12.75">
      <c r="B50" s="47" t="s">
        <v>134</v>
      </c>
      <c r="G50" s="56"/>
      <c r="H50" s="114"/>
      <c r="I50" s="141"/>
      <c r="J50" s="139"/>
      <c r="K50" s="140">
        <v>2460780</v>
      </c>
    </row>
    <row r="51" spans="2:11" ht="12.75">
      <c r="B51" s="47" t="s">
        <v>135</v>
      </c>
      <c r="G51" s="56"/>
      <c r="H51" s="114"/>
      <c r="I51" s="141"/>
      <c r="J51" s="139"/>
      <c r="K51" s="140"/>
    </row>
    <row r="52" spans="2:11" ht="12.75">
      <c r="B52" s="47" t="s">
        <v>136</v>
      </c>
      <c r="G52" s="56"/>
      <c r="H52" s="114"/>
      <c r="I52" s="141"/>
      <c r="J52" s="139"/>
      <c r="K52" s="140"/>
    </row>
    <row r="53" spans="2:11" ht="12.75">
      <c r="B53" s="47" t="s">
        <v>137</v>
      </c>
      <c r="G53" s="56"/>
      <c r="H53" s="116"/>
      <c r="I53" s="145"/>
      <c r="J53" s="146"/>
      <c r="K53" s="140"/>
    </row>
    <row r="54" spans="2:11" ht="12.75">
      <c r="B54" s="47" t="s">
        <v>138</v>
      </c>
      <c r="G54" s="56"/>
      <c r="H54" s="116"/>
      <c r="I54" s="145"/>
      <c r="J54" s="146"/>
      <c r="K54" s="140"/>
    </row>
    <row r="55" spans="2:11" s="67" customFormat="1" ht="18" customHeight="1">
      <c r="B55" s="77" t="s">
        <v>139</v>
      </c>
      <c r="G55" s="78"/>
      <c r="H55" s="118"/>
      <c r="I55" s="151"/>
      <c r="J55" s="152"/>
      <c r="K55" s="153"/>
    </row>
    <row r="56" spans="2:11" ht="12.75">
      <c r="B56" s="47" t="s">
        <v>140</v>
      </c>
      <c r="G56" s="56"/>
      <c r="H56" s="114">
        <v>44</v>
      </c>
      <c r="I56" s="154"/>
      <c r="J56" s="139"/>
      <c r="K56" s="140"/>
    </row>
    <row r="57" spans="2:15" ht="12.75">
      <c r="B57" s="75" t="s">
        <v>141</v>
      </c>
      <c r="G57" s="56"/>
      <c r="H57" s="114">
        <v>46</v>
      </c>
      <c r="I57" s="141"/>
      <c r="J57" s="139"/>
      <c r="K57" s="140"/>
      <c r="O57" s="55"/>
    </row>
    <row r="58" spans="2:13" ht="12.75">
      <c r="B58" s="63" t="s">
        <v>142</v>
      </c>
      <c r="G58" s="56"/>
      <c r="H58" s="114">
        <v>48</v>
      </c>
      <c r="I58" s="141"/>
      <c r="J58" s="139"/>
      <c r="K58" s="140"/>
      <c r="M58" s="55"/>
    </row>
    <row r="59" spans="2:11" ht="12.75">
      <c r="B59" s="63" t="s">
        <v>143</v>
      </c>
      <c r="G59" s="56"/>
      <c r="H59" s="116">
        <v>50</v>
      </c>
      <c r="I59" s="145"/>
      <c r="J59" s="146"/>
      <c r="K59" s="147"/>
    </row>
    <row r="60" spans="2:11" ht="12.75">
      <c r="B60" s="63" t="s">
        <v>144</v>
      </c>
      <c r="G60" s="56"/>
      <c r="H60" s="114">
        <v>52</v>
      </c>
      <c r="I60" s="141"/>
      <c r="J60" s="139"/>
      <c r="K60" s="140"/>
    </row>
    <row r="61" spans="2:11" ht="11.25" customHeight="1">
      <c r="B61" s="47" t="s">
        <v>145</v>
      </c>
      <c r="G61" s="56"/>
      <c r="H61" s="116"/>
      <c r="I61" s="145"/>
      <c r="J61" s="146"/>
      <c r="K61" s="147">
        <v>120000</v>
      </c>
    </row>
    <row r="62" spans="2:11" ht="12.75" hidden="1">
      <c r="B62" s="47"/>
      <c r="G62" s="55"/>
      <c r="H62" s="79"/>
      <c r="I62" s="80"/>
      <c r="J62" s="79"/>
      <c r="K62" s="55"/>
    </row>
    <row r="63" spans="2:11" ht="12.75">
      <c r="B63" s="81" t="s">
        <v>146</v>
      </c>
      <c r="G63" s="55"/>
      <c r="H63" s="55"/>
      <c r="I63" s="55"/>
      <c r="J63" s="59"/>
      <c r="K63" s="55"/>
    </row>
    <row r="64" spans="2:11" ht="6" customHeight="1">
      <c r="B64" s="81"/>
      <c r="G64" s="55"/>
      <c r="H64" s="55"/>
      <c r="I64" s="55"/>
      <c r="J64" s="59"/>
      <c r="K64" s="55"/>
    </row>
    <row r="65" spans="2:11" ht="12.75">
      <c r="B65" s="81"/>
      <c r="G65" s="55"/>
      <c r="H65" s="55"/>
      <c r="I65" s="82" t="s">
        <v>147</v>
      </c>
      <c r="J65" s="59"/>
      <c r="K65" s="55"/>
    </row>
    <row r="66" spans="2:11" ht="12.75">
      <c r="B66" s="81"/>
      <c r="G66" s="55"/>
      <c r="H66" s="55"/>
      <c r="I66" s="82"/>
      <c r="J66" s="59"/>
      <c r="K66" s="55"/>
    </row>
    <row r="67" spans="2:11" ht="11.25" customHeight="1">
      <c r="B67" s="36"/>
      <c r="C67" s="36"/>
      <c r="D67" s="36"/>
      <c r="E67" s="36"/>
      <c r="F67" s="36"/>
      <c r="G67" s="36"/>
      <c r="H67" s="36"/>
      <c r="I67" s="36"/>
      <c r="J67" s="39"/>
      <c r="K67" s="36"/>
    </row>
    <row r="68" spans="7:11" ht="12.75">
      <c r="G68" s="55"/>
      <c r="H68" s="55"/>
      <c r="I68" s="55"/>
      <c r="J68" s="59"/>
      <c r="K68" s="55"/>
    </row>
  </sheetData>
  <sheetProtection/>
  <printOptions/>
  <pageMargins left="0.75" right="0.75" top="0.44" bottom="0.39" header="0.28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6" sqref="B6:E6"/>
    </sheetView>
  </sheetViews>
  <sheetFormatPr defaultColWidth="9.140625" defaultRowHeight="12.75"/>
  <cols>
    <col min="1" max="1" width="11.00390625" style="0" customWidth="1"/>
    <col min="2" max="2" width="30.00390625" style="0" customWidth="1"/>
    <col min="3" max="5" width="10.7109375" style="0" customWidth="1"/>
    <col min="6" max="6" width="12.57421875" style="0" customWidth="1"/>
  </cols>
  <sheetData>
    <row r="1" ht="12.75">
      <c r="F1" s="27"/>
    </row>
    <row r="2" spans="2:6" ht="18">
      <c r="B2" s="331" t="s">
        <v>184</v>
      </c>
      <c r="C2" s="331"/>
      <c r="D2" s="331"/>
      <c r="E2" s="331"/>
      <c r="F2" s="331"/>
    </row>
    <row r="3" ht="6.75" customHeight="1">
      <c r="C3" s="43"/>
    </row>
    <row r="4" spans="2:3" ht="15">
      <c r="B4" s="120" t="s">
        <v>185</v>
      </c>
      <c r="C4" s="121" t="s">
        <v>262</v>
      </c>
    </row>
    <row r="6" spans="1:5" ht="21">
      <c r="A6" s="83" t="s">
        <v>148</v>
      </c>
      <c r="B6" s="291" t="s">
        <v>251</v>
      </c>
      <c r="C6" s="291"/>
      <c r="D6" s="291"/>
      <c r="E6" s="291"/>
    </row>
    <row r="7" spans="1:2" ht="12.75">
      <c r="A7" s="83" t="s">
        <v>149</v>
      </c>
      <c r="B7" s="61" t="s">
        <v>170</v>
      </c>
    </row>
    <row r="8" spans="1:2" ht="12.75">
      <c r="A8" s="83" t="s">
        <v>150</v>
      </c>
      <c r="B8" s="61" t="s">
        <v>183</v>
      </c>
    </row>
    <row r="9" spans="1:2" ht="12.75">
      <c r="A9" s="83" t="s">
        <v>151</v>
      </c>
      <c r="B9" s="61" t="s">
        <v>182</v>
      </c>
    </row>
    <row r="10" spans="1:2" ht="14.25">
      <c r="A10" s="83" t="s">
        <v>152</v>
      </c>
      <c r="B10" s="84"/>
    </row>
    <row r="11" spans="1:6" s="51" customFormat="1" ht="12.75">
      <c r="A11"/>
      <c r="B11"/>
      <c r="C11"/>
      <c r="D11"/>
      <c r="E11"/>
      <c r="F11"/>
    </row>
    <row r="13" spans="1:6" ht="25.5" customHeight="1">
      <c r="A13" s="85" t="s">
        <v>153</v>
      </c>
      <c r="B13" s="85" t="s">
        <v>154</v>
      </c>
      <c r="C13" s="85" t="s">
        <v>155</v>
      </c>
      <c r="D13" s="85" t="s">
        <v>156</v>
      </c>
      <c r="E13" s="85" t="s">
        <v>157</v>
      </c>
      <c r="F13" s="85" t="s">
        <v>158</v>
      </c>
    </row>
    <row r="14" spans="1:6" s="90" customFormat="1" ht="18" customHeight="1">
      <c r="A14" s="86">
        <v>1</v>
      </c>
      <c r="B14" s="87"/>
      <c r="C14" s="86"/>
      <c r="D14" s="88"/>
      <c r="E14" s="89"/>
      <c r="F14" s="88">
        <f aca="true" t="shared" si="0" ref="F14:F33">D14*E14</f>
        <v>0</v>
      </c>
    </row>
    <row r="15" spans="1:6" s="90" customFormat="1" ht="18" customHeight="1">
      <c r="A15" s="86">
        <v>2</v>
      </c>
      <c r="B15" s="87"/>
      <c r="C15" s="86"/>
      <c r="D15" s="88"/>
      <c r="E15" s="89"/>
      <c r="F15" s="88">
        <f t="shared" si="0"/>
        <v>0</v>
      </c>
    </row>
    <row r="16" spans="1:6" s="90" customFormat="1" ht="18" customHeight="1">
      <c r="A16" s="86">
        <v>3</v>
      </c>
      <c r="B16" s="87"/>
      <c r="C16" s="86"/>
      <c r="D16" s="88"/>
      <c r="E16" s="89"/>
      <c r="F16" s="88">
        <f t="shared" si="0"/>
        <v>0</v>
      </c>
    </row>
    <row r="17" spans="1:6" s="90" customFormat="1" ht="18" customHeight="1">
      <c r="A17" s="86">
        <v>4</v>
      </c>
      <c r="B17" s="87"/>
      <c r="C17" s="86"/>
      <c r="D17" s="88"/>
      <c r="E17" s="89"/>
      <c r="F17" s="88">
        <f t="shared" si="0"/>
        <v>0</v>
      </c>
    </row>
    <row r="18" spans="1:6" s="90" customFormat="1" ht="18" customHeight="1">
      <c r="A18" s="86">
        <v>5</v>
      </c>
      <c r="B18" s="87"/>
      <c r="C18" s="86"/>
      <c r="D18" s="88"/>
      <c r="E18" s="89"/>
      <c r="F18" s="88">
        <f t="shared" si="0"/>
        <v>0</v>
      </c>
    </row>
    <row r="19" spans="1:6" s="90" customFormat="1" ht="18" customHeight="1">
      <c r="A19" s="86">
        <v>6</v>
      </c>
      <c r="B19" s="87"/>
      <c r="C19" s="86"/>
      <c r="D19" s="88"/>
      <c r="E19" s="89"/>
      <c r="F19" s="88">
        <f t="shared" si="0"/>
        <v>0</v>
      </c>
    </row>
    <row r="20" spans="1:6" s="90" customFormat="1" ht="18" customHeight="1">
      <c r="A20" s="86">
        <v>7</v>
      </c>
      <c r="B20" s="87"/>
      <c r="C20" s="86"/>
      <c r="D20" s="88"/>
      <c r="E20" s="89"/>
      <c r="F20" s="88">
        <f t="shared" si="0"/>
        <v>0</v>
      </c>
    </row>
    <row r="21" spans="1:6" s="90" customFormat="1" ht="18" customHeight="1">
      <c r="A21" s="86">
        <v>8</v>
      </c>
      <c r="B21" s="87"/>
      <c r="C21" s="86"/>
      <c r="D21" s="88"/>
      <c r="E21" s="89"/>
      <c r="F21" s="88">
        <f t="shared" si="0"/>
        <v>0</v>
      </c>
    </row>
    <row r="22" spans="1:6" s="90" customFormat="1" ht="18" customHeight="1">
      <c r="A22" s="86">
        <v>9</v>
      </c>
      <c r="B22" s="87"/>
      <c r="C22" s="86"/>
      <c r="D22" s="88"/>
      <c r="E22" s="89"/>
      <c r="F22" s="88">
        <f t="shared" si="0"/>
        <v>0</v>
      </c>
    </row>
    <row r="23" spans="1:6" s="90" customFormat="1" ht="18" customHeight="1">
      <c r="A23" s="86">
        <v>10</v>
      </c>
      <c r="B23" s="87"/>
      <c r="C23" s="86"/>
      <c r="D23" s="88"/>
      <c r="E23" s="89"/>
      <c r="F23" s="88">
        <f t="shared" si="0"/>
        <v>0</v>
      </c>
    </row>
    <row r="24" spans="1:6" s="90" customFormat="1" ht="18" customHeight="1">
      <c r="A24" s="86">
        <v>11</v>
      </c>
      <c r="B24" s="87"/>
      <c r="C24" s="86"/>
      <c r="D24" s="88"/>
      <c r="E24" s="89"/>
      <c r="F24" s="88">
        <f t="shared" si="0"/>
        <v>0</v>
      </c>
    </row>
    <row r="25" spans="1:6" s="90" customFormat="1" ht="18" customHeight="1">
      <c r="A25" s="86">
        <v>12</v>
      </c>
      <c r="B25" s="87"/>
      <c r="C25" s="86"/>
      <c r="D25" s="88"/>
      <c r="E25" s="89"/>
      <c r="F25" s="88">
        <f t="shared" si="0"/>
        <v>0</v>
      </c>
    </row>
    <row r="26" spans="1:6" s="90" customFormat="1" ht="18" customHeight="1">
      <c r="A26" s="86">
        <v>13</v>
      </c>
      <c r="B26" s="87"/>
      <c r="C26" s="86"/>
      <c r="D26" s="88"/>
      <c r="E26" s="89"/>
      <c r="F26" s="88">
        <f t="shared" si="0"/>
        <v>0</v>
      </c>
    </row>
    <row r="27" spans="1:6" s="90" customFormat="1" ht="18" customHeight="1">
      <c r="A27" s="86">
        <v>14</v>
      </c>
      <c r="B27" s="87"/>
      <c r="C27" s="86"/>
      <c r="D27" s="88"/>
      <c r="E27" s="89"/>
      <c r="F27" s="88">
        <f t="shared" si="0"/>
        <v>0</v>
      </c>
    </row>
    <row r="28" spans="1:6" s="90" customFormat="1" ht="18" customHeight="1">
      <c r="A28" s="86">
        <v>15</v>
      </c>
      <c r="B28" s="87"/>
      <c r="C28" s="86"/>
      <c r="D28" s="88"/>
      <c r="E28" s="89"/>
      <c r="F28" s="88">
        <f t="shared" si="0"/>
        <v>0</v>
      </c>
    </row>
    <row r="29" spans="1:6" s="90" customFormat="1" ht="18" customHeight="1">
      <c r="A29" s="86">
        <v>16</v>
      </c>
      <c r="B29" s="87"/>
      <c r="C29" s="86"/>
      <c r="D29" s="88"/>
      <c r="E29" s="89"/>
      <c r="F29" s="88">
        <f t="shared" si="0"/>
        <v>0</v>
      </c>
    </row>
    <row r="30" spans="1:6" s="90" customFormat="1" ht="18" customHeight="1">
      <c r="A30" s="86">
        <v>17</v>
      </c>
      <c r="B30" s="87"/>
      <c r="C30" s="86"/>
      <c r="D30" s="88"/>
      <c r="E30" s="89"/>
      <c r="F30" s="88">
        <f t="shared" si="0"/>
        <v>0</v>
      </c>
    </row>
    <row r="31" spans="1:6" s="90" customFormat="1" ht="18" customHeight="1">
      <c r="A31" s="86">
        <v>18</v>
      </c>
      <c r="B31" s="87"/>
      <c r="C31" s="86"/>
      <c r="D31" s="88"/>
      <c r="E31" s="89"/>
      <c r="F31" s="88">
        <f t="shared" si="0"/>
        <v>0</v>
      </c>
    </row>
    <row r="32" spans="1:6" s="90" customFormat="1" ht="18" customHeight="1">
      <c r="A32" s="86">
        <v>19</v>
      </c>
      <c r="B32" s="87"/>
      <c r="C32" s="86"/>
      <c r="D32" s="88"/>
      <c r="E32" s="89"/>
      <c r="F32" s="88">
        <f t="shared" si="0"/>
        <v>0</v>
      </c>
    </row>
    <row r="33" spans="1:6" s="90" customFormat="1" ht="18" customHeight="1">
      <c r="A33" s="86">
        <v>20</v>
      </c>
      <c r="B33" s="87"/>
      <c r="C33" s="86"/>
      <c r="D33" s="88"/>
      <c r="E33" s="89"/>
      <c r="F33" s="88">
        <f t="shared" si="0"/>
        <v>0</v>
      </c>
    </row>
    <row r="34" spans="1:6" ht="25.5" customHeight="1">
      <c r="A34" s="91"/>
      <c r="B34" s="92" t="s">
        <v>159</v>
      </c>
      <c r="C34" s="93"/>
      <c r="D34" s="94"/>
      <c r="E34" s="95"/>
      <c r="F34" s="96">
        <f>SUM(F14:F33)</f>
        <v>0</v>
      </c>
    </row>
    <row r="37" spans="2:6" ht="15">
      <c r="B37" s="97"/>
      <c r="D37" s="286" t="s">
        <v>147</v>
      </c>
      <c r="E37" s="286"/>
      <c r="F37" s="286"/>
    </row>
    <row r="38" spans="2:6" ht="15">
      <c r="B38" s="97"/>
      <c r="D38" s="98"/>
      <c r="E38" s="28"/>
      <c r="F38" s="98"/>
    </row>
  </sheetData>
  <sheetProtection/>
  <mergeCells count="3">
    <mergeCell ref="B2:F2"/>
    <mergeCell ref="D37:F37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.57421875" style="0" customWidth="1"/>
    <col min="2" max="2" width="4.8515625" style="0" customWidth="1"/>
    <col min="3" max="3" width="14.8515625" style="0" customWidth="1"/>
    <col min="4" max="4" width="13.28125" style="0" customWidth="1"/>
    <col min="5" max="5" width="14.57421875" style="0" customWidth="1"/>
    <col min="7" max="7" width="14.140625" style="0" customWidth="1"/>
    <col min="8" max="8" width="15.00390625" style="0" customWidth="1"/>
    <col min="9" max="9" width="14.7109375" style="0" customWidth="1"/>
    <col min="10" max="10" width="15.140625" style="0" customWidth="1"/>
  </cols>
  <sheetData>
    <row r="1" spans="2:10" ht="21">
      <c r="B1" s="291" t="s">
        <v>251</v>
      </c>
      <c r="C1" s="291"/>
      <c r="D1" s="291"/>
      <c r="E1" s="291"/>
      <c r="F1" s="1"/>
      <c r="G1" s="1"/>
      <c r="H1" s="1"/>
      <c r="I1" s="1"/>
      <c r="J1" s="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8">
      <c r="B4" s="99" t="s">
        <v>148</v>
      </c>
      <c r="D4" s="61" t="s">
        <v>181</v>
      </c>
      <c r="E4" s="1"/>
      <c r="F4" s="332" t="s">
        <v>253</v>
      </c>
      <c r="G4" s="332"/>
      <c r="H4" s="332"/>
      <c r="I4" s="332"/>
      <c r="J4" s="332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33" t="s">
        <v>201</v>
      </c>
      <c r="C6" s="335" t="s">
        <v>160</v>
      </c>
      <c r="D6" s="100" t="s">
        <v>161</v>
      </c>
      <c r="E6" s="335" t="s">
        <v>162</v>
      </c>
      <c r="F6" s="100" t="s">
        <v>163</v>
      </c>
      <c r="G6" s="100" t="s">
        <v>161</v>
      </c>
      <c r="H6" s="100" t="s">
        <v>165</v>
      </c>
      <c r="I6" s="100" t="s">
        <v>202</v>
      </c>
      <c r="J6" s="100" t="s">
        <v>166</v>
      </c>
    </row>
    <row r="7" spans="2:10" ht="12.75">
      <c r="B7" s="334"/>
      <c r="C7" s="336"/>
      <c r="D7" s="102" t="s">
        <v>200</v>
      </c>
      <c r="E7" s="336"/>
      <c r="F7" s="101" t="s">
        <v>164</v>
      </c>
      <c r="G7" s="102" t="s">
        <v>199</v>
      </c>
      <c r="H7" s="102" t="s">
        <v>252</v>
      </c>
      <c r="I7" s="102">
        <v>2012</v>
      </c>
      <c r="J7" s="102" t="s">
        <v>262</v>
      </c>
    </row>
    <row r="8" spans="2:10" ht="12.75">
      <c r="B8" s="54">
        <v>1</v>
      </c>
      <c r="C8" s="26" t="s">
        <v>38</v>
      </c>
      <c r="D8" s="26"/>
      <c r="E8" s="131">
        <v>0</v>
      </c>
      <c r="F8" s="26"/>
      <c r="G8" s="26"/>
      <c r="H8" s="26"/>
      <c r="I8" s="26"/>
      <c r="J8" s="26"/>
    </row>
    <row r="9" spans="2:10" ht="12.75">
      <c r="B9" s="54">
        <v>2</v>
      </c>
      <c r="C9" s="26" t="s">
        <v>167</v>
      </c>
      <c r="D9" s="26"/>
      <c r="E9" s="131">
        <v>0</v>
      </c>
      <c r="F9" s="26"/>
      <c r="G9" s="26"/>
      <c r="H9" s="26"/>
      <c r="I9" s="26"/>
      <c r="J9" s="26"/>
    </row>
    <row r="10" spans="2:10" ht="12.75">
      <c r="B10" s="54">
        <v>3</v>
      </c>
      <c r="C10" s="26" t="s">
        <v>168</v>
      </c>
      <c r="D10" s="132">
        <v>4913930</v>
      </c>
      <c r="E10" s="132">
        <v>3304771</v>
      </c>
      <c r="F10" s="133"/>
      <c r="G10" s="132">
        <f>D10+E10</f>
        <v>8218701</v>
      </c>
      <c r="H10" s="243">
        <v>1244862</v>
      </c>
      <c r="I10" s="243">
        <f>(D10-H10)*20%+330477</f>
        <v>1064290.6</v>
      </c>
      <c r="J10" s="243">
        <f>G10-H10-I10</f>
        <v>5909548.4</v>
      </c>
    </row>
    <row r="11" spans="2:10" ht="12.75">
      <c r="B11" s="54">
        <v>4</v>
      </c>
      <c r="C11" s="26" t="s">
        <v>187</v>
      </c>
      <c r="D11" s="132">
        <v>1935354</v>
      </c>
      <c r="E11" s="132">
        <v>1185000</v>
      </c>
      <c r="F11" s="133"/>
      <c r="G11" s="132">
        <f>D11+E11</f>
        <v>3120354</v>
      </c>
      <c r="H11" s="243">
        <v>390945</v>
      </c>
      <c r="I11" s="243">
        <f>(D11-H11)*20%+157000</f>
        <v>465881.8</v>
      </c>
      <c r="J11" s="243">
        <f>G11-H11-I11</f>
        <v>2263527.2</v>
      </c>
    </row>
    <row r="12" spans="2:10" ht="12.75">
      <c r="B12" s="54">
        <v>5</v>
      </c>
      <c r="C12" s="26" t="s">
        <v>254</v>
      </c>
      <c r="D12" s="244"/>
      <c r="E12" s="132">
        <v>1471880</v>
      </c>
      <c r="F12" s="26"/>
      <c r="G12" s="132">
        <f>D12+E12</f>
        <v>1471880</v>
      </c>
      <c r="H12" s="26"/>
      <c r="I12" s="246">
        <v>29622</v>
      </c>
      <c r="J12" s="243">
        <f>G12-H12-I12</f>
        <v>1442258</v>
      </c>
    </row>
    <row r="13" spans="2:10" ht="12.75">
      <c r="B13" s="54">
        <v>6</v>
      </c>
      <c r="C13" s="26"/>
      <c r="D13" s="26"/>
      <c r="E13" s="131"/>
      <c r="F13" s="26"/>
      <c r="G13" s="26"/>
      <c r="H13" s="26"/>
      <c r="I13" s="26"/>
      <c r="J13" s="26"/>
    </row>
    <row r="14" spans="2:10" ht="12.75">
      <c r="B14" s="54">
        <v>7</v>
      </c>
      <c r="C14" s="26"/>
      <c r="D14" s="26"/>
      <c r="E14" s="131"/>
      <c r="F14" s="26"/>
      <c r="G14" s="26"/>
      <c r="H14" s="26"/>
      <c r="I14" s="26"/>
      <c r="J14" s="26"/>
    </row>
    <row r="15" spans="2:10" ht="15">
      <c r="B15" s="103"/>
      <c r="C15" s="104" t="s">
        <v>169</v>
      </c>
      <c r="D15" s="245">
        <f aca="true" t="shared" si="0" ref="D15:I15">D10+D11+D12</f>
        <v>6849284</v>
      </c>
      <c r="E15" s="245">
        <f t="shared" si="0"/>
        <v>5961651</v>
      </c>
      <c r="F15" s="245">
        <f t="shared" si="0"/>
        <v>0</v>
      </c>
      <c r="G15" s="245">
        <f t="shared" si="0"/>
        <v>12810935</v>
      </c>
      <c r="H15" s="245">
        <f t="shared" si="0"/>
        <v>1635807</v>
      </c>
      <c r="I15" s="245">
        <f t="shared" si="0"/>
        <v>1559794.4000000001</v>
      </c>
      <c r="J15" s="245">
        <v>9615333</v>
      </c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61"/>
    </row>
    <row r="18" spans="2:10" ht="15.75">
      <c r="B18" s="1"/>
      <c r="C18" s="1"/>
      <c r="D18" s="1"/>
      <c r="E18" s="1"/>
      <c r="F18" s="1"/>
      <c r="G18" s="286" t="s">
        <v>147</v>
      </c>
      <c r="H18" s="286"/>
      <c r="I18" s="286"/>
      <c r="J18" s="286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ht="12.75">
      <c r="E20" s="111"/>
    </row>
    <row r="21" ht="12.75">
      <c r="E21" s="111"/>
    </row>
    <row r="22" ht="12.75">
      <c r="E22" s="160"/>
    </row>
    <row r="49" ht="12.75">
      <c r="D49" t="s">
        <v>191</v>
      </c>
    </row>
    <row r="50" spans="4:5" ht="12.75">
      <c r="D50" t="s">
        <v>188</v>
      </c>
      <c r="E50">
        <v>171350</v>
      </c>
    </row>
    <row r="51" spans="4:5" ht="12.75">
      <c r="D51" t="s">
        <v>189</v>
      </c>
      <c r="E51">
        <v>241664</v>
      </c>
    </row>
    <row r="52" spans="4:5" ht="12.75">
      <c r="D52" t="s">
        <v>190</v>
      </c>
      <c r="E52">
        <v>191666</v>
      </c>
    </row>
    <row r="54" spans="4:5" ht="12.75">
      <c r="D54" t="s">
        <v>192</v>
      </c>
      <c r="E54">
        <f>E11*20%/12*8</f>
        <v>158000</v>
      </c>
    </row>
    <row r="56" ht="12.75">
      <c r="D56" t="s">
        <v>193</v>
      </c>
    </row>
    <row r="57" spans="4:5" ht="12.75">
      <c r="D57">
        <v>342000</v>
      </c>
      <c r="E57">
        <f>D57*20/12*4/100</f>
        <v>22800</v>
      </c>
    </row>
    <row r="59" ht="12.75">
      <c r="E59">
        <f>E57+E54</f>
        <v>180800</v>
      </c>
    </row>
    <row r="60" ht="12.75">
      <c r="D60" t="s">
        <v>195</v>
      </c>
    </row>
    <row r="61" spans="4:5" ht="12.75">
      <c r="D61">
        <v>4913930</v>
      </c>
      <c r="E61">
        <f>D61*20/12*4/100</f>
        <v>327595.3333333333</v>
      </c>
    </row>
  </sheetData>
  <sheetProtection/>
  <mergeCells count="6">
    <mergeCell ref="G18:J18"/>
    <mergeCell ref="F4:J4"/>
    <mergeCell ref="B6:B7"/>
    <mergeCell ref="C6:C7"/>
    <mergeCell ref="E6:E7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4">
      <selection activeCell="A2" sqref="A2:D2"/>
    </sheetView>
  </sheetViews>
  <sheetFormatPr defaultColWidth="9.140625" defaultRowHeight="12.75"/>
  <cols>
    <col min="1" max="1" width="3.7109375" style="0" customWidth="1"/>
    <col min="2" max="2" width="5.00390625" style="0" customWidth="1"/>
    <col min="4" max="4" width="34.57421875" style="0" customWidth="1"/>
    <col min="5" max="5" width="17.140625" style="0" customWidth="1"/>
    <col min="6" max="6" width="18.140625" style="0" customWidth="1"/>
  </cols>
  <sheetData>
    <row r="2" spans="1:6" ht="21">
      <c r="A2" s="291" t="s">
        <v>251</v>
      </c>
      <c r="B2" s="291"/>
      <c r="C2" s="291"/>
      <c r="D2" s="291"/>
      <c r="E2" s="200" t="s">
        <v>215</v>
      </c>
      <c r="F2" s="200"/>
    </row>
    <row r="3" spans="1:6" ht="18">
      <c r="A3" s="201"/>
      <c r="B3" s="201"/>
      <c r="C3" s="202"/>
      <c r="D3" s="203"/>
      <c r="E3" s="204"/>
      <c r="F3" s="205"/>
    </row>
    <row r="4" spans="1:6" ht="18">
      <c r="A4" s="201"/>
      <c r="B4" s="201"/>
      <c r="C4" s="202"/>
      <c r="D4" s="203"/>
      <c r="E4" s="200"/>
      <c r="F4" s="206"/>
    </row>
    <row r="5" spans="1:6" ht="18">
      <c r="A5" s="343" t="s">
        <v>263</v>
      </c>
      <c r="B5" s="343"/>
      <c r="C5" s="343"/>
      <c r="D5" s="343"/>
      <c r="E5" s="343"/>
      <c r="F5" s="343"/>
    </row>
    <row r="6" spans="1:6" ht="12.75">
      <c r="A6" s="207"/>
      <c r="B6" s="207"/>
      <c r="C6" s="207"/>
      <c r="D6" s="208"/>
      <c r="E6" s="209"/>
      <c r="F6" s="209"/>
    </row>
    <row r="7" spans="1:7" ht="12.75">
      <c r="A7" s="341" t="s">
        <v>15</v>
      </c>
      <c r="B7" s="337" t="s">
        <v>216</v>
      </c>
      <c r="C7" s="344"/>
      <c r="D7" s="345"/>
      <c r="E7" s="236" t="s">
        <v>17</v>
      </c>
      <c r="F7" s="248" t="s">
        <v>17</v>
      </c>
      <c r="G7" s="55"/>
    </row>
    <row r="8" spans="1:7" ht="12.75">
      <c r="A8" s="342"/>
      <c r="B8" s="338"/>
      <c r="C8" s="346"/>
      <c r="D8" s="347"/>
      <c r="E8" s="236" t="s">
        <v>18</v>
      </c>
      <c r="F8" s="33" t="s">
        <v>19</v>
      </c>
      <c r="G8" s="55"/>
    </row>
    <row r="9" spans="1:7" ht="12.75">
      <c r="A9" s="211"/>
      <c r="B9" s="212" t="s">
        <v>217</v>
      </c>
      <c r="C9" s="213"/>
      <c r="D9" s="214"/>
      <c r="E9" s="215"/>
      <c r="F9" s="96"/>
      <c r="G9" s="55"/>
    </row>
    <row r="10" spans="1:7" ht="12.75">
      <c r="A10" s="211"/>
      <c r="B10" s="212"/>
      <c r="C10" s="216" t="s">
        <v>218</v>
      </c>
      <c r="D10" s="216"/>
      <c r="E10" s="215">
        <f>PASH!E33</f>
        <v>2734200</v>
      </c>
      <c r="F10" s="96">
        <v>1350131</v>
      </c>
      <c r="G10" s="55"/>
    </row>
    <row r="11" spans="1:7" ht="12.75">
      <c r="A11" s="211"/>
      <c r="B11" s="217"/>
      <c r="C11" s="218" t="s">
        <v>219</v>
      </c>
      <c r="D11" s="219"/>
      <c r="E11" s="215"/>
      <c r="F11" s="96"/>
      <c r="G11" s="55"/>
    </row>
    <row r="12" spans="1:7" ht="12.75">
      <c r="A12" s="211"/>
      <c r="B12" s="212"/>
      <c r="C12" s="213"/>
      <c r="D12" s="220" t="s">
        <v>220</v>
      </c>
      <c r="E12" s="215">
        <f>PASH!E19</f>
        <v>1559794</v>
      </c>
      <c r="F12" s="96">
        <v>1159188</v>
      </c>
      <c r="G12" s="55"/>
    </row>
    <row r="13" spans="1:7" ht="12.75">
      <c r="A13" s="211"/>
      <c r="B13" s="212"/>
      <c r="C13" s="213"/>
      <c r="D13" s="220" t="s">
        <v>221</v>
      </c>
      <c r="E13" s="215"/>
      <c r="F13" s="96"/>
      <c r="G13" s="55"/>
    </row>
    <row r="14" spans="1:7" ht="12.75">
      <c r="A14" s="211"/>
      <c r="B14" s="212"/>
      <c r="C14" s="213"/>
      <c r="D14" s="220" t="s">
        <v>222</v>
      </c>
      <c r="E14" s="215"/>
      <c r="F14" s="96"/>
      <c r="G14" s="55"/>
    </row>
    <row r="15" spans="1:7" ht="12.75">
      <c r="A15" s="211"/>
      <c r="B15" s="212"/>
      <c r="C15" s="213"/>
      <c r="D15" s="221" t="s">
        <v>223</v>
      </c>
      <c r="E15" s="215">
        <f>-PASH!E35</f>
        <v>-273420</v>
      </c>
      <c r="F15" s="96">
        <v>-186050</v>
      </c>
      <c r="G15" s="55"/>
    </row>
    <row r="16" spans="1:7" ht="12.75">
      <c r="A16" s="348"/>
      <c r="B16" s="337"/>
      <c r="C16" s="222" t="s">
        <v>224</v>
      </c>
      <c r="D16" s="223"/>
      <c r="E16" s="339">
        <f>-Bilanci!G12</f>
        <v>-3099301</v>
      </c>
      <c r="F16" s="340">
        <v>644480</v>
      </c>
      <c r="G16" s="55"/>
    </row>
    <row r="17" spans="1:7" ht="12.75">
      <c r="A17" s="349"/>
      <c r="B17" s="338"/>
      <c r="C17" s="224" t="s">
        <v>225</v>
      </c>
      <c r="D17" s="223"/>
      <c r="E17" s="339"/>
      <c r="F17" s="340"/>
      <c r="G17" s="55"/>
    </row>
    <row r="18" spans="1:7" ht="12.75">
      <c r="A18" s="210"/>
      <c r="B18" s="212"/>
      <c r="C18" s="216" t="s">
        <v>226</v>
      </c>
      <c r="D18" s="216"/>
      <c r="E18" s="237"/>
      <c r="F18" s="249"/>
      <c r="G18" s="55"/>
    </row>
    <row r="19" spans="1:7" ht="12.75">
      <c r="A19" s="341"/>
      <c r="B19" s="337"/>
      <c r="C19" s="225" t="s">
        <v>227</v>
      </c>
      <c r="D19" s="222"/>
      <c r="E19" s="339"/>
      <c r="F19" s="340"/>
      <c r="G19" s="55"/>
    </row>
    <row r="20" spans="1:7" ht="12.75">
      <c r="A20" s="342"/>
      <c r="B20" s="338"/>
      <c r="C20" s="218" t="s">
        <v>228</v>
      </c>
      <c r="D20" s="218"/>
      <c r="E20" s="339"/>
      <c r="F20" s="340"/>
      <c r="G20" s="55"/>
    </row>
    <row r="21" spans="1:7" ht="12.75">
      <c r="A21" s="211"/>
      <c r="B21" s="212"/>
      <c r="C21" s="225" t="s">
        <v>229</v>
      </c>
      <c r="D21" s="222"/>
      <c r="E21" s="238"/>
      <c r="F21" s="250"/>
      <c r="G21" s="55"/>
    </row>
    <row r="22" spans="1:7" ht="12.75">
      <c r="A22" s="211"/>
      <c r="B22" s="212"/>
      <c r="C22" s="222" t="s">
        <v>230</v>
      </c>
      <c r="D22" s="222"/>
      <c r="E22" s="339">
        <v>5726585</v>
      </c>
      <c r="F22" s="340">
        <v>-1586520</v>
      </c>
      <c r="G22" s="55"/>
    </row>
    <row r="23" spans="1:7" ht="12.75">
      <c r="A23" s="211"/>
      <c r="B23" s="212"/>
      <c r="C23" s="218" t="s">
        <v>228</v>
      </c>
      <c r="D23" s="218"/>
      <c r="E23" s="339"/>
      <c r="F23" s="340"/>
      <c r="G23" s="55"/>
    </row>
    <row r="24" spans="1:7" ht="12.75">
      <c r="A24" s="211"/>
      <c r="B24" s="212"/>
      <c r="C24" s="216" t="s">
        <v>231</v>
      </c>
      <c r="D24" s="216"/>
      <c r="E24" s="215"/>
      <c r="F24" s="96"/>
      <c r="G24" s="55"/>
    </row>
    <row r="25" spans="1:7" ht="12.75">
      <c r="A25" s="211"/>
      <c r="B25" s="212"/>
      <c r="C25" s="226" t="s">
        <v>232</v>
      </c>
      <c r="D25" s="216"/>
      <c r="E25" s="247">
        <f>SUM(E10:E24)</f>
        <v>6647858</v>
      </c>
      <c r="F25" s="96">
        <f>SUM(F10:F24)</f>
        <v>1381229</v>
      </c>
      <c r="G25" s="55"/>
    </row>
    <row r="26" spans="1:7" ht="12.75">
      <c r="A26" s="211"/>
      <c r="B26" s="227" t="s">
        <v>233</v>
      </c>
      <c r="C26" s="213"/>
      <c r="D26" s="216"/>
      <c r="E26" s="215"/>
      <c r="F26" s="96"/>
      <c r="G26" s="55"/>
    </row>
    <row r="27" spans="1:7" ht="12.75">
      <c r="A27" s="211"/>
      <c r="B27" s="212"/>
      <c r="C27" s="216" t="s">
        <v>234</v>
      </c>
      <c r="D27" s="216"/>
      <c r="E27" s="215"/>
      <c r="F27" s="96"/>
      <c r="G27" s="55"/>
    </row>
    <row r="28" spans="1:7" ht="12.75">
      <c r="A28" s="211"/>
      <c r="B28" s="212"/>
      <c r="C28" s="216" t="s">
        <v>235</v>
      </c>
      <c r="D28" s="216"/>
      <c r="E28" s="215">
        <f>-Bilanci!G25</f>
        <v>-5961650</v>
      </c>
      <c r="F28" s="96">
        <v>-988674</v>
      </c>
      <c r="G28" s="240"/>
    </row>
    <row r="29" spans="1:7" ht="12.75">
      <c r="A29" s="211"/>
      <c r="B29" s="228"/>
      <c r="C29" s="216" t="s">
        <v>236</v>
      </c>
      <c r="D29" s="216"/>
      <c r="E29" s="215"/>
      <c r="F29" s="96"/>
      <c r="G29" s="55"/>
    </row>
    <row r="30" spans="1:7" ht="12.75">
      <c r="A30" s="211"/>
      <c r="B30" s="229"/>
      <c r="C30" s="216" t="s">
        <v>237</v>
      </c>
      <c r="D30" s="216"/>
      <c r="E30" s="215"/>
      <c r="F30" s="96"/>
      <c r="G30" s="55"/>
    </row>
    <row r="31" spans="1:7" ht="12.75">
      <c r="A31" s="211"/>
      <c r="B31" s="229"/>
      <c r="C31" s="216" t="s">
        <v>238</v>
      </c>
      <c r="D31" s="216"/>
      <c r="E31" s="215"/>
      <c r="F31" s="96"/>
      <c r="G31" s="55"/>
    </row>
    <row r="32" spans="1:7" ht="12.75">
      <c r="A32" s="211"/>
      <c r="B32" s="229"/>
      <c r="C32" s="226" t="s">
        <v>239</v>
      </c>
      <c r="D32" s="216"/>
      <c r="E32" s="247">
        <f>E28</f>
        <v>-5961650</v>
      </c>
      <c r="F32" s="96">
        <f>F28</f>
        <v>-988674</v>
      </c>
      <c r="G32" s="55"/>
    </row>
    <row r="33" spans="1:7" ht="12.75">
      <c r="A33" s="211"/>
      <c r="B33" s="212" t="s">
        <v>240</v>
      </c>
      <c r="C33" s="230"/>
      <c r="D33" s="216"/>
      <c r="E33" s="215"/>
      <c r="F33" s="96"/>
      <c r="G33" s="55"/>
    </row>
    <row r="34" spans="1:7" ht="12.75">
      <c r="A34" s="211"/>
      <c r="B34" s="229"/>
      <c r="C34" s="216" t="s">
        <v>241</v>
      </c>
      <c r="D34" s="216"/>
      <c r="E34" s="215"/>
      <c r="F34" s="96"/>
      <c r="G34" s="55"/>
    </row>
    <row r="35" spans="1:7" ht="12.75">
      <c r="A35" s="211"/>
      <c r="B35" s="229"/>
      <c r="C35" s="216" t="s">
        <v>242</v>
      </c>
      <c r="D35" s="216"/>
      <c r="E35" s="215"/>
      <c r="F35" s="96"/>
      <c r="G35" s="55"/>
    </row>
    <row r="36" spans="1:7" ht="12.75">
      <c r="A36" s="211"/>
      <c r="B36" s="229"/>
      <c r="C36" s="216" t="s">
        <v>243</v>
      </c>
      <c r="D36" s="216"/>
      <c r="E36" s="215"/>
      <c r="F36" s="96"/>
      <c r="G36" s="55"/>
    </row>
    <row r="37" spans="1:7" ht="12.75">
      <c r="A37" s="211"/>
      <c r="B37" s="229"/>
      <c r="C37" s="216" t="s">
        <v>244</v>
      </c>
      <c r="D37" s="216"/>
      <c r="E37" s="215"/>
      <c r="F37" s="96"/>
      <c r="G37" s="55"/>
    </row>
    <row r="38" spans="1:7" ht="12.75">
      <c r="A38" s="211"/>
      <c r="B38" s="229"/>
      <c r="C38" s="226" t="s">
        <v>245</v>
      </c>
      <c r="D38" s="216"/>
      <c r="E38" s="215"/>
      <c r="F38" s="96"/>
      <c r="G38" s="55"/>
    </row>
    <row r="39" spans="1:7" ht="12.75">
      <c r="A39" s="231"/>
      <c r="B39" s="227" t="s">
        <v>246</v>
      </c>
      <c r="C39" s="231"/>
      <c r="D39" s="232"/>
      <c r="E39" s="233">
        <f>E32+E25</f>
        <v>686208</v>
      </c>
      <c r="F39" s="88">
        <f>F32+F25</f>
        <v>392555</v>
      </c>
      <c r="G39" s="55"/>
    </row>
    <row r="40" spans="1:7" ht="12.75">
      <c r="A40" s="231"/>
      <c r="B40" s="227" t="s">
        <v>247</v>
      </c>
      <c r="C40" s="231"/>
      <c r="D40" s="232"/>
      <c r="E40" s="233">
        <v>393437</v>
      </c>
      <c r="F40" s="88">
        <v>882</v>
      </c>
      <c r="G40" s="55"/>
    </row>
    <row r="41" spans="1:7" ht="12.75">
      <c r="A41" s="231"/>
      <c r="B41" s="227" t="s">
        <v>248</v>
      </c>
      <c r="C41" s="231"/>
      <c r="D41" s="232"/>
      <c r="E41" s="233">
        <f>E39+E40</f>
        <v>1079645</v>
      </c>
      <c r="F41" s="88">
        <v>393437</v>
      </c>
      <c r="G41" s="55"/>
    </row>
    <row r="42" spans="1:7" ht="12.75">
      <c r="A42" s="207"/>
      <c r="B42" s="207"/>
      <c r="C42" s="207"/>
      <c r="D42" s="208"/>
      <c r="E42" s="209"/>
      <c r="F42" s="234"/>
      <c r="G42" s="55"/>
    </row>
    <row r="43" spans="1:7" ht="12.75">
      <c r="A43" s="207"/>
      <c r="B43" s="207"/>
      <c r="C43" s="207"/>
      <c r="D43" s="208"/>
      <c r="E43" s="209"/>
      <c r="F43" s="235"/>
      <c r="G43" s="55"/>
    </row>
    <row r="44" spans="1:7" ht="15">
      <c r="A44" s="207"/>
      <c r="B44" s="207"/>
      <c r="C44" s="207"/>
      <c r="D44" s="286" t="s">
        <v>147</v>
      </c>
      <c r="E44" s="286"/>
      <c r="F44" s="286"/>
      <c r="G44" s="55"/>
    </row>
    <row r="45" ht="12.75">
      <c r="E45" s="239"/>
    </row>
  </sheetData>
  <sheetProtection/>
  <mergeCells count="15">
    <mergeCell ref="F22:F23"/>
    <mergeCell ref="D44:F44"/>
    <mergeCell ref="E22:E23"/>
    <mergeCell ref="A19:A20"/>
    <mergeCell ref="A5:F5"/>
    <mergeCell ref="A7:A8"/>
    <mergeCell ref="B7:D8"/>
    <mergeCell ref="A16:A17"/>
    <mergeCell ref="B16:B17"/>
    <mergeCell ref="E16:E17"/>
    <mergeCell ref="F16:F17"/>
    <mergeCell ref="B19:B20"/>
    <mergeCell ref="E19:E20"/>
    <mergeCell ref="A2:D2"/>
    <mergeCell ref="F19:F2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2" max="2" width="26.421875" style="0" customWidth="1"/>
    <col min="3" max="3" width="15.7109375" style="0" customWidth="1"/>
    <col min="4" max="4" width="15.57421875" style="0" customWidth="1"/>
    <col min="5" max="5" width="16.140625" style="0" customWidth="1"/>
    <col min="6" max="6" width="17.57421875" style="0" customWidth="1"/>
    <col min="7" max="7" width="21.421875" style="0" customWidth="1"/>
  </cols>
  <sheetData>
    <row r="1" spans="1:8" ht="21">
      <c r="A1" s="177"/>
      <c r="B1" s="241" t="s">
        <v>148</v>
      </c>
      <c r="C1" s="242"/>
      <c r="D1" s="291" t="s">
        <v>251</v>
      </c>
      <c r="E1" s="291"/>
      <c r="F1" s="291"/>
      <c r="G1" s="291"/>
      <c r="H1" s="55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15.75">
      <c r="A3" s="178"/>
      <c r="B3" s="350" t="s">
        <v>268</v>
      </c>
      <c r="C3" s="350"/>
      <c r="D3" s="350"/>
      <c r="E3" s="350"/>
      <c r="F3" s="55"/>
      <c r="G3" s="55"/>
      <c r="H3" s="55"/>
    </row>
    <row r="4" spans="1:8" ht="13.5" thickBot="1">
      <c r="A4" s="55"/>
      <c r="B4" s="55"/>
      <c r="C4" s="55"/>
      <c r="D4" s="55"/>
      <c r="E4" s="55"/>
      <c r="F4" s="55"/>
      <c r="G4" s="55"/>
      <c r="H4" s="55"/>
    </row>
    <row r="5" spans="1:8" ht="12.75">
      <c r="A5" s="179"/>
      <c r="B5" s="180"/>
      <c r="C5" s="181" t="s">
        <v>205</v>
      </c>
      <c r="D5" s="181" t="s">
        <v>206</v>
      </c>
      <c r="E5" s="181" t="s">
        <v>207</v>
      </c>
      <c r="F5" s="181" t="s">
        <v>208</v>
      </c>
      <c r="G5" s="182" t="s">
        <v>209</v>
      </c>
      <c r="H5" s="183"/>
    </row>
    <row r="6" spans="1:8" ht="13.5" thickBot="1">
      <c r="A6" s="194" t="s">
        <v>58</v>
      </c>
      <c r="B6" s="195" t="s">
        <v>213</v>
      </c>
      <c r="C6" s="196">
        <v>100000</v>
      </c>
      <c r="D6" s="197"/>
      <c r="E6" s="198"/>
      <c r="F6" s="196">
        <v>3182626</v>
      </c>
      <c r="G6" s="199">
        <f>C6+D6+E6+F6</f>
        <v>3282626</v>
      </c>
      <c r="H6" s="185"/>
    </row>
    <row r="7" spans="1:8" ht="15">
      <c r="A7" s="186">
        <v>1</v>
      </c>
      <c r="B7" s="187" t="s">
        <v>210</v>
      </c>
      <c r="C7" s="188"/>
      <c r="D7" s="187"/>
      <c r="E7" s="188"/>
      <c r="F7" s="190">
        <v>1164081</v>
      </c>
      <c r="G7" s="184">
        <f>F7</f>
        <v>1164081</v>
      </c>
      <c r="H7" s="55"/>
    </row>
    <row r="8" spans="1:8" ht="15">
      <c r="A8" s="186">
        <v>2</v>
      </c>
      <c r="B8" s="187" t="s">
        <v>249</v>
      </c>
      <c r="C8" s="188"/>
      <c r="D8" s="192">
        <v>3182626</v>
      </c>
      <c r="E8" s="191"/>
      <c r="F8" s="190">
        <v>-3182626</v>
      </c>
      <c r="G8" s="184"/>
      <c r="H8" s="55"/>
    </row>
    <row r="9" spans="1:7" ht="15">
      <c r="A9" s="186">
        <v>3</v>
      </c>
      <c r="B9" s="187" t="s">
        <v>211</v>
      </c>
      <c r="C9" s="188"/>
      <c r="D9" s="187"/>
      <c r="E9" s="188"/>
      <c r="F9" s="188"/>
      <c r="G9" s="189"/>
    </row>
    <row r="10" spans="1:7" ht="12.75">
      <c r="A10" s="186">
        <v>4</v>
      </c>
      <c r="B10" s="187" t="s">
        <v>212</v>
      </c>
      <c r="C10" s="193"/>
      <c r="D10" s="187"/>
      <c r="E10" s="190"/>
      <c r="F10" s="190"/>
      <c r="G10" s="184">
        <f>C10+D10+E10+F10</f>
        <v>0</v>
      </c>
    </row>
    <row r="11" spans="1:7" ht="13.5" thickBot="1">
      <c r="A11" s="194" t="s">
        <v>58</v>
      </c>
      <c r="B11" s="195" t="s">
        <v>214</v>
      </c>
      <c r="C11" s="196">
        <f>C6+C7+C10</f>
        <v>100000</v>
      </c>
      <c r="D11" s="196">
        <f>D8</f>
        <v>3182626</v>
      </c>
      <c r="E11" s="196">
        <f>E8</f>
        <v>0</v>
      </c>
      <c r="F11" s="196">
        <f>F6+F7+F8</f>
        <v>1164081</v>
      </c>
      <c r="G11" s="251">
        <f>SUM(C11:F11)</f>
        <v>4446707</v>
      </c>
    </row>
    <row r="12" spans="1:7" ht="15">
      <c r="A12" s="186">
        <v>1</v>
      </c>
      <c r="B12" s="187" t="s">
        <v>210</v>
      </c>
      <c r="C12" s="188"/>
      <c r="D12" s="187"/>
      <c r="E12" s="188"/>
      <c r="F12" s="190">
        <v>2460780</v>
      </c>
      <c r="G12" s="251">
        <f>F12</f>
        <v>2460780</v>
      </c>
    </row>
    <row r="13" spans="1:7" ht="15">
      <c r="A13" s="186">
        <v>2</v>
      </c>
      <c r="B13" s="187" t="s">
        <v>249</v>
      </c>
      <c r="C13" s="188"/>
      <c r="D13" s="192">
        <v>1164081</v>
      </c>
      <c r="E13" s="191"/>
      <c r="F13" s="190">
        <v>-1164081</v>
      </c>
      <c r="G13" s="251">
        <f>D13+F13</f>
        <v>0</v>
      </c>
    </row>
    <row r="14" spans="1:7" ht="15">
      <c r="A14" s="186">
        <v>3</v>
      </c>
      <c r="B14" s="187" t="s">
        <v>211</v>
      </c>
      <c r="C14" s="188"/>
      <c r="D14" s="187"/>
      <c r="E14" s="188"/>
      <c r="F14" s="188"/>
      <c r="G14" s="188"/>
    </row>
    <row r="15" spans="1:7" ht="12.75">
      <c r="A15" s="186">
        <v>4</v>
      </c>
      <c r="B15" s="187" t="s">
        <v>212</v>
      </c>
      <c r="C15" s="193"/>
      <c r="D15" s="187"/>
      <c r="E15" s="190"/>
      <c r="F15" s="190"/>
      <c r="G15" s="251">
        <f>C15+D15+E15+F15</f>
        <v>0</v>
      </c>
    </row>
    <row r="16" spans="1:7" ht="13.5" thickBot="1">
      <c r="A16" s="194" t="s">
        <v>58</v>
      </c>
      <c r="B16" s="195" t="s">
        <v>267</v>
      </c>
      <c r="C16" s="196">
        <f>C11+C12+C15</f>
        <v>100000</v>
      </c>
      <c r="D16" s="196">
        <f>D11+D13</f>
        <v>4346707</v>
      </c>
      <c r="E16" s="196">
        <f>E13</f>
        <v>0</v>
      </c>
      <c r="F16" s="196">
        <f>F11+F12+F13</f>
        <v>2460780</v>
      </c>
      <c r="G16" s="251">
        <f>SUM(C16:F16)</f>
        <v>6907487</v>
      </c>
    </row>
    <row r="24" ht="15">
      <c r="D24" s="28" t="s">
        <v>147</v>
      </c>
    </row>
  </sheetData>
  <sheetProtection/>
  <mergeCells count="2">
    <mergeCell ref="B3:E3"/>
    <mergeCell ref="D1:G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2013-03-28T20:52:23Z</cp:lastPrinted>
  <dcterms:created xsi:type="dcterms:W3CDTF">2010-03-21T18:59:44Z</dcterms:created>
  <dcterms:modified xsi:type="dcterms:W3CDTF">2013-07-30T11:39:53Z</dcterms:modified>
  <cp:category/>
  <cp:version/>
  <cp:contentType/>
  <cp:contentStatus/>
</cp:coreProperties>
</file>