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1"/>
  </bookViews>
  <sheets>
    <sheet name=" faqja e pare" sheetId="1" r:id="rId1"/>
    <sheet name="Pasqyrat financiare" sheetId="2" r:id="rId2"/>
    <sheet name="Pasqyra e ndryshimeve ne kapita" sheetId="3" r:id="rId3"/>
    <sheet name="Inventari " sheetId="4" r:id="rId4"/>
    <sheet name="Kliente me 31122013" sheetId="5" r:id="rId5"/>
    <sheet name="Furnitoret me 31122012" sheetId="6" r:id="rId6"/>
    <sheet name="Sheet2" sheetId="7" r:id="rId7"/>
  </sheets>
  <definedNames/>
  <calcPr fullCalcOnLoad="1"/>
</workbook>
</file>

<file path=xl/sharedStrings.xml><?xml version="1.0" encoding="utf-8"?>
<sst xmlns="http://schemas.openxmlformats.org/spreadsheetml/2006/main" count="412" uniqueCount="282">
  <si>
    <t>Data</t>
  </si>
  <si>
    <t>Tvsh</t>
  </si>
  <si>
    <t>Shuma</t>
  </si>
  <si>
    <t>Nr</t>
  </si>
  <si>
    <t>Arka</t>
  </si>
  <si>
    <t>Kliente</t>
  </si>
  <si>
    <t>Sasia</t>
  </si>
  <si>
    <t>Ndertesa</t>
  </si>
  <si>
    <t>Banka</t>
  </si>
  <si>
    <t>Toka</t>
  </si>
  <si>
    <t>Pagat e personelit</t>
  </si>
  <si>
    <t>Tatim mbi fitimin</t>
  </si>
  <si>
    <t>Ne   Leke</t>
  </si>
  <si>
    <t>A   K   T   I   V   E   T</t>
  </si>
  <si>
    <t>Shenime</t>
  </si>
  <si>
    <t>Periudha</t>
  </si>
  <si>
    <t>Raportuese</t>
  </si>
  <si>
    <t>Para ardhese</t>
  </si>
  <si>
    <t>I</t>
  </si>
  <si>
    <t>A K T I V E T    A F A T S H K U R T R A</t>
  </si>
  <si>
    <t>Aktivet  monetare</t>
  </si>
  <si>
    <t>&gt;</t>
  </si>
  <si>
    <t>Derivative dhe aktive te mbajtura per tregtim</t>
  </si>
  <si>
    <t>Aktive te tjera financiare afatshkurtra</t>
  </si>
  <si>
    <t>Te drejta e detyrime ndaj ortakeve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</si>
  <si>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</si>
  <si>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</si>
  <si>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</si>
  <si>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</si>
  <si>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</si>
  <si>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</si>
  <si>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</si>
  <si>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</si>
  <si>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</si>
  <si>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</si>
  <si>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</si>
  <si>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II</t>
  </si>
  <si>
    <t>A K T I V E T    A F A T G J A T A</t>
  </si>
  <si>
    <t>Investimet  financiare afatgjata</t>
  </si>
  <si>
    <t>Aktive afatgjata materiale</t>
  </si>
  <si>
    <t>Makineri dhe paisje</t>
  </si>
  <si>
    <t xml:space="preserve">Aktive tjera afat gjata materiale </t>
  </si>
  <si>
    <t>Ativet biologjike afatgjata</t>
  </si>
  <si>
    <t>Aktive afatgjata jo materiale</t>
  </si>
  <si>
    <t>Kapitali aksioner i pa paguar</t>
  </si>
  <si>
    <t>Aktive te tjera afatgjata</t>
  </si>
  <si>
    <t>T O T A L I     A K T I V E V E   ( I + II )</t>
  </si>
  <si>
    <t>PASIVET  DHE  KAPITALI</t>
  </si>
  <si>
    <t>P A S I V E T      A F A T S H K U R T E R A</t>
  </si>
  <si>
    <t>Derivativet</t>
  </si>
  <si>
    <t>Huamarjet</t>
  </si>
  <si>
    <t>Overdraftet bankare</t>
  </si>
  <si>
    <t>Huamarrje afat shkuatra</t>
  </si>
  <si>
    <t>Huat  dhe  parapagimet</t>
  </si>
  <si>
    <t>Te pagushme ndaj furnitoreve</t>
  </si>
  <si>
    <t>Te pagushme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</si>
  <si>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</si>
  <si>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</si>
  <si>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</si>
  <si>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</si>
  <si>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</si>
  <si>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</si>
  <si>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</t>
  </si>
  <si>
    <t>Grantet dhe te ardhurat e shtyra</t>
  </si>
  <si>
    <t>Provizionet afatshkurtra</t>
  </si>
  <si>
    <t>P A S I V E T      A F A T G J A T 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</si>
  <si>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</si>
  <si>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</si>
  <si>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</si>
  <si>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</si>
  <si>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</si>
  <si>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>T O T A L I      P A S I V E V E      ( I+II )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</si>
  <si>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</si>
  <si>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</si>
  <si>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</si>
  <si>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</si>
  <si>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</si>
  <si>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</si>
  <si>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</si>
  <si>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</si>
  <si>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</si>
  <si>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</si>
  <si>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</si>
  <si>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</si>
  <si>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TOTALI   PASIVEVE   DHE   KAPITALIT  (I+II+III)</t>
  </si>
  <si>
    <t>(  Bazuar ne klasifikimin e Shpenzimeve sipas Natyres  )</t>
  </si>
  <si>
    <t>Pershkrimi  i  Elementeve</t>
  </si>
  <si>
    <t>Shitjet neto</t>
  </si>
  <si>
    <t>Te ardhura te tjera nga veprimtaria e shfrytezimit</t>
  </si>
  <si>
    <t>Ndrysh.ne invent.prod.gatshme e prodhimit ne proces</t>
  </si>
  <si>
    <t>Materialet e konsumuara</t>
  </si>
  <si>
    <t>Kosto e punes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</si>
  <si>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</si>
  <si>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</si>
  <si>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</si>
  <si>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</si>
  <si>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</si>
  <si>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</si>
  <si>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</si>
  <si>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</si>
  <si>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 xml:space="preserve">Te ardh.e shpenz. financ.nga inves.te tjera financ.afatgjata </t>
  </si>
  <si>
    <t>Te ardhurat dhe shpenzimet nga interesat</t>
  </si>
  <si>
    <t>Fitimet (Humbjet) nga kursi kembimit</t>
  </si>
  <si>
    <t>Te ardhura dhe shpenzime te tjera financiare</t>
  </si>
  <si>
    <t>Totali i te Ardhurave dhe Shpenzimeve financiare</t>
  </si>
  <si>
    <t>Fitimi (humbja) para tatimit  ( 9 +/- 13 )</t>
  </si>
  <si>
    <t>Shpenzimet e tatimit mbi fitimin</t>
  </si>
  <si>
    <t>Fitimi (humbja) neto e vitit financiar  ( 14 - 15 )</t>
  </si>
  <si>
    <t>Elementet e pasqyrave te konsoliduara</t>
  </si>
  <si>
    <t>Pasqyra e fluksit monetar - Metoda Indirekte</t>
  </si>
  <si>
    <t>Fluksi i parave nga veprimtaria e shfrytezimit</t>
  </si>
  <si>
    <t>Fitimi para tatimit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</si>
  <si>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</si>
  <si>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</si>
  <si>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</si>
  <si>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</si>
  <si>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</si>
  <si>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</si>
  <si>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</si>
  <si>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</si>
  <si>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</si>
  <si>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</si>
  <si>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</si>
  <si>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</si>
  <si>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 mbi fitimin i paguar</t>
  </si>
  <si>
    <t>MM neto nga aktivitetet e shfrytezimit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</si>
  <si>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</si>
  <si>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</si>
  <si>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</si>
  <si>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</si>
  <si>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</si>
  <si>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</si>
  <si>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</si>
  <si>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</si>
  <si>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</si>
  <si>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Te ardhura nga huamarrje afatgjata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</si>
  <si>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</si>
  <si>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</si>
  <si>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</si>
  <si>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</si>
  <si>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</si>
  <si>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</si>
  <si>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Nje pasqyre e pa Konsoliduar</t>
  </si>
  <si>
    <t xml:space="preserve">Fitimi pashperndare </t>
  </si>
  <si>
    <t>TOTALI</t>
  </si>
  <si>
    <t>A</t>
  </si>
  <si>
    <t>Efekti ndryshimeve ne politikat kontabel</t>
  </si>
  <si>
    <t>B</t>
  </si>
  <si>
    <t>Pozicioni i rregulluar</t>
  </si>
  <si>
    <t>Fitimi neto per periudhen kontabel</t>
  </si>
  <si>
    <t>Dividentet e paguar</t>
  </si>
  <si>
    <t>Rritja rezerves kapitalit</t>
  </si>
  <si>
    <t>Emetimi aksioneve</t>
  </si>
  <si>
    <t>Emetimi kapitali aksionar</t>
  </si>
  <si>
    <t>Aksione te thesari te riblera</t>
  </si>
  <si>
    <t>Rezerva  te tjera</t>
  </si>
  <si>
    <t>Rez  ligjore</t>
  </si>
  <si>
    <t>Emertimi dhe Forma ligjore</t>
  </si>
  <si>
    <t>NIPT -i</t>
  </si>
  <si>
    <t>Adresa e Selise</t>
  </si>
  <si>
    <t>Data e krijimit</t>
  </si>
  <si>
    <t>Nr. i  Regjistrit  Tregetar</t>
  </si>
  <si>
    <t>Veprimtaria  Kryesore</t>
  </si>
  <si>
    <t>P A S Q Y R A T     F I N A N C I A R E</t>
  </si>
  <si>
    <t xml:space="preserve">(  Ne zbarim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</si>
  <si>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</si>
  <si>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</si>
  <si>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</si>
  <si>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</si>
  <si>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</si>
  <si>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</si>
  <si>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</si>
  <si>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</si>
  <si>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</si>
  <si>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</si>
  <si>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</si>
  <si>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</si>
  <si>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>Lushnje</t>
  </si>
  <si>
    <t>m3</t>
  </si>
  <si>
    <t>Pozicioni me 31 dhjetor 2011</t>
  </si>
  <si>
    <t>29/10/2012</t>
  </si>
  <si>
    <t>13/12/2012</t>
  </si>
  <si>
    <t>17/12/2012</t>
  </si>
  <si>
    <t>21/12/2012</t>
  </si>
  <si>
    <t>27/12/2012</t>
  </si>
  <si>
    <t>31/12/2012</t>
  </si>
  <si>
    <t>SHUMA</t>
  </si>
  <si>
    <t>Pasqyra  e  Ndryshimeve  ne  Kapital  2012</t>
  </si>
  <si>
    <t>kg</t>
  </si>
  <si>
    <t>cope</t>
  </si>
  <si>
    <t>AMC</t>
  </si>
  <si>
    <t>Tulla</t>
  </si>
  <si>
    <t>LUSHNJE</t>
  </si>
  <si>
    <t>30/11/2012</t>
  </si>
  <si>
    <t>BENIMPEKS &amp; CO</t>
  </si>
  <si>
    <t>Tirane</t>
  </si>
  <si>
    <t>Karroca dore</t>
  </si>
  <si>
    <t>Pomp uji</t>
  </si>
  <si>
    <t>Berat</t>
  </si>
  <si>
    <t>Hekur</t>
  </si>
  <si>
    <t>ml</t>
  </si>
  <si>
    <t>litra</t>
  </si>
  <si>
    <t xml:space="preserve"> BLEDI  SHPK  2012</t>
  </si>
  <si>
    <t>Pasqyrat    Financiare    te    Vitit   2012</t>
  </si>
  <si>
    <t>BLEDI  shpk 2012</t>
  </si>
  <si>
    <t>Pasqyra   e   te   Ardhurave   dhe   Shpenzimeve     2012</t>
  </si>
  <si>
    <t>BLEDI   shpk 2012</t>
  </si>
  <si>
    <t>Pasqyra   e   Fluksit   Monetar  -  Metoda  Indirekte   2012</t>
  </si>
  <si>
    <t>Pozicioni me 31 dhjetor 2012</t>
  </si>
  <si>
    <t xml:space="preserve">                                I N V E N T A R I I MATERIALEVE</t>
  </si>
  <si>
    <t xml:space="preserve">                                                                         me  31.12.2011</t>
  </si>
  <si>
    <t>Subjekti   BLEDI  shpk Lushnje</t>
  </si>
  <si>
    <t>NIPTI:        J64103426M</t>
  </si>
  <si>
    <t>Aktiviteti   Ndertim</t>
  </si>
  <si>
    <t>Adresa vep Lagja  S.libohova  Lushnje</t>
  </si>
  <si>
    <t>Nr.</t>
  </si>
  <si>
    <t xml:space="preserve">    Artikulli</t>
  </si>
  <si>
    <t>Nj.matj</t>
  </si>
  <si>
    <t>cmimi</t>
  </si>
  <si>
    <t>vlefta</t>
  </si>
  <si>
    <t>Tuta bojasxhiu</t>
  </si>
  <si>
    <t>Panel druri</t>
  </si>
  <si>
    <t>Profile</t>
  </si>
  <si>
    <t>Rrjet teli</t>
  </si>
  <si>
    <t>Tub profil</t>
  </si>
  <si>
    <t xml:space="preserve"> Per Drejtimin e Njesise ekonomike </t>
  </si>
  <si>
    <t xml:space="preserve">                (Vladimir  TOPI)</t>
  </si>
  <si>
    <t xml:space="preserve">                                I N V E N T A R I  I  IMET</t>
  </si>
  <si>
    <t>Motosharr</t>
  </si>
  <si>
    <t>Sharr per prerje me leizer</t>
  </si>
  <si>
    <t xml:space="preserve">Lopata </t>
  </si>
  <si>
    <t>Bidon per karburant</t>
  </si>
  <si>
    <t>Mbules sediljesh</t>
  </si>
  <si>
    <t>Tropan me bateri</t>
  </si>
  <si>
    <t>Tropan me goditje</t>
  </si>
  <si>
    <t>Tropan pneumatik</t>
  </si>
  <si>
    <t>Gur fresibel</t>
  </si>
  <si>
    <t>Valicixhe alumini per vegla pune</t>
  </si>
  <si>
    <t>Preres pllaka</t>
  </si>
  <si>
    <t>Shkalle palosese alumini</t>
  </si>
  <si>
    <t xml:space="preserve">Matrapik </t>
  </si>
  <si>
    <t>Trako hekuri</t>
  </si>
  <si>
    <t>Betoniera</t>
  </si>
  <si>
    <t>Depozita uji  1 ton</t>
  </si>
  <si>
    <t>Kas fiskale</t>
  </si>
  <si>
    <t xml:space="preserve"> Per Drejtimin e Njesise  Ekonomike </t>
  </si>
  <si>
    <t>me 31/12/2012</t>
  </si>
  <si>
    <t>J64103426M</t>
  </si>
  <si>
    <t>Viti   2012</t>
  </si>
  <si>
    <t>01,01,2012</t>
  </si>
  <si>
    <t>31.12.2012</t>
  </si>
  <si>
    <t>Nr.R</t>
  </si>
  <si>
    <t>Komuna  Perondi</t>
  </si>
  <si>
    <t>24/11/2012</t>
  </si>
  <si>
    <t xml:space="preserve">Bordi I Kullimit </t>
  </si>
  <si>
    <t>Julian  Bashmili</t>
  </si>
  <si>
    <t>Klodian Ciruna</t>
  </si>
  <si>
    <t>13/6/2013</t>
  </si>
  <si>
    <t>23/12/2012</t>
  </si>
  <si>
    <t>29/12/2012</t>
  </si>
  <si>
    <t>Klienti</t>
  </si>
  <si>
    <t>Rrethi</t>
  </si>
  <si>
    <t>Nr.fat</t>
  </si>
  <si>
    <t>Furnitoret</t>
  </si>
  <si>
    <t>Gen Klaudis</t>
  </si>
  <si>
    <t>Durres</t>
  </si>
  <si>
    <t>Koxhaj shpk</t>
  </si>
  <si>
    <t>Furnitoret me 31/12/2012</t>
  </si>
  <si>
    <t>30/12/2012</t>
  </si>
  <si>
    <t>Klientet me 31/12/2012</t>
  </si>
  <si>
    <t xml:space="preserve">Nafte </t>
  </si>
  <si>
    <t>Wat 2010</t>
  </si>
  <si>
    <t>Duli shpk</t>
  </si>
  <si>
    <t>Ardita Luca</t>
  </si>
  <si>
    <t>Rezervuar 5000 litra</t>
  </si>
  <si>
    <t>Rock stok</t>
  </si>
  <si>
    <t>Duff</t>
  </si>
  <si>
    <t>Della Rossa</t>
  </si>
  <si>
    <t>"BLEDI"SHPK LUSHNJE</t>
  </si>
  <si>
    <t>24/03/1994</t>
  </si>
  <si>
    <t>"BLEDI "   Shpk</t>
  </si>
  <si>
    <t>NDERTIM &amp; RIKONSTRUKSIONE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</si>
</sst>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"/>
    <numFmt numFmtId="173" formatCode="0.0000"/>
    <numFmt numFmtId="174" formatCode="0.000"/>
    <numFmt numFmtId="175" formatCode="_-* #,##0.00_L_e_k_-;\-* #,##0.00_L_e_k_-;_-* &quot;-&quot;??_L_e_k_-;_-@_-"/>
    <numFmt numFmtId="176" formatCode="#,##0.0"/>
    <numFmt numFmtId="177" formatCode="_(* #,##0_);_(* \(#,##0\);_(* &quot;-&quot;??_);_(@_)"/>
    <numFmt numFmtId="178" formatCode="dd/mm/yyyy;@"/>
  </numFmts>
  <fonts count="5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 Narrow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u val="single"/>
      <sz val="14"/>
      <name val="Arial"/>
      <family val="2"/>
    </font>
    <font>
      <b/>
      <u val="single"/>
      <sz val="12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6"/>
      <name val="Arial Narrow"/>
      <family val="2"/>
    </font>
    <font>
      <b/>
      <sz val="26"/>
      <name val="Arial Narrow"/>
      <family val="2"/>
    </font>
    <font>
      <b/>
      <sz val="26"/>
      <name val="Arial"/>
      <family val="2"/>
    </font>
    <font>
      <b/>
      <u val="single"/>
      <sz val="10"/>
      <name val="Arial"/>
      <family val="2"/>
    </font>
    <font>
      <sz val="8"/>
      <name val="Agency FB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3" fontId="1" fillId="0" borderId="15" xfId="0" applyNumberFormat="1" applyFont="1" applyBorder="1" applyAlignment="1">
      <alignment horizontal="center" vertical="center"/>
    </xf>
    <xf numFmtId="3" fontId="1" fillId="0" borderId="16" xfId="0" applyNumberFormat="1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3" fontId="13" fillId="0" borderId="0" xfId="0" applyNumberFormat="1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16" fillId="0" borderId="21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3" fontId="15" fillId="0" borderId="22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vertical="center"/>
    </xf>
    <xf numFmtId="3" fontId="15" fillId="0" borderId="25" xfId="0" applyNumberFormat="1" applyFont="1" applyBorder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vertical="center"/>
    </xf>
    <xf numFmtId="3" fontId="15" fillId="0" borderId="28" xfId="0" applyNumberFormat="1" applyFont="1" applyBorder="1" applyAlignment="1">
      <alignment vertical="center"/>
    </xf>
    <xf numFmtId="3" fontId="15" fillId="0" borderId="29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18" fillId="0" borderId="0" xfId="0" applyFont="1" applyBorder="1" applyAlignment="1">
      <alignment/>
    </xf>
    <xf numFmtId="0" fontId="17" fillId="0" borderId="0" xfId="0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7" fillId="0" borderId="0" xfId="57" applyFont="1" applyFill="1" applyBorder="1">
      <alignment/>
      <protection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0" fillId="0" borderId="17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3" fontId="0" fillId="0" borderId="25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3" fontId="0" fillId="0" borderId="17" xfId="0" applyNumberFormat="1" applyFont="1" applyBorder="1" applyAlignment="1">
      <alignment vertical="center"/>
    </xf>
    <xf numFmtId="176" fontId="0" fillId="0" borderId="11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 vertical="center"/>
    </xf>
    <xf numFmtId="0" fontId="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3" fontId="0" fillId="0" borderId="10" xfId="0" applyNumberFormat="1" applyFont="1" applyBorder="1" applyAlignment="1">
      <alignment/>
    </xf>
    <xf numFmtId="0" fontId="12" fillId="0" borderId="13" xfId="0" applyFont="1" applyFill="1" applyBorder="1" applyAlignment="1">
      <alignment vertical="center"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0" fontId="58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9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0" xfId="0" applyFont="1" applyBorder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 vertical="center"/>
    </xf>
    <xf numFmtId="14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right"/>
    </xf>
    <xf numFmtId="14" fontId="0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3" fontId="0" fillId="0" borderId="17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 horizontal="left"/>
    </xf>
    <xf numFmtId="0" fontId="0" fillId="0" borderId="2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5" xfId="0" applyFont="1" applyBorder="1" applyAlignment="1">
      <alignment/>
    </xf>
    <xf numFmtId="0" fontId="15" fillId="0" borderId="33" xfId="0" applyFont="1" applyBorder="1" applyAlignment="1">
      <alignment/>
    </xf>
    <xf numFmtId="0" fontId="15" fillId="0" borderId="30" xfId="0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0" xfId="0" applyFont="1" applyBorder="1" applyAlignment="1">
      <alignment/>
    </xf>
    <xf numFmtId="0" fontId="5" fillId="0" borderId="14" xfId="0" applyFont="1" applyBorder="1" applyAlignment="1">
      <alignment/>
    </xf>
    <xf numFmtId="0" fontId="15" fillId="0" borderId="34" xfId="0" applyFont="1" applyBorder="1" applyAlignment="1">
      <alignment/>
    </xf>
    <xf numFmtId="0" fontId="15" fillId="0" borderId="34" xfId="0" applyFont="1" applyBorder="1" applyAlignment="1">
      <alignment horizontal="center"/>
    </xf>
    <xf numFmtId="0" fontId="5" fillId="0" borderId="34" xfId="0" applyFont="1" applyBorder="1" applyAlignment="1">
      <alignment/>
    </xf>
    <xf numFmtId="0" fontId="5" fillId="0" borderId="16" xfId="0" applyFont="1" applyBorder="1" applyAlignment="1">
      <alignment/>
    </xf>
    <xf numFmtId="0" fontId="15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9" fillId="0" borderId="3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14" fontId="1" fillId="0" borderId="34" xfId="0" applyNumberFormat="1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14" fontId="15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3" fontId="0" fillId="0" borderId="25" xfId="0" applyNumberFormat="1" applyFont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3" fontId="0" fillId="0" borderId="25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9">
      <selection activeCell="N37" sqref="N37"/>
    </sheetView>
  </sheetViews>
  <sheetFormatPr defaultColWidth="9.140625" defaultRowHeight="12.75"/>
  <cols>
    <col min="1" max="1" width="4.00390625" style="0" customWidth="1"/>
    <col min="2" max="2" width="22.140625" style="0" customWidth="1"/>
    <col min="3" max="3" width="20.8515625" style="0" customWidth="1"/>
    <col min="4" max="4" width="16.421875" style="0" customWidth="1"/>
    <col min="5" max="5" width="5.28125" style="0" customWidth="1"/>
    <col min="6" max="6" width="5.00390625" style="0" customWidth="1"/>
    <col min="11" max="11" width="6.7109375" style="0" customWidth="1"/>
  </cols>
  <sheetData>
    <row r="1" spans="1:10" ht="12.75">
      <c r="A1" s="156"/>
      <c r="B1" s="157"/>
      <c r="C1" s="157"/>
      <c r="D1" s="157"/>
      <c r="E1" s="157"/>
      <c r="F1" s="157"/>
      <c r="G1" s="157"/>
      <c r="H1" s="157"/>
      <c r="I1" s="157"/>
      <c r="J1" s="158"/>
    </row>
    <row r="2" spans="1:10" ht="20.25">
      <c r="A2" s="159"/>
      <c r="B2" s="53" t="s">
        <v>157</v>
      </c>
      <c r="C2" s="59" t="s">
        <v>280</v>
      </c>
      <c r="D2" s="57"/>
      <c r="E2" s="59"/>
      <c r="F2" s="57"/>
      <c r="G2" s="54"/>
      <c r="H2" s="53"/>
      <c r="I2" s="53"/>
      <c r="J2" s="160"/>
    </row>
    <row r="3" spans="1:10" ht="20.25">
      <c r="A3" s="159"/>
      <c r="B3" s="53"/>
      <c r="C3" s="59"/>
      <c r="D3" s="57"/>
      <c r="E3" s="59"/>
      <c r="F3" s="57"/>
      <c r="G3" s="54"/>
      <c r="H3" s="53"/>
      <c r="I3" s="53"/>
      <c r="J3" s="160"/>
    </row>
    <row r="4" spans="1:11" ht="15.75">
      <c r="A4" s="161"/>
      <c r="B4" s="123" t="s">
        <v>158</v>
      </c>
      <c r="C4" s="50" t="s">
        <v>247</v>
      </c>
      <c r="D4" s="152"/>
      <c r="E4" s="50"/>
      <c r="F4" s="152"/>
      <c r="G4" s="56"/>
      <c r="H4" s="51"/>
      <c r="I4" s="51"/>
      <c r="J4" s="162"/>
      <c r="K4" s="2"/>
    </row>
    <row r="5" spans="1:11" ht="15">
      <c r="A5" s="161"/>
      <c r="B5" s="123"/>
      <c r="C5" s="51"/>
      <c r="D5" s="58"/>
      <c r="E5" s="51"/>
      <c r="F5" s="58"/>
      <c r="G5" s="56"/>
      <c r="H5" s="51"/>
      <c r="I5" s="51"/>
      <c r="J5" s="162"/>
      <c r="K5" s="2"/>
    </row>
    <row r="6" spans="1:11" ht="15.75">
      <c r="A6" s="161"/>
      <c r="B6" s="123" t="s">
        <v>159</v>
      </c>
      <c r="C6" s="50" t="s">
        <v>192</v>
      </c>
      <c r="D6" s="50"/>
      <c r="E6" s="51"/>
      <c r="F6" s="50"/>
      <c r="G6" s="51"/>
      <c r="H6" s="51"/>
      <c r="I6" s="51"/>
      <c r="J6" s="162"/>
      <c r="K6" s="2"/>
    </row>
    <row r="7" spans="1:11" ht="15.75">
      <c r="A7" s="161"/>
      <c r="B7" s="154" t="s">
        <v>160</v>
      </c>
      <c r="C7" s="50" t="s">
        <v>279</v>
      </c>
      <c r="D7" s="51"/>
      <c r="E7" s="50"/>
      <c r="F7" s="51"/>
      <c r="G7" s="52"/>
      <c r="H7" s="49"/>
      <c r="I7" s="51"/>
      <c r="J7" s="162"/>
      <c r="K7" s="2"/>
    </row>
    <row r="8" spans="1:11" ht="15.75">
      <c r="A8" s="161"/>
      <c r="B8" s="154"/>
      <c r="C8" s="173"/>
      <c r="D8" s="173"/>
      <c r="E8" s="173"/>
      <c r="F8" s="174"/>
      <c r="G8" s="51"/>
      <c r="H8" s="51"/>
      <c r="I8" s="51"/>
      <c r="J8" s="162"/>
      <c r="K8" s="2"/>
    </row>
    <row r="9" spans="1:11" ht="15.75">
      <c r="A9" s="161"/>
      <c r="B9" s="123" t="s">
        <v>161</v>
      </c>
      <c r="C9" s="155">
        <v>2310053</v>
      </c>
      <c r="D9" s="56"/>
      <c r="E9" s="153"/>
      <c r="F9" s="56"/>
      <c r="G9" s="51"/>
      <c r="H9" s="51"/>
      <c r="I9" s="51"/>
      <c r="J9" s="162"/>
      <c r="K9" s="2"/>
    </row>
    <row r="10" spans="1:10" s="2" customFormat="1" ht="15">
      <c r="A10" s="161"/>
      <c r="B10" s="123"/>
      <c r="C10" s="51"/>
      <c r="D10" s="51"/>
      <c r="E10" s="51"/>
      <c r="F10" s="51"/>
      <c r="G10" s="51"/>
      <c r="H10" s="51"/>
      <c r="I10" s="51"/>
      <c r="J10" s="162"/>
    </row>
    <row r="11" spans="1:10" s="2" customFormat="1" ht="15.75">
      <c r="A11" s="161"/>
      <c r="B11" s="123" t="s">
        <v>162</v>
      </c>
      <c r="C11" s="50" t="s">
        <v>281</v>
      </c>
      <c r="D11" s="50"/>
      <c r="E11" s="175"/>
      <c r="F11" s="176"/>
      <c r="G11" s="176"/>
      <c r="H11" s="176"/>
      <c r="I11" s="176"/>
      <c r="J11" s="162"/>
    </row>
    <row r="12" spans="1:10" s="2" customFormat="1" ht="15">
      <c r="A12" s="161"/>
      <c r="B12" s="51"/>
      <c r="C12" s="51"/>
      <c r="D12" s="51"/>
      <c r="E12" s="51"/>
      <c r="F12" s="51"/>
      <c r="G12" s="51"/>
      <c r="H12" s="51"/>
      <c r="I12" s="51"/>
      <c r="J12" s="162"/>
    </row>
    <row r="13" spans="1:11" s="2" customFormat="1" ht="15">
      <c r="A13" s="159"/>
      <c r="B13" s="53"/>
      <c r="C13" s="53"/>
      <c r="D13" s="53"/>
      <c r="E13" s="53"/>
      <c r="F13" s="53"/>
      <c r="G13" s="53"/>
      <c r="H13" s="53"/>
      <c r="I13" s="53"/>
      <c r="J13" s="160"/>
      <c r="K13"/>
    </row>
    <row r="14" spans="1:11" s="2" customFormat="1" ht="15">
      <c r="A14" s="163"/>
      <c r="B14" s="123"/>
      <c r="C14" s="123"/>
      <c r="D14" s="123"/>
      <c r="E14" s="123"/>
      <c r="F14" s="123"/>
      <c r="G14" s="123"/>
      <c r="H14" s="123"/>
      <c r="I14" s="123"/>
      <c r="J14" s="164"/>
      <c r="K14"/>
    </row>
    <row r="15" spans="1:11" s="2" customFormat="1" ht="15">
      <c r="A15" s="163"/>
      <c r="B15" s="123"/>
      <c r="C15" s="123"/>
      <c r="D15" s="123"/>
      <c r="E15" s="123"/>
      <c r="F15" s="123"/>
      <c r="G15" s="123"/>
      <c r="H15" s="123"/>
      <c r="I15" s="123"/>
      <c r="J15" s="164"/>
      <c r="K15"/>
    </row>
    <row r="16" spans="1:11" s="2" customFormat="1" ht="15">
      <c r="A16" s="163"/>
      <c r="B16" s="123"/>
      <c r="C16" s="123"/>
      <c r="D16" s="123"/>
      <c r="E16" s="123"/>
      <c r="F16" s="123"/>
      <c r="G16" s="123"/>
      <c r="H16" s="123"/>
      <c r="I16" s="123"/>
      <c r="J16" s="164"/>
      <c r="K16"/>
    </row>
    <row r="17" spans="1:10" ht="12.75">
      <c r="A17" s="163"/>
      <c r="B17" s="123"/>
      <c r="C17" s="123"/>
      <c r="D17" s="123"/>
      <c r="E17" s="123"/>
      <c r="F17" s="123"/>
      <c r="G17" s="123"/>
      <c r="H17" s="123"/>
      <c r="I17" s="123"/>
      <c r="J17" s="164"/>
    </row>
    <row r="18" spans="1:10" ht="12.75">
      <c r="A18" s="163"/>
      <c r="B18" s="123"/>
      <c r="C18" s="123"/>
      <c r="D18" s="123"/>
      <c r="E18" s="123"/>
      <c r="F18" s="123"/>
      <c r="G18" s="123"/>
      <c r="H18" s="123"/>
      <c r="I18" s="123"/>
      <c r="J18" s="164"/>
    </row>
    <row r="19" spans="1:10" ht="33.75">
      <c r="A19" s="177" t="s">
        <v>163</v>
      </c>
      <c r="B19" s="178"/>
      <c r="C19" s="178"/>
      <c r="D19" s="178"/>
      <c r="E19" s="178"/>
      <c r="F19" s="178"/>
      <c r="G19" s="178"/>
      <c r="H19" s="178"/>
      <c r="I19" s="178"/>
      <c r="J19" s="179"/>
    </row>
    <row r="20" spans="1:10" ht="12.75">
      <c r="A20" s="163"/>
      <c r="B20" s="172" t="s">
        <v>164</v>
      </c>
      <c r="C20" s="172"/>
      <c r="D20" s="172"/>
      <c r="E20" s="172"/>
      <c r="F20" s="172"/>
      <c r="G20" s="172"/>
      <c r="H20" s="172"/>
      <c r="I20" s="172"/>
      <c r="J20" s="164"/>
    </row>
    <row r="21" spans="1:10" ht="12.75">
      <c r="A21" s="163"/>
      <c r="B21" s="172" t="s">
        <v>165</v>
      </c>
      <c r="C21" s="172"/>
      <c r="D21" s="172"/>
      <c r="E21" s="172"/>
      <c r="F21" s="172"/>
      <c r="G21" s="172"/>
      <c r="H21" s="172"/>
      <c r="I21" s="172"/>
      <c r="J21" s="164"/>
    </row>
    <row r="22" spans="1:10" ht="12.75">
      <c r="A22" s="163"/>
      <c r="B22" s="123"/>
      <c r="C22" s="123"/>
      <c r="D22" s="123"/>
      <c r="E22" s="123"/>
      <c r="F22" s="123"/>
      <c r="G22" s="123"/>
      <c r="H22" s="123"/>
      <c r="I22" s="123"/>
      <c r="J22" s="164"/>
    </row>
    <row r="23" spans="1:10" ht="12.75">
      <c r="A23" s="163"/>
      <c r="B23" s="123"/>
      <c r="C23" s="123"/>
      <c r="D23" s="123"/>
      <c r="E23" s="123"/>
      <c r="F23" s="123"/>
      <c r="G23" s="123"/>
      <c r="H23" s="123"/>
      <c r="I23" s="123"/>
      <c r="J23" s="164"/>
    </row>
    <row r="24" spans="1:10" ht="33.75">
      <c r="A24" s="163"/>
      <c r="B24" s="123"/>
      <c r="C24" s="185" t="s">
        <v>248</v>
      </c>
      <c r="D24" s="185"/>
      <c r="E24" s="185"/>
      <c r="F24" s="185"/>
      <c r="G24" s="185"/>
      <c r="H24" s="185"/>
      <c r="I24" s="123"/>
      <c r="J24" s="164"/>
    </row>
    <row r="25" spans="1:10" ht="12.75">
      <c r="A25" s="163"/>
      <c r="B25" s="123"/>
      <c r="C25" s="123"/>
      <c r="D25" s="123"/>
      <c r="E25" s="123"/>
      <c r="F25" s="123"/>
      <c r="G25" s="123"/>
      <c r="H25" s="123"/>
      <c r="I25" s="123"/>
      <c r="J25" s="164"/>
    </row>
    <row r="26" spans="1:10" ht="12.75">
      <c r="A26" s="163"/>
      <c r="B26" s="123"/>
      <c r="C26" s="123"/>
      <c r="D26" s="123"/>
      <c r="E26" s="123"/>
      <c r="F26" s="123"/>
      <c r="G26" s="123"/>
      <c r="H26" s="123"/>
      <c r="I26" s="123"/>
      <c r="J26" s="164"/>
    </row>
    <row r="27" spans="1:10" ht="12.75">
      <c r="A27" s="163"/>
      <c r="B27" s="123"/>
      <c r="C27" s="123"/>
      <c r="D27" s="123"/>
      <c r="E27" s="123"/>
      <c r="F27" s="123"/>
      <c r="G27" s="123"/>
      <c r="H27" s="123"/>
      <c r="I27" s="123"/>
      <c r="J27" s="164"/>
    </row>
    <row r="28" spans="1:10" ht="12.75">
      <c r="A28" s="163"/>
      <c r="B28" s="123"/>
      <c r="C28" s="123"/>
      <c r="D28" s="123"/>
      <c r="E28" s="123"/>
      <c r="F28" s="123"/>
      <c r="G28" s="123"/>
      <c r="H28" s="123"/>
      <c r="I28" s="123"/>
      <c r="J28" s="164"/>
    </row>
    <row r="29" spans="1:10" ht="12.75">
      <c r="A29" s="163"/>
      <c r="B29" s="123"/>
      <c r="C29" s="123"/>
      <c r="D29" s="123"/>
      <c r="E29" s="123"/>
      <c r="F29" s="123"/>
      <c r="G29" s="123"/>
      <c r="H29" s="123"/>
      <c r="I29" s="123"/>
      <c r="J29" s="164"/>
    </row>
    <row r="30" spans="1:10" ht="12.75">
      <c r="A30" s="163"/>
      <c r="B30" s="123"/>
      <c r="C30" s="123"/>
      <c r="D30" s="123"/>
      <c r="E30" s="123"/>
      <c r="F30" s="123"/>
      <c r="G30" s="123"/>
      <c r="H30" s="123"/>
      <c r="I30" s="123"/>
      <c r="J30" s="164"/>
    </row>
    <row r="31" spans="1:10" ht="12.75">
      <c r="A31" s="159"/>
      <c r="B31" s="53" t="s">
        <v>166</v>
      </c>
      <c r="C31" s="53"/>
      <c r="D31" s="53"/>
      <c r="E31" s="53"/>
      <c r="F31" s="53"/>
      <c r="G31" s="172" t="s">
        <v>167</v>
      </c>
      <c r="H31" s="172"/>
      <c r="I31" s="53"/>
      <c r="J31" s="160"/>
    </row>
    <row r="32" spans="1:10" ht="12.75">
      <c r="A32" s="159"/>
      <c r="B32" s="53" t="s">
        <v>168</v>
      </c>
      <c r="C32" s="53"/>
      <c r="D32" s="53"/>
      <c r="E32" s="53"/>
      <c r="F32" s="53"/>
      <c r="G32" s="172" t="s">
        <v>169</v>
      </c>
      <c r="H32" s="172"/>
      <c r="I32" s="53"/>
      <c r="J32" s="160"/>
    </row>
    <row r="33" spans="1:10" ht="12.75">
      <c r="A33" s="159"/>
      <c r="B33" s="53" t="s">
        <v>170</v>
      </c>
      <c r="C33" s="53"/>
      <c r="D33" s="53"/>
      <c r="E33" s="53"/>
      <c r="F33" s="53"/>
      <c r="G33" s="172" t="s">
        <v>171</v>
      </c>
      <c r="H33" s="172"/>
      <c r="I33" s="53"/>
      <c r="J33" s="160"/>
    </row>
    <row r="34" spans="1:10" ht="12.75">
      <c r="A34" s="159"/>
      <c r="B34" s="53" t="s">
        <v>172</v>
      </c>
      <c r="C34" s="53"/>
      <c r="D34" s="53"/>
      <c r="E34" s="53"/>
      <c r="F34" s="53"/>
      <c r="G34" s="172" t="s">
        <v>171</v>
      </c>
      <c r="H34" s="172"/>
      <c r="I34" s="53"/>
      <c r="J34" s="160"/>
    </row>
    <row r="35" spans="1:10" ht="12.75">
      <c r="A35" s="163"/>
      <c r="B35" s="123"/>
      <c r="C35" s="123"/>
      <c r="D35" s="123"/>
      <c r="E35" s="123"/>
      <c r="F35" s="123"/>
      <c r="G35" s="123"/>
      <c r="H35" s="123"/>
      <c r="I35" s="123"/>
      <c r="J35" s="164"/>
    </row>
    <row r="36" spans="1:10" ht="15">
      <c r="A36" s="161"/>
      <c r="B36" s="53" t="s">
        <v>173</v>
      </c>
      <c r="C36" s="53"/>
      <c r="D36" s="53"/>
      <c r="E36" s="53"/>
      <c r="F36" s="54" t="s">
        <v>174</v>
      </c>
      <c r="G36" s="186" t="s">
        <v>249</v>
      </c>
      <c r="H36" s="172"/>
      <c r="I36" s="51"/>
      <c r="J36" s="162"/>
    </row>
    <row r="37" spans="1:10" ht="15">
      <c r="A37" s="161"/>
      <c r="B37" s="53"/>
      <c r="C37" s="53"/>
      <c r="D37" s="53"/>
      <c r="E37" s="53"/>
      <c r="F37" s="54" t="s">
        <v>175</v>
      </c>
      <c r="G37" s="172" t="s">
        <v>250</v>
      </c>
      <c r="H37" s="172"/>
      <c r="I37" s="51"/>
      <c r="J37" s="162"/>
    </row>
    <row r="38" spans="1:10" ht="15">
      <c r="A38" s="161"/>
      <c r="B38" s="53"/>
      <c r="C38" s="53"/>
      <c r="D38" s="53"/>
      <c r="E38" s="53"/>
      <c r="F38" s="54"/>
      <c r="G38" s="54"/>
      <c r="H38" s="54"/>
      <c r="I38" s="51"/>
      <c r="J38" s="162"/>
    </row>
    <row r="39" spans="1:10" ht="15">
      <c r="A39" s="161"/>
      <c r="B39" s="53" t="s">
        <v>176</v>
      </c>
      <c r="C39" s="53"/>
      <c r="D39" s="53"/>
      <c r="E39" s="54"/>
      <c r="F39" s="53"/>
      <c r="G39" s="182" t="s">
        <v>185</v>
      </c>
      <c r="H39" s="182"/>
      <c r="I39" s="51"/>
      <c r="J39" s="162"/>
    </row>
    <row r="40" spans="1:10" ht="12.75">
      <c r="A40" s="163"/>
      <c r="B40" s="123"/>
      <c r="C40" s="123"/>
      <c r="D40" s="123"/>
      <c r="E40" s="123"/>
      <c r="F40" s="123"/>
      <c r="G40" s="123"/>
      <c r="H40" s="123"/>
      <c r="I40" s="123"/>
      <c r="J40" s="164"/>
    </row>
    <row r="41" spans="1:10" ht="12.75">
      <c r="A41" s="165"/>
      <c r="B41" s="55"/>
      <c r="C41" s="55"/>
      <c r="D41" s="55"/>
      <c r="E41" s="55"/>
      <c r="F41" s="55"/>
      <c r="G41" s="55"/>
      <c r="H41" s="55"/>
      <c r="I41" s="55"/>
      <c r="J41" s="166"/>
    </row>
    <row r="42" spans="1:10" ht="15">
      <c r="A42" s="161"/>
      <c r="B42" s="53"/>
      <c r="C42" s="53"/>
      <c r="D42" s="53"/>
      <c r="E42" s="53"/>
      <c r="F42" s="54"/>
      <c r="G42" s="183"/>
      <c r="H42" s="184"/>
      <c r="I42" s="51"/>
      <c r="J42" s="162"/>
    </row>
    <row r="43" spans="1:10" ht="15">
      <c r="A43" s="167"/>
      <c r="B43" s="168"/>
      <c r="C43" s="168"/>
      <c r="D43" s="168"/>
      <c r="E43" s="168"/>
      <c r="F43" s="169"/>
      <c r="G43" s="180"/>
      <c r="H43" s="181"/>
      <c r="I43" s="170"/>
      <c r="J43" s="171"/>
    </row>
    <row r="44" spans="1:10" ht="15">
      <c r="A44" s="51"/>
      <c r="B44" s="53"/>
      <c r="C44" s="53"/>
      <c r="D44" s="53"/>
      <c r="E44" s="53"/>
      <c r="F44" s="54"/>
      <c r="G44" s="54"/>
      <c r="H44" s="54"/>
      <c r="I44" s="51"/>
      <c r="J44" s="51"/>
    </row>
    <row r="45" spans="1:10" ht="15">
      <c r="A45" s="51"/>
      <c r="B45" s="53"/>
      <c r="C45" s="53"/>
      <c r="D45" s="53"/>
      <c r="E45" s="54"/>
      <c r="F45" s="53"/>
      <c r="G45" s="182"/>
      <c r="H45" s="182"/>
      <c r="I45" s="51"/>
      <c r="J45" s="51"/>
    </row>
    <row r="46" spans="1:10" ht="12.75">
      <c r="A46" s="55"/>
      <c r="B46" s="55"/>
      <c r="C46" s="55"/>
      <c r="D46" s="55"/>
      <c r="E46" s="55"/>
      <c r="F46" s="55"/>
      <c r="G46" s="55"/>
      <c r="H46" s="55"/>
      <c r="I46" s="55"/>
      <c r="J46" s="55"/>
    </row>
  </sheetData>
  <sheetProtection/>
  <mergeCells count="17">
    <mergeCell ref="G43:H43"/>
    <mergeCell ref="B21:I21"/>
    <mergeCell ref="G45:H45"/>
    <mergeCell ref="G39:H39"/>
    <mergeCell ref="G42:H42"/>
    <mergeCell ref="C24:H24"/>
    <mergeCell ref="G37:H37"/>
    <mergeCell ref="G33:H33"/>
    <mergeCell ref="G34:H34"/>
    <mergeCell ref="G36:H36"/>
    <mergeCell ref="G32:H32"/>
    <mergeCell ref="G31:H31"/>
    <mergeCell ref="E8:F8"/>
    <mergeCell ref="E11:I11"/>
    <mergeCell ref="A19:J19"/>
    <mergeCell ref="B20:I20"/>
    <mergeCell ref="C8:D8"/>
  </mergeCells>
  <printOptions/>
  <pageMargins left="0.33" right="0.26" top="0.984251968503937" bottom="0.984251968503937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2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20" sqref="E20"/>
    </sheetView>
  </sheetViews>
  <sheetFormatPr defaultColWidth="9.140625" defaultRowHeight="12.75"/>
  <cols>
    <col min="1" max="1" width="2.7109375" style="0" customWidth="1"/>
    <col min="2" max="2" width="6.421875" style="0" customWidth="1"/>
    <col min="3" max="3" width="6.00390625" style="0" customWidth="1"/>
    <col min="4" max="4" width="8.7109375" style="0" customWidth="1"/>
    <col min="5" max="5" width="40.140625" style="0" customWidth="1"/>
    <col min="6" max="6" width="11.421875" style="0" customWidth="1"/>
    <col min="7" max="7" width="13.28125" style="0" customWidth="1"/>
    <col min="8" max="8" width="11.421875" style="0" customWidth="1"/>
    <col min="9" max="9" width="3.00390625" style="0" customWidth="1"/>
    <col min="10" max="10" width="6.7109375" style="0" customWidth="1"/>
    <col min="11" max="12" width="7.00390625" style="0" customWidth="1"/>
    <col min="13" max="13" width="38.8515625" style="0" customWidth="1"/>
    <col min="14" max="14" width="9.8515625" style="0" customWidth="1"/>
    <col min="15" max="15" width="14.7109375" style="0" customWidth="1"/>
    <col min="16" max="16" width="12.57421875" style="0" customWidth="1"/>
    <col min="17" max="17" width="3.00390625" style="0" customWidth="1"/>
    <col min="18" max="18" width="6.57421875" style="0" customWidth="1"/>
    <col min="19" max="19" width="7.57421875" style="0" customWidth="1"/>
    <col min="20" max="20" width="38.28125" style="0" customWidth="1"/>
    <col min="21" max="21" width="11.140625" style="0" customWidth="1"/>
    <col min="22" max="23" width="12.421875" style="0" customWidth="1"/>
    <col min="24" max="24" width="3.8515625" style="0" customWidth="1"/>
    <col min="25" max="25" width="6.00390625" style="0" customWidth="1"/>
    <col min="26" max="26" width="6.8515625" style="0" customWidth="1"/>
    <col min="27" max="27" width="9.00390625" style="0" customWidth="1"/>
    <col min="28" max="28" width="39.00390625" style="0" customWidth="1"/>
    <col min="29" max="29" width="13.28125" style="0" customWidth="1"/>
    <col min="30" max="30" width="12.8515625" style="0" customWidth="1"/>
    <col min="33" max="33" width="9.57421875" style="0" bestFit="1" customWidth="1"/>
    <col min="34" max="34" width="10.7109375" style="0" customWidth="1"/>
  </cols>
  <sheetData>
    <row r="1" spans="1:28" ht="18">
      <c r="A1" s="10"/>
      <c r="B1" s="10"/>
      <c r="C1" s="10"/>
      <c r="D1" s="11"/>
      <c r="E1" s="65" t="s">
        <v>202</v>
      </c>
      <c r="F1" s="12"/>
      <c r="G1" s="12"/>
      <c r="H1" s="5"/>
      <c r="I1" s="6"/>
      <c r="J1" s="6"/>
      <c r="K1" s="221" t="s">
        <v>204</v>
      </c>
      <c r="L1" s="221"/>
      <c r="M1" s="221"/>
      <c r="N1" s="9" t="s">
        <v>12</v>
      </c>
      <c r="O1" s="5"/>
      <c r="P1" s="5"/>
      <c r="Q1" s="5"/>
      <c r="R1" s="6"/>
      <c r="S1" s="60" t="s">
        <v>204</v>
      </c>
      <c r="T1" s="8"/>
      <c r="U1" s="9" t="s">
        <v>12</v>
      </c>
      <c r="W1" s="10"/>
      <c r="X1" s="10"/>
      <c r="Y1" s="10"/>
      <c r="Z1" s="60" t="s">
        <v>206</v>
      </c>
      <c r="AA1" s="12"/>
      <c r="AB1" s="12"/>
    </row>
    <row r="2" spans="1:28" s="69" customFormat="1" ht="12.75">
      <c r="A2" s="63"/>
      <c r="B2" s="6"/>
      <c r="C2" s="6"/>
      <c r="D2" s="64"/>
      <c r="E2" s="65"/>
      <c r="F2" s="117"/>
      <c r="G2" s="67" t="s">
        <v>12</v>
      </c>
      <c r="H2" s="63"/>
      <c r="I2" s="6"/>
      <c r="J2" s="6"/>
      <c r="K2" s="64"/>
      <c r="L2" s="66"/>
      <c r="M2" s="67"/>
      <c r="N2" s="67"/>
      <c r="O2" s="63"/>
      <c r="P2" s="63"/>
      <c r="Q2" s="63"/>
      <c r="R2" s="6"/>
      <c r="S2" s="64"/>
      <c r="T2" s="67"/>
      <c r="U2" s="68"/>
      <c r="W2" s="63"/>
      <c r="X2" s="63"/>
      <c r="Y2" s="6"/>
      <c r="Z2" s="64"/>
      <c r="AA2" s="66"/>
      <c r="AB2" s="67" t="s">
        <v>12</v>
      </c>
    </row>
    <row r="3" spans="1:30" s="69" customFormat="1" ht="12.75">
      <c r="A3" s="63"/>
      <c r="B3" s="6"/>
      <c r="C3" s="6"/>
      <c r="D3" s="64"/>
      <c r="E3" s="66"/>
      <c r="F3" s="67"/>
      <c r="G3" s="67"/>
      <c r="H3" s="67"/>
      <c r="I3" s="67"/>
      <c r="J3" s="187" t="s">
        <v>203</v>
      </c>
      <c r="K3" s="187"/>
      <c r="L3" s="187"/>
      <c r="M3" s="187"/>
      <c r="N3" s="187"/>
      <c r="O3" s="187"/>
      <c r="P3" s="187"/>
      <c r="Q3" s="70"/>
      <c r="R3" s="200" t="s">
        <v>205</v>
      </c>
      <c r="S3" s="201"/>
      <c r="T3" s="201"/>
      <c r="U3" s="201"/>
      <c r="V3" s="201"/>
      <c r="W3" s="201"/>
      <c r="Y3" s="63"/>
      <c r="Z3" s="63"/>
      <c r="AA3" s="6"/>
      <c r="AB3" s="64"/>
      <c r="AC3" s="71"/>
      <c r="AD3" s="72"/>
    </row>
    <row r="4" spans="1:30" s="69" customFormat="1" ht="12.75">
      <c r="A4" s="187" t="s">
        <v>203</v>
      </c>
      <c r="B4" s="187"/>
      <c r="C4" s="187"/>
      <c r="D4" s="187"/>
      <c r="E4" s="187"/>
      <c r="F4" s="187"/>
      <c r="G4" s="187"/>
      <c r="H4" s="70"/>
      <c r="I4" s="70"/>
      <c r="J4" s="70"/>
      <c r="K4" s="70"/>
      <c r="L4" s="70"/>
      <c r="M4" s="70"/>
      <c r="N4" s="70"/>
      <c r="O4" s="70"/>
      <c r="P4" s="70"/>
      <c r="Q4" s="202" t="s">
        <v>85</v>
      </c>
      <c r="R4" s="202"/>
      <c r="S4" s="202"/>
      <c r="T4" s="202"/>
      <c r="U4" s="202"/>
      <c r="V4" s="202"/>
      <c r="W4" s="202"/>
      <c r="X4" s="73"/>
      <c r="Y4" s="63"/>
      <c r="Z4" s="63"/>
      <c r="AA4" s="6"/>
      <c r="AB4" s="64"/>
      <c r="AC4" s="67"/>
      <c r="AD4" s="68"/>
    </row>
    <row r="5" spans="1:29" s="69" customFormat="1" ht="12.75">
      <c r="A5" s="74"/>
      <c r="B5" s="75"/>
      <c r="C5" s="75"/>
      <c r="D5" s="75"/>
      <c r="G5" s="76"/>
      <c r="H5" s="76"/>
      <c r="I5" s="75"/>
      <c r="J5" s="75"/>
      <c r="K5" s="75"/>
      <c r="N5" s="76"/>
      <c r="O5" s="76"/>
      <c r="P5" s="75"/>
      <c r="Q5" s="75"/>
      <c r="R5" s="67"/>
      <c r="S5" s="67"/>
      <c r="T5" s="67"/>
      <c r="U5" s="67"/>
      <c r="V5" s="67"/>
      <c r="X5" s="187" t="s">
        <v>207</v>
      </c>
      <c r="Y5" s="187"/>
      <c r="Z5" s="187"/>
      <c r="AA5" s="187"/>
      <c r="AB5" s="187"/>
      <c r="AC5" s="187"/>
    </row>
    <row r="6" spans="1:29" s="69" customFormat="1" ht="12.75">
      <c r="A6" s="74"/>
      <c r="B6" s="188" t="s">
        <v>3</v>
      </c>
      <c r="C6" s="189" t="s">
        <v>13</v>
      </c>
      <c r="D6" s="190"/>
      <c r="E6" s="191"/>
      <c r="F6" s="195" t="s">
        <v>14</v>
      </c>
      <c r="G6" s="78" t="s">
        <v>15</v>
      </c>
      <c r="H6" s="79" t="s">
        <v>15</v>
      </c>
      <c r="I6" s="80"/>
      <c r="J6" s="188" t="s">
        <v>3</v>
      </c>
      <c r="K6" s="189" t="s">
        <v>47</v>
      </c>
      <c r="L6" s="190"/>
      <c r="M6" s="191"/>
      <c r="N6" s="195" t="s">
        <v>14</v>
      </c>
      <c r="O6" s="78" t="s">
        <v>15</v>
      </c>
      <c r="P6" s="79" t="s">
        <v>15</v>
      </c>
      <c r="Q6" s="80"/>
      <c r="R6" s="67"/>
      <c r="S6" s="67"/>
      <c r="T6" s="67"/>
      <c r="U6" s="67"/>
      <c r="V6" s="67"/>
      <c r="W6" s="67"/>
      <c r="X6" s="6"/>
      <c r="Y6" s="6"/>
      <c r="Z6" s="6"/>
      <c r="AA6" s="6"/>
      <c r="AB6" s="6"/>
      <c r="AC6" s="6"/>
    </row>
    <row r="7" spans="1:30" s="69" customFormat="1" ht="12.75">
      <c r="A7" s="74"/>
      <c r="B7" s="188"/>
      <c r="C7" s="192"/>
      <c r="D7" s="193"/>
      <c r="E7" s="194"/>
      <c r="F7" s="196"/>
      <c r="G7" s="81" t="s">
        <v>16</v>
      </c>
      <c r="H7" s="79" t="s">
        <v>17</v>
      </c>
      <c r="I7" s="80"/>
      <c r="J7" s="188"/>
      <c r="K7" s="192"/>
      <c r="L7" s="193"/>
      <c r="M7" s="194"/>
      <c r="N7" s="196"/>
      <c r="O7" s="81" t="s">
        <v>16</v>
      </c>
      <c r="P7" s="79" t="s">
        <v>17</v>
      </c>
      <c r="Q7" s="80"/>
      <c r="R7" s="67"/>
      <c r="S7" s="75"/>
      <c r="T7" s="75"/>
      <c r="V7" s="76"/>
      <c r="W7" s="76"/>
      <c r="Y7" s="75"/>
      <c r="Z7" s="75"/>
      <c r="AA7" s="75"/>
      <c r="AC7" s="76"/>
      <c r="AD7" s="76"/>
    </row>
    <row r="8" spans="1:30" s="69" customFormat="1" ht="12.75">
      <c r="A8" s="74"/>
      <c r="B8" s="16" t="s">
        <v>18</v>
      </c>
      <c r="C8" s="197" t="s">
        <v>19</v>
      </c>
      <c r="D8" s="198"/>
      <c r="E8" s="199"/>
      <c r="F8" s="82"/>
      <c r="G8" s="83">
        <f>G9+G12+G13+G21+G29+G30+G31</f>
        <v>46211266</v>
      </c>
      <c r="H8" s="83">
        <f>H9+H12+H13+H21+H29+H30+H31</f>
        <v>27560211</v>
      </c>
      <c r="I8" s="84"/>
      <c r="J8" s="16" t="s">
        <v>18</v>
      </c>
      <c r="K8" s="197" t="s">
        <v>48</v>
      </c>
      <c r="L8" s="198"/>
      <c r="M8" s="199"/>
      <c r="N8" s="85"/>
      <c r="O8" s="83">
        <f>O9+O10+O13+O24+O25</f>
        <v>18190858</v>
      </c>
      <c r="P8" s="83">
        <f>P9+P10+P13+P24+P25</f>
        <v>938210</v>
      </c>
      <c r="Q8" s="84"/>
      <c r="R8" s="203" t="s">
        <v>3</v>
      </c>
      <c r="S8" s="204" t="s">
        <v>86</v>
      </c>
      <c r="T8" s="205"/>
      <c r="U8" s="206"/>
      <c r="V8" s="19" t="s">
        <v>15</v>
      </c>
      <c r="W8" s="19" t="s">
        <v>15</v>
      </c>
      <c r="Y8" s="195" t="s">
        <v>3</v>
      </c>
      <c r="Z8" s="204" t="s">
        <v>109</v>
      </c>
      <c r="AA8" s="205"/>
      <c r="AB8" s="206"/>
      <c r="AC8" s="78" t="s">
        <v>15</v>
      </c>
      <c r="AD8" s="78" t="s">
        <v>15</v>
      </c>
    </row>
    <row r="9" spans="1:30" s="69" customFormat="1" ht="12.75">
      <c r="A9" s="74"/>
      <c r="B9" s="77"/>
      <c r="C9" s="13">
        <v>1</v>
      </c>
      <c r="D9" s="14" t="s">
        <v>20</v>
      </c>
      <c r="E9" s="86"/>
      <c r="F9" s="85"/>
      <c r="G9" s="118">
        <f>G10+G11</f>
        <v>13419874</v>
      </c>
      <c r="H9" s="83">
        <f>H10+H11</f>
        <v>12067832</v>
      </c>
      <c r="I9" s="84"/>
      <c r="J9" s="77"/>
      <c r="K9" s="13">
        <v>1</v>
      </c>
      <c r="L9" s="14" t="s">
        <v>49</v>
      </c>
      <c r="M9" s="86"/>
      <c r="N9" s="85"/>
      <c r="O9" s="83"/>
      <c r="P9" s="83"/>
      <c r="Q9" s="84"/>
      <c r="R9" s="203"/>
      <c r="S9" s="207"/>
      <c r="T9" s="208"/>
      <c r="U9" s="209"/>
      <c r="V9" s="20" t="s">
        <v>16</v>
      </c>
      <c r="W9" s="21" t="s">
        <v>17</v>
      </c>
      <c r="Y9" s="196"/>
      <c r="Z9" s="207"/>
      <c r="AA9" s="208"/>
      <c r="AB9" s="209"/>
      <c r="AC9" s="81" t="s">
        <v>16</v>
      </c>
      <c r="AD9" s="87" t="s">
        <v>17</v>
      </c>
    </row>
    <row r="10" spans="1:30" s="69" customFormat="1" ht="12.75">
      <c r="A10" s="74"/>
      <c r="B10" s="77"/>
      <c r="C10" s="13"/>
      <c r="D10" s="88" t="s">
        <v>21</v>
      </c>
      <c r="E10" s="15" t="s">
        <v>8</v>
      </c>
      <c r="F10" s="85"/>
      <c r="G10" s="118">
        <v>8332551</v>
      </c>
      <c r="H10" s="83">
        <v>8653866</v>
      </c>
      <c r="I10" s="84"/>
      <c r="J10" s="77"/>
      <c r="K10" s="13">
        <v>2</v>
      </c>
      <c r="L10" s="14" t="s">
        <v>50</v>
      </c>
      <c r="M10" s="86"/>
      <c r="N10" s="85"/>
      <c r="O10" s="118">
        <f>O11+O12</f>
        <v>13993045</v>
      </c>
      <c r="P10" s="83">
        <f>P11+P12</f>
        <v>0</v>
      </c>
      <c r="Q10" s="84"/>
      <c r="R10" s="77">
        <v>1</v>
      </c>
      <c r="S10" s="210" t="s">
        <v>87</v>
      </c>
      <c r="T10" s="211"/>
      <c r="U10" s="212"/>
      <c r="V10" s="90">
        <v>26006768</v>
      </c>
      <c r="W10" s="90">
        <v>13530275</v>
      </c>
      <c r="Y10" s="77"/>
      <c r="Z10" s="22" t="s">
        <v>110</v>
      </c>
      <c r="AA10" s="23"/>
      <c r="AB10" s="17"/>
      <c r="AC10" s="118">
        <f>AC11+AC12+AC17+AC19+AC20+AC22+AC23+AC24+AC25</f>
        <v>-11116923</v>
      </c>
      <c r="AD10" s="83">
        <v>-625414</v>
      </c>
    </row>
    <row r="11" spans="1:30" s="69" customFormat="1" ht="12.75">
      <c r="A11" s="74"/>
      <c r="B11" s="77"/>
      <c r="C11" s="13"/>
      <c r="D11" s="88" t="s">
        <v>21</v>
      </c>
      <c r="E11" s="15" t="s">
        <v>4</v>
      </c>
      <c r="F11" s="85"/>
      <c r="G11" s="118">
        <v>5087323</v>
      </c>
      <c r="H11" s="83">
        <v>3413966</v>
      </c>
      <c r="I11" s="84"/>
      <c r="J11" s="77"/>
      <c r="K11" s="91"/>
      <c r="L11" s="88" t="s">
        <v>21</v>
      </c>
      <c r="M11" s="15" t="s">
        <v>51</v>
      </c>
      <c r="N11" s="85"/>
      <c r="O11" s="118">
        <v>0</v>
      </c>
      <c r="P11" s="83">
        <v>0</v>
      </c>
      <c r="Q11" s="84"/>
      <c r="R11" s="77">
        <v>2</v>
      </c>
      <c r="S11" s="210" t="s">
        <v>88</v>
      </c>
      <c r="T11" s="211"/>
      <c r="U11" s="212"/>
      <c r="V11" s="90"/>
      <c r="W11" s="90"/>
      <c r="Y11" s="77"/>
      <c r="Z11" s="22"/>
      <c r="AA11" s="86" t="s">
        <v>111</v>
      </c>
      <c r="AB11" s="86"/>
      <c r="AC11" s="118">
        <v>2080541</v>
      </c>
      <c r="AD11" s="83">
        <v>947891</v>
      </c>
    </row>
    <row r="12" spans="1:30" s="69" customFormat="1" ht="12.75">
      <c r="A12" s="74"/>
      <c r="B12" s="77"/>
      <c r="C12" s="13">
        <v>2</v>
      </c>
      <c r="D12" s="14" t="s">
        <v>22</v>
      </c>
      <c r="E12" s="86"/>
      <c r="F12" s="85"/>
      <c r="G12" s="118"/>
      <c r="H12" s="83"/>
      <c r="I12" s="84"/>
      <c r="J12" s="77"/>
      <c r="K12" s="91"/>
      <c r="L12" s="88" t="s">
        <v>21</v>
      </c>
      <c r="M12" s="15" t="s">
        <v>52</v>
      </c>
      <c r="N12" s="85"/>
      <c r="O12" s="118">
        <v>13993045</v>
      </c>
      <c r="P12" s="83">
        <v>0</v>
      </c>
      <c r="Q12" s="84"/>
      <c r="R12" s="77">
        <v>3</v>
      </c>
      <c r="S12" s="210" t="s">
        <v>89</v>
      </c>
      <c r="T12" s="211"/>
      <c r="U12" s="212"/>
      <c r="V12" s="92"/>
      <c r="W12" s="92"/>
      <c r="Y12" s="77"/>
      <c r="Z12" s="24"/>
      <c r="AA12" s="93" t="s">
        <v>112</v>
      </c>
      <c r="AB12" s="66"/>
      <c r="AC12" s="118">
        <f>AC13+AC14+AC15</f>
        <v>1193701</v>
      </c>
      <c r="AD12" s="83">
        <v>1492823</v>
      </c>
    </row>
    <row r="13" spans="1:34" s="69" customFormat="1" ht="12.75">
      <c r="A13" s="94"/>
      <c r="B13" s="77"/>
      <c r="C13" s="13">
        <v>3</v>
      </c>
      <c r="D13" s="14" t="s">
        <v>23</v>
      </c>
      <c r="E13" s="86"/>
      <c r="F13" s="85"/>
      <c r="G13" s="118">
        <f>G14+G15+G16+G17+G18+G19+G20</f>
        <v>7622716</v>
      </c>
      <c r="H13" s="83">
        <f>H14+H15+H16+H17+H18+H19+H20</f>
        <v>1782746</v>
      </c>
      <c r="I13" s="84"/>
      <c r="J13" s="77"/>
      <c r="K13" s="13">
        <v>3</v>
      </c>
      <c r="L13" s="14" t="s">
        <v>53</v>
      </c>
      <c r="M13" s="86"/>
      <c r="N13" s="85"/>
      <c r="O13" s="118">
        <v>4197813</v>
      </c>
      <c r="P13" s="83">
        <v>938210</v>
      </c>
      <c r="Q13" s="84"/>
      <c r="R13" s="77">
        <v>4</v>
      </c>
      <c r="S13" s="210" t="s">
        <v>90</v>
      </c>
      <c r="T13" s="211"/>
      <c r="U13" s="212"/>
      <c r="V13" s="92">
        <v>13892422</v>
      </c>
      <c r="W13" s="92">
        <v>7373158</v>
      </c>
      <c r="Y13" s="77"/>
      <c r="Z13" s="22"/>
      <c r="AA13" s="23"/>
      <c r="AB13" s="89" t="s">
        <v>113</v>
      </c>
      <c r="AC13" s="83">
        <f>V17</f>
        <v>1193701</v>
      </c>
      <c r="AD13" s="83">
        <v>1492123</v>
      </c>
      <c r="AG13" s="121"/>
      <c r="AH13" s="121"/>
    </row>
    <row r="14" spans="1:34" s="69" customFormat="1" ht="12.75">
      <c r="A14" s="74"/>
      <c r="B14" s="77"/>
      <c r="C14" s="91"/>
      <c r="D14" s="88" t="s">
        <v>21</v>
      </c>
      <c r="E14" s="15" t="s">
        <v>5</v>
      </c>
      <c r="F14" s="85"/>
      <c r="G14" s="118">
        <v>1205756</v>
      </c>
      <c r="H14" s="83">
        <v>665758</v>
      </c>
      <c r="I14" s="84"/>
      <c r="J14" s="77"/>
      <c r="K14" s="91"/>
      <c r="L14" s="88" t="s">
        <v>21</v>
      </c>
      <c r="M14" s="15" t="s">
        <v>54</v>
      </c>
      <c r="N14" s="85"/>
      <c r="O14" s="118">
        <v>3713741</v>
      </c>
      <c r="P14" s="83">
        <v>588007</v>
      </c>
      <c r="Q14" s="84"/>
      <c r="R14" s="77">
        <v>5</v>
      </c>
      <c r="S14" s="210" t="s">
        <v>91</v>
      </c>
      <c r="T14" s="211"/>
      <c r="U14" s="212"/>
      <c r="V14" s="92">
        <v>4257502</v>
      </c>
      <c r="W14" s="92">
        <f>W15+W16</f>
        <v>3664355</v>
      </c>
      <c r="Y14" s="77"/>
      <c r="Z14" s="22"/>
      <c r="AA14" s="23"/>
      <c r="AB14" s="89" t="s">
        <v>114</v>
      </c>
      <c r="AC14" s="83"/>
      <c r="AD14" s="83"/>
      <c r="AG14" s="121"/>
      <c r="AH14" s="121"/>
    </row>
    <row r="15" spans="1:34" s="69" customFormat="1" ht="12.75">
      <c r="A15" s="94"/>
      <c r="B15" s="77"/>
      <c r="C15" s="91"/>
      <c r="D15" s="88" t="s">
        <v>21</v>
      </c>
      <c r="E15" s="15" t="s">
        <v>62</v>
      </c>
      <c r="F15" s="85"/>
      <c r="G15" s="118">
        <v>4000000</v>
      </c>
      <c r="H15" s="83">
        <v>0</v>
      </c>
      <c r="I15" s="84"/>
      <c r="J15" s="77"/>
      <c r="K15" s="91"/>
      <c r="L15" s="88" t="s">
        <v>21</v>
      </c>
      <c r="M15" s="15" t="s">
        <v>55</v>
      </c>
      <c r="N15" s="85"/>
      <c r="O15" s="118">
        <v>330275</v>
      </c>
      <c r="P15" s="83">
        <v>244680</v>
      </c>
      <c r="Q15" s="84"/>
      <c r="R15" s="77"/>
      <c r="S15" s="62"/>
      <c r="T15" s="213" t="s">
        <v>10</v>
      </c>
      <c r="U15" s="214"/>
      <c r="V15" s="92">
        <v>3648245</v>
      </c>
      <c r="W15" s="92">
        <v>3139979</v>
      </c>
      <c r="Y15" s="77"/>
      <c r="Z15" s="22"/>
      <c r="AA15" s="23"/>
      <c r="AB15" s="89" t="s">
        <v>115</v>
      </c>
      <c r="AC15" s="83"/>
      <c r="AD15" s="83"/>
      <c r="AG15" s="121"/>
      <c r="AH15" s="121"/>
    </row>
    <row r="16" spans="1:34" s="69" customFormat="1" ht="12.75">
      <c r="A16" s="94"/>
      <c r="B16" s="77"/>
      <c r="C16" s="146"/>
      <c r="D16" s="147" t="s">
        <v>21</v>
      </c>
      <c r="E16" s="114" t="s">
        <v>11</v>
      </c>
      <c r="F16" s="148"/>
      <c r="G16" s="118">
        <v>674988</v>
      </c>
      <c r="H16" s="83">
        <v>883042</v>
      </c>
      <c r="I16" s="84"/>
      <c r="J16" s="77"/>
      <c r="K16" s="91"/>
      <c r="L16" s="88" t="s">
        <v>21</v>
      </c>
      <c r="M16" s="15" t="s">
        <v>56</v>
      </c>
      <c r="N16" s="85"/>
      <c r="O16" s="118">
        <v>123567</v>
      </c>
      <c r="P16" s="83">
        <v>82763</v>
      </c>
      <c r="Q16" s="84"/>
      <c r="R16" s="77"/>
      <c r="S16" s="62"/>
      <c r="T16" s="213" t="s">
        <v>92</v>
      </c>
      <c r="U16" s="214"/>
      <c r="V16" s="92">
        <v>609257</v>
      </c>
      <c r="W16" s="92">
        <v>524376</v>
      </c>
      <c r="Y16" s="77"/>
      <c r="Z16" s="22"/>
      <c r="AA16" s="23"/>
      <c r="AB16" s="89" t="s">
        <v>116</v>
      </c>
      <c r="AC16" s="83"/>
      <c r="AD16" s="83"/>
      <c r="AG16" s="121"/>
      <c r="AH16" s="121"/>
    </row>
    <row r="17" spans="1:30" s="69" customFormat="1" ht="12.75">
      <c r="A17" s="94"/>
      <c r="B17" s="77"/>
      <c r="C17" s="91"/>
      <c r="D17" s="88" t="s">
        <v>21</v>
      </c>
      <c r="E17" s="15" t="s">
        <v>1</v>
      </c>
      <c r="F17" s="85"/>
      <c r="G17" s="118">
        <v>1741972</v>
      </c>
      <c r="H17" s="83">
        <v>233946</v>
      </c>
      <c r="I17" s="84"/>
      <c r="J17" s="77"/>
      <c r="K17" s="91"/>
      <c r="L17" s="88" t="s">
        <v>21</v>
      </c>
      <c r="M17" s="15" t="s">
        <v>57</v>
      </c>
      <c r="N17" s="85"/>
      <c r="O17" s="118">
        <v>30230</v>
      </c>
      <c r="P17" s="83">
        <v>22760</v>
      </c>
      <c r="Q17" s="84"/>
      <c r="R17" s="77">
        <v>6</v>
      </c>
      <c r="S17" s="210" t="s">
        <v>93</v>
      </c>
      <c r="T17" s="211"/>
      <c r="U17" s="212"/>
      <c r="V17" s="90">
        <v>1193701</v>
      </c>
      <c r="W17" s="90">
        <v>1492123</v>
      </c>
      <c r="Y17" s="189"/>
      <c r="Z17" s="204"/>
      <c r="AA17" s="95" t="s">
        <v>117</v>
      </c>
      <c r="AB17" s="96"/>
      <c r="AC17" s="222">
        <f>H13-G13</f>
        <v>-5839970</v>
      </c>
      <c r="AD17" s="215">
        <v>1309454</v>
      </c>
    </row>
    <row r="18" spans="1:30" s="69" customFormat="1" ht="12.75">
      <c r="A18" s="74"/>
      <c r="B18" s="77"/>
      <c r="C18" s="91"/>
      <c r="D18" s="88" t="s">
        <v>21</v>
      </c>
      <c r="E18" s="15" t="s">
        <v>24</v>
      </c>
      <c r="F18" s="85"/>
      <c r="G18" s="118">
        <v>0</v>
      </c>
      <c r="H18" s="83">
        <v>0</v>
      </c>
      <c r="I18" s="84"/>
      <c r="J18" s="77"/>
      <c r="K18" s="91"/>
      <c r="L18" s="88" t="s">
        <v>21</v>
      </c>
      <c r="M18" s="15" t="s">
        <v>58</v>
      </c>
      <c r="N18" s="85"/>
      <c r="O18" s="118">
        <v>0</v>
      </c>
      <c r="P18" s="83">
        <v>0</v>
      </c>
      <c r="Q18" s="84"/>
      <c r="R18" s="77"/>
      <c r="S18" s="220" t="s">
        <v>94</v>
      </c>
      <c r="T18" s="211"/>
      <c r="U18" s="212"/>
      <c r="V18" s="90">
        <v>325101</v>
      </c>
      <c r="W18" s="90">
        <v>52748</v>
      </c>
      <c r="Y18" s="192"/>
      <c r="Z18" s="207"/>
      <c r="AA18" s="97" t="s">
        <v>118</v>
      </c>
      <c r="AB18" s="96"/>
      <c r="AC18" s="223"/>
      <c r="AD18" s="216"/>
    </row>
    <row r="19" spans="1:30" s="69" customFormat="1" ht="12.75">
      <c r="A19" s="74"/>
      <c r="B19" s="77"/>
      <c r="C19" s="91"/>
      <c r="D19" s="88" t="s">
        <v>21</v>
      </c>
      <c r="E19" s="15"/>
      <c r="F19" s="85"/>
      <c r="G19" s="118"/>
      <c r="H19" s="83"/>
      <c r="I19" s="84"/>
      <c r="J19" s="77"/>
      <c r="K19" s="91"/>
      <c r="L19" s="88" t="s">
        <v>21</v>
      </c>
      <c r="M19" s="15" t="s">
        <v>59</v>
      </c>
      <c r="N19" s="85"/>
      <c r="O19" s="118">
        <v>0</v>
      </c>
      <c r="P19" s="83">
        <v>0</v>
      </c>
      <c r="Q19" s="84"/>
      <c r="R19" s="77">
        <v>8</v>
      </c>
      <c r="S19" s="197" t="s">
        <v>95</v>
      </c>
      <c r="T19" s="198"/>
      <c r="U19" s="199"/>
      <c r="V19" s="90">
        <f>SUM(V13:V18)</f>
        <v>23926228</v>
      </c>
      <c r="W19" s="90">
        <f>W13+W14+W17+W18</f>
        <v>12582384</v>
      </c>
      <c r="Y19" s="61"/>
      <c r="Z19" s="22"/>
      <c r="AA19" s="86" t="s">
        <v>119</v>
      </c>
      <c r="AB19" s="86"/>
      <c r="AC19" s="150">
        <f>H21-G21</f>
        <v>-11459043</v>
      </c>
      <c r="AD19" s="98">
        <v>-3916000</v>
      </c>
    </row>
    <row r="20" spans="1:34" s="69" customFormat="1" ht="12.75">
      <c r="A20" s="74"/>
      <c r="B20" s="77"/>
      <c r="C20" s="91"/>
      <c r="D20" s="88" t="s">
        <v>21</v>
      </c>
      <c r="E20" s="15"/>
      <c r="F20" s="85"/>
      <c r="G20" s="118"/>
      <c r="H20" s="83"/>
      <c r="I20" s="84"/>
      <c r="J20" s="77"/>
      <c r="K20" s="91"/>
      <c r="L20" s="88" t="s">
        <v>21</v>
      </c>
      <c r="M20" s="15" t="s">
        <v>60</v>
      </c>
      <c r="N20" s="85"/>
      <c r="O20" s="118">
        <v>0</v>
      </c>
      <c r="P20" s="83">
        <v>0</v>
      </c>
      <c r="Q20" s="84"/>
      <c r="R20" s="77">
        <v>9</v>
      </c>
      <c r="S20" s="217" t="s">
        <v>96</v>
      </c>
      <c r="T20" s="218"/>
      <c r="U20" s="219"/>
      <c r="V20" s="90">
        <f>(V10+V11+V12)-V19</f>
        <v>2080540</v>
      </c>
      <c r="W20" s="90">
        <f>W10-W19</f>
        <v>947891</v>
      </c>
      <c r="Y20" s="195"/>
      <c r="Z20" s="204"/>
      <c r="AA20" s="95" t="s">
        <v>120</v>
      </c>
      <c r="AB20" s="95"/>
      <c r="AC20" s="222">
        <v>3259603</v>
      </c>
      <c r="AD20" s="215">
        <v>-162773</v>
      </c>
      <c r="AG20" s="84"/>
      <c r="AH20" s="84"/>
    </row>
    <row r="21" spans="1:34" s="69" customFormat="1" ht="12.75">
      <c r="A21" s="74"/>
      <c r="B21" s="77"/>
      <c r="C21" s="13">
        <v>4</v>
      </c>
      <c r="D21" s="14" t="s">
        <v>25</v>
      </c>
      <c r="E21" s="86"/>
      <c r="F21" s="85"/>
      <c r="G21" s="118">
        <f>G22+G23+G24+G25+G26+G27+G28</f>
        <v>25168676</v>
      </c>
      <c r="H21" s="83">
        <f>H22+H23+H24+H25+H26+H27+H28</f>
        <v>13709633</v>
      </c>
      <c r="I21" s="84"/>
      <c r="J21" s="77"/>
      <c r="K21" s="91"/>
      <c r="L21" s="88" t="s">
        <v>21</v>
      </c>
      <c r="M21" s="15" t="s">
        <v>24</v>
      </c>
      <c r="N21" s="85"/>
      <c r="O21" s="118">
        <v>0</v>
      </c>
      <c r="P21" s="83">
        <v>0</v>
      </c>
      <c r="Q21" s="84"/>
      <c r="R21" s="77">
        <v>10</v>
      </c>
      <c r="S21" s="210" t="s">
        <v>97</v>
      </c>
      <c r="T21" s="211"/>
      <c r="U21" s="212"/>
      <c r="V21" s="90">
        <v>0</v>
      </c>
      <c r="W21" s="90">
        <v>0</v>
      </c>
      <c r="Y21" s="196"/>
      <c r="Z21" s="207"/>
      <c r="AA21" s="93" t="s">
        <v>121</v>
      </c>
      <c r="AB21" s="93"/>
      <c r="AC21" s="223"/>
      <c r="AD21" s="216"/>
      <c r="AG21" s="84"/>
      <c r="AH21" s="84"/>
    </row>
    <row r="22" spans="1:30" s="69" customFormat="1" ht="12.75">
      <c r="A22" s="74"/>
      <c r="B22" s="77"/>
      <c r="C22" s="91"/>
      <c r="D22" s="88" t="s">
        <v>21</v>
      </c>
      <c r="E22" s="15" t="s">
        <v>26</v>
      </c>
      <c r="F22" s="85"/>
      <c r="G22" s="118">
        <v>2089276</v>
      </c>
      <c r="H22" s="83">
        <v>1935641</v>
      </c>
      <c r="I22" s="84"/>
      <c r="J22" s="77"/>
      <c r="K22" s="91"/>
      <c r="L22" s="88" t="s">
        <v>21</v>
      </c>
      <c r="M22" s="15" t="s">
        <v>61</v>
      </c>
      <c r="N22" s="85"/>
      <c r="O22" s="118">
        <v>0</v>
      </c>
      <c r="P22" s="83">
        <v>0</v>
      </c>
      <c r="Q22" s="84"/>
      <c r="R22" s="77">
        <v>11</v>
      </c>
      <c r="S22" s="210" t="s">
        <v>98</v>
      </c>
      <c r="T22" s="211"/>
      <c r="U22" s="212"/>
      <c r="V22" s="90">
        <v>0</v>
      </c>
      <c r="W22" s="90">
        <v>0</v>
      </c>
      <c r="Y22" s="77"/>
      <c r="Z22" s="22"/>
      <c r="AA22" s="86" t="s">
        <v>122</v>
      </c>
      <c r="AB22" s="86"/>
      <c r="AC22" s="151"/>
      <c r="AD22" s="99"/>
    </row>
    <row r="23" spans="1:30" s="69" customFormat="1" ht="12.75">
      <c r="A23" s="74"/>
      <c r="B23" s="77"/>
      <c r="C23" s="91"/>
      <c r="D23" s="88" t="s">
        <v>21</v>
      </c>
      <c r="E23" s="15" t="s">
        <v>27</v>
      </c>
      <c r="F23" s="85"/>
      <c r="G23" s="118">
        <v>1218400</v>
      </c>
      <c r="H23" s="83">
        <v>906700</v>
      </c>
      <c r="I23" s="84"/>
      <c r="J23" s="77"/>
      <c r="K23" s="91"/>
      <c r="L23" s="88" t="s">
        <v>21</v>
      </c>
      <c r="M23" s="15" t="s">
        <v>62</v>
      </c>
      <c r="N23" s="85"/>
      <c r="O23" s="118">
        <v>0</v>
      </c>
      <c r="P23" s="83">
        <v>0</v>
      </c>
      <c r="Q23" s="84"/>
      <c r="R23" s="77">
        <v>12</v>
      </c>
      <c r="S23" s="210" t="s">
        <v>99</v>
      </c>
      <c r="T23" s="211"/>
      <c r="U23" s="212"/>
      <c r="V23" s="90">
        <v>0</v>
      </c>
      <c r="W23" s="90">
        <v>0</v>
      </c>
      <c r="Y23" s="77"/>
      <c r="Z23" s="22"/>
      <c r="AA23" s="86" t="s">
        <v>123</v>
      </c>
      <c r="AB23" s="86"/>
      <c r="AC23" s="118">
        <v>-238581</v>
      </c>
      <c r="AD23" s="83">
        <v>-8628</v>
      </c>
    </row>
    <row r="24" spans="1:30" s="69" customFormat="1" ht="12.75">
      <c r="A24" s="74"/>
      <c r="B24" s="77"/>
      <c r="C24" s="91"/>
      <c r="D24" s="88" t="s">
        <v>21</v>
      </c>
      <c r="E24" s="15" t="s">
        <v>28</v>
      </c>
      <c r="F24" s="85"/>
      <c r="G24" s="118">
        <v>0</v>
      </c>
      <c r="H24" s="83">
        <v>0</v>
      </c>
      <c r="I24" s="84"/>
      <c r="J24" s="77"/>
      <c r="K24" s="13">
        <v>4</v>
      </c>
      <c r="L24" s="14" t="s">
        <v>63</v>
      </c>
      <c r="M24" s="86"/>
      <c r="N24" s="85"/>
      <c r="O24" s="118"/>
      <c r="P24" s="83"/>
      <c r="Q24" s="84"/>
      <c r="R24" s="77"/>
      <c r="S24" s="100">
        <v>121</v>
      </c>
      <c r="T24" s="213" t="s">
        <v>100</v>
      </c>
      <c r="U24" s="214"/>
      <c r="V24" s="90">
        <v>0</v>
      </c>
      <c r="W24" s="90">
        <v>0</v>
      </c>
      <c r="Y24" s="77"/>
      <c r="Z24" s="22"/>
      <c r="AA24" s="86" t="s">
        <v>124</v>
      </c>
      <c r="AB24" s="86"/>
      <c r="AC24" s="118">
        <v>-26654</v>
      </c>
      <c r="AD24" s="109">
        <v>-243361</v>
      </c>
    </row>
    <row r="25" spans="1:30" s="69" customFormat="1" ht="12.75">
      <c r="A25" s="74"/>
      <c r="B25" s="77"/>
      <c r="C25" s="91"/>
      <c r="D25" s="88" t="s">
        <v>21</v>
      </c>
      <c r="E25" s="15" t="s">
        <v>29</v>
      </c>
      <c r="F25" s="85"/>
      <c r="G25" s="118">
        <v>0</v>
      </c>
      <c r="H25" s="83">
        <v>0</v>
      </c>
      <c r="I25" s="84"/>
      <c r="J25" s="77"/>
      <c r="K25" s="13">
        <v>5</v>
      </c>
      <c r="L25" s="14" t="s">
        <v>64</v>
      </c>
      <c r="M25" s="86"/>
      <c r="N25" s="85"/>
      <c r="O25" s="118"/>
      <c r="P25" s="83"/>
      <c r="Q25" s="84"/>
      <c r="R25" s="77"/>
      <c r="S25" s="62">
        <v>122</v>
      </c>
      <c r="T25" s="213" t="s">
        <v>101</v>
      </c>
      <c r="U25" s="214"/>
      <c r="V25" s="90">
        <v>0</v>
      </c>
      <c r="W25" s="90">
        <v>0</v>
      </c>
      <c r="Y25" s="77"/>
      <c r="Z25" s="22"/>
      <c r="AA25" s="15" t="s">
        <v>125</v>
      </c>
      <c r="AB25" s="86"/>
      <c r="AC25" s="118">
        <v>-86520</v>
      </c>
      <c r="AD25" s="83">
        <v>-44120</v>
      </c>
    </row>
    <row r="26" spans="1:30" s="69" customFormat="1" ht="12.75">
      <c r="A26" s="74"/>
      <c r="B26" s="77"/>
      <c r="C26" s="91"/>
      <c r="D26" s="88" t="s">
        <v>21</v>
      </c>
      <c r="E26" s="15" t="s">
        <v>30</v>
      </c>
      <c r="F26" s="85"/>
      <c r="G26" s="118">
        <v>1248624</v>
      </c>
      <c r="H26" s="83">
        <v>0</v>
      </c>
      <c r="I26" s="84"/>
      <c r="J26" s="16" t="s">
        <v>36</v>
      </c>
      <c r="K26" s="197" t="s">
        <v>65</v>
      </c>
      <c r="L26" s="198"/>
      <c r="M26" s="199"/>
      <c r="N26" s="85"/>
      <c r="O26" s="118">
        <v>0</v>
      </c>
      <c r="P26" s="83">
        <f>P27+P30+P31+P32</f>
        <v>0</v>
      </c>
      <c r="Q26" s="84"/>
      <c r="R26" s="77"/>
      <c r="S26" s="62">
        <v>123</v>
      </c>
      <c r="T26" s="213" t="s">
        <v>102</v>
      </c>
      <c r="U26" s="214"/>
      <c r="V26" s="90">
        <v>0</v>
      </c>
      <c r="W26" s="90">
        <v>0</v>
      </c>
      <c r="Y26" s="77"/>
      <c r="Z26" s="25" t="s">
        <v>126</v>
      </c>
      <c r="AA26" s="23"/>
      <c r="AB26" s="86"/>
      <c r="AC26" s="118">
        <f>AC27+AC28+AC29+AC30+AC31+AC32</f>
        <v>-1374080</v>
      </c>
      <c r="AD26" s="83">
        <v>6193</v>
      </c>
    </row>
    <row r="27" spans="1:30" s="69" customFormat="1" ht="12.75">
      <c r="A27" s="74"/>
      <c r="B27" s="77"/>
      <c r="C27" s="91"/>
      <c r="D27" s="88" t="s">
        <v>21</v>
      </c>
      <c r="E27" s="15" t="s">
        <v>31</v>
      </c>
      <c r="F27" s="85"/>
      <c r="G27" s="118">
        <v>20612376</v>
      </c>
      <c r="H27" s="83">
        <v>10867292</v>
      </c>
      <c r="I27" s="84"/>
      <c r="J27" s="77"/>
      <c r="K27" s="13">
        <v>1</v>
      </c>
      <c r="L27" s="14" t="s">
        <v>66</v>
      </c>
      <c r="M27" s="17"/>
      <c r="N27" s="85"/>
      <c r="O27" s="118">
        <f>O28+O29</f>
        <v>0</v>
      </c>
      <c r="P27" s="83">
        <v>0</v>
      </c>
      <c r="Q27" s="84"/>
      <c r="R27" s="77"/>
      <c r="S27" s="62">
        <v>124</v>
      </c>
      <c r="T27" s="213" t="s">
        <v>103</v>
      </c>
      <c r="U27" s="214"/>
      <c r="V27" s="90">
        <v>0</v>
      </c>
      <c r="W27" s="90">
        <v>0</v>
      </c>
      <c r="Y27" s="77"/>
      <c r="Z27" s="22"/>
      <c r="AA27" s="86" t="s">
        <v>127</v>
      </c>
      <c r="AB27" s="86"/>
      <c r="AC27" s="118"/>
      <c r="AD27" s="83"/>
    </row>
    <row r="28" spans="1:30" s="69" customFormat="1" ht="12.75">
      <c r="A28" s="74"/>
      <c r="B28" s="77"/>
      <c r="C28" s="91"/>
      <c r="D28" s="88" t="s">
        <v>21</v>
      </c>
      <c r="E28" s="15"/>
      <c r="F28" s="85"/>
      <c r="G28" s="118"/>
      <c r="H28" s="83"/>
      <c r="I28" s="84"/>
      <c r="J28" s="77"/>
      <c r="K28" s="91"/>
      <c r="L28" s="88" t="s">
        <v>21</v>
      </c>
      <c r="M28" s="15" t="s">
        <v>67</v>
      </c>
      <c r="N28" s="85"/>
      <c r="O28" s="118">
        <v>0</v>
      </c>
      <c r="P28" s="83">
        <v>0</v>
      </c>
      <c r="Q28" s="84"/>
      <c r="R28" s="77">
        <v>13</v>
      </c>
      <c r="S28" s="217" t="s">
        <v>104</v>
      </c>
      <c r="T28" s="218"/>
      <c r="U28" s="219"/>
      <c r="V28" s="90">
        <f>V21+V22+V23</f>
        <v>0</v>
      </c>
      <c r="W28" s="90">
        <v>0</v>
      </c>
      <c r="Y28" s="77"/>
      <c r="Z28" s="22"/>
      <c r="AA28" s="86" t="s">
        <v>128</v>
      </c>
      <c r="AB28" s="86"/>
      <c r="AC28" s="118">
        <v>-1517781</v>
      </c>
      <c r="AD28" s="83"/>
    </row>
    <row r="29" spans="1:30" s="69" customFormat="1" ht="12.75">
      <c r="A29" s="74"/>
      <c r="B29" s="77"/>
      <c r="C29" s="13">
        <v>5</v>
      </c>
      <c r="D29" s="14" t="s">
        <v>32</v>
      </c>
      <c r="E29" s="86"/>
      <c r="F29" s="85"/>
      <c r="G29" s="118"/>
      <c r="H29" s="83"/>
      <c r="I29" s="84"/>
      <c r="J29" s="77"/>
      <c r="K29" s="91"/>
      <c r="L29" s="88" t="s">
        <v>21</v>
      </c>
      <c r="M29" s="15" t="s">
        <v>68</v>
      </c>
      <c r="N29" s="85"/>
      <c r="O29" s="118">
        <v>0</v>
      </c>
      <c r="P29" s="83">
        <v>0</v>
      </c>
      <c r="Q29" s="84"/>
      <c r="R29" s="77">
        <v>14</v>
      </c>
      <c r="S29" s="217" t="s">
        <v>105</v>
      </c>
      <c r="T29" s="218"/>
      <c r="U29" s="219"/>
      <c r="V29" s="90">
        <f>V20+V28</f>
        <v>2080540</v>
      </c>
      <c r="W29" s="90">
        <f>SUM(W20:W28)</f>
        <v>947891</v>
      </c>
      <c r="Y29" s="77"/>
      <c r="Z29" s="4"/>
      <c r="AA29" s="86" t="s">
        <v>129</v>
      </c>
      <c r="AB29" s="86"/>
      <c r="AC29" s="118">
        <v>0</v>
      </c>
      <c r="AD29" s="83"/>
    </row>
    <row r="30" spans="1:30" s="69" customFormat="1" ht="12.75">
      <c r="A30" s="74"/>
      <c r="B30" s="77"/>
      <c r="C30" s="13">
        <v>6</v>
      </c>
      <c r="D30" s="14" t="s">
        <v>33</v>
      </c>
      <c r="E30" s="86"/>
      <c r="F30" s="85"/>
      <c r="G30" s="118"/>
      <c r="H30" s="83"/>
      <c r="I30" s="84"/>
      <c r="J30" s="77"/>
      <c r="K30" s="13">
        <v>2</v>
      </c>
      <c r="L30" s="14" t="s">
        <v>69</v>
      </c>
      <c r="M30" s="86"/>
      <c r="N30" s="85"/>
      <c r="O30" s="118">
        <v>0</v>
      </c>
      <c r="P30" s="83">
        <v>0</v>
      </c>
      <c r="Q30" s="84"/>
      <c r="R30" s="77">
        <v>15</v>
      </c>
      <c r="S30" s="210" t="s">
        <v>106</v>
      </c>
      <c r="T30" s="211"/>
      <c r="U30" s="212"/>
      <c r="V30" s="90">
        <f>SUM(V29*10%)</f>
        <v>208054</v>
      </c>
      <c r="W30" s="90">
        <v>94789</v>
      </c>
      <c r="Y30" s="77"/>
      <c r="Z30" s="91"/>
      <c r="AA30" s="86" t="s">
        <v>130</v>
      </c>
      <c r="AB30" s="86"/>
      <c r="AC30" s="118">
        <v>143701</v>
      </c>
      <c r="AD30" s="83">
        <v>6193</v>
      </c>
    </row>
    <row r="31" spans="1:30" s="69" customFormat="1" ht="12.75">
      <c r="A31" s="74"/>
      <c r="B31" s="77"/>
      <c r="C31" s="13">
        <v>7</v>
      </c>
      <c r="D31" s="14" t="s">
        <v>34</v>
      </c>
      <c r="E31" s="86"/>
      <c r="F31" s="85"/>
      <c r="G31" s="118">
        <f>G32+G33</f>
        <v>0</v>
      </c>
      <c r="H31" s="83">
        <f>H32+H33</f>
        <v>0</v>
      </c>
      <c r="I31" s="84"/>
      <c r="J31" s="77"/>
      <c r="K31" s="13">
        <v>3</v>
      </c>
      <c r="L31" s="14" t="s">
        <v>63</v>
      </c>
      <c r="M31" s="86"/>
      <c r="N31" s="85"/>
      <c r="O31" s="118"/>
      <c r="P31" s="83"/>
      <c r="Q31" s="84"/>
      <c r="R31" s="77">
        <v>16</v>
      </c>
      <c r="S31" s="217" t="s">
        <v>107</v>
      </c>
      <c r="T31" s="218"/>
      <c r="U31" s="219"/>
      <c r="V31" s="90">
        <f>V29-V30</f>
        <v>1872486</v>
      </c>
      <c r="W31" s="90">
        <f>W29-W30</f>
        <v>853102</v>
      </c>
      <c r="Y31" s="77"/>
      <c r="Z31" s="91"/>
      <c r="AA31" s="86" t="s">
        <v>131</v>
      </c>
      <c r="AB31" s="86"/>
      <c r="AC31" s="118"/>
      <c r="AD31" s="83"/>
    </row>
    <row r="32" spans="1:30" s="69" customFormat="1" ht="14.25" customHeight="1">
      <c r="A32" s="74"/>
      <c r="B32" s="77"/>
      <c r="C32" s="13"/>
      <c r="D32" s="88" t="s">
        <v>21</v>
      </c>
      <c r="E32" s="86" t="s">
        <v>35</v>
      </c>
      <c r="F32" s="85"/>
      <c r="G32" s="118"/>
      <c r="H32" s="83"/>
      <c r="I32" s="84"/>
      <c r="J32" s="77"/>
      <c r="K32" s="13">
        <v>4</v>
      </c>
      <c r="L32" s="14" t="s">
        <v>70</v>
      </c>
      <c r="M32" s="86"/>
      <c r="N32" s="85"/>
      <c r="O32" s="118"/>
      <c r="P32" s="83"/>
      <c r="Q32" s="84"/>
      <c r="R32" s="77">
        <v>17</v>
      </c>
      <c r="S32" s="210" t="s">
        <v>108</v>
      </c>
      <c r="T32" s="211"/>
      <c r="U32" s="212"/>
      <c r="V32" s="90"/>
      <c r="W32" s="90"/>
      <c r="Y32" s="77"/>
      <c r="Z32" s="91"/>
      <c r="AA32" s="15" t="s">
        <v>132</v>
      </c>
      <c r="AB32" s="86"/>
      <c r="AC32" s="118"/>
      <c r="AD32" s="83"/>
    </row>
    <row r="33" spans="1:30" s="69" customFormat="1" ht="12.75">
      <c r="A33" s="74"/>
      <c r="B33" s="77"/>
      <c r="C33" s="13"/>
      <c r="D33" s="88" t="s">
        <v>21</v>
      </c>
      <c r="E33" s="86"/>
      <c r="F33" s="85"/>
      <c r="G33" s="118"/>
      <c r="H33" s="83"/>
      <c r="I33" s="84"/>
      <c r="J33" s="77"/>
      <c r="K33" s="197" t="s">
        <v>71</v>
      </c>
      <c r="L33" s="198"/>
      <c r="M33" s="199"/>
      <c r="N33" s="85"/>
      <c r="O33" s="118">
        <f>O8+O26</f>
        <v>18190858</v>
      </c>
      <c r="P33" s="83">
        <f>P8+P26</f>
        <v>938210</v>
      </c>
      <c r="Q33" s="84"/>
      <c r="R33" s="101"/>
      <c r="S33" s="101"/>
      <c r="T33" s="101"/>
      <c r="U33" s="96"/>
      <c r="V33" s="84"/>
      <c r="W33" s="84"/>
      <c r="Y33" s="77"/>
      <c r="Z33" s="22" t="s">
        <v>133</v>
      </c>
      <c r="AA33" s="102"/>
      <c r="AB33" s="86"/>
      <c r="AC33" s="118">
        <f>AC34+AC35+AC36+AC37+AC38</f>
        <v>13843045</v>
      </c>
      <c r="AD33" s="83">
        <v>-150000</v>
      </c>
    </row>
    <row r="34" spans="1:30" s="69" customFormat="1" ht="12.75">
      <c r="A34" s="74"/>
      <c r="B34" s="16" t="s">
        <v>36</v>
      </c>
      <c r="C34" s="197" t="s">
        <v>37</v>
      </c>
      <c r="D34" s="198"/>
      <c r="E34" s="199"/>
      <c r="F34" s="85"/>
      <c r="G34" s="118">
        <f>G35+G36+G41+G42+G43+G44</f>
        <v>6295757</v>
      </c>
      <c r="H34" s="83">
        <f>H35+H36+H41+H42+H43+H44</f>
        <v>5971677</v>
      </c>
      <c r="I34" s="84"/>
      <c r="J34" s="16" t="s">
        <v>72</v>
      </c>
      <c r="K34" s="197" t="s">
        <v>73</v>
      </c>
      <c r="L34" s="198"/>
      <c r="M34" s="199"/>
      <c r="N34" s="85"/>
      <c r="O34" s="118">
        <f>O35+O36+O37+O38+O39+O40+O41+O42+O43+O44</f>
        <v>34316165</v>
      </c>
      <c r="P34" s="83">
        <f>P35+P36+P37+P38+P39+P40+P41+P42+P43+P44</f>
        <v>32593678</v>
      </c>
      <c r="Q34" s="84"/>
      <c r="R34" s="101"/>
      <c r="S34" s="101"/>
      <c r="T34" s="101"/>
      <c r="U34" s="96"/>
      <c r="V34" s="84"/>
      <c r="W34" s="84"/>
      <c r="Y34" s="77"/>
      <c r="Z34" s="91"/>
      <c r="AA34" s="86" t="s">
        <v>134</v>
      </c>
      <c r="AB34" s="86"/>
      <c r="AC34" s="118"/>
      <c r="AD34" s="83"/>
    </row>
    <row r="35" spans="1:30" s="69" customFormat="1" ht="12.75">
      <c r="A35" s="74"/>
      <c r="B35" s="77"/>
      <c r="C35" s="13">
        <v>1</v>
      </c>
      <c r="D35" s="14" t="s">
        <v>38</v>
      </c>
      <c r="E35" s="86"/>
      <c r="F35" s="85"/>
      <c r="G35" s="83"/>
      <c r="H35" s="83"/>
      <c r="I35" s="84"/>
      <c r="J35" s="77"/>
      <c r="K35" s="13">
        <v>1</v>
      </c>
      <c r="L35" s="14" t="s">
        <v>74</v>
      </c>
      <c r="M35" s="86"/>
      <c r="N35" s="85"/>
      <c r="O35" s="118">
        <v>0</v>
      </c>
      <c r="P35" s="83"/>
      <c r="Q35" s="84"/>
      <c r="R35" s="101"/>
      <c r="S35" s="101"/>
      <c r="T35" s="101"/>
      <c r="U35" s="96"/>
      <c r="V35" s="84"/>
      <c r="W35" s="84"/>
      <c r="Y35" s="77"/>
      <c r="Z35" s="91"/>
      <c r="AA35" s="149" t="s">
        <v>135</v>
      </c>
      <c r="AB35" s="137"/>
      <c r="AC35" s="118">
        <v>13993045</v>
      </c>
      <c r="AD35" s="83"/>
    </row>
    <row r="36" spans="1:30" s="69" customFormat="1" ht="12.75">
      <c r="A36" s="74"/>
      <c r="B36" s="77"/>
      <c r="C36" s="13">
        <v>2</v>
      </c>
      <c r="D36" s="14" t="s">
        <v>39</v>
      </c>
      <c r="E36" s="17"/>
      <c r="F36" s="85"/>
      <c r="G36" s="83">
        <f>G37+G38+G39+G40</f>
        <v>6295757</v>
      </c>
      <c r="H36" s="83">
        <f>H37+H38+H39+H40</f>
        <v>5971677</v>
      </c>
      <c r="I36" s="84"/>
      <c r="J36" s="77"/>
      <c r="K36" s="18">
        <v>2</v>
      </c>
      <c r="L36" s="14" t="s">
        <v>75</v>
      </c>
      <c r="M36" s="86"/>
      <c r="N36" s="85"/>
      <c r="O36" s="83">
        <v>0</v>
      </c>
      <c r="P36" s="103"/>
      <c r="Q36" s="84"/>
      <c r="R36" s="101"/>
      <c r="S36" s="66"/>
      <c r="T36" s="66"/>
      <c r="U36" s="96"/>
      <c r="V36" s="84"/>
      <c r="W36" s="84"/>
      <c r="Y36" s="77"/>
      <c r="Z36" s="91"/>
      <c r="AA36" s="86" t="s">
        <v>136</v>
      </c>
      <c r="AB36" s="86"/>
      <c r="AC36" s="118"/>
      <c r="AD36" s="83"/>
    </row>
    <row r="37" spans="1:30" s="69" customFormat="1" ht="12.75">
      <c r="A37" s="74"/>
      <c r="B37" s="77"/>
      <c r="C37" s="91"/>
      <c r="D37" s="88" t="s">
        <v>21</v>
      </c>
      <c r="E37" s="15" t="s">
        <v>9</v>
      </c>
      <c r="F37" s="85"/>
      <c r="G37" s="83">
        <v>0</v>
      </c>
      <c r="H37" s="83">
        <v>0</v>
      </c>
      <c r="I37" s="84"/>
      <c r="J37" s="77"/>
      <c r="K37" s="13">
        <v>3</v>
      </c>
      <c r="L37" s="14" t="s">
        <v>76</v>
      </c>
      <c r="M37" s="86"/>
      <c r="N37" s="85"/>
      <c r="O37" s="83">
        <v>14529619</v>
      </c>
      <c r="P37" s="83">
        <v>14529619</v>
      </c>
      <c r="Q37" s="84"/>
      <c r="R37" s="101"/>
      <c r="S37" s="101"/>
      <c r="T37" s="66"/>
      <c r="U37" s="104"/>
      <c r="V37" s="84"/>
      <c r="W37" s="84"/>
      <c r="Y37" s="77"/>
      <c r="Z37" s="91"/>
      <c r="AA37" s="86" t="s">
        <v>137</v>
      </c>
      <c r="AB37" s="86"/>
      <c r="AC37" s="118">
        <v>-150000</v>
      </c>
      <c r="AD37" s="83">
        <f>AF35-150000</f>
        <v>-150000</v>
      </c>
    </row>
    <row r="38" spans="1:30" s="69" customFormat="1" ht="12.75">
      <c r="A38" s="74"/>
      <c r="B38" s="77"/>
      <c r="C38" s="91"/>
      <c r="D38" s="88" t="s">
        <v>21</v>
      </c>
      <c r="E38" s="15" t="s">
        <v>7</v>
      </c>
      <c r="F38" s="85"/>
      <c r="G38" s="83">
        <v>0</v>
      </c>
      <c r="H38" s="83">
        <v>0</v>
      </c>
      <c r="I38" s="84"/>
      <c r="J38" s="77"/>
      <c r="K38" s="18">
        <v>4</v>
      </c>
      <c r="L38" s="14" t="s">
        <v>77</v>
      </c>
      <c r="M38" s="86"/>
      <c r="N38" s="85"/>
      <c r="O38" s="83">
        <v>0</v>
      </c>
      <c r="P38" s="83">
        <v>0</v>
      </c>
      <c r="Q38" s="84"/>
      <c r="R38" s="101"/>
      <c r="S38" s="101"/>
      <c r="T38" s="101"/>
      <c r="U38" s="96"/>
      <c r="V38" s="84"/>
      <c r="W38" s="84"/>
      <c r="Y38" s="77"/>
      <c r="Z38" s="91"/>
      <c r="AA38" s="15" t="s">
        <v>138</v>
      </c>
      <c r="AB38" s="86"/>
      <c r="AC38" s="118"/>
      <c r="AD38" s="83"/>
    </row>
    <row r="39" spans="1:30" s="69" customFormat="1" ht="12.75">
      <c r="A39" s="74"/>
      <c r="B39" s="77"/>
      <c r="C39" s="91"/>
      <c r="D39" s="88" t="s">
        <v>21</v>
      </c>
      <c r="E39" s="15" t="s">
        <v>40</v>
      </c>
      <c r="F39" s="85"/>
      <c r="G39" s="83">
        <v>4777976</v>
      </c>
      <c r="H39" s="83">
        <v>5971677</v>
      </c>
      <c r="I39" s="84"/>
      <c r="J39" s="77"/>
      <c r="K39" s="13">
        <v>5</v>
      </c>
      <c r="L39" s="14" t="s">
        <v>78</v>
      </c>
      <c r="M39" s="86"/>
      <c r="N39" s="85"/>
      <c r="O39" s="83">
        <v>0</v>
      </c>
      <c r="P39" s="83">
        <v>0</v>
      </c>
      <c r="Q39" s="84"/>
      <c r="R39" s="101"/>
      <c r="S39" s="101"/>
      <c r="T39" s="101"/>
      <c r="U39" s="96"/>
      <c r="V39" s="84"/>
      <c r="W39" s="84"/>
      <c r="Y39" s="105"/>
      <c r="Z39" s="25" t="s">
        <v>139</v>
      </c>
      <c r="AA39" s="105"/>
      <c r="AB39" s="106"/>
      <c r="AC39" s="122">
        <f>SUM(AC10+AC26+AC33)</f>
        <v>1352042</v>
      </c>
      <c r="AD39" s="107">
        <v>-769221</v>
      </c>
    </row>
    <row r="40" spans="1:30" s="69" customFormat="1" ht="12.75">
      <c r="A40" s="74"/>
      <c r="B40" s="77"/>
      <c r="C40" s="91"/>
      <c r="D40" s="88" t="s">
        <v>21</v>
      </c>
      <c r="E40" s="15" t="s">
        <v>41</v>
      </c>
      <c r="F40" s="85"/>
      <c r="G40" s="83">
        <v>1517781</v>
      </c>
      <c r="H40" s="83">
        <v>0</v>
      </c>
      <c r="I40" s="84"/>
      <c r="J40" s="77"/>
      <c r="K40" s="18">
        <v>6</v>
      </c>
      <c r="L40" s="14" t="s">
        <v>79</v>
      </c>
      <c r="M40" s="86"/>
      <c r="N40" s="85"/>
      <c r="O40" s="83">
        <v>0</v>
      </c>
      <c r="P40" s="83">
        <v>0</v>
      </c>
      <c r="Q40" s="84"/>
      <c r="R40" s="101"/>
      <c r="S40" s="101"/>
      <c r="T40" s="101"/>
      <c r="U40" s="96"/>
      <c r="V40" s="84"/>
      <c r="W40" s="84"/>
      <c r="Y40" s="105"/>
      <c r="Z40" s="25" t="s">
        <v>140</v>
      </c>
      <c r="AA40" s="105"/>
      <c r="AB40" s="106"/>
      <c r="AC40" s="122">
        <v>12067832</v>
      </c>
      <c r="AD40" s="113">
        <v>12837053</v>
      </c>
    </row>
    <row r="41" spans="1:30" s="69" customFormat="1" ht="12.75">
      <c r="A41" s="74"/>
      <c r="B41" s="77"/>
      <c r="C41" s="13">
        <v>3</v>
      </c>
      <c r="D41" s="14" t="s">
        <v>42</v>
      </c>
      <c r="E41" s="86"/>
      <c r="F41" s="85"/>
      <c r="G41" s="83"/>
      <c r="H41" s="83"/>
      <c r="I41" s="84"/>
      <c r="J41" s="77"/>
      <c r="K41" s="13">
        <v>7</v>
      </c>
      <c r="L41" s="14" t="s">
        <v>80</v>
      </c>
      <c r="M41" s="86"/>
      <c r="N41" s="85"/>
      <c r="O41" s="83">
        <v>946673</v>
      </c>
      <c r="P41" s="83">
        <v>946673</v>
      </c>
      <c r="Q41" s="84"/>
      <c r="R41" s="101"/>
      <c r="S41" s="101"/>
      <c r="T41" s="101"/>
      <c r="U41" s="96"/>
      <c r="V41" s="84"/>
      <c r="W41" s="84"/>
      <c r="Y41" s="105"/>
      <c r="Z41" s="25" t="s">
        <v>141</v>
      </c>
      <c r="AA41" s="105"/>
      <c r="AB41" s="106"/>
      <c r="AC41" s="122">
        <v>13419874</v>
      </c>
      <c r="AD41" s="107">
        <v>12067832</v>
      </c>
    </row>
    <row r="42" spans="1:30" s="69" customFormat="1" ht="12.75">
      <c r="A42" s="74"/>
      <c r="B42" s="77"/>
      <c r="C42" s="13">
        <v>4</v>
      </c>
      <c r="D42" s="14" t="s">
        <v>43</v>
      </c>
      <c r="E42" s="86"/>
      <c r="F42" s="85"/>
      <c r="G42" s="83"/>
      <c r="H42" s="83"/>
      <c r="I42" s="84"/>
      <c r="J42" s="77"/>
      <c r="K42" s="18">
        <v>8</v>
      </c>
      <c r="L42" s="14" t="s">
        <v>81</v>
      </c>
      <c r="M42" s="86"/>
      <c r="N42" s="85"/>
      <c r="O42" s="83">
        <v>10522555</v>
      </c>
      <c r="P42" s="83">
        <v>10522555</v>
      </c>
      <c r="Q42" s="84"/>
      <c r="R42" s="101"/>
      <c r="S42" s="101"/>
      <c r="T42" s="101"/>
      <c r="U42" s="101"/>
      <c r="V42" s="84"/>
      <c r="W42" s="84"/>
      <c r="Y42" s="75"/>
      <c r="Z42" s="75"/>
      <c r="AA42" s="75"/>
      <c r="AC42" s="76"/>
      <c r="AD42" s="76"/>
    </row>
    <row r="43" spans="1:30" s="69" customFormat="1" ht="12.75">
      <c r="A43" s="74"/>
      <c r="B43" s="77"/>
      <c r="C43" s="13">
        <v>5</v>
      </c>
      <c r="D43" s="14" t="s">
        <v>44</v>
      </c>
      <c r="E43" s="86"/>
      <c r="F43" s="85"/>
      <c r="G43" s="83"/>
      <c r="H43" s="83"/>
      <c r="I43" s="84"/>
      <c r="J43" s="77"/>
      <c r="K43" s="13">
        <v>9</v>
      </c>
      <c r="L43" s="14" t="s">
        <v>82</v>
      </c>
      <c r="M43" s="86"/>
      <c r="N43" s="85"/>
      <c r="O43" s="83">
        <v>6444831</v>
      </c>
      <c r="P43" s="83">
        <v>5741729</v>
      </c>
      <c r="Q43" s="84"/>
      <c r="Y43" s="75"/>
      <c r="Z43" s="75"/>
      <c r="AA43" s="75"/>
      <c r="AB43"/>
      <c r="AC43" s="76"/>
      <c r="AD43" s="26"/>
    </row>
    <row r="44" spans="1:30" s="69" customFormat="1" ht="12.75">
      <c r="A44" s="74"/>
      <c r="B44" s="77"/>
      <c r="C44" s="13">
        <v>6</v>
      </c>
      <c r="D44" s="14" t="s">
        <v>45</v>
      </c>
      <c r="E44" s="86"/>
      <c r="F44" s="85"/>
      <c r="G44" s="83"/>
      <c r="H44" s="83"/>
      <c r="I44" s="84"/>
      <c r="J44" s="77"/>
      <c r="K44" s="18">
        <v>10</v>
      </c>
      <c r="L44" s="14" t="s">
        <v>83</v>
      </c>
      <c r="M44" s="86"/>
      <c r="N44" s="85"/>
      <c r="O44" s="83">
        <v>1872487</v>
      </c>
      <c r="P44" s="83">
        <v>853102</v>
      </c>
      <c r="Q44" s="84"/>
      <c r="Y44" s="75"/>
      <c r="Z44" s="75"/>
      <c r="AA44" s="75"/>
      <c r="AB44"/>
      <c r="AC44" s="76"/>
      <c r="AD44" s="76"/>
    </row>
    <row r="45" spans="1:30" s="69" customFormat="1" ht="12.75">
      <c r="A45" s="74"/>
      <c r="B45" s="85"/>
      <c r="C45" s="197" t="s">
        <v>46</v>
      </c>
      <c r="D45" s="198"/>
      <c r="E45" s="199"/>
      <c r="F45" s="85"/>
      <c r="G45" s="83">
        <f>G8+G34</f>
        <v>52507023</v>
      </c>
      <c r="H45" s="83">
        <f>H8+H34</f>
        <v>33531888</v>
      </c>
      <c r="I45" s="84"/>
      <c r="J45" s="77"/>
      <c r="K45" s="197" t="s">
        <v>84</v>
      </c>
      <c r="L45" s="198"/>
      <c r="M45" s="199"/>
      <c r="N45" s="85"/>
      <c r="O45" s="83">
        <f>O33+O34</f>
        <v>52507023</v>
      </c>
      <c r="P45" s="83">
        <f>P33+P34</f>
        <v>33531888</v>
      </c>
      <c r="Q45" s="84"/>
      <c r="Y45" s="75"/>
      <c r="Z45" s="75"/>
      <c r="AA45" s="75"/>
      <c r="AB45"/>
      <c r="AC45" s="76"/>
      <c r="AD45" s="76"/>
    </row>
    <row r="46" spans="1:30" s="69" customFormat="1" ht="12.75">
      <c r="A46" s="74"/>
      <c r="B46" s="101"/>
      <c r="C46" s="101"/>
      <c r="D46" s="101"/>
      <c r="E46" s="101"/>
      <c r="F46" s="96"/>
      <c r="G46" s="84"/>
      <c r="H46" s="84"/>
      <c r="I46" s="84"/>
      <c r="Y46" s="75"/>
      <c r="Z46" s="75"/>
      <c r="AA46" s="75"/>
      <c r="AC46" s="76"/>
      <c r="AD46" s="76"/>
    </row>
    <row r="47" spans="1:30" s="69" customFormat="1" ht="12.75">
      <c r="A47" s="74"/>
      <c r="B47" s="75"/>
      <c r="C47" s="75"/>
      <c r="D47" s="75"/>
      <c r="G47" s="76"/>
      <c r="H47" s="76"/>
      <c r="I47" s="108"/>
      <c r="Y47" s="75"/>
      <c r="Z47" s="75"/>
      <c r="AA47" s="75"/>
      <c r="AC47" s="76"/>
      <c r="AD47" s="76"/>
    </row>
    <row r="48" spans="23:30" s="69" customFormat="1" ht="12.75">
      <c r="W48" s="75"/>
      <c r="Y48" s="75"/>
      <c r="Z48" s="75"/>
      <c r="AA48" s="75"/>
      <c r="AC48" s="76"/>
      <c r="AD48" s="76"/>
    </row>
    <row r="49" spans="23:28" s="69" customFormat="1" ht="12.75">
      <c r="W49" s="75"/>
      <c r="X49" s="75"/>
      <c r="Y49" s="75"/>
      <c r="AA49" s="76"/>
      <c r="AB49" s="76"/>
    </row>
    <row r="50" spans="23:28" s="69" customFormat="1" ht="12.75">
      <c r="W50" s="75"/>
      <c r="X50" s="75"/>
      <c r="Y50" s="75"/>
      <c r="AA50" s="76"/>
      <c r="AB50" s="76"/>
    </row>
    <row r="51" spans="23:28" s="69" customFormat="1" ht="12.75">
      <c r="W51" s="75"/>
      <c r="X51" s="75"/>
      <c r="Y51" s="75"/>
      <c r="AA51" s="76"/>
      <c r="AB51" s="76"/>
    </row>
    <row r="52" spans="24:28" s="69" customFormat="1" ht="12.75">
      <c r="X52" s="75"/>
      <c r="Y52" s="75"/>
      <c r="AA52" s="76"/>
      <c r="AB52" s="76"/>
    </row>
    <row r="53" s="69" customFormat="1" ht="12.75"/>
  </sheetData>
  <sheetProtection/>
  <mergeCells count="55">
    <mergeCell ref="K1:M1"/>
    <mergeCell ref="Y20:Y21"/>
    <mergeCell ref="Z20:Z21"/>
    <mergeCell ref="AC20:AC21"/>
    <mergeCell ref="X5:AC5"/>
    <mergeCell ref="Y8:Y9"/>
    <mergeCell ref="Z8:AB9"/>
    <mergeCell ref="Y17:Y18"/>
    <mergeCell ref="Z17:Z18"/>
    <mergeCell ref="AC17:AC18"/>
    <mergeCell ref="AD20:AD21"/>
    <mergeCell ref="S30:U30"/>
    <mergeCell ref="S31:U31"/>
    <mergeCell ref="S32:U32"/>
    <mergeCell ref="S29:U29"/>
    <mergeCell ref="S20:U20"/>
    <mergeCell ref="S21:U21"/>
    <mergeCell ref="AD17:AD18"/>
    <mergeCell ref="T26:U26"/>
    <mergeCell ref="T27:U27"/>
    <mergeCell ref="S28:U28"/>
    <mergeCell ref="S22:U22"/>
    <mergeCell ref="S23:U23"/>
    <mergeCell ref="T24:U24"/>
    <mergeCell ref="T25:U25"/>
    <mergeCell ref="S18:U18"/>
    <mergeCell ref="S19:U19"/>
    <mergeCell ref="S12:U12"/>
    <mergeCell ref="S13:U13"/>
    <mergeCell ref="S14:U14"/>
    <mergeCell ref="T15:U15"/>
    <mergeCell ref="T16:U16"/>
    <mergeCell ref="S17:U17"/>
    <mergeCell ref="R3:W3"/>
    <mergeCell ref="Q4:W4"/>
    <mergeCell ref="R8:R9"/>
    <mergeCell ref="S8:U9"/>
    <mergeCell ref="S10:U10"/>
    <mergeCell ref="S11:U11"/>
    <mergeCell ref="C45:E45"/>
    <mergeCell ref="J3:P3"/>
    <mergeCell ref="J6:J7"/>
    <mergeCell ref="K6:M7"/>
    <mergeCell ref="N6:N7"/>
    <mergeCell ref="K8:M8"/>
    <mergeCell ref="K26:M26"/>
    <mergeCell ref="K33:M33"/>
    <mergeCell ref="K34:M34"/>
    <mergeCell ref="K45:M45"/>
    <mergeCell ref="A4:G4"/>
    <mergeCell ref="B6:B7"/>
    <mergeCell ref="C6:E7"/>
    <mergeCell ref="F6:F7"/>
    <mergeCell ref="C8:E8"/>
    <mergeCell ref="C34:E34"/>
  </mergeCells>
  <printOptions/>
  <pageMargins left="0.48" right="0" top="0.984251968503937" bottom="0.98425196850393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I50"/>
  <sheetViews>
    <sheetView zoomScalePageLayoutView="0" workbookViewId="0" topLeftCell="A1">
      <selection activeCell="F36" sqref="F36"/>
    </sheetView>
  </sheetViews>
  <sheetFormatPr defaultColWidth="9.140625" defaultRowHeight="12.75"/>
  <cols>
    <col min="1" max="1" width="5.28125" style="0" customWidth="1"/>
    <col min="2" max="2" width="33.28125" style="0" customWidth="1"/>
    <col min="3" max="3" width="16.00390625" style="0" customWidth="1"/>
    <col min="4" max="4" width="12.57421875" style="0" customWidth="1"/>
    <col min="5" max="5" width="13.00390625" style="0" customWidth="1"/>
    <col min="6" max="6" width="14.140625" style="0" customWidth="1"/>
    <col min="7" max="7" width="15.8515625" style="0" customWidth="1"/>
    <col min="8" max="8" width="14.140625" style="0" customWidth="1"/>
    <col min="9" max="9" width="7.28125" style="0" customWidth="1"/>
  </cols>
  <sheetData>
    <row r="3" spans="2:8" ht="18">
      <c r="B3" s="7"/>
      <c r="G3" s="8"/>
      <c r="H3" s="9" t="s">
        <v>12</v>
      </c>
    </row>
    <row r="5" spans="1:8" ht="15">
      <c r="A5" s="224" t="s">
        <v>187</v>
      </c>
      <c r="B5" s="225"/>
      <c r="C5" s="225"/>
      <c r="D5" s="225"/>
      <c r="E5" s="225"/>
      <c r="F5" s="225"/>
      <c r="G5" s="225"/>
      <c r="H5" s="225"/>
    </row>
    <row r="7" spans="2:7" ht="14.25">
      <c r="B7" s="27" t="s">
        <v>142</v>
      </c>
      <c r="G7" s="28"/>
    </row>
    <row r="8" ht="13.5" thickBot="1"/>
    <row r="9" spans="1:9" ht="13.5" thickTop="1">
      <c r="A9" s="29"/>
      <c r="B9" s="30"/>
      <c r="C9" s="30" t="s">
        <v>76</v>
      </c>
      <c r="D9" s="30" t="s">
        <v>77</v>
      </c>
      <c r="E9" s="31" t="s">
        <v>156</v>
      </c>
      <c r="F9" s="31" t="s">
        <v>155</v>
      </c>
      <c r="G9" s="30" t="s">
        <v>143</v>
      </c>
      <c r="H9" s="32" t="s">
        <v>144</v>
      </c>
      <c r="I9" s="33"/>
    </row>
    <row r="10" spans="1:9" ht="12.75">
      <c r="A10" s="34" t="s">
        <v>18</v>
      </c>
      <c r="B10" s="35" t="s">
        <v>179</v>
      </c>
      <c r="C10" s="36">
        <v>14529619</v>
      </c>
      <c r="D10" s="36">
        <v>0</v>
      </c>
      <c r="E10" s="36">
        <v>946673</v>
      </c>
      <c r="F10" s="36">
        <v>10522555</v>
      </c>
      <c r="G10" s="36">
        <v>6594831</v>
      </c>
      <c r="H10" s="37">
        <f>SUM(C10:G10)</f>
        <v>32593678</v>
      </c>
      <c r="I10" s="38"/>
    </row>
    <row r="11" spans="1:9" ht="12.75">
      <c r="A11" s="39" t="s">
        <v>145</v>
      </c>
      <c r="B11" s="40" t="s">
        <v>146</v>
      </c>
      <c r="C11" s="36"/>
      <c r="D11" s="36"/>
      <c r="E11" s="36"/>
      <c r="F11" s="36"/>
      <c r="G11" s="36"/>
      <c r="H11" s="37">
        <f aca="true" t="shared" si="0" ref="H11:H17">SUM(C11:G11)</f>
        <v>0</v>
      </c>
      <c r="I11" s="38"/>
    </row>
    <row r="12" spans="1:9" ht="13.5" customHeight="1">
      <c r="A12" s="34" t="s">
        <v>147</v>
      </c>
      <c r="B12" s="35" t="s">
        <v>148</v>
      </c>
      <c r="C12" s="36"/>
      <c r="D12" s="43">
        <v>0</v>
      </c>
      <c r="E12" s="43">
        <v>0</v>
      </c>
      <c r="F12" s="43"/>
      <c r="G12" s="43"/>
      <c r="H12" s="37">
        <f t="shared" si="0"/>
        <v>0</v>
      </c>
      <c r="I12" s="38"/>
    </row>
    <row r="13" spans="1:9" ht="12.75">
      <c r="A13" s="41">
        <v>1</v>
      </c>
      <c r="B13" s="42" t="s">
        <v>149</v>
      </c>
      <c r="C13" s="43"/>
      <c r="D13" s="43"/>
      <c r="E13" s="43"/>
      <c r="F13" s="43"/>
      <c r="G13" s="43"/>
      <c r="H13" s="37">
        <f t="shared" si="0"/>
        <v>0</v>
      </c>
      <c r="I13" s="38"/>
    </row>
    <row r="14" spans="1:9" ht="12.75">
      <c r="A14" s="41">
        <v>2</v>
      </c>
      <c r="B14" s="42" t="s">
        <v>150</v>
      </c>
      <c r="C14" s="43"/>
      <c r="D14" s="43"/>
      <c r="E14" s="43"/>
      <c r="F14" s="43"/>
      <c r="G14" s="43"/>
      <c r="H14" s="37">
        <f t="shared" si="0"/>
        <v>0</v>
      </c>
      <c r="I14" s="38"/>
    </row>
    <row r="15" spans="1:9" ht="12.75">
      <c r="A15" s="41">
        <v>3</v>
      </c>
      <c r="B15" s="42" t="s">
        <v>151</v>
      </c>
      <c r="C15" s="43"/>
      <c r="D15" s="43"/>
      <c r="E15" s="43"/>
      <c r="F15" s="43"/>
      <c r="G15" s="43"/>
      <c r="H15" s="37">
        <f t="shared" si="0"/>
        <v>0</v>
      </c>
      <c r="I15" s="38"/>
    </row>
    <row r="16" spans="1:9" ht="12.75" customHeight="1">
      <c r="A16" s="41">
        <v>4</v>
      </c>
      <c r="B16" s="42" t="s">
        <v>152</v>
      </c>
      <c r="C16" s="43"/>
      <c r="D16" s="43"/>
      <c r="E16" s="43"/>
      <c r="F16" s="43"/>
      <c r="G16" s="43"/>
      <c r="H16" s="37">
        <f t="shared" si="0"/>
        <v>0</v>
      </c>
      <c r="I16" s="38"/>
    </row>
    <row r="17" spans="1:9" ht="13.5" thickBot="1">
      <c r="A17" s="34" t="s">
        <v>36</v>
      </c>
      <c r="B17" s="35" t="s">
        <v>179</v>
      </c>
      <c r="C17" s="46">
        <v>14529619</v>
      </c>
      <c r="D17" s="46">
        <v>0</v>
      </c>
      <c r="E17" s="46">
        <f>SUM(E10:E16)</f>
        <v>946673</v>
      </c>
      <c r="F17" s="46">
        <v>10522555</v>
      </c>
      <c r="G17" s="46">
        <f>SUM(G10:G16)</f>
        <v>6594831</v>
      </c>
      <c r="H17" s="37">
        <f t="shared" si="0"/>
        <v>32593678</v>
      </c>
      <c r="I17" s="38"/>
    </row>
    <row r="18" spans="1:9" ht="13.5" thickTop="1">
      <c r="A18" s="39">
        <v>1</v>
      </c>
      <c r="B18" s="42" t="s">
        <v>149</v>
      </c>
      <c r="C18" s="43"/>
      <c r="D18" s="43"/>
      <c r="E18" s="43"/>
      <c r="F18" s="43"/>
      <c r="G18" s="43">
        <v>1872486</v>
      </c>
      <c r="H18" s="43">
        <f>SUM(C18:G18)</f>
        <v>1872486</v>
      </c>
      <c r="I18" s="38"/>
    </row>
    <row r="19" spans="1:9" ht="12.75">
      <c r="A19" s="39">
        <v>2</v>
      </c>
      <c r="B19" s="42" t="s">
        <v>150</v>
      </c>
      <c r="C19" s="43"/>
      <c r="D19" s="43"/>
      <c r="E19" s="43"/>
      <c r="F19" s="43"/>
      <c r="G19" s="43">
        <v>-150000</v>
      </c>
      <c r="H19" s="43">
        <f>SUM(C19:G19)</f>
        <v>-150000</v>
      </c>
      <c r="I19" s="38"/>
    </row>
    <row r="20" spans="1:9" ht="12.75">
      <c r="A20" s="41">
        <v>3</v>
      </c>
      <c r="B20" s="42" t="s">
        <v>151</v>
      </c>
      <c r="C20" s="43"/>
      <c r="D20" s="43"/>
      <c r="E20" s="43"/>
      <c r="F20" s="43"/>
      <c r="G20" s="43"/>
      <c r="H20" s="43">
        <f>SUM(C20:G20)</f>
        <v>0</v>
      </c>
      <c r="I20" s="38"/>
    </row>
    <row r="21" spans="1:9" ht="12.75" customHeight="1">
      <c r="A21" s="39">
        <v>4</v>
      </c>
      <c r="B21" s="42" t="s">
        <v>153</v>
      </c>
      <c r="C21" s="43"/>
      <c r="D21" s="43"/>
      <c r="E21" s="43"/>
      <c r="F21" s="43"/>
      <c r="G21" s="43"/>
      <c r="H21" s="43">
        <f>SUM(C21:G21)</f>
        <v>0</v>
      </c>
      <c r="I21" s="38"/>
    </row>
    <row r="22" spans="1:9" ht="12.75">
      <c r="A22" s="41">
        <v>5</v>
      </c>
      <c r="B22" s="42" t="s">
        <v>154</v>
      </c>
      <c r="C22" s="43"/>
      <c r="D22" s="43"/>
      <c r="E22" s="43"/>
      <c r="F22" s="43"/>
      <c r="G22" s="43"/>
      <c r="H22" s="43">
        <f>SUM(C22:G22)</f>
        <v>0</v>
      </c>
      <c r="I22" s="38"/>
    </row>
    <row r="23" spans="1:9" ht="13.5" thickBot="1">
      <c r="A23" s="44" t="s">
        <v>72</v>
      </c>
      <c r="B23" s="45" t="s">
        <v>208</v>
      </c>
      <c r="C23" s="46">
        <f aca="true" t="shared" si="1" ref="C23:H23">SUM(C17:C22)</f>
        <v>14529619</v>
      </c>
      <c r="D23" s="46">
        <f t="shared" si="1"/>
        <v>0</v>
      </c>
      <c r="E23" s="46">
        <f t="shared" si="1"/>
        <v>946673</v>
      </c>
      <c r="F23" s="46">
        <f t="shared" si="1"/>
        <v>10522555</v>
      </c>
      <c r="G23" s="46">
        <f t="shared" si="1"/>
        <v>8317317</v>
      </c>
      <c r="H23" s="47">
        <f t="shared" si="1"/>
        <v>34316164</v>
      </c>
      <c r="I23" s="38"/>
    </row>
    <row r="24" ht="13.5" thickTop="1"/>
    <row r="25" spans="1:9" ht="13.5" customHeight="1">
      <c r="A25" s="48"/>
      <c r="B25" s="124"/>
      <c r="C25" s="48"/>
      <c r="D25" s="48"/>
      <c r="E25" s="48"/>
      <c r="F25" s="48"/>
      <c r="G25" s="96"/>
      <c r="H25" s="80"/>
      <c r="I25" s="48"/>
    </row>
    <row r="26" spans="1:9" ht="12.75">
      <c r="A26" s="48"/>
      <c r="B26" s="48"/>
      <c r="C26" s="48"/>
      <c r="D26" s="48"/>
      <c r="E26" s="48"/>
      <c r="F26" s="48"/>
      <c r="G26" s="48"/>
      <c r="H26" s="48"/>
      <c r="I26" s="48"/>
    </row>
    <row r="27" spans="1:9" ht="15">
      <c r="A27" s="226"/>
      <c r="B27" s="226"/>
      <c r="C27" s="226"/>
      <c r="D27" s="226"/>
      <c r="E27" s="226"/>
      <c r="F27" s="226"/>
      <c r="G27" s="226"/>
      <c r="H27" s="226"/>
      <c r="I27" s="48"/>
    </row>
    <row r="28" spans="1:9" ht="12.75">
      <c r="A28" s="48"/>
      <c r="B28" s="48"/>
      <c r="C28" s="48"/>
      <c r="D28" s="48"/>
      <c r="E28" s="48"/>
      <c r="F28" s="48"/>
      <c r="G28" s="48"/>
      <c r="H28" s="48"/>
      <c r="I28" s="48"/>
    </row>
    <row r="29" spans="1:9" ht="14.25">
      <c r="A29" s="48"/>
      <c r="B29" s="125"/>
      <c r="C29" s="48"/>
      <c r="D29" s="48"/>
      <c r="E29" s="48"/>
      <c r="F29" s="48"/>
      <c r="G29" s="126"/>
      <c r="H29" s="48"/>
      <c r="I29" s="48"/>
    </row>
    <row r="30" spans="1:9" ht="12.75">
      <c r="A30" s="48"/>
      <c r="B30" s="48"/>
      <c r="C30" s="48"/>
      <c r="D30" s="48"/>
      <c r="E30" s="48"/>
      <c r="F30" s="48"/>
      <c r="G30" s="48"/>
      <c r="H30" s="48"/>
      <c r="I30" s="48"/>
    </row>
    <row r="31" spans="1:9" ht="12.75">
      <c r="A31" s="127"/>
      <c r="B31" s="127"/>
      <c r="C31" s="127"/>
      <c r="D31" s="127"/>
      <c r="E31" s="128"/>
      <c r="F31" s="128"/>
      <c r="G31" s="127"/>
      <c r="H31" s="127"/>
      <c r="I31" s="48"/>
    </row>
    <row r="32" spans="1:9" ht="12.75">
      <c r="A32" s="129"/>
      <c r="B32" s="130"/>
      <c r="C32" s="131"/>
      <c r="D32" s="131"/>
      <c r="E32" s="131"/>
      <c r="F32" s="131"/>
      <c r="G32" s="131"/>
      <c r="H32" s="131"/>
      <c r="I32" s="48"/>
    </row>
    <row r="33" spans="1:9" ht="12.75">
      <c r="A33" s="132"/>
      <c r="B33" s="133"/>
      <c r="C33" s="131"/>
      <c r="D33" s="131"/>
      <c r="E33" s="131"/>
      <c r="F33" s="131"/>
      <c r="G33" s="131"/>
      <c r="H33" s="131"/>
      <c r="I33" s="48"/>
    </row>
    <row r="34" spans="1:9" ht="12.75">
      <c r="A34" s="129"/>
      <c r="B34" s="130"/>
      <c r="C34" s="131"/>
      <c r="D34" s="131"/>
      <c r="E34" s="131"/>
      <c r="F34" s="131"/>
      <c r="G34" s="131"/>
      <c r="H34" s="131"/>
      <c r="I34" s="48"/>
    </row>
    <row r="35" spans="1:9" ht="12.75">
      <c r="A35" s="132"/>
      <c r="B35" s="133"/>
      <c r="C35" s="131"/>
      <c r="D35" s="131"/>
      <c r="E35" s="131"/>
      <c r="F35" s="131"/>
      <c r="G35" s="131"/>
      <c r="H35" s="131"/>
      <c r="I35" s="48"/>
    </row>
    <row r="36" spans="1:9" ht="12.75">
      <c r="A36" s="132"/>
      <c r="B36" s="133"/>
      <c r="C36" s="131"/>
      <c r="D36" s="131"/>
      <c r="E36" s="131"/>
      <c r="F36" s="131"/>
      <c r="G36" s="131"/>
      <c r="H36" s="131"/>
      <c r="I36" s="48"/>
    </row>
    <row r="37" spans="1:9" ht="12.75">
      <c r="A37" s="132"/>
      <c r="B37" s="133"/>
      <c r="C37" s="131"/>
      <c r="D37" s="131"/>
      <c r="E37" s="131"/>
      <c r="F37" s="131"/>
      <c r="G37" s="131"/>
      <c r="H37" s="131"/>
      <c r="I37" s="48"/>
    </row>
    <row r="38" spans="1:9" ht="12.75">
      <c r="A38" s="132"/>
      <c r="B38" s="133"/>
      <c r="C38" s="131"/>
      <c r="D38" s="131"/>
      <c r="E38" s="131"/>
      <c r="F38" s="131"/>
      <c r="G38" s="131"/>
      <c r="H38" s="131"/>
      <c r="I38" s="48"/>
    </row>
    <row r="39" spans="1:9" ht="12.75">
      <c r="A39" s="129"/>
      <c r="B39" s="130"/>
      <c r="C39" s="131"/>
      <c r="D39" s="131"/>
      <c r="E39" s="131"/>
      <c r="F39" s="131"/>
      <c r="G39" s="131"/>
      <c r="H39" s="131"/>
      <c r="I39" s="48"/>
    </row>
    <row r="40" spans="1:9" ht="12.75">
      <c r="A40" s="132"/>
      <c r="B40" s="133"/>
      <c r="C40" s="131"/>
      <c r="D40" s="131"/>
      <c r="E40" s="131"/>
      <c r="F40" s="131"/>
      <c r="G40" s="131"/>
      <c r="H40" s="131"/>
      <c r="I40" s="48"/>
    </row>
    <row r="41" spans="1:9" ht="12.75">
      <c r="A41" s="132"/>
      <c r="B41" s="133"/>
      <c r="C41" s="131"/>
      <c r="D41" s="131"/>
      <c r="E41" s="131"/>
      <c r="F41" s="131"/>
      <c r="G41" s="131"/>
      <c r="H41" s="131"/>
      <c r="I41" s="48"/>
    </row>
    <row r="42" spans="1:9" ht="12.75">
      <c r="A42" s="132"/>
      <c r="B42" s="133"/>
      <c r="C42" s="131"/>
      <c r="D42" s="131"/>
      <c r="E42" s="131"/>
      <c r="F42" s="131"/>
      <c r="G42" s="131"/>
      <c r="H42" s="131"/>
      <c r="I42" s="48"/>
    </row>
    <row r="43" spans="1:9" ht="12.75">
      <c r="A43" s="132"/>
      <c r="B43" s="133"/>
      <c r="C43" s="131"/>
      <c r="D43" s="131"/>
      <c r="E43" s="131"/>
      <c r="F43" s="131"/>
      <c r="G43" s="131"/>
      <c r="H43" s="131"/>
      <c r="I43" s="48"/>
    </row>
    <row r="44" spans="1:9" ht="12.75">
      <c r="A44" s="132"/>
      <c r="B44" s="133"/>
      <c r="C44" s="131"/>
      <c r="D44" s="131"/>
      <c r="E44" s="131"/>
      <c r="F44" s="131"/>
      <c r="G44" s="131"/>
      <c r="H44" s="131"/>
      <c r="I44" s="48"/>
    </row>
    <row r="45" spans="1:9" ht="12.75">
      <c r="A45" s="129"/>
      <c r="B45" s="130"/>
      <c r="C45" s="134"/>
      <c r="D45" s="134"/>
      <c r="E45" s="134"/>
      <c r="F45" s="131"/>
      <c r="G45" s="131"/>
      <c r="H45" s="131"/>
      <c r="I45" s="48"/>
    </row>
    <row r="46" spans="1:9" ht="12.75">
      <c r="A46" s="48"/>
      <c r="B46" s="48"/>
      <c r="C46" s="48"/>
      <c r="D46" s="48"/>
      <c r="E46" s="48"/>
      <c r="F46" s="48"/>
      <c r="G46" s="48"/>
      <c r="H46" s="48"/>
      <c r="I46" s="48"/>
    </row>
    <row r="47" spans="1:9" ht="12.75">
      <c r="A47" s="48"/>
      <c r="B47" s="48"/>
      <c r="C47" s="48"/>
      <c r="D47" s="48"/>
      <c r="E47" s="48"/>
      <c r="F47" s="48"/>
      <c r="G47" s="48"/>
      <c r="H47" s="48"/>
      <c r="I47" s="48"/>
    </row>
    <row r="48" spans="1:9" ht="12.75">
      <c r="A48" s="48"/>
      <c r="B48" s="48"/>
      <c r="C48" s="48"/>
      <c r="D48" s="48"/>
      <c r="E48" s="48"/>
      <c r="F48" s="48"/>
      <c r="G48" s="48"/>
      <c r="H48" s="48"/>
      <c r="I48" s="48"/>
    </row>
    <row r="49" spans="1:9" ht="12.75">
      <c r="A49" s="48"/>
      <c r="B49" s="48"/>
      <c r="C49" s="48"/>
      <c r="D49" s="48"/>
      <c r="E49" s="48"/>
      <c r="F49" s="48"/>
      <c r="G49" s="48"/>
      <c r="H49" s="48"/>
      <c r="I49" s="48"/>
    </row>
    <row r="50" spans="1:9" ht="12.75">
      <c r="A50" s="48"/>
      <c r="B50" s="48"/>
      <c r="C50" s="48"/>
      <c r="D50" s="48"/>
      <c r="E50" s="48"/>
      <c r="F50" s="48"/>
      <c r="G50" s="48"/>
      <c r="H50" s="48"/>
      <c r="I50" s="48"/>
    </row>
  </sheetData>
  <sheetProtection/>
  <mergeCells count="2">
    <mergeCell ref="A5:H5"/>
    <mergeCell ref="A27:H27"/>
  </mergeCells>
  <printOptions/>
  <pageMargins left="0.15748031496062992" right="0" top="0.5905511811023623" bottom="0.1968503937007874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62"/>
  <sheetViews>
    <sheetView zoomScalePageLayoutView="0" workbookViewId="0" topLeftCell="A22">
      <selection activeCell="I47" sqref="I47"/>
    </sheetView>
  </sheetViews>
  <sheetFormatPr defaultColWidth="9.140625" defaultRowHeight="12.75"/>
  <cols>
    <col min="2" max="2" width="27.140625" style="0" customWidth="1"/>
    <col min="5" max="5" width="12.140625" style="0" customWidth="1"/>
  </cols>
  <sheetData>
    <row r="2" ht="18.75">
      <c r="B2" s="119" t="s">
        <v>209</v>
      </c>
    </row>
    <row r="3" ht="18.75">
      <c r="B3" s="119"/>
    </row>
    <row r="4" spans="2:5" ht="12.75">
      <c r="B4" t="s">
        <v>210</v>
      </c>
      <c r="E4" t="s">
        <v>185</v>
      </c>
    </row>
    <row r="5" ht="12.75">
      <c r="B5" t="s">
        <v>211</v>
      </c>
    </row>
    <row r="6" ht="12.75">
      <c r="B6" t="s">
        <v>212</v>
      </c>
    </row>
    <row r="7" ht="12.75">
      <c r="B7" t="s">
        <v>213</v>
      </c>
    </row>
    <row r="8" ht="12.75">
      <c r="B8" t="s">
        <v>214</v>
      </c>
    </row>
    <row r="12" spans="1:7" ht="12.75">
      <c r="A12" s="116" t="s">
        <v>215</v>
      </c>
      <c r="B12" s="116" t="s">
        <v>216</v>
      </c>
      <c r="C12" s="120"/>
      <c r="D12" s="116" t="s">
        <v>217</v>
      </c>
      <c r="E12" s="116" t="s">
        <v>6</v>
      </c>
      <c r="F12" s="116" t="s">
        <v>218</v>
      </c>
      <c r="G12" s="116" t="s">
        <v>219</v>
      </c>
    </row>
    <row r="13" spans="1:7" ht="12.75">
      <c r="A13" s="3">
        <v>1</v>
      </c>
      <c r="B13" s="3" t="s">
        <v>191</v>
      </c>
      <c r="C13" s="3"/>
      <c r="D13" s="3" t="s">
        <v>189</v>
      </c>
      <c r="E13" s="3">
        <v>33000</v>
      </c>
      <c r="F13" s="3">
        <v>38</v>
      </c>
      <c r="G13" s="3">
        <f aca="true" t="shared" si="0" ref="G13:G20">SUM(E13*F13)</f>
        <v>1254000</v>
      </c>
    </row>
    <row r="14" spans="1:7" ht="12.75">
      <c r="A14" s="3">
        <v>2</v>
      </c>
      <c r="B14" s="3" t="s">
        <v>199</v>
      </c>
      <c r="C14" s="3"/>
      <c r="D14" s="3" t="s">
        <v>188</v>
      </c>
      <c r="E14" s="3">
        <v>3000</v>
      </c>
      <c r="F14" s="3">
        <v>60</v>
      </c>
      <c r="G14" s="3">
        <f t="shared" si="0"/>
        <v>180000</v>
      </c>
    </row>
    <row r="15" spans="1:7" ht="12.75">
      <c r="A15" s="3">
        <v>3</v>
      </c>
      <c r="B15" s="3" t="s">
        <v>220</v>
      </c>
      <c r="C15" s="3"/>
      <c r="D15" s="3" t="s">
        <v>189</v>
      </c>
      <c r="E15" s="3">
        <v>10</v>
      </c>
      <c r="F15" s="3">
        <v>1860</v>
      </c>
      <c r="G15" s="3">
        <f t="shared" si="0"/>
        <v>18600</v>
      </c>
    </row>
    <row r="16" spans="1:7" ht="12.75">
      <c r="A16" s="3">
        <v>4</v>
      </c>
      <c r="B16" s="3" t="s">
        <v>221</v>
      </c>
      <c r="C16" s="3"/>
      <c r="D16" s="3" t="s">
        <v>178</v>
      </c>
      <c r="E16" s="3">
        <v>3</v>
      </c>
      <c r="F16" s="3">
        <v>30000</v>
      </c>
      <c r="G16" s="3">
        <f t="shared" si="0"/>
        <v>90000</v>
      </c>
    </row>
    <row r="17" spans="1:7" ht="12.75">
      <c r="A17" s="3">
        <v>5</v>
      </c>
      <c r="B17" s="111" t="s">
        <v>222</v>
      </c>
      <c r="C17" s="3"/>
      <c r="D17" s="111" t="s">
        <v>200</v>
      </c>
      <c r="E17" s="111">
        <v>2500</v>
      </c>
      <c r="F17" s="111">
        <v>54</v>
      </c>
      <c r="G17" s="3">
        <f t="shared" si="0"/>
        <v>135000</v>
      </c>
    </row>
    <row r="18" spans="1:7" ht="12.75">
      <c r="A18" s="3">
        <v>6</v>
      </c>
      <c r="B18" s="111" t="s">
        <v>223</v>
      </c>
      <c r="C18" s="3"/>
      <c r="D18" s="111" t="s">
        <v>188</v>
      </c>
      <c r="E18" s="111">
        <v>700</v>
      </c>
      <c r="F18" s="111">
        <v>100</v>
      </c>
      <c r="G18" s="111">
        <f t="shared" si="0"/>
        <v>70000</v>
      </c>
    </row>
    <row r="19" spans="1:7" ht="12.75">
      <c r="A19" s="3">
        <v>7</v>
      </c>
      <c r="B19" s="111" t="s">
        <v>224</v>
      </c>
      <c r="C19" s="3"/>
      <c r="D19" s="111" t="s">
        <v>188</v>
      </c>
      <c r="E19" s="111">
        <v>674</v>
      </c>
      <c r="F19" s="111">
        <v>94</v>
      </c>
      <c r="G19" s="111">
        <f t="shared" si="0"/>
        <v>63356</v>
      </c>
    </row>
    <row r="20" spans="1:7" ht="12.75">
      <c r="A20" s="111">
        <v>8</v>
      </c>
      <c r="B20" s="136" t="s">
        <v>270</v>
      </c>
      <c r="C20" s="111"/>
      <c r="D20" s="136" t="s">
        <v>201</v>
      </c>
      <c r="E20" s="111">
        <v>2000</v>
      </c>
      <c r="F20" s="111">
        <v>139.16</v>
      </c>
      <c r="G20" s="111">
        <f t="shared" si="0"/>
        <v>278320</v>
      </c>
    </row>
    <row r="21" spans="1:7" ht="12.75">
      <c r="A21" s="115"/>
      <c r="B21" s="115" t="s">
        <v>2</v>
      </c>
      <c r="C21" s="115"/>
      <c r="D21" s="115"/>
      <c r="E21" s="115"/>
      <c r="F21" s="115"/>
      <c r="G21" s="115">
        <f>SUM(G13:G20)</f>
        <v>2089276</v>
      </c>
    </row>
    <row r="22" spans="1:7" ht="12.75">
      <c r="A22" s="48"/>
      <c r="B22" s="48"/>
      <c r="C22" s="48"/>
      <c r="D22" s="48"/>
      <c r="E22" s="48"/>
      <c r="F22" s="48"/>
      <c r="G22" s="48"/>
    </row>
    <row r="23" spans="1:7" ht="12.75">
      <c r="A23" s="48"/>
      <c r="B23" s="48"/>
      <c r="C23" s="48"/>
      <c r="D23" s="48"/>
      <c r="E23" s="48"/>
      <c r="F23" s="48"/>
      <c r="G23" s="48"/>
    </row>
    <row r="24" spans="1:7" ht="12.75">
      <c r="A24" s="48"/>
      <c r="B24" s="48"/>
      <c r="C24" s="48" t="s">
        <v>225</v>
      </c>
      <c r="D24" s="48"/>
      <c r="E24" s="48"/>
      <c r="G24" s="48"/>
    </row>
    <row r="25" spans="1:7" ht="12.75">
      <c r="A25" s="48"/>
      <c r="B25" s="48"/>
      <c r="C25" s="48" t="s">
        <v>226</v>
      </c>
      <c r="D25" s="48"/>
      <c r="E25" s="48"/>
      <c r="G25" s="48"/>
    </row>
    <row r="26" spans="1:7" ht="12.75">
      <c r="A26" s="48"/>
      <c r="B26" s="48"/>
      <c r="C26" s="48"/>
      <c r="D26" s="48"/>
      <c r="E26" s="48"/>
      <c r="F26" s="48"/>
      <c r="G26" s="48"/>
    </row>
    <row r="27" spans="2:7" ht="18.75">
      <c r="B27" s="119" t="s">
        <v>227</v>
      </c>
      <c r="F27" s="48"/>
      <c r="G27" s="48"/>
    </row>
    <row r="28" ht="12.75">
      <c r="E28" s="1" t="s">
        <v>246</v>
      </c>
    </row>
    <row r="29" spans="2:7" ht="12.75">
      <c r="B29" t="s">
        <v>211</v>
      </c>
      <c r="F29" s="48"/>
      <c r="G29" s="48"/>
    </row>
    <row r="30" spans="2:7" ht="12.75">
      <c r="B30" t="s">
        <v>212</v>
      </c>
      <c r="F30" s="48"/>
      <c r="G30" s="48"/>
    </row>
    <row r="31" spans="2:7" ht="12.75">
      <c r="B31" t="s">
        <v>213</v>
      </c>
      <c r="F31" s="48"/>
      <c r="G31" s="48"/>
    </row>
    <row r="32" spans="2:7" ht="12.75">
      <c r="B32" t="s">
        <v>214</v>
      </c>
      <c r="F32" s="48"/>
      <c r="G32" s="48"/>
    </row>
    <row r="33" spans="6:7" ht="12.75">
      <c r="F33" s="48"/>
      <c r="G33" s="48"/>
    </row>
    <row r="34" spans="1:7" ht="12.75">
      <c r="A34" s="116" t="s">
        <v>215</v>
      </c>
      <c r="B34" s="116" t="s">
        <v>216</v>
      </c>
      <c r="C34" s="116"/>
      <c r="D34" s="116" t="s">
        <v>217</v>
      </c>
      <c r="E34" s="116" t="s">
        <v>6</v>
      </c>
      <c r="F34" s="116" t="s">
        <v>218</v>
      </c>
      <c r="G34" s="116" t="s">
        <v>219</v>
      </c>
    </row>
    <row r="35" spans="1:7" ht="12.75">
      <c r="A35" s="111"/>
      <c r="B35" s="111"/>
      <c r="C35" s="110"/>
      <c r="D35" s="111"/>
      <c r="E35" s="111"/>
      <c r="F35" s="111"/>
      <c r="G35" s="111"/>
    </row>
    <row r="36" spans="1:7" ht="12.75">
      <c r="A36" s="3">
        <v>1</v>
      </c>
      <c r="B36" s="3" t="s">
        <v>228</v>
      </c>
      <c r="C36" s="3"/>
      <c r="D36" s="3" t="s">
        <v>189</v>
      </c>
      <c r="E36" s="3">
        <v>4</v>
      </c>
      <c r="F36" s="3">
        <v>75000</v>
      </c>
      <c r="G36" s="3">
        <f>SUM(E36*F36)</f>
        <v>300000</v>
      </c>
    </row>
    <row r="37" spans="1:7" ht="12.75">
      <c r="A37" s="3">
        <v>2</v>
      </c>
      <c r="B37" s="3" t="s">
        <v>229</v>
      </c>
      <c r="C37" s="3"/>
      <c r="D37" s="3" t="s">
        <v>189</v>
      </c>
      <c r="E37" s="3">
        <v>4</v>
      </c>
      <c r="F37" s="3">
        <v>7800</v>
      </c>
      <c r="G37" s="3">
        <f>SUM(E37*F37)</f>
        <v>31200</v>
      </c>
    </row>
    <row r="38" spans="1:7" ht="12.75">
      <c r="A38" s="3">
        <v>3</v>
      </c>
      <c r="B38" s="3" t="s">
        <v>230</v>
      </c>
      <c r="C38" s="3"/>
      <c r="D38" s="3" t="s">
        <v>189</v>
      </c>
      <c r="E38" s="3">
        <v>20</v>
      </c>
      <c r="F38" s="3">
        <v>900</v>
      </c>
      <c r="G38" s="3">
        <f aca="true" t="shared" si="1" ref="G38:G55">SUM(E38*F38)</f>
        <v>18000</v>
      </c>
    </row>
    <row r="39" spans="1:7" ht="12.75">
      <c r="A39" s="3">
        <v>4</v>
      </c>
      <c r="B39" s="3" t="s">
        <v>231</v>
      </c>
      <c r="C39" s="3"/>
      <c r="D39" s="3" t="s">
        <v>189</v>
      </c>
      <c r="E39" s="3">
        <v>10</v>
      </c>
      <c r="F39" s="3">
        <v>1200</v>
      </c>
      <c r="G39" s="3">
        <f t="shared" si="1"/>
        <v>12000</v>
      </c>
    </row>
    <row r="40" spans="1:7" ht="12.75">
      <c r="A40" s="3">
        <v>5</v>
      </c>
      <c r="B40" s="3" t="s">
        <v>232</v>
      </c>
      <c r="C40" s="3"/>
      <c r="D40" s="3" t="s">
        <v>189</v>
      </c>
      <c r="E40" s="3">
        <v>10</v>
      </c>
      <c r="F40" s="3">
        <v>5000</v>
      </c>
      <c r="G40" s="3">
        <f t="shared" si="1"/>
        <v>50000</v>
      </c>
    </row>
    <row r="41" spans="1:7" ht="12.75">
      <c r="A41" s="3">
        <v>6</v>
      </c>
      <c r="B41" s="3" t="s">
        <v>233</v>
      </c>
      <c r="C41" s="3"/>
      <c r="D41" s="3" t="s">
        <v>189</v>
      </c>
      <c r="E41" s="3">
        <v>5</v>
      </c>
      <c r="F41" s="3">
        <v>4800</v>
      </c>
      <c r="G41" s="3">
        <f t="shared" si="1"/>
        <v>24000</v>
      </c>
    </row>
    <row r="42" spans="1:7" ht="12.75">
      <c r="A42" s="3">
        <v>7</v>
      </c>
      <c r="B42" s="3" t="s">
        <v>234</v>
      </c>
      <c r="C42" s="3"/>
      <c r="D42" s="3" t="s">
        <v>189</v>
      </c>
      <c r="E42" s="3">
        <v>5</v>
      </c>
      <c r="F42" s="3">
        <v>4800</v>
      </c>
      <c r="G42" s="3">
        <f t="shared" si="1"/>
        <v>24000</v>
      </c>
    </row>
    <row r="43" spans="1:7" ht="12.75">
      <c r="A43" s="3">
        <v>8</v>
      </c>
      <c r="B43" s="3" t="s">
        <v>235</v>
      </c>
      <c r="C43" s="3"/>
      <c r="D43" s="3" t="s">
        <v>189</v>
      </c>
      <c r="E43" s="3">
        <v>4</v>
      </c>
      <c r="F43" s="3">
        <v>16000</v>
      </c>
      <c r="G43" s="3">
        <f t="shared" si="1"/>
        <v>64000</v>
      </c>
    </row>
    <row r="44" spans="1:7" ht="12.75">
      <c r="A44" s="3">
        <v>9</v>
      </c>
      <c r="B44" s="3" t="s">
        <v>236</v>
      </c>
      <c r="C44" s="3"/>
      <c r="D44" s="3" t="s">
        <v>189</v>
      </c>
      <c r="E44" s="3">
        <v>6</v>
      </c>
      <c r="F44" s="3">
        <v>19800</v>
      </c>
      <c r="G44" s="3">
        <f t="shared" si="1"/>
        <v>118800</v>
      </c>
    </row>
    <row r="45" spans="1:7" ht="12.75">
      <c r="A45" s="3">
        <v>10</v>
      </c>
      <c r="B45" s="3" t="s">
        <v>237</v>
      </c>
      <c r="C45" s="3"/>
      <c r="D45" s="3" t="s">
        <v>189</v>
      </c>
      <c r="E45" s="3">
        <v>2</v>
      </c>
      <c r="F45" s="3">
        <v>8000</v>
      </c>
      <c r="G45" s="3">
        <f t="shared" si="1"/>
        <v>16000</v>
      </c>
    </row>
    <row r="46" spans="1:7" ht="12.75">
      <c r="A46" s="3">
        <v>11</v>
      </c>
      <c r="B46" s="3" t="s">
        <v>238</v>
      </c>
      <c r="C46" s="3"/>
      <c r="D46" s="3" t="s">
        <v>189</v>
      </c>
      <c r="E46" s="3">
        <v>3</v>
      </c>
      <c r="F46" s="3">
        <v>8900</v>
      </c>
      <c r="G46" s="3">
        <f t="shared" si="1"/>
        <v>26700</v>
      </c>
    </row>
    <row r="47" spans="1:7" ht="12.75">
      <c r="A47" s="3">
        <v>12</v>
      </c>
      <c r="B47" s="3" t="s">
        <v>239</v>
      </c>
      <c r="C47" s="3"/>
      <c r="D47" s="3" t="s">
        <v>189</v>
      </c>
      <c r="E47" s="3">
        <v>4</v>
      </c>
      <c r="F47" s="3">
        <v>15000</v>
      </c>
      <c r="G47" s="3">
        <f t="shared" si="1"/>
        <v>60000</v>
      </c>
    </row>
    <row r="48" spans="1:7" ht="12.75">
      <c r="A48" s="3">
        <v>13</v>
      </c>
      <c r="B48" s="3" t="s">
        <v>240</v>
      </c>
      <c r="C48" s="3"/>
      <c r="D48" s="3" t="s">
        <v>189</v>
      </c>
      <c r="E48" s="3">
        <v>4</v>
      </c>
      <c r="F48" s="3">
        <v>28000</v>
      </c>
      <c r="G48" s="3">
        <f t="shared" si="1"/>
        <v>112000</v>
      </c>
    </row>
    <row r="49" spans="1:7" ht="12.75">
      <c r="A49" s="3">
        <v>14</v>
      </c>
      <c r="B49" s="3" t="s">
        <v>241</v>
      </c>
      <c r="C49" s="3"/>
      <c r="D49" s="3" t="s">
        <v>189</v>
      </c>
      <c r="E49" s="3">
        <v>2</v>
      </c>
      <c r="F49" s="3">
        <v>25000</v>
      </c>
      <c r="G49" s="3">
        <f t="shared" si="1"/>
        <v>50000</v>
      </c>
    </row>
    <row r="50" spans="1:7" ht="12.75">
      <c r="A50" s="3">
        <v>15</v>
      </c>
      <c r="B50" s="3" t="s">
        <v>196</v>
      </c>
      <c r="C50" s="3"/>
      <c r="D50" s="3" t="s">
        <v>189</v>
      </c>
      <c r="E50" s="3">
        <v>10</v>
      </c>
      <c r="F50" s="3">
        <v>2760</v>
      </c>
      <c r="G50" s="3">
        <f t="shared" si="1"/>
        <v>27600</v>
      </c>
    </row>
    <row r="51" spans="1:7" ht="12.75">
      <c r="A51" s="3">
        <v>16</v>
      </c>
      <c r="B51" s="3" t="s">
        <v>242</v>
      </c>
      <c r="C51" s="3"/>
      <c r="D51" s="3" t="s">
        <v>189</v>
      </c>
      <c r="E51" s="3">
        <v>1</v>
      </c>
      <c r="F51" s="3">
        <v>17400</v>
      </c>
      <c r="G51" s="3">
        <f t="shared" si="1"/>
        <v>17400</v>
      </c>
    </row>
    <row r="52" spans="1:7" ht="12.75">
      <c r="A52" s="3">
        <v>17</v>
      </c>
      <c r="B52" s="3" t="s">
        <v>243</v>
      </c>
      <c r="C52" s="3"/>
      <c r="D52" s="3" t="s">
        <v>189</v>
      </c>
      <c r="E52" s="3">
        <v>2</v>
      </c>
      <c r="F52" s="3">
        <v>15600</v>
      </c>
      <c r="G52" s="3">
        <f t="shared" si="1"/>
        <v>31200</v>
      </c>
    </row>
    <row r="53" spans="1:7" ht="12.75">
      <c r="A53" s="3">
        <v>18</v>
      </c>
      <c r="B53" s="3" t="s">
        <v>197</v>
      </c>
      <c r="C53" s="3"/>
      <c r="D53" s="3" t="s">
        <v>189</v>
      </c>
      <c r="E53" s="3">
        <v>3</v>
      </c>
      <c r="F53" s="3">
        <v>10000</v>
      </c>
      <c r="G53" s="3">
        <f t="shared" si="1"/>
        <v>30000</v>
      </c>
    </row>
    <row r="54" spans="1:7" ht="12.75">
      <c r="A54" s="3">
        <v>17</v>
      </c>
      <c r="B54" s="3" t="s">
        <v>244</v>
      </c>
      <c r="C54" s="3"/>
      <c r="D54" s="3" t="s">
        <v>189</v>
      </c>
      <c r="E54" s="3">
        <v>1</v>
      </c>
      <c r="F54" s="3">
        <v>45500</v>
      </c>
      <c r="G54" s="3">
        <f t="shared" si="1"/>
        <v>45500</v>
      </c>
    </row>
    <row r="55" spans="1:7" ht="12.75">
      <c r="A55" s="3">
        <v>18</v>
      </c>
      <c r="B55" s="136" t="s">
        <v>274</v>
      </c>
      <c r="C55" s="111"/>
      <c r="D55" s="111" t="s">
        <v>189</v>
      </c>
      <c r="E55" s="111">
        <v>2</v>
      </c>
      <c r="F55" s="111">
        <v>80000</v>
      </c>
      <c r="G55" s="111">
        <f t="shared" si="1"/>
        <v>160000</v>
      </c>
    </row>
    <row r="56" spans="1:7" ht="12.75">
      <c r="A56" s="3"/>
      <c r="B56" s="3"/>
      <c r="C56" s="3"/>
      <c r="D56" s="3"/>
      <c r="E56" s="3"/>
      <c r="F56" s="3"/>
      <c r="G56" s="3"/>
    </row>
    <row r="57" spans="1:7" ht="12.75">
      <c r="A57" s="115"/>
      <c r="B57" s="115" t="s">
        <v>2</v>
      </c>
      <c r="C57" s="115"/>
      <c r="D57" s="115"/>
      <c r="E57" s="115"/>
      <c r="F57" s="115"/>
      <c r="G57" s="115">
        <f>SUM(G36:G56)</f>
        <v>1218400</v>
      </c>
    </row>
    <row r="58" spans="1:7" ht="12.75">
      <c r="A58" s="48"/>
      <c r="B58" s="48"/>
      <c r="C58" s="48"/>
      <c r="D58" s="48"/>
      <c r="E58" s="48"/>
      <c r="F58" s="48"/>
      <c r="G58" s="112"/>
    </row>
    <row r="59" spans="1:7" ht="12.75">
      <c r="A59" s="48"/>
      <c r="B59" s="48"/>
      <c r="C59" s="48"/>
      <c r="D59" s="48"/>
      <c r="E59" s="48"/>
      <c r="F59" s="48"/>
      <c r="G59" s="112"/>
    </row>
    <row r="60" spans="1:7" ht="12.75">
      <c r="A60" s="48"/>
      <c r="B60" s="48"/>
      <c r="C60" s="48"/>
      <c r="D60" s="48"/>
      <c r="E60" s="48"/>
      <c r="F60" s="48"/>
      <c r="G60" s="112"/>
    </row>
    <row r="61" spans="3:5" ht="12.75">
      <c r="C61" s="48" t="s">
        <v>245</v>
      </c>
      <c r="D61" s="48"/>
      <c r="E61" s="48"/>
    </row>
    <row r="62" spans="3:5" ht="12.75">
      <c r="C62" s="48" t="s">
        <v>226</v>
      </c>
      <c r="D62" s="48"/>
      <c r="E62" s="48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6.28125" style="0" customWidth="1"/>
    <col min="2" max="2" width="16.8515625" style="0" customWidth="1"/>
    <col min="6" max="6" width="11.00390625" style="0" customWidth="1"/>
  </cols>
  <sheetData>
    <row r="1" ht="33.75" customHeight="1">
      <c r="B1" t="s">
        <v>278</v>
      </c>
    </row>
    <row r="2" ht="16.5" customHeight="1">
      <c r="C2" t="s">
        <v>269</v>
      </c>
    </row>
    <row r="3" ht="20.25" customHeight="1"/>
    <row r="4" spans="1:8" ht="39" customHeight="1">
      <c r="A4" s="116" t="s">
        <v>251</v>
      </c>
      <c r="B4" s="116" t="s">
        <v>260</v>
      </c>
      <c r="C4" s="116" t="s">
        <v>261</v>
      </c>
      <c r="D4" s="116" t="s">
        <v>2</v>
      </c>
      <c r="E4" s="116" t="s">
        <v>262</v>
      </c>
      <c r="F4" s="116" t="s">
        <v>0</v>
      </c>
      <c r="G4" s="3"/>
      <c r="H4" s="3"/>
    </row>
    <row r="5" spans="1:8" ht="12.75">
      <c r="A5" s="3">
        <v>1</v>
      </c>
      <c r="B5" s="3" t="s">
        <v>252</v>
      </c>
      <c r="C5" s="3" t="s">
        <v>198</v>
      </c>
      <c r="D5" s="3">
        <v>425223</v>
      </c>
      <c r="E5" s="3">
        <v>84</v>
      </c>
      <c r="F5" s="3" t="s">
        <v>253</v>
      </c>
      <c r="G5" s="3"/>
      <c r="H5" s="135">
        <v>0.05</v>
      </c>
    </row>
    <row r="6" spans="1:8" ht="12.75">
      <c r="A6" s="3">
        <v>2</v>
      </c>
      <c r="B6" s="3" t="s">
        <v>254</v>
      </c>
      <c r="C6" s="3" t="s">
        <v>198</v>
      </c>
      <c r="D6" s="3">
        <v>406101</v>
      </c>
      <c r="E6" s="3">
        <v>72</v>
      </c>
      <c r="F6" s="3" t="s">
        <v>180</v>
      </c>
      <c r="G6" s="3"/>
      <c r="H6" s="135">
        <v>0.05</v>
      </c>
    </row>
    <row r="7" spans="1:8" ht="12.75">
      <c r="A7" s="3">
        <v>3</v>
      </c>
      <c r="B7" s="3" t="s">
        <v>254</v>
      </c>
      <c r="C7" s="3" t="s">
        <v>177</v>
      </c>
      <c r="D7" s="3">
        <v>137637</v>
      </c>
      <c r="E7" s="3">
        <v>40</v>
      </c>
      <c r="F7" s="3" t="s">
        <v>257</v>
      </c>
      <c r="G7" s="3"/>
      <c r="H7" s="135">
        <v>0.05</v>
      </c>
    </row>
    <row r="8" spans="1:8" ht="12.75">
      <c r="A8" s="3">
        <v>4</v>
      </c>
      <c r="B8" s="3" t="s">
        <v>255</v>
      </c>
      <c r="C8" s="3" t="s">
        <v>195</v>
      </c>
      <c r="D8" s="3">
        <v>76800</v>
      </c>
      <c r="E8" s="3">
        <v>112</v>
      </c>
      <c r="F8" s="3" t="s">
        <v>258</v>
      </c>
      <c r="G8" s="3"/>
      <c r="H8" s="3"/>
    </row>
    <row r="9" spans="1:8" ht="12.75">
      <c r="A9" s="3">
        <v>5</v>
      </c>
      <c r="B9" s="3" t="s">
        <v>256</v>
      </c>
      <c r="C9" s="3" t="s">
        <v>195</v>
      </c>
      <c r="D9" s="3">
        <v>76800</v>
      </c>
      <c r="E9" s="3">
        <v>118</v>
      </c>
      <c r="F9" s="3" t="s">
        <v>259</v>
      </c>
      <c r="G9" s="3"/>
      <c r="H9" s="3"/>
    </row>
    <row r="10" spans="1:8" ht="12.75">
      <c r="A10" s="3">
        <v>6</v>
      </c>
      <c r="B10" s="138" t="s">
        <v>273</v>
      </c>
      <c r="C10" s="3" t="s">
        <v>195</v>
      </c>
      <c r="D10" s="3">
        <v>19200</v>
      </c>
      <c r="E10" s="3">
        <v>116</v>
      </c>
      <c r="F10" s="3" t="s">
        <v>184</v>
      </c>
      <c r="G10" s="3"/>
      <c r="H10" s="3"/>
    </row>
    <row r="11" spans="1:8" ht="12.75">
      <c r="A11" s="3">
        <v>8</v>
      </c>
      <c r="B11" s="3" t="s">
        <v>275</v>
      </c>
      <c r="C11" s="3"/>
      <c r="D11" s="3">
        <v>38400</v>
      </c>
      <c r="E11" s="3">
        <v>99</v>
      </c>
      <c r="F11" s="3" t="s">
        <v>181</v>
      </c>
      <c r="G11" s="3"/>
      <c r="H11" s="3"/>
    </row>
    <row r="12" spans="1:8" ht="12.75">
      <c r="A12" s="3">
        <v>9</v>
      </c>
      <c r="B12" s="3" t="s">
        <v>276</v>
      </c>
      <c r="C12" s="3"/>
      <c r="D12" s="3">
        <v>19200</v>
      </c>
      <c r="E12" s="3">
        <v>93</v>
      </c>
      <c r="F12" s="3" t="s">
        <v>268</v>
      </c>
      <c r="G12" s="3"/>
      <c r="H12" s="3"/>
    </row>
    <row r="13" spans="1:8" ht="12.75">
      <c r="A13" s="3">
        <v>10</v>
      </c>
      <c r="B13" s="3" t="s">
        <v>277</v>
      </c>
      <c r="C13" s="3"/>
      <c r="D13" s="3">
        <v>6395</v>
      </c>
      <c r="E13" s="3">
        <v>108</v>
      </c>
      <c r="F13" s="3" t="s">
        <v>183</v>
      </c>
      <c r="G13" s="3"/>
      <c r="H13" s="3"/>
    </row>
    <row r="14" spans="1:8" ht="12.75">
      <c r="A14" s="3"/>
      <c r="B14" s="3" t="s">
        <v>186</v>
      </c>
      <c r="C14" s="3"/>
      <c r="D14" s="3">
        <f>SUM(D5:D13)</f>
        <v>1205756</v>
      </c>
      <c r="E14" s="3"/>
      <c r="F14" s="3"/>
      <c r="G14" s="3"/>
      <c r="H14" s="3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N16"/>
  <sheetViews>
    <sheetView zoomScalePageLayoutView="0" workbookViewId="0" topLeftCell="A1">
      <selection activeCell="F41" sqref="F41"/>
    </sheetView>
  </sheetViews>
  <sheetFormatPr defaultColWidth="9.140625" defaultRowHeight="12.75"/>
  <cols>
    <col min="3" max="3" width="25.8515625" style="0" customWidth="1"/>
    <col min="7" max="7" width="11.421875" style="0" customWidth="1"/>
  </cols>
  <sheetData>
    <row r="2" ht="12.75">
      <c r="C2" t="s">
        <v>267</v>
      </c>
    </row>
    <row r="4" spans="2:7" ht="29.25" customHeight="1">
      <c r="B4" s="116" t="s">
        <v>251</v>
      </c>
      <c r="C4" s="116" t="s">
        <v>263</v>
      </c>
      <c r="D4" s="116" t="s">
        <v>261</v>
      </c>
      <c r="E4" s="116" t="s">
        <v>2</v>
      </c>
      <c r="F4" s="116" t="s">
        <v>262</v>
      </c>
      <c r="G4" s="116" t="s">
        <v>0</v>
      </c>
    </row>
    <row r="5" spans="2:7" ht="12.75">
      <c r="B5" s="3">
        <v>1</v>
      </c>
      <c r="C5" s="138" t="s">
        <v>264</v>
      </c>
      <c r="D5" s="138" t="s">
        <v>265</v>
      </c>
      <c r="E5" s="138">
        <v>1670000</v>
      </c>
      <c r="F5" s="138">
        <v>58</v>
      </c>
      <c r="G5" s="138" t="s">
        <v>193</v>
      </c>
    </row>
    <row r="6" spans="2:7" ht="12.75">
      <c r="B6" s="3">
        <v>2</v>
      </c>
      <c r="C6" s="138" t="s">
        <v>266</v>
      </c>
      <c r="D6" s="138" t="s">
        <v>177</v>
      </c>
      <c r="E6" s="138">
        <v>600000</v>
      </c>
      <c r="F6" s="138">
        <v>973</v>
      </c>
      <c r="G6" s="138" t="s">
        <v>193</v>
      </c>
    </row>
    <row r="7" spans="2:7" ht="12.75">
      <c r="B7" s="3">
        <v>3</v>
      </c>
      <c r="C7" s="138" t="s">
        <v>190</v>
      </c>
      <c r="D7" s="138" t="s">
        <v>195</v>
      </c>
      <c r="E7" s="138">
        <v>59806</v>
      </c>
      <c r="F7" s="138">
        <v>750</v>
      </c>
      <c r="G7" s="138" t="s">
        <v>268</v>
      </c>
    </row>
    <row r="8" spans="2:7" ht="12.75">
      <c r="B8" s="3">
        <v>4</v>
      </c>
      <c r="C8" s="138" t="s">
        <v>271</v>
      </c>
      <c r="D8" s="138" t="s">
        <v>195</v>
      </c>
      <c r="E8" s="138">
        <v>817334</v>
      </c>
      <c r="F8" s="138">
        <v>295</v>
      </c>
      <c r="G8" s="144">
        <v>41011</v>
      </c>
    </row>
    <row r="9" spans="2:7" ht="12.75">
      <c r="B9" s="3">
        <v>5</v>
      </c>
      <c r="C9" s="138" t="s">
        <v>272</v>
      </c>
      <c r="D9" s="138" t="s">
        <v>177</v>
      </c>
      <c r="E9" s="138">
        <v>265440</v>
      </c>
      <c r="F9" s="138">
        <v>1</v>
      </c>
      <c r="G9" s="144">
        <v>40977</v>
      </c>
    </row>
    <row r="10" spans="2:7" ht="12.75">
      <c r="B10" s="3">
        <v>6</v>
      </c>
      <c r="C10" s="138" t="s">
        <v>271</v>
      </c>
      <c r="D10" s="138" t="s">
        <v>195</v>
      </c>
      <c r="E10" s="138">
        <v>298160</v>
      </c>
      <c r="F10" s="138">
        <v>786</v>
      </c>
      <c r="G10" s="138" t="s">
        <v>182</v>
      </c>
    </row>
    <row r="11" spans="2:7" ht="12.75">
      <c r="B11" s="3">
        <v>7</v>
      </c>
      <c r="C11" s="145" t="s">
        <v>194</v>
      </c>
      <c r="D11" s="138" t="s">
        <v>195</v>
      </c>
      <c r="E11" s="138">
        <v>3000</v>
      </c>
      <c r="F11" s="138">
        <v>909</v>
      </c>
      <c r="G11" s="138" t="s">
        <v>185</v>
      </c>
    </row>
    <row r="12" spans="2:7" ht="12.75">
      <c r="B12" s="3"/>
      <c r="C12" s="3"/>
      <c r="D12" s="3"/>
      <c r="E12" s="3"/>
      <c r="F12" s="3"/>
      <c r="G12" s="3"/>
    </row>
    <row r="13" spans="2:7" ht="12.75">
      <c r="B13" s="3"/>
      <c r="C13" s="3" t="s">
        <v>186</v>
      </c>
      <c r="D13" s="3"/>
      <c r="E13" s="3">
        <f>SUM(E5:E12)</f>
        <v>3713740</v>
      </c>
      <c r="F13" s="3"/>
      <c r="G13" s="3"/>
    </row>
    <row r="15" spans="1:14" ht="12.75">
      <c r="A15" s="112"/>
      <c r="B15" s="139"/>
      <c r="C15" s="140"/>
      <c r="D15" s="141"/>
      <c r="E15" s="140"/>
      <c r="F15" s="139"/>
      <c r="G15" s="140"/>
      <c r="H15" s="142"/>
      <c r="I15" s="142"/>
      <c r="J15" s="143"/>
      <c r="K15" s="143"/>
      <c r="L15" s="48"/>
      <c r="M15" s="48"/>
      <c r="N15" s="48"/>
    </row>
    <row r="16" spans="2:7" ht="12.75">
      <c r="B16" s="48"/>
      <c r="C16" s="48"/>
      <c r="D16" s="48"/>
      <c r="E16" s="48"/>
      <c r="F16" s="48"/>
      <c r="G16" s="4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unioni</dc:creator>
  <cp:keywords/>
  <dc:description/>
  <cp:lastModifiedBy>User</cp:lastModifiedBy>
  <cp:lastPrinted>2013-03-28T10:35:10Z</cp:lastPrinted>
  <dcterms:created xsi:type="dcterms:W3CDTF">2009-07-15T05:51:21Z</dcterms:created>
  <dcterms:modified xsi:type="dcterms:W3CDTF">2013-07-31T10:52:45Z</dcterms:modified>
  <cp:category/>
  <cp:version/>
  <cp:contentType/>
  <cp:contentStatus/>
</cp:coreProperties>
</file>